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2375" tabRatio="925" activeTab="14"/>
  </bookViews>
  <sheets>
    <sheet name="Stavba" sheetId="1" r:id="rId1"/>
    <sheet name="1.2 KL" sheetId="5" r:id="rId2"/>
    <sheet name="1.2 Rek" sheetId="6" r:id="rId3"/>
    <sheet name="1.2 Pol" sheetId="7" r:id="rId4"/>
    <sheet name="1.3 KL" sheetId="8" r:id="rId5"/>
    <sheet name="1.3 Rek" sheetId="9" r:id="rId6"/>
    <sheet name="1.3 Pol" sheetId="10" r:id="rId7"/>
    <sheet name="1.4 KL" sheetId="11" r:id="rId8"/>
    <sheet name="1.4 Rek" sheetId="12" r:id="rId9"/>
    <sheet name="1.4 Pol" sheetId="13" r:id="rId10"/>
    <sheet name="1.5 KL" sheetId="14" r:id="rId11"/>
    <sheet name="1.5 Rek" sheetId="15" r:id="rId12"/>
    <sheet name="1.5 Pol" sheetId="16" r:id="rId13"/>
    <sheet name="2.2 KL" sheetId="26" r:id="rId14"/>
    <sheet name="2.2 Rek" sheetId="27" r:id="rId15"/>
    <sheet name="2.2 Pol" sheetId="28" r:id="rId16"/>
    <sheet name="2.3 KL" sheetId="29" r:id="rId17"/>
    <sheet name="2.3 Rek" sheetId="30" r:id="rId18"/>
    <sheet name="2.3 Pol" sheetId="31" r:id="rId19"/>
    <sheet name="2.4 KL" sheetId="32" r:id="rId20"/>
    <sheet name="2.4 Rek" sheetId="33" r:id="rId21"/>
    <sheet name="2.4 Pol" sheetId="34" r:id="rId22"/>
  </sheets>
  <definedNames>
    <definedName name="CelkemObjekty" localSheetId="0">Stavba!$F$32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'1.2 Pol'!$1:$6</definedName>
    <definedName name="_xlnm.Print_Titles" localSheetId="2">'1.2 Rek'!$1:$6</definedName>
    <definedName name="_xlnm.Print_Titles" localSheetId="6">'1.3 Pol'!$1:$6</definedName>
    <definedName name="_xlnm.Print_Titles" localSheetId="5">'1.3 Rek'!$1:$6</definedName>
    <definedName name="_xlnm.Print_Titles" localSheetId="9">'1.4 Pol'!$1:$6</definedName>
    <definedName name="_xlnm.Print_Titles" localSheetId="8">'1.4 Rek'!$1:$6</definedName>
    <definedName name="_xlnm.Print_Titles" localSheetId="12">'1.5 Pol'!$1:$6</definedName>
    <definedName name="_xlnm.Print_Titles" localSheetId="11">'1.5 Rek'!$1:$6</definedName>
    <definedName name="_xlnm.Print_Titles" localSheetId="15">'2.2 Pol'!$1:$6</definedName>
    <definedName name="_xlnm.Print_Titles" localSheetId="14">'2.2 Rek'!$1:$6</definedName>
    <definedName name="_xlnm.Print_Titles" localSheetId="18">'2.3 Pol'!$1:$6</definedName>
    <definedName name="_xlnm.Print_Titles" localSheetId="17">'2.3 Rek'!$1:$6</definedName>
    <definedName name="_xlnm.Print_Titles" localSheetId="21">'2.4 Pol'!$1:$6</definedName>
    <definedName name="_xlnm.Print_Titles" localSheetId="20">'2.4 Rek'!$1:$6</definedName>
    <definedName name="Objednatel" localSheetId="0">Stavba!$D$11</definedName>
    <definedName name="Objekt" localSheetId="0">Stavba!$B$29</definedName>
    <definedName name="_xlnm.Print_Area" localSheetId="1">'1.2 KL'!$A$1:$G$49</definedName>
    <definedName name="_xlnm.Print_Area" localSheetId="3">'1.2 Pol'!$A$1:$K$19</definedName>
    <definedName name="_xlnm.Print_Area" localSheetId="2">'1.2 Rek'!$A$1:$I$19</definedName>
    <definedName name="_xlnm.Print_Area" localSheetId="4">'1.3 KL'!$A$1:$G$49</definedName>
    <definedName name="_xlnm.Print_Area" localSheetId="6">'1.3 Pol'!$A$1:$K$30</definedName>
    <definedName name="_xlnm.Print_Area" localSheetId="5">'1.3 Rek'!$A$1:$I$21</definedName>
    <definedName name="_xlnm.Print_Area" localSheetId="7">'1.4 KL'!$A$1:$G$49</definedName>
    <definedName name="_xlnm.Print_Area" localSheetId="9">'1.4 Pol'!$A$1:$K$28</definedName>
    <definedName name="_xlnm.Print_Area" localSheetId="8">'1.4 Rek'!$A$1:$I$20</definedName>
    <definedName name="_xlnm.Print_Area" localSheetId="10">'1.5 KL'!$A$1:$G$49</definedName>
    <definedName name="_xlnm.Print_Area" localSheetId="12">'1.5 Pol'!$A$1:$K$30</definedName>
    <definedName name="_xlnm.Print_Area" localSheetId="11">'1.5 Rek'!$A$1:$I$20</definedName>
    <definedName name="_xlnm.Print_Area" localSheetId="13">'2.2 KL'!$A$1:$G$49</definedName>
    <definedName name="_xlnm.Print_Area" localSheetId="15">'2.2 Pol'!$A$1:$K$30</definedName>
    <definedName name="_xlnm.Print_Area" localSheetId="14">'2.2 Rek'!$A$1:$I$21</definedName>
    <definedName name="_xlnm.Print_Area" localSheetId="16">'2.3 KL'!$A$1:$G$49</definedName>
    <definedName name="_xlnm.Print_Area" localSheetId="18">'2.3 Pol'!$A$1:$K$28</definedName>
    <definedName name="_xlnm.Print_Area" localSheetId="17">'2.3 Rek'!$A$1:$I$20</definedName>
    <definedName name="_xlnm.Print_Area" localSheetId="19">'2.4 KL'!$A$1:$G$49</definedName>
    <definedName name="_xlnm.Print_Area" localSheetId="21">'2.4 Pol'!$A$1:$K$27</definedName>
    <definedName name="_xlnm.Print_Area" localSheetId="20">'2.4 Rek'!$A$1:$I$19</definedName>
    <definedName name="_xlnm.Print_Area" localSheetId="0">Stavba!$B$1:$J$50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opt" localSheetId="3" hidden="1">'1.2 Pol'!#REF!</definedName>
    <definedName name="solver_opt" localSheetId="6" hidden="1">'1.3 Pol'!#REF!</definedName>
    <definedName name="solver_opt" localSheetId="9" hidden="1">'1.4 Pol'!#REF!</definedName>
    <definedName name="solver_opt" localSheetId="12" hidden="1">'1.5 Pol'!#REF!</definedName>
    <definedName name="solver_opt" localSheetId="15" hidden="1">'2.2 Pol'!#REF!</definedName>
    <definedName name="solver_opt" localSheetId="18" hidden="1">'2.3 Pol'!#REF!</definedName>
    <definedName name="solver_opt" localSheetId="21" hidden="1">'2.4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ucetDilu" localSheetId="0">Stavba!#REF!</definedName>
    <definedName name="StavbaCelkem" localSheetId="0">Stavba!$H$32</definedName>
    <definedName name="Zhotovitel" localSheetId="0">Stavba!$D$7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6" l="1"/>
  <c r="G16" i="6"/>
  <c r="G15" i="6"/>
  <c r="G19" i="9"/>
  <c r="G18" i="9"/>
  <c r="G17" i="9"/>
  <c r="G18" i="12"/>
  <c r="G17" i="12"/>
  <c r="G16" i="12"/>
  <c r="G18" i="15"/>
  <c r="G17" i="15"/>
  <c r="G16" i="15"/>
  <c r="G19" i="27"/>
  <c r="G18" i="27"/>
  <c r="G17" i="27"/>
  <c r="G18" i="30"/>
  <c r="G17" i="30"/>
  <c r="G16" i="30"/>
  <c r="G17" i="33"/>
  <c r="G16" i="33"/>
  <c r="G15" i="33"/>
  <c r="D17" i="32" l="1"/>
  <c r="I17" i="33"/>
  <c r="G17" i="32" s="1"/>
  <c r="D16" i="32"/>
  <c r="I16" i="33"/>
  <c r="G16" i="32" s="1"/>
  <c r="D15" i="32"/>
  <c r="I15" i="33"/>
  <c r="G15" i="32" s="1"/>
  <c r="BE26" i="34"/>
  <c r="BE27" i="34" s="1"/>
  <c r="I9" i="33" s="1"/>
  <c r="BD26" i="34"/>
  <c r="BD27" i="34" s="1"/>
  <c r="H9" i="33" s="1"/>
  <c r="BC26" i="34"/>
  <c r="BB26" i="34"/>
  <c r="BB27" i="34" s="1"/>
  <c r="F9" i="33" s="1"/>
  <c r="K26" i="34"/>
  <c r="K27" i="34" s="1"/>
  <c r="I26" i="34"/>
  <c r="G26" i="34"/>
  <c r="BA26" i="34" s="1"/>
  <c r="BA27" i="34" s="1"/>
  <c r="E9" i="33" s="1"/>
  <c r="B9" i="33"/>
  <c r="A9" i="33"/>
  <c r="BC27" i="34"/>
  <c r="G9" i="33" s="1"/>
  <c r="I27" i="34"/>
  <c r="BE22" i="34"/>
  <c r="BD22" i="34"/>
  <c r="BC22" i="34"/>
  <c r="BB22" i="34"/>
  <c r="K22" i="34"/>
  <c r="I22" i="34"/>
  <c r="G22" i="34"/>
  <c r="BA22" i="34" s="1"/>
  <c r="BE21" i="34"/>
  <c r="BD21" i="34"/>
  <c r="BC21" i="34"/>
  <c r="BB21" i="34"/>
  <c r="K21" i="34"/>
  <c r="I21" i="34"/>
  <c r="G21" i="34"/>
  <c r="BA21" i="34" s="1"/>
  <c r="BE20" i="34"/>
  <c r="BD20" i="34"/>
  <c r="BC20" i="34"/>
  <c r="BB20" i="34"/>
  <c r="K20" i="34"/>
  <c r="I20" i="34"/>
  <c r="G20" i="34"/>
  <c r="BA20" i="34" s="1"/>
  <c r="BE19" i="34"/>
  <c r="BD19" i="34"/>
  <c r="BC19" i="34"/>
  <c r="BB19" i="34"/>
  <c r="K19" i="34"/>
  <c r="I19" i="34"/>
  <c r="G19" i="34"/>
  <c r="BA19" i="34" s="1"/>
  <c r="BE18" i="34"/>
  <c r="BD18" i="34"/>
  <c r="BC18" i="34"/>
  <c r="BB18" i="34"/>
  <c r="K18" i="34"/>
  <c r="I18" i="34"/>
  <c r="G18" i="34"/>
  <c r="BA18" i="34" s="1"/>
  <c r="BE17" i="34"/>
  <c r="BD17" i="34"/>
  <c r="BC17" i="34"/>
  <c r="BB17" i="34"/>
  <c r="K17" i="34"/>
  <c r="I17" i="34"/>
  <c r="G17" i="34"/>
  <c r="BA17" i="34" s="1"/>
  <c r="BE16" i="34"/>
  <c r="BE24" i="34" s="1"/>
  <c r="I8" i="33" s="1"/>
  <c r="BD16" i="34"/>
  <c r="BC16" i="34"/>
  <c r="BB16" i="34"/>
  <c r="BB24" i="34" s="1"/>
  <c r="F8" i="33" s="1"/>
  <c r="K16" i="34"/>
  <c r="I16" i="34"/>
  <c r="I24" i="34" s="1"/>
  <c r="G16" i="34"/>
  <c r="B8" i="33"/>
  <c r="A8" i="33"/>
  <c r="K24" i="34"/>
  <c r="BE12" i="34"/>
  <c r="BD12" i="34"/>
  <c r="BC12" i="34"/>
  <c r="BB12" i="34"/>
  <c r="K12" i="34"/>
  <c r="I12" i="34"/>
  <c r="G12" i="34"/>
  <c r="BA12" i="34" s="1"/>
  <c r="BE10" i="34"/>
  <c r="BD10" i="34"/>
  <c r="BC10" i="34"/>
  <c r="BC14" i="34" s="1"/>
  <c r="G7" i="33" s="1"/>
  <c r="BB10" i="34"/>
  <c r="K10" i="34"/>
  <c r="I10" i="34"/>
  <c r="G10" i="34"/>
  <c r="BA10" i="34" s="1"/>
  <c r="BE9" i="34"/>
  <c r="BD9" i="34"/>
  <c r="BC9" i="34"/>
  <c r="BB9" i="34"/>
  <c r="K9" i="34"/>
  <c r="I9" i="34"/>
  <c r="G9" i="34"/>
  <c r="BA9" i="34" s="1"/>
  <c r="BE8" i="34"/>
  <c r="BE14" i="34" s="1"/>
  <c r="I7" i="33" s="1"/>
  <c r="BD8" i="34"/>
  <c r="BC8" i="34"/>
  <c r="BB8" i="34"/>
  <c r="K8" i="34"/>
  <c r="K14" i="34" s="1"/>
  <c r="I8" i="34"/>
  <c r="I14" i="34" s="1"/>
  <c r="G8" i="34"/>
  <c r="B7" i="33"/>
  <c r="A7" i="33"/>
  <c r="E4" i="34"/>
  <c r="F3" i="34"/>
  <c r="C33" i="32"/>
  <c r="F33" i="32" s="1"/>
  <c r="C31" i="32"/>
  <c r="G7" i="32"/>
  <c r="D17" i="29"/>
  <c r="I18" i="30"/>
  <c r="G17" i="29" s="1"/>
  <c r="D16" i="29"/>
  <c r="I17" i="30"/>
  <c r="G16" i="29" s="1"/>
  <c r="D15" i="29"/>
  <c r="I16" i="30"/>
  <c r="H19" i="30" s="1"/>
  <c r="G23" i="29" s="1"/>
  <c r="BE27" i="31"/>
  <c r="BD27" i="31"/>
  <c r="BC27" i="31"/>
  <c r="BB27" i="31"/>
  <c r="K27" i="31"/>
  <c r="I27" i="31"/>
  <c r="G27" i="31"/>
  <c r="BA27" i="31" s="1"/>
  <c r="BE26" i="31"/>
  <c r="BD26" i="31"/>
  <c r="BC26" i="31"/>
  <c r="BB26" i="31"/>
  <c r="K26" i="31"/>
  <c r="I26" i="31"/>
  <c r="I28" i="31" s="1"/>
  <c r="G26" i="31"/>
  <c r="BA26" i="31" s="1"/>
  <c r="BE25" i="31"/>
  <c r="BD25" i="31"/>
  <c r="BC25" i="31"/>
  <c r="BB25" i="31"/>
  <c r="K25" i="31"/>
  <c r="K28" i="31" s="1"/>
  <c r="I25" i="31"/>
  <c r="G25" i="31"/>
  <c r="BA25" i="31" s="1"/>
  <c r="B10" i="30"/>
  <c r="A10" i="30"/>
  <c r="BE22" i="31"/>
  <c r="BE23" i="31" s="1"/>
  <c r="I9" i="30" s="1"/>
  <c r="BD22" i="31"/>
  <c r="BC22" i="31"/>
  <c r="BC23" i="31" s="1"/>
  <c r="G9" i="30" s="1"/>
  <c r="BB22" i="31"/>
  <c r="BA22" i="31"/>
  <c r="BA23" i="31" s="1"/>
  <c r="E9" i="30" s="1"/>
  <c r="K22" i="31"/>
  <c r="I22" i="31"/>
  <c r="I23" i="31" s="1"/>
  <c r="G22" i="31"/>
  <c r="G23" i="31" s="1"/>
  <c r="B9" i="30"/>
  <c r="A9" i="30"/>
  <c r="BD23" i="31"/>
  <c r="H9" i="30" s="1"/>
  <c r="BB23" i="31"/>
  <c r="F9" i="30" s="1"/>
  <c r="K23" i="31"/>
  <c r="BE18" i="31"/>
  <c r="BD18" i="31"/>
  <c r="BC18" i="31"/>
  <c r="BB18" i="31"/>
  <c r="K18" i="31"/>
  <c r="I18" i="31"/>
  <c r="G18" i="31"/>
  <c r="BA18" i="31" s="1"/>
  <c r="BE16" i="31"/>
  <c r="BD16" i="31"/>
  <c r="BC16" i="31"/>
  <c r="BB16" i="31"/>
  <c r="K16" i="31"/>
  <c r="I16" i="31"/>
  <c r="G16" i="31"/>
  <c r="BA16" i="31" s="1"/>
  <c r="BE15" i="31"/>
  <c r="BD15" i="31"/>
  <c r="BC15" i="31"/>
  <c r="BB15" i="31"/>
  <c r="K15" i="31"/>
  <c r="I15" i="31"/>
  <c r="G15" i="31"/>
  <c r="BA15" i="31" s="1"/>
  <c r="BE14" i="31"/>
  <c r="BD14" i="31"/>
  <c r="BC14" i="31"/>
  <c r="BB14" i="31"/>
  <c r="K14" i="31"/>
  <c r="I14" i="31"/>
  <c r="I20" i="31" s="1"/>
  <c r="G14" i="31"/>
  <c r="BA14" i="31" s="1"/>
  <c r="BE13" i="31"/>
  <c r="BD13" i="31"/>
  <c r="BC13" i="31"/>
  <c r="BC20" i="31" s="1"/>
  <c r="G8" i="30" s="1"/>
  <c r="BB13" i="31"/>
  <c r="K13" i="31"/>
  <c r="I13" i="31"/>
  <c r="G13" i="31"/>
  <c r="G20" i="31" s="1"/>
  <c r="B8" i="30"/>
  <c r="A8" i="30"/>
  <c r="BE10" i="31"/>
  <c r="BD10" i="31"/>
  <c r="BC10" i="31"/>
  <c r="BB10" i="31"/>
  <c r="K10" i="31"/>
  <c r="I10" i="31"/>
  <c r="G10" i="31"/>
  <c r="BA10" i="31" s="1"/>
  <c r="BE9" i="31"/>
  <c r="BD9" i="31"/>
  <c r="BD11" i="31" s="1"/>
  <c r="H7" i="30" s="1"/>
  <c r="BC9" i="31"/>
  <c r="BB9" i="31"/>
  <c r="K9" i="31"/>
  <c r="I9" i="31"/>
  <c r="G9" i="31"/>
  <c r="BA9" i="31" s="1"/>
  <c r="BE8" i="31"/>
  <c r="BE11" i="31" s="1"/>
  <c r="I7" i="30" s="1"/>
  <c r="BD8" i="31"/>
  <c r="BC8" i="31"/>
  <c r="BC11" i="31" s="1"/>
  <c r="G7" i="30" s="1"/>
  <c r="BB8" i="31"/>
  <c r="BB11" i="31" s="1"/>
  <c r="F7" i="30" s="1"/>
  <c r="K8" i="31"/>
  <c r="I8" i="31"/>
  <c r="I11" i="31" s="1"/>
  <c r="G8" i="31"/>
  <c r="BA8" i="31" s="1"/>
  <c r="B7" i="30"/>
  <c r="A7" i="30"/>
  <c r="K11" i="31"/>
  <c r="E4" i="31"/>
  <c r="F3" i="31"/>
  <c r="C33" i="29"/>
  <c r="F33" i="29" s="1"/>
  <c r="C31" i="29"/>
  <c r="G7" i="29"/>
  <c r="D17" i="26"/>
  <c r="I19" i="27"/>
  <c r="G17" i="26" s="1"/>
  <c r="D16" i="26"/>
  <c r="I18" i="27"/>
  <c r="G16" i="26" s="1"/>
  <c r="D15" i="26"/>
  <c r="I17" i="27"/>
  <c r="G15" i="26" s="1"/>
  <c r="BE29" i="28"/>
  <c r="BD29" i="28"/>
  <c r="BC29" i="28"/>
  <c r="BC30" i="28" s="1"/>
  <c r="G11" i="27" s="1"/>
  <c r="BB29" i="28"/>
  <c r="K29" i="28"/>
  <c r="I29" i="28"/>
  <c r="G29" i="28"/>
  <c r="BA29" i="28" s="1"/>
  <c r="BE28" i="28"/>
  <c r="BD28" i="28"/>
  <c r="BC28" i="28"/>
  <c r="BB28" i="28"/>
  <c r="K28" i="28"/>
  <c r="I28" i="28"/>
  <c r="I30" i="28" s="1"/>
  <c r="G28" i="28"/>
  <c r="BA28" i="28" s="1"/>
  <c r="BE27" i="28"/>
  <c r="BE30" i="28" s="1"/>
  <c r="I11" i="27" s="1"/>
  <c r="BD27" i="28"/>
  <c r="BC27" i="28"/>
  <c r="BB27" i="28"/>
  <c r="K27" i="28"/>
  <c r="K30" i="28" s="1"/>
  <c r="I27" i="28"/>
  <c r="G27" i="28"/>
  <c r="BA27" i="28" s="1"/>
  <c r="B11" i="27"/>
  <c r="A11" i="27"/>
  <c r="BE24" i="28"/>
  <c r="BE25" i="28" s="1"/>
  <c r="I10" i="27" s="1"/>
  <c r="BD24" i="28"/>
  <c r="BC24" i="28"/>
  <c r="BC25" i="28" s="1"/>
  <c r="G10" i="27" s="1"/>
  <c r="BB24" i="28"/>
  <c r="K24" i="28"/>
  <c r="I24" i="28"/>
  <c r="I25" i="28" s="1"/>
  <c r="G24" i="28"/>
  <c r="BA24" i="28" s="1"/>
  <c r="BA25" i="28" s="1"/>
  <c r="E10" i="27" s="1"/>
  <c r="B10" i="27"/>
  <c r="A10" i="27"/>
  <c r="BD25" i="28"/>
  <c r="H10" i="27" s="1"/>
  <c r="BB25" i="28"/>
  <c r="F10" i="27" s="1"/>
  <c r="K25" i="28"/>
  <c r="BE21" i="28"/>
  <c r="BE22" i="28" s="1"/>
  <c r="I9" i="27" s="1"/>
  <c r="BD21" i="28"/>
  <c r="BD22" i="28" s="1"/>
  <c r="H9" i="27" s="1"/>
  <c r="BC21" i="28"/>
  <c r="BC22" i="28" s="1"/>
  <c r="G9" i="27" s="1"/>
  <c r="BB21" i="28"/>
  <c r="BB22" i="28" s="1"/>
  <c r="F9" i="27" s="1"/>
  <c r="K21" i="28"/>
  <c r="K22" i="28" s="1"/>
  <c r="I21" i="28"/>
  <c r="G21" i="28"/>
  <c r="G22" i="28" s="1"/>
  <c r="B9" i="27"/>
  <c r="A9" i="27"/>
  <c r="I22" i="28"/>
  <c r="BE17" i="28"/>
  <c r="BD17" i="28"/>
  <c r="BC17" i="28"/>
  <c r="BB17" i="28"/>
  <c r="K17" i="28"/>
  <c r="I17" i="28"/>
  <c r="G17" i="28"/>
  <c r="BA17" i="28" s="1"/>
  <c r="BE16" i="28"/>
  <c r="BD16" i="28"/>
  <c r="BC16" i="28"/>
  <c r="BB16" i="28"/>
  <c r="K16" i="28"/>
  <c r="I16" i="28"/>
  <c r="G16" i="28"/>
  <c r="BA16" i="28" s="1"/>
  <c r="BE15" i="28"/>
  <c r="BD15" i="28"/>
  <c r="BC15" i="28"/>
  <c r="BB15" i="28"/>
  <c r="K15" i="28"/>
  <c r="I15" i="28"/>
  <c r="G15" i="28"/>
  <c r="BA15" i="28" s="1"/>
  <c r="BE14" i="28"/>
  <c r="BE19" i="28" s="1"/>
  <c r="I8" i="27" s="1"/>
  <c r="BD14" i="28"/>
  <c r="BC14" i="28"/>
  <c r="BC19" i="28" s="1"/>
  <c r="G8" i="27" s="1"/>
  <c r="BB14" i="28"/>
  <c r="K14" i="28"/>
  <c r="I14" i="28"/>
  <c r="I19" i="28" s="1"/>
  <c r="G14" i="28"/>
  <c r="BA14" i="28" s="1"/>
  <c r="BA19" i="28" s="1"/>
  <c r="E8" i="27" s="1"/>
  <c r="B8" i="27"/>
  <c r="A8" i="27"/>
  <c r="BD19" i="28"/>
  <c r="H8" i="27" s="1"/>
  <c r="BB19" i="28"/>
  <c r="F8" i="27" s="1"/>
  <c r="K19" i="28"/>
  <c r="BE11" i="28"/>
  <c r="BD11" i="28"/>
  <c r="BC11" i="28"/>
  <c r="BB11" i="28"/>
  <c r="K11" i="28"/>
  <c r="I11" i="28"/>
  <c r="G11" i="28"/>
  <c r="BA11" i="28" s="1"/>
  <c r="BE10" i="28"/>
  <c r="BD10" i="28"/>
  <c r="BC10" i="28"/>
  <c r="BB10" i="28"/>
  <c r="K10" i="28"/>
  <c r="I10" i="28"/>
  <c r="I12" i="28" s="1"/>
  <c r="G10" i="28"/>
  <c r="BA10" i="28" s="1"/>
  <c r="BE9" i="28"/>
  <c r="BD9" i="28"/>
  <c r="BC9" i="28"/>
  <c r="BB9" i="28"/>
  <c r="K9" i="28"/>
  <c r="I9" i="28"/>
  <c r="G9" i="28"/>
  <c r="BA9" i="28" s="1"/>
  <c r="BE8" i="28"/>
  <c r="BD8" i="28"/>
  <c r="BC8" i="28"/>
  <c r="BB8" i="28"/>
  <c r="K8" i="28"/>
  <c r="I8" i="28"/>
  <c r="G8" i="28"/>
  <c r="BA8" i="28" s="1"/>
  <c r="B7" i="27"/>
  <c r="A7" i="27"/>
  <c r="E4" i="28"/>
  <c r="F3" i="28"/>
  <c r="F33" i="26"/>
  <c r="C33" i="26"/>
  <c r="C31" i="26"/>
  <c r="G7" i="26"/>
  <c r="D17" i="14"/>
  <c r="I18" i="15"/>
  <c r="G17" i="14" s="1"/>
  <c r="D16" i="14"/>
  <c r="I17" i="15"/>
  <c r="G16" i="14" s="1"/>
  <c r="D15" i="14"/>
  <c r="I16" i="15"/>
  <c r="G15" i="14" s="1"/>
  <c r="BE29" i="16"/>
  <c r="BE30" i="16" s="1"/>
  <c r="I10" i="15" s="1"/>
  <c r="BD29" i="16"/>
  <c r="BD30" i="16" s="1"/>
  <c r="H10" i="15" s="1"/>
  <c r="BC29" i="16"/>
  <c r="BC30" i="16" s="1"/>
  <c r="G10" i="15" s="1"/>
  <c r="BB29" i="16"/>
  <c r="BB30" i="16" s="1"/>
  <c r="F10" i="15" s="1"/>
  <c r="K29" i="16"/>
  <c r="K30" i="16" s="1"/>
  <c r="I29" i="16"/>
  <c r="G29" i="16"/>
  <c r="BA29" i="16" s="1"/>
  <c r="BA30" i="16" s="1"/>
  <c r="E10" i="15" s="1"/>
  <c r="B10" i="15"/>
  <c r="A10" i="15"/>
  <c r="I30" i="16"/>
  <c r="BE25" i="16"/>
  <c r="BD25" i="16"/>
  <c r="BC25" i="16"/>
  <c r="BB25" i="16"/>
  <c r="BA25" i="16"/>
  <c r="K25" i="16"/>
  <c r="I25" i="16"/>
  <c r="G25" i="16"/>
  <c r="BE24" i="16"/>
  <c r="BD24" i="16"/>
  <c r="BC24" i="16"/>
  <c r="BB24" i="16"/>
  <c r="BA24" i="16"/>
  <c r="K24" i="16"/>
  <c r="I24" i="16"/>
  <c r="G24" i="16"/>
  <c r="BE23" i="16"/>
  <c r="BD23" i="16"/>
  <c r="BC23" i="16"/>
  <c r="BB23" i="16"/>
  <c r="BA23" i="16"/>
  <c r="K23" i="16"/>
  <c r="I23" i="16"/>
  <c r="G23" i="16"/>
  <c r="BE22" i="16"/>
  <c r="BD22" i="16"/>
  <c r="BC22" i="16"/>
  <c r="BB22" i="16"/>
  <c r="BA22" i="16"/>
  <c r="K22" i="16"/>
  <c r="I22" i="16"/>
  <c r="G22" i="16"/>
  <c r="BE21" i="16"/>
  <c r="BD21" i="16"/>
  <c r="BC21" i="16"/>
  <c r="BB21" i="16"/>
  <c r="BA21" i="16"/>
  <c r="K21" i="16"/>
  <c r="I21" i="16"/>
  <c r="G21" i="16"/>
  <c r="BE20" i="16"/>
  <c r="BD20" i="16"/>
  <c r="BC20" i="16"/>
  <c r="BB20" i="16"/>
  <c r="BA20" i="16"/>
  <c r="K20" i="16"/>
  <c r="I20" i="16"/>
  <c r="G20" i="16"/>
  <c r="BE19" i="16"/>
  <c r="BD19" i="16"/>
  <c r="BC19" i="16"/>
  <c r="BB19" i="16"/>
  <c r="BA19" i="16"/>
  <c r="K19" i="16"/>
  <c r="I19" i="16"/>
  <c r="G19" i="16"/>
  <c r="BE18" i="16"/>
  <c r="BE27" i="16" s="1"/>
  <c r="I9" i="15" s="1"/>
  <c r="BD18" i="16"/>
  <c r="BD27" i="16" s="1"/>
  <c r="H9" i="15" s="1"/>
  <c r="BC18" i="16"/>
  <c r="BC27" i="16" s="1"/>
  <c r="G9" i="15" s="1"/>
  <c r="BB18" i="16"/>
  <c r="BA18" i="16"/>
  <c r="BA27" i="16" s="1"/>
  <c r="E9" i="15" s="1"/>
  <c r="K18" i="16"/>
  <c r="I18" i="16"/>
  <c r="I27" i="16" s="1"/>
  <c r="G18" i="16"/>
  <c r="B9" i="15"/>
  <c r="A9" i="15"/>
  <c r="BB27" i="16"/>
  <c r="F9" i="15" s="1"/>
  <c r="K27" i="16"/>
  <c r="G27" i="16"/>
  <c r="BE14" i="16"/>
  <c r="BD14" i="16"/>
  <c r="BC14" i="16"/>
  <c r="BB14" i="16"/>
  <c r="K14" i="16"/>
  <c r="I14" i="16"/>
  <c r="G14" i="16"/>
  <c r="BA14" i="16" s="1"/>
  <c r="BE12" i="16"/>
  <c r="BD12" i="16"/>
  <c r="BC12" i="16"/>
  <c r="BB12" i="16"/>
  <c r="K12" i="16"/>
  <c r="I12" i="16"/>
  <c r="I16" i="16" s="1"/>
  <c r="G12" i="16"/>
  <c r="BA12" i="16" s="1"/>
  <c r="BE11" i="16"/>
  <c r="BD11" i="16"/>
  <c r="BC11" i="16"/>
  <c r="BB11" i="16"/>
  <c r="K11" i="16"/>
  <c r="I11" i="16"/>
  <c r="G11" i="16"/>
  <c r="B8" i="15"/>
  <c r="A8" i="15"/>
  <c r="BC16" i="16"/>
  <c r="G8" i="15" s="1"/>
  <c r="BE8" i="16"/>
  <c r="BE9" i="16" s="1"/>
  <c r="I7" i="15" s="1"/>
  <c r="BD8" i="16"/>
  <c r="BC8" i="16"/>
  <c r="BC9" i="16" s="1"/>
  <c r="G7" i="15" s="1"/>
  <c r="BB8" i="16"/>
  <c r="K8" i="16"/>
  <c r="I8" i="16"/>
  <c r="I9" i="16" s="1"/>
  <c r="G8" i="16"/>
  <c r="BA8" i="16" s="1"/>
  <c r="BA9" i="16" s="1"/>
  <c r="E7" i="15" s="1"/>
  <c r="B7" i="15"/>
  <c r="A7" i="15"/>
  <c r="BD9" i="16"/>
  <c r="H7" i="15" s="1"/>
  <c r="BB9" i="16"/>
  <c r="F7" i="15" s="1"/>
  <c r="K9" i="16"/>
  <c r="E4" i="16"/>
  <c r="F3" i="16"/>
  <c r="C33" i="14"/>
  <c r="F33" i="14" s="1"/>
  <c r="C31" i="14"/>
  <c r="G7" i="14"/>
  <c r="D17" i="11"/>
  <c r="I18" i="12"/>
  <c r="G17" i="11" s="1"/>
  <c r="D16" i="11"/>
  <c r="I17" i="12"/>
  <c r="G16" i="11" s="1"/>
  <c r="G15" i="11"/>
  <c r="D15" i="11"/>
  <c r="I16" i="12"/>
  <c r="BE27" i="13"/>
  <c r="BE28" i="13" s="1"/>
  <c r="I10" i="12" s="1"/>
  <c r="BD27" i="13"/>
  <c r="BC27" i="13"/>
  <c r="BB27" i="13"/>
  <c r="K27" i="13"/>
  <c r="I27" i="13"/>
  <c r="I28" i="13" s="1"/>
  <c r="G27" i="13"/>
  <c r="BA27" i="13" s="1"/>
  <c r="BE26" i="13"/>
  <c r="BD26" i="13"/>
  <c r="BC26" i="13"/>
  <c r="BC28" i="13" s="1"/>
  <c r="G10" i="12" s="1"/>
  <c r="BB26" i="13"/>
  <c r="K26" i="13"/>
  <c r="I26" i="13"/>
  <c r="G26" i="13"/>
  <c r="BA26" i="13" s="1"/>
  <c r="BE25" i="13"/>
  <c r="BD25" i="13"/>
  <c r="BC25" i="13"/>
  <c r="BB25" i="13"/>
  <c r="BB28" i="13" s="1"/>
  <c r="F10" i="12" s="1"/>
  <c r="K25" i="13"/>
  <c r="I25" i="13"/>
  <c r="G25" i="13"/>
  <c r="BA25" i="13" s="1"/>
  <c r="B10" i="12"/>
  <c r="A10" i="12"/>
  <c r="BE22" i="13"/>
  <c r="BE23" i="13" s="1"/>
  <c r="I9" i="12" s="1"/>
  <c r="BD22" i="13"/>
  <c r="BD23" i="13" s="1"/>
  <c r="H9" i="12" s="1"/>
  <c r="BC22" i="13"/>
  <c r="BC23" i="13" s="1"/>
  <c r="G9" i="12" s="1"/>
  <c r="BB22" i="13"/>
  <c r="BB23" i="13" s="1"/>
  <c r="F9" i="12" s="1"/>
  <c r="K22" i="13"/>
  <c r="K23" i="13" s="1"/>
  <c r="I22" i="13"/>
  <c r="I23" i="13" s="1"/>
  <c r="G22" i="13"/>
  <c r="B9" i="12"/>
  <c r="A9" i="12"/>
  <c r="BE18" i="13"/>
  <c r="BD18" i="13"/>
  <c r="BC18" i="13"/>
  <c r="BB18" i="13"/>
  <c r="K18" i="13"/>
  <c r="I18" i="13"/>
  <c r="G18" i="13"/>
  <c r="BA18" i="13" s="1"/>
  <c r="BE16" i="13"/>
  <c r="BD16" i="13"/>
  <c r="BC16" i="13"/>
  <c r="BB16" i="13"/>
  <c r="K16" i="13"/>
  <c r="I16" i="13"/>
  <c r="G16" i="13"/>
  <c r="BA16" i="13" s="1"/>
  <c r="BE15" i="13"/>
  <c r="BD15" i="13"/>
  <c r="BC15" i="13"/>
  <c r="BB15" i="13"/>
  <c r="K15" i="13"/>
  <c r="I15" i="13"/>
  <c r="G15" i="13"/>
  <c r="BA15" i="13" s="1"/>
  <c r="BE14" i="13"/>
  <c r="BD14" i="13"/>
  <c r="BC14" i="13"/>
  <c r="BB14" i="13"/>
  <c r="K14" i="13"/>
  <c r="I14" i="13"/>
  <c r="G14" i="13"/>
  <c r="BA14" i="13" s="1"/>
  <c r="BE13" i="13"/>
  <c r="BE20" i="13" s="1"/>
  <c r="I8" i="12" s="1"/>
  <c r="BD13" i="13"/>
  <c r="BC13" i="13"/>
  <c r="BB13" i="13"/>
  <c r="K13" i="13"/>
  <c r="I13" i="13"/>
  <c r="I20" i="13" s="1"/>
  <c r="G13" i="13"/>
  <c r="B8" i="12"/>
  <c r="A8" i="12"/>
  <c r="BE10" i="13"/>
  <c r="BD10" i="13"/>
  <c r="BC10" i="13"/>
  <c r="BB10" i="13"/>
  <c r="K10" i="13"/>
  <c r="I10" i="13"/>
  <c r="G10" i="13"/>
  <c r="BA10" i="13" s="1"/>
  <c r="BE9" i="13"/>
  <c r="BD9" i="13"/>
  <c r="BC9" i="13"/>
  <c r="BB9" i="13"/>
  <c r="K9" i="13"/>
  <c r="I9" i="13"/>
  <c r="G9" i="13"/>
  <c r="BA9" i="13" s="1"/>
  <c r="BE8" i="13"/>
  <c r="BE11" i="13" s="1"/>
  <c r="I7" i="12" s="1"/>
  <c r="BD8" i="13"/>
  <c r="BC8" i="13"/>
  <c r="BB8" i="13"/>
  <c r="BB11" i="13" s="1"/>
  <c r="F7" i="12" s="1"/>
  <c r="K8" i="13"/>
  <c r="K11" i="13" s="1"/>
  <c r="I8" i="13"/>
  <c r="I11" i="13" s="1"/>
  <c r="G8" i="13"/>
  <c r="BA8" i="13" s="1"/>
  <c r="B7" i="12"/>
  <c r="A7" i="12"/>
  <c r="E4" i="13"/>
  <c r="F3" i="13"/>
  <c r="C33" i="11"/>
  <c r="F33" i="11" s="1"/>
  <c r="C31" i="11"/>
  <c r="G7" i="11"/>
  <c r="D17" i="8"/>
  <c r="I19" i="9"/>
  <c r="G17" i="8" s="1"/>
  <c r="D16" i="8"/>
  <c r="I18" i="9"/>
  <c r="G16" i="8" s="1"/>
  <c r="D15" i="8"/>
  <c r="I17" i="9"/>
  <c r="G15" i="8" s="1"/>
  <c r="BE29" i="10"/>
  <c r="BD29" i="10"/>
  <c r="BC29" i="10"/>
  <c r="BB29" i="10"/>
  <c r="K29" i="10"/>
  <c r="I29" i="10"/>
  <c r="G29" i="10"/>
  <c r="BA29" i="10" s="1"/>
  <c r="BE28" i="10"/>
  <c r="BD28" i="10"/>
  <c r="BC28" i="10"/>
  <c r="BB28" i="10"/>
  <c r="K28" i="10"/>
  <c r="I28" i="10"/>
  <c r="I30" i="10" s="1"/>
  <c r="G28" i="10"/>
  <c r="BA28" i="10" s="1"/>
  <c r="BE27" i="10"/>
  <c r="BE30" i="10" s="1"/>
  <c r="I11" i="9" s="1"/>
  <c r="BD27" i="10"/>
  <c r="BC27" i="10"/>
  <c r="BB27" i="10"/>
  <c r="K27" i="10"/>
  <c r="K30" i="10" s="1"/>
  <c r="I27" i="10"/>
  <c r="G27" i="10"/>
  <c r="BA27" i="10" s="1"/>
  <c r="B11" i="9"/>
  <c r="A11" i="9"/>
  <c r="BE24" i="10"/>
  <c r="BE25" i="10" s="1"/>
  <c r="I10" i="9" s="1"/>
  <c r="BD24" i="10"/>
  <c r="BD25" i="10" s="1"/>
  <c r="H10" i="9" s="1"/>
  <c r="BC24" i="10"/>
  <c r="BC25" i="10" s="1"/>
  <c r="G10" i="9" s="1"/>
  <c r="BB24" i="10"/>
  <c r="K24" i="10"/>
  <c r="I24" i="10"/>
  <c r="I25" i="10" s="1"/>
  <c r="G24" i="10"/>
  <c r="BA24" i="10" s="1"/>
  <c r="BA25" i="10" s="1"/>
  <c r="E10" i="9" s="1"/>
  <c r="B10" i="9"/>
  <c r="A10" i="9"/>
  <c r="BB25" i="10"/>
  <c r="F10" i="9" s="1"/>
  <c r="K25" i="10"/>
  <c r="BE21" i="10"/>
  <c r="BE22" i="10" s="1"/>
  <c r="I9" i="9" s="1"/>
  <c r="BD21" i="10"/>
  <c r="BD22" i="10" s="1"/>
  <c r="H9" i="9" s="1"/>
  <c r="BC21" i="10"/>
  <c r="BC22" i="10" s="1"/>
  <c r="G9" i="9" s="1"/>
  <c r="BB21" i="10"/>
  <c r="BB22" i="10" s="1"/>
  <c r="F9" i="9" s="1"/>
  <c r="K21" i="10"/>
  <c r="K22" i="10" s="1"/>
  <c r="I21" i="10"/>
  <c r="G21" i="10"/>
  <c r="G22" i="10" s="1"/>
  <c r="B9" i="9"/>
  <c r="A9" i="9"/>
  <c r="I22" i="10"/>
  <c r="BE17" i="10"/>
  <c r="BD17" i="10"/>
  <c r="BC17" i="10"/>
  <c r="BB17" i="10"/>
  <c r="K17" i="10"/>
  <c r="I17" i="10"/>
  <c r="G17" i="10"/>
  <c r="BA17" i="10" s="1"/>
  <c r="BE16" i="10"/>
  <c r="BD16" i="10"/>
  <c r="BC16" i="10"/>
  <c r="BB16" i="10"/>
  <c r="K16" i="10"/>
  <c r="I16" i="10"/>
  <c r="G16" i="10"/>
  <c r="BA16" i="10" s="1"/>
  <c r="BE15" i="10"/>
  <c r="BD15" i="10"/>
  <c r="BC15" i="10"/>
  <c r="BB15" i="10"/>
  <c r="K15" i="10"/>
  <c r="I15" i="10"/>
  <c r="G15" i="10"/>
  <c r="BA15" i="10" s="1"/>
  <c r="BE14" i="10"/>
  <c r="BE19" i="10" s="1"/>
  <c r="I8" i="9" s="1"/>
  <c r="BD14" i="10"/>
  <c r="BD19" i="10" s="1"/>
  <c r="H8" i="9" s="1"/>
  <c r="BC14" i="10"/>
  <c r="BC19" i="10" s="1"/>
  <c r="G8" i="9" s="1"/>
  <c r="BB14" i="10"/>
  <c r="K14" i="10"/>
  <c r="I14" i="10"/>
  <c r="I19" i="10" s="1"/>
  <c r="G14" i="10"/>
  <c r="BA14" i="10" s="1"/>
  <c r="B8" i="9"/>
  <c r="A8" i="9"/>
  <c r="BB19" i="10"/>
  <c r="F8" i="9" s="1"/>
  <c r="K19" i="10"/>
  <c r="BE11" i="10"/>
  <c r="BD11" i="10"/>
  <c r="BC11" i="10"/>
  <c r="BB11" i="10"/>
  <c r="K11" i="10"/>
  <c r="I11" i="10"/>
  <c r="G11" i="10"/>
  <c r="BA11" i="10" s="1"/>
  <c r="BE10" i="10"/>
  <c r="BD10" i="10"/>
  <c r="BC10" i="10"/>
  <c r="BB10" i="10"/>
  <c r="K10" i="10"/>
  <c r="I10" i="10"/>
  <c r="G10" i="10"/>
  <c r="BA10" i="10" s="1"/>
  <c r="BE9" i="10"/>
  <c r="BD9" i="10"/>
  <c r="BC9" i="10"/>
  <c r="BB9" i="10"/>
  <c r="K9" i="10"/>
  <c r="I9" i="10"/>
  <c r="G9" i="10"/>
  <c r="BA9" i="10" s="1"/>
  <c r="BE8" i="10"/>
  <c r="BD8" i="10"/>
  <c r="BC8" i="10"/>
  <c r="BB8" i="10"/>
  <c r="K8" i="10"/>
  <c r="I8" i="10"/>
  <c r="G8" i="10"/>
  <c r="BA8" i="10" s="1"/>
  <c r="B7" i="9"/>
  <c r="A7" i="9"/>
  <c r="I12" i="10"/>
  <c r="E4" i="10"/>
  <c r="F3" i="10"/>
  <c r="C33" i="8"/>
  <c r="F33" i="8" s="1"/>
  <c r="C31" i="8"/>
  <c r="G7" i="8"/>
  <c r="D17" i="5"/>
  <c r="I17" i="6"/>
  <c r="G17" i="5" s="1"/>
  <c r="D16" i="5"/>
  <c r="I16" i="6"/>
  <c r="G16" i="5" s="1"/>
  <c r="D15" i="5"/>
  <c r="I15" i="6"/>
  <c r="BE18" i="7"/>
  <c r="BE19" i="7" s="1"/>
  <c r="I9" i="6" s="1"/>
  <c r="BD18" i="7"/>
  <c r="BD19" i="7" s="1"/>
  <c r="H9" i="6" s="1"/>
  <c r="BC18" i="7"/>
  <c r="BB18" i="7"/>
  <c r="BB19" i="7" s="1"/>
  <c r="F9" i="6" s="1"/>
  <c r="K18" i="7"/>
  <c r="K19" i="7" s="1"/>
  <c r="I18" i="7"/>
  <c r="G18" i="7"/>
  <c r="BA18" i="7" s="1"/>
  <c r="BA19" i="7" s="1"/>
  <c r="E9" i="6" s="1"/>
  <c r="B9" i="6"/>
  <c r="A9" i="6"/>
  <c r="BC19" i="7"/>
  <c r="G9" i="6" s="1"/>
  <c r="I19" i="7"/>
  <c r="BE14" i="7"/>
  <c r="BD14" i="7"/>
  <c r="BC14" i="7"/>
  <c r="BB14" i="7"/>
  <c r="K14" i="7"/>
  <c r="I14" i="7"/>
  <c r="G14" i="7"/>
  <c r="BA14" i="7" s="1"/>
  <c r="BE13" i="7"/>
  <c r="BD13" i="7"/>
  <c r="BC13" i="7"/>
  <c r="BB13" i="7"/>
  <c r="K13" i="7"/>
  <c r="I13" i="7"/>
  <c r="G13" i="7"/>
  <c r="BA13" i="7" s="1"/>
  <c r="BE12" i="7"/>
  <c r="BD12" i="7"/>
  <c r="BC12" i="7"/>
  <c r="BB12" i="7"/>
  <c r="K12" i="7"/>
  <c r="I12" i="7"/>
  <c r="G12" i="7"/>
  <c r="BA12" i="7" s="1"/>
  <c r="BE11" i="7"/>
  <c r="BD11" i="7"/>
  <c r="BC11" i="7"/>
  <c r="BB11" i="7"/>
  <c r="BB16" i="7" s="1"/>
  <c r="F8" i="6" s="1"/>
  <c r="K11" i="7"/>
  <c r="I11" i="7"/>
  <c r="I16" i="7" s="1"/>
  <c r="G11" i="7"/>
  <c r="BA11" i="7" s="1"/>
  <c r="B8" i="6"/>
  <c r="A8" i="6"/>
  <c r="BE8" i="7"/>
  <c r="BD8" i="7"/>
  <c r="BD9" i="7" s="1"/>
  <c r="H7" i="6" s="1"/>
  <c r="BC8" i="7"/>
  <c r="BB8" i="7"/>
  <c r="BB9" i="7" s="1"/>
  <c r="F7" i="6" s="1"/>
  <c r="K8" i="7"/>
  <c r="K9" i="7" s="1"/>
  <c r="I8" i="7"/>
  <c r="G8" i="7"/>
  <c r="G9" i="7" s="1"/>
  <c r="B7" i="6"/>
  <c r="A7" i="6"/>
  <c r="BE9" i="7"/>
  <c r="I7" i="6" s="1"/>
  <c r="BC9" i="7"/>
  <c r="G7" i="6" s="1"/>
  <c r="I9" i="7"/>
  <c r="E4" i="7"/>
  <c r="F3" i="7"/>
  <c r="C33" i="5"/>
  <c r="F33" i="5" s="1"/>
  <c r="C31" i="5"/>
  <c r="G7" i="5"/>
  <c r="G46" i="1"/>
  <c r="H38" i="1"/>
  <c r="G38" i="1"/>
  <c r="G32" i="1"/>
  <c r="I19" i="1" s="1"/>
  <c r="H29" i="1"/>
  <c r="G29" i="1"/>
  <c r="D22" i="1"/>
  <c r="D20" i="1"/>
  <c r="I2" i="1"/>
  <c r="H18" i="6" l="1"/>
  <c r="G23" i="5" s="1"/>
  <c r="BC16" i="7"/>
  <c r="G8" i="6" s="1"/>
  <c r="G16" i="7"/>
  <c r="BA16" i="7"/>
  <c r="E8" i="6" s="1"/>
  <c r="BE16" i="7"/>
  <c r="I8" i="6" s="1"/>
  <c r="I10" i="6" s="1"/>
  <c r="C21" i="5" s="1"/>
  <c r="BA19" i="10"/>
  <c r="E8" i="9" s="1"/>
  <c r="BB12" i="10"/>
  <c r="F7" i="9" s="1"/>
  <c r="BC12" i="10"/>
  <c r="G7" i="9" s="1"/>
  <c r="BE12" i="10"/>
  <c r="I7" i="9" s="1"/>
  <c r="G19" i="10"/>
  <c r="G25" i="10"/>
  <c r="BC30" i="10"/>
  <c r="G11" i="9" s="1"/>
  <c r="H19" i="12"/>
  <c r="G23" i="11" s="1"/>
  <c r="G11" i="13"/>
  <c r="BC11" i="13"/>
  <c r="G7" i="12" s="1"/>
  <c r="BD20" i="13"/>
  <c r="H8" i="12" s="1"/>
  <c r="BE16" i="16"/>
  <c r="I8" i="15" s="1"/>
  <c r="G9" i="16"/>
  <c r="G16" i="16"/>
  <c r="BB12" i="28"/>
  <c r="F7" i="27" s="1"/>
  <c r="BC12" i="28"/>
  <c r="G7" i="27" s="1"/>
  <c r="BE12" i="28"/>
  <c r="I7" i="27" s="1"/>
  <c r="I12" i="27" s="1"/>
  <c r="C21" i="26" s="1"/>
  <c r="G19" i="28"/>
  <c r="G25" i="28"/>
  <c r="G11" i="31"/>
  <c r="BE20" i="31"/>
  <c r="I8" i="30" s="1"/>
  <c r="BA11" i="31"/>
  <c r="E7" i="30" s="1"/>
  <c r="BE28" i="31"/>
  <c r="I10" i="30" s="1"/>
  <c r="I11" i="30" s="1"/>
  <c r="C21" i="29" s="1"/>
  <c r="BC28" i="31"/>
  <c r="G10" i="30" s="1"/>
  <c r="BC24" i="34"/>
  <c r="G8" i="33" s="1"/>
  <c r="BD24" i="34"/>
  <c r="H8" i="33" s="1"/>
  <c r="G11" i="30"/>
  <c r="C18" i="29" s="1"/>
  <c r="BD16" i="7"/>
  <c r="H8" i="6" s="1"/>
  <c r="BD12" i="10"/>
  <c r="H7" i="9" s="1"/>
  <c r="H12" i="9" s="1"/>
  <c r="C17" i="8" s="1"/>
  <c r="BC20" i="13"/>
  <c r="G8" i="12" s="1"/>
  <c r="H18" i="33"/>
  <c r="G23" i="32" s="1"/>
  <c r="G22" i="32" s="1"/>
  <c r="K16" i="7"/>
  <c r="G15" i="5"/>
  <c r="BA11" i="13"/>
  <c r="E7" i="12" s="1"/>
  <c r="BA22" i="13"/>
  <c r="BA23" i="13" s="1"/>
  <c r="E9" i="12" s="1"/>
  <c r="G23" i="13"/>
  <c r="BD11" i="13"/>
  <c r="H7" i="12" s="1"/>
  <c r="H11" i="12" s="1"/>
  <c r="C17" i="11" s="1"/>
  <c r="BA16" i="34"/>
  <c r="BA24" i="34" s="1"/>
  <c r="E8" i="33" s="1"/>
  <c r="G24" i="34"/>
  <c r="BB30" i="10"/>
  <c r="F11" i="9" s="1"/>
  <c r="F12" i="9" s="1"/>
  <c r="C16" i="8" s="1"/>
  <c r="H20" i="9"/>
  <c r="G23" i="8" s="1"/>
  <c r="K20" i="13"/>
  <c r="BD16" i="16"/>
  <c r="H8" i="15" s="1"/>
  <c r="BB30" i="28"/>
  <c r="F11" i="27" s="1"/>
  <c r="BD20" i="31"/>
  <c r="H8" i="30" s="1"/>
  <c r="H11" i="30" s="1"/>
  <c r="C17" i="29" s="1"/>
  <c r="BB28" i="31"/>
  <c r="F10" i="30" s="1"/>
  <c r="G15" i="29"/>
  <c r="G22" i="29" s="1"/>
  <c r="BB14" i="34"/>
  <c r="F7" i="33" s="1"/>
  <c r="BB20" i="13"/>
  <c r="F8" i="12" s="1"/>
  <c r="F11" i="12" s="1"/>
  <c r="C16" i="11" s="1"/>
  <c r="BD28" i="13"/>
  <c r="H10" i="12" s="1"/>
  <c r="K16" i="16"/>
  <c r="BD12" i="28"/>
  <c r="H7" i="27" s="1"/>
  <c r="H20" i="27"/>
  <c r="G23" i="26" s="1"/>
  <c r="G22" i="26" s="1"/>
  <c r="K20" i="31"/>
  <c r="G14" i="34"/>
  <c r="K12" i="10"/>
  <c r="BD30" i="10"/>
  <c r="H11" i="9" s="1"/>
  <c r="G11" i="12"/>
  <c r="C18" i="11" s="1"/>
  <c r="G20" i="13"/>
  <c r="K28" i="13"/>
  <c r="BB16" i="16"/>
  <c r="F8" i="15" s="1"/>
  <c r="F11" i="15" s="1"/>
  <c r="C16" i="14" s="1"/>
  <c r="H19" i="15"/>
  <c r="G23" i="14" s="1"/>
  <c r="G22" i="14" s="1"/>
  <c r="K12" i="28"/>
  <c r="BD30" i="28"/>
  <c r="H11" i="27" s="1"/>
  <c r="BB20" i="31"/>
  <c r="F8" i="30" s="1"/>
  <c r="F11" i="30" s="1"/>
  <c r="C16" i="29" s="1"/>
  <c r="BD28" i="31"/>
  <c r="H10" i="30" s="1"/>
  <c r="BD14" i="34"/>
  <c r="H7" i="33" s="1"/>
  <c r="H10" i="33" s="1"/>
  <c r="C17" i="32" s="1"/>
  <c r="F10" i="33"/>
  <c r="C16" i="32" s="1"/>
  <c r="I10" i="33"/>
  <c r="C21" i="32" s="1"/>
  <c r="G10" i="33"/>
  <c r="C18" i="32" s="1"/>
  <c r="BA8" i="34"/>
  <c r="BA14" i="34" s="1"/>
  <c r="E7" i="33" s="1"/>
  <c r="E10" i="33" s="1"/>
  <c r="C15" i="32" s="1"/>
  <c r="G27" i="34"/>
  <c r="BA28" i="31"/>
  <c r="E10" i="30" s="1"/>
  <c r="BA13" i="31"/>
  <c r="BA20" i="31" s="1"/>
  <c r="E8" i="30" s="1"/>
  <c r="G28" i="31"/>
  <c r="F12" i="27"/>
  <c r="C16" i="26" s="1"/>
  <c r="G12" i="27"/>
  <c r="C18" i="26" s="1"/>
  <c r="BA12" i="28"/>
  <c r="E7" i="27" s="1"/>
  <c r="BA30" i="28"/>
  <c r="E11" i="27" s="1"/>
  <c r="G12" i="28"/>
  <c r="BA21" i="28"/>
  <c r="BA22" i="28" s="1"/>
  <c r="E9" i="27" s="1"/>
  <c r="G30" i="28"/>
  <c r="I11" i="15"/>
  <c r="C21" i="14" s="1"/>
  <c r="H11" i="15"/>
  <c r="C17" i="14" s="1"/>
  <c r="G11" i="15"/>
  <c r="C18" i="14" s="1"/>
  <c r="BA11" i="16"/>
  <c r="BA16" i="16" s="1"/>
  <c r="E8" i="15" s="1"/>
  <c r="E11" i="15" s="1"/>
  <c r="C15" i="14" s="1"/>
  <c r="G30" i="16"/>
  <c r="G22" i="11"/>
  <c r="I11" i="12"/>
  <c r="C21" i="11" s="1"/>
  <c r="BA28" i="13"/>
  <c r="E10" i="12" s="1"/>
  <c r="BA13" i="13"/>
  <c r="BA20" i="13" s="1"/>
  <c r="E8" i="12" s="1"/>
  <c r="G28" i="13"/>
  <c r="I12" i="9"/>
  <c r="C21" i="8" s="1"/>
  <c r="G22" i="8"/>
  <c r="G12" i="9"/>
  <c r="C18" i="8" s="1"/>
  <c r="BA12" i="10"/>
  <c r="E7" i="9" s="1"/>
  <c r="BA30" i="10"/>
  <c r="E11" i="9" s="1"/>
  <c r="G12" i="10"/>
  <c r="BA21" i="10"/>
  <c r="BA22" i="10" s="1"/>
  <c r="E9" i="9" s="1"/>
  <c r="G30" i="10"/>
  <c r="H10" i="6"/>
  <c r="C17" i="5" s="1"/>
  <c r="F10" i="6"/>
  <c r="C16" i="5" s="1"/>
  <c r="G10" i="6"/>
  <c r="C18" i="5" s="1"/>
  <c r="BA8" i="7"/>
  <c r="BA9" i="7" s="1"/>
  <c r="E7" i="6" s="1"/>
  <c r="E10" i="6" s="1"/>
  <c r="C15" i="5" s="1"/>
  <c r="G19" i="7"/>
  <c r="I20" i="1"/>
  <c r="G22" i="5" l="1"/>
  <c r="H12" i="27"/>
  <c r="C17" i="26" s="1"/>
  <c r="C19" i="32"/>
  <c r="C22" i="32" s="1"/>
  <c r="C23" i="32" s="1"/>
  <c r="E11" i="30"/>
  <c r="C15" i="29" s="1"/>
  <c r="C19" i="29" s="1"/>
  <c r="C22" i="29" s="1"/>
  <c r="C23" i="29" s="1"/>
  <c r="E12" i="27"/>
  <c r="C15" i="26" s="1"/>
  <c r="C19" i="26" s="1"/>
  <c r="C22" i="26" s="1"/>
  <c r="C23" i="26" s="1"/>
  <c r="C19" i="14"/>
  <c r="C22" i="14" s="1"/>
  <c r="C23" i="14" s="1"/>
  <c r="E11" i="12"/>
  <c r="C15" i="11" s="1"/>
  <c r="C19" i="11" s="1"/>
  <c r="C22" i="11" s="1"/>
  <c r="C23" i="11" s="1"/>
  <c r="E12" i="9"/>
  <c r="C15" i="8" s="1"/>
  <c r="C19" i="8" s="1"/>
  <c r="C22" i="8" s="1"/>
  <c r="C23" i="8" s="1"/>
  <c r="C19" i="5"/>
  <c r="C22" i="5" s="1"/>
  <c r="C23" i="5" s="1"/>
  <c r="F30" i="11" l="1"/>
  <c r="F31" i="11" s="1"/>
  <c r="F34" i="11" s="1"/>
  <c r="H41" i="1"/>
  <c r="I41" i="1" s="1"/>
  <c r="F41" i="1" s="1"/>
  <c r="F30" i="14"/>
  <c r="F31" i="14" s="1"/>
  <c r="F34" i="14" s="1"/>
  <c r="H42" i="1"/>
  <c r="I42" i="1" s="1"/>
  <c r="F42" i="1" s="1"/>
  <c r="F30" i="26"/>
  <c r="F31" i="26" s="1"/>
  <c r="F34" i="26" s="1"/>
  <c r="H43" i="1"/>
  <c r="I43" i="1" s="1"/>
  <c r="F43" i="1" s="1"/>
  <c r="F30" i="5"/>
  <c r="F31" i="5" s="1"/>
  <c r="F34" i="5" s="1"/>
  <c r="H39" i="1"/>
  <c r="I39" i="1" s="1"/>
  <c r="F39" i="1" s="1"/>
  <c r="F30" i="29"/>
  <c r="F31" i="29" s="1"/>
  <c r="F34" i="29" s="1"/>
  <c r="H44" i="1"/>
  <c r="I44" i="1" s="1"/>
  <c r="F44" i="1" s="1"/>
  <c r="F30" i="8"/>
  <c r="F31" i="8" s="1"/>
  <c r="F34" i="8" s="1"/>
  <c r="H40" i="1"/>
  <c r="I40" i="1" s="1"/>
  <c r="F40" i="1" s="1"/>
  <c r="F30" i="32"/>
  <c r="F31" i="32" s="1"/>
  <c r="F34" i="32" s="1"/>
  <c r="H45" i="1"/>
  <c r="I45" i="1" s="1"/>
  <c r="F45" i="1" s="1"/>
  <c r="H30" i="1" l="1"/>
  <c r="H46" i="1"/>
  <c r="H31" i="1"/>
  <c r="I31" i="1" s="1"/>
  <c r="F31" i="1" s="1"/>
  <c r="F46" i="1" l="1"/>
  <c r="I46" i="1"/>
  <c r="I30" i="1"/>
  <c r="H32" i="1"/>
  <c r="I21" i="1" s="1"/>
  <c r="I22" i="1" l="1"/>
  <c r="I23" i="1" s="1"/>
  <c r="F30" i="1"/>
  <c r="F32" i="1" s="1"/>
  <c r="I32" i="1"/>
</calcChain>
</file>

<file path=xl/sharedStrings.xml><?xml version="1.0" encoding="utf-8"?>
<sst xmlns="http://schemas.openxmlformats.org/spreadsheetml/2006/main" count="1252" uniqueCount="234">
  <si>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</si>
  <si>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</si>
  <si>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</si>
  <si>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</si>
  <si>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</si>
  <si>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</si>
  <si>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</si>
  <si>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</si>
  <si>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</si>
  <si>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</si>
  <si>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</si>
  <si>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</si>
  <si>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</si>
  <si>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</si>
  <si>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</si>
  <si>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</si>
  <si>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</si>
  <si>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</si>
  <si>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</si>
  <si>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</si>
  <si>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</si>
  <si>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</si>
  <si>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</si>
  <si>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</si>
  <si>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</si>
  <si>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</si>
  <si>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</si>
  <si>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</si>
  <si>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</si>
  <si>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</si>
  <si>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</si>
  <si>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</si>
  <si>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</si>
  <si>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</si>
  <si>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</si>
  <si>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</si>
  <si>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</si>
  <si>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</si>
  <si>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</si>
  <si>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</si>
  <si>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</si>
  <si>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</si>
  <si>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</si>
  <si>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</si>
  <si>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</si>
  <si>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</si>
  <si>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</si>
  <si>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</si>
  <si>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</si>
  <si>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</si>
  <si>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</si>
  <si>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</si>
  <si>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</si>
  <si>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</si>
  <si>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</si>
  <si>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</si>
  <si>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</si>
  <si>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</si>
  <si>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</si>
  <si>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</si>
  <si>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</si>
  <si>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</si>
  <si>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</si>
  <si>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</si>
  <si>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</si>
  <si>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</si>
  <si>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</si>
  <si>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</si>
  <si>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</si>
  <si>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</si>
  <si>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</si>
  <si>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</si>
  <si>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</si>
  <si>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</si>
  <si>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</si>
  <si>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</si>
  <si>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</si>
  <si>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</si>
  <si>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</si>
  <si>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</si>
  <si>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</si>
  <si>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</si>
  <si>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</si>
  <si>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</si>
  <si>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</si>
  <si>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</si>
  <si>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</si>
  <si>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</si>
  <si>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</si>
  <si>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</si>
  <si>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</si>
  <si>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</si>
  <si>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</si>
  <si>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</si>
  <si>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</si>
  <si>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</si>
  <si>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2012-699</t>
  </si>
  <si>
    <t>Kvalitnější Řepínské komunikace</t>
  </si>
  <si>
    <t>2012-699 Kvalitnější Řepínské komunikace</t>
  </si>
  <si>
    <t>SO 01</t>
  </si>
  <si>
    <t>Řepín</t>
  </si>
  <si>
    <t>SO 01 Řepín</t>
  </si>
  <si>
    <t>1 Zemní práce</t>
  </si>
  <si>
    <t>m2</t>
  </si>
  <si>
    <t>m</t>
  </si>
  <si>
    <t>181101102R00</t>
  </si>
  <si>
    <t xml:space="preserve">Úprava pláně v zářezech v hor. 1-4, se zhutněním </t>
  </si>
  <si>
    <t>5</t>
  </si>
  <si>
    <t>Komunikace</t>
  </si>
  <si>
    <t>5 Komunikace</t>
  </si>
  <si>
    <t>564851111R00</t>
  </si>
  <si>
    <t xml:space="preserve">Podklad ze štěrkodrti po zhutnění tloušťky 15 cm </t>
  </si>
  <si>
    <t>567122111R00</t>
  </si>
  <si>
    <t>kus</t>
  </si>
  <si>
    <t>90</t>
  </si>
  <si>
    <t>Ostatní práce</t>
  </si>
  <si>
    <t>90 Ostatní práce</t>
  </si>
  <si>
    <t>460510201RT1</t>
  </si>
  <si>
    <t>Žlab kabelový prefabrikovaný TK 1, neasfaltovaný včetně dodávky žlabu a poklopu</t>
  </si>
  <si>
    <t>91</t>
  </si>
  <si>
    <t>Doplňující práce na komunikaci</t>
  </si>
  <si>
    <t>91 Doplňující práce na komunikaci</t>
  </si>
  <si>
    <t>99</t>
  </si>
  <si>
    <t>Staveništní přesun hmot</t>
  </si>
  <si>
    <t>99 Staveništní přesun hmot</t>
  </si>
  <si>
    <t>t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</si>
  <si>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</si>
  <si>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</si>
  <si>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</si>
  <si>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</si>
  <si>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</si>
  <si>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</si>
  <si>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</si>
  <si>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979990121</t>
  </si>
  <si>
    <t xml:space="preserve">Poplatek za skládku kameniva s asfaltem </t>
  </si>
  <si>
    <t>Zařízení staveniště</t>
  </si>
  <si>
    <t>Úklid staveniště</t>
  </si>
  <si>
    <t>Režie a mimostaveništní doprava</t>
  </si>
  <si>
    <t>Obec Řepín</t>
  </si>
  <si>
    <t>Parkovací plochy</t>
  </si>
  <si>
    <t xml:space="preserve">Podklad z kameniva zpev.cementem KZC 1 tl.10 cm </t>
  </si>
  <si>
    <t>596215040R00</t>
  </si>
  <si>
    <t xml:space="preserve">Kladení zámkové dlažby tl. 8 cm do drtě tl. 4 cm </t>
  </si>
  <si>
    <t>59245266</t>
  </si>
  <si>
    <t>Dlažba BEST KLASIKO barevná  20x10x8</t>
  </si>
  <si>
    <t>170*1,01</t>
  </si>
  <si>
    <t>998223011R00</t>
  </si>
  <si>
    <t xml:space="preserve">Přesun hmot, pozemní komunikace, kryt dlážděný </t>
  </si>
  <si>
    <t>1.2 Parkovací plochy</t>
  </si>
  <si>
    <t>Vjezdy</t>
  </si>
  <si>
    <t>113106231R00</t>
  </si>
  <si>
    <t xml:space="preserve">Rozebrání dlažeb z bet.dlažby </t>
  </si>
  <si>
    <t>113107123R00</t>
  </si>
  <si>
    <t xml:space="preserve">Odstranění podkladu pl. 200 m2,kam.drcené tl.30 cm </t>
  </si>
  <si>
    <t>113107141R00</t>
  </si>
  <si>
    <t xml:space="preserve">Odstranění podkladu pl. do 200 m2, živice tl. 5 cm </t>
  </si>
  <si>
    <t>479*1,01</t>
  </si>
  <si>
    <t>1.3 Vjezdy</t>
  </si>
  <si>
    <t>Chodníky</t>
  </si>
  <si>
    <t>113107122R00</t>
  </si>
  <si>
    <t xml:space="preserve">Odstranění podkladu pl. 200 m2,kam.drcené tl.20 cm </t>
  </si>
  <si>
    <t>596215021R00</t>
  </si>
  <si>
    <t xml:space="preserve">Kladení zámkové dlažby tl. 6 cm do drtě tl. 4 cm </t>
  </si>
  <si>
    <t>916561111RT4</t>
  </si>
  <si>
    <t>Osazení záhon.obrubníků do lože z B 12,5 s opěrou včetně obrubníku ABO 4 - 5    50/5/25</t>
  </si>
  <si>
    <t>59245267</t>
  </si>
  <si>
    <t>Dlažba BEST KLASIKO barevná pro nevidomé 20x10x6</t>
  </si>
  <si>
    <t>8,5*1,01</t>
  </si>
  <si>
    <t>59245308</t>
  </si>
  <si>
    <t>Dlažba BEST KLASIKO přírodní  20x10x6</t>
  </si>
  <si>
    <t>72*1,01</t>
  </si>
  <si>
    <t>1.4 Chodníky</t>
  </si>
  <si>
    <t>Úprava zeleně a dopravní značení</t>
  </si>
  <si>
    <t>180401211R00</t>
  </si>
  <si>
    <t xml:space="preserve">Založení trávníku lučního výsevem v rovině </t>
  </si>
  <si>
    <t>18</t>
  </si>
  <si>
    <t>Povrchové úpravy terénu</t>
  </si>
  <si>
    <t>18 Povrchové úpravy terénu</t>
  </si>
  <si>
    <t>181301101R00</t>
  </si>
  <si>
    <t xml:space="preserve">Rozprostření ornice, rovina, tl. do 10 cm do 500m2 </t>
  </si>
  <si>
    <t>00572404</t>
  </si>
  <si>
    <t>Směs travní dálniční univerzální balení 25kg PROFI</t>
  </si>
  <si>
    <t>kg</t>
  </si>
  <si>
    <t>0,03*310</t>
  </si>
  <si>
    <t>10364200</t>
  </si>
  <si>
    <t>Ornice pro pozemkové úpravy</t>
  </si>
  <si>
    <t>m3</t>
  </si>
  <si>
    <t>310*0,1</t>
  </si>
  <si>
    <t>914001111R00</t>
  </si>
  <si>
    <t xml:space="preserve">Montáž svislých dopr.značek na sloupky, konzoly </t>
  </si>
  <si>
    <t>40444940.A</t>
  </si>
  <si>
    <t>Značka dopr výstražná A1- A30 900 mm fól2, HIG10le</t>
  </si>
  <si>
    <t>40445044.A</t>
  </si>
  <si>
    <t>Značka dopr inf IP 4b-7,10a,b 500/500 fól1,EG7letá</t>
  </si>
  <si>
    <t>40445212</t>
  </si>
  <si>
    <t>Značka dopr.upr.přednost P2 500x500mm, pozink.tř.1</t>
  </si>
  <si>
    <t>40445213</t>
  </si>
  <si>
    <t>Značka dopr.upr.přednost P3 500x500mm, pozink.tř.1</t>
  </si>
  <si>
    <t>40445215</t>
  </si>
  <si>
    <t>Značka dopr.upr.přednost P4 900 mm, pozink.tř.1</t>
  </si>
  <si>
    <t>40445243</t>
  </si>
  <si>
    <t>Značka dopr.informat.IP8a-IP13d 500x700mm poz.tř.1</t>
  </si>
  <si>
    <t>40445961</t>
  </si>
  <si>
    <t>Sloupek dopravní značky vč.příslušenství</t>
  </si>
  <si>
    <t>9*3</t>
  </si>
  <si>
    <t>998231311R00</t>
  </si>
  <si>
    <t xml:space="preserve">Přesun hmot pro sadovnické a krajin. úpravy do 5km </t>
  </si>
  <si>
    <t>1.5 Úprava zeleně a dopravní značení</t>
  </si>
  <si>
    <t>SO 02</t>
  </si>
  <si>
    <t>Živonín</t>
  </si>
  <si>
    <t>SO 02 Živonín</t>
  </si>
  <si>
    <t>113107130R00</t>
  </si>
  <si>
    <t xml:space="preserve">Odstranění podkladu pl.200 m2, bet.prostý tl.10 cm </t>
  </si>
  <si>
    <t>113107223R00</t>
  </si>
  <si>
    <t xml:space="preserve">Odstranění podkladu nad 200 m2,kam.drcené tl.30 cm </t>
  </si>
  <si>
    <t>450*1,01</t>
  </si>
  <si>
    <t>2.2 Vjezdy</t>
  </si>
  <si>
    <t>24*1,01</t>
  </si>
  <si>
    <t>28,5*1,01</t>
  </si>
  <si>
    <t>2.3 Chodníky</t>
  </si>
  <si>
    <t>0,3*400</t>
  </si>
  <si>
    <t>400*0,1</t>
  </si>
  <si>
    <t>915491213R00</t>
  </si>
  <si>
    <t xml:space="preserve">Lepení vodícího proužku </t>
  </si>
  <si>
    <t>592161</t>
  </si>
  <si>
    <t xml:space="preserve">Dodávka vodícího proužku - axiguide </t>
  </si>
  <si>
    <t>40445248</t>
  </si>
  <si>
    <t>Značka dopr.infor.IP26a,b 1000x750mm poz.tř.1</t>
  </si>
  <si>
    <t>5*3</t>
  </si>
  <si>
    <t>2.4 Úprava zeleně a dopravní značení</t>
  </si>
  <si>
    <t>Hlavní 8</t>
  </si>
  <si>
    <t>27733</t>
  </si>
  <si>
    <t>00237175</t>
  </si>
  <si>
    <t>Slepý rozpočet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</si>
</sst>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sz val="10"/>
      <name val="Arial CE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sz val="10"/>
      <color indexed="9"/>
      <name val="Arial CE"/>
    </font>
    <font>
      <sz val="8"/>
      <color indexed="9"/>
      <name val="Arial CE"/>
    </font>
    <font>
      <sz val="8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26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9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0" fillId="0" borderId="10" xfId="0" applyBorder="1" applyAlignment="1">
      <alignment horizontal="centerContinuous"/>
    </xf>
    <xf numFmtId="0" fontId="10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centerContinuous"/>
    </xf>
    <xf numFmtId="0" fontId="11" fillId="2" borderId="24" xfId="0" applyFont="1" applyFill="1" applyBorder="1" applyAlignment="1">
      <alignment horizontal="left"/>
    </xf>
    <xf numFmtId="0" fontId="9" fillId="0" borderId="19" xfId="0" applyFont="1" applyBorder="1"/>
    <xf numFmtId="49" fontId="9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15" xfId="0" applyFont="1" applyBorder="1"/>
    <xf numFmtId="0" fontId="9" fillId="0" borderId="27" xfId="0" applyFont="1" applyBorder="1" applyAlignment="1">
      <alignment horizontal="left"/>
    </xf>
    <xf numFmtId="0" fontId="10" fillId="0" borderId="26" xfId="0" applyFont="1" applyBorder="1"/>
    <xf numFmtId="49" fontId="9" fillId="0" borderId="27" xfId="0" applyNumberFormat="1" applyFont="1" applyBorder="1" applyAlignment="1">
      <alignment horizontal="left"/>
    </xf>
    <xf numFmtId="49" fontId="10" fillId="2" borderId="26" xfId="0" applyNumberFormat="1" applyFont="1" applyFill="1" applyBorder="1"/>
    <xf numFmtId="49" fontId="1" fillId="2" borderId="3" xfId="0" applyNumberFormat="1" applyFont="1" applyFill="1" applyBorder="1"/>
    <xf numFmtId="0" fontId="10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9" fillId="0" borderId="15" xfId="0" applyFont="1" applyFill="1" applyBorder="1"/>
    <xf numFmtId="3" fontId="9" fillId="0" borderId="27" xfId="0" applyNumberFormat="1" applyFont="1" applyBorder="1" applyAlignment="1">
      <alignment horizontal="left"/>
    </xf>
    <xf numFmtId="0" fontId="0" fillId="0" borderId="0" xfId="0" applyFill="1"/>
    <xf numFmtId="49" fontId="10" fillId="2" borderId="28" xfId="0" applyNumberFormat="1" applyFont="1" applyFill="1" applyBorder="1"/>
    <xf numFmtId="49" fontId="1" fillId="2" borderId="5" xfId="0" applyNumberFormat="1" applyFont="1" applyFill="1" applyBorder="1"/>
    <xf numFmtId="0" fontId="10" fillId="2" borderId="0" xfId="0" applyFont="1" applyFill="1" applyBorder="1"/>
    <xf numFmtId="0" fontId="1" fillId="2" borderId="0" xfId="0" applyFont="1" applyFill="1" applyBorder="1"/>
    <xf numFmtId="49" fontId="9" fillId="0" borderId="15" xfId="0" applyNumberFormat="1" applyFont="1" applyBorder="1" applyAlignment="1">
      <alignment horizontal="left"/>
    </xf>
    <xf numFmtId="0" fontId="9" fillId="0" borderId="29" xfId="0" applyFont="1" applyBorder="1"/>
    <xf numFmtId="0" fontId="9" fillId="0" borderId="15" xfId="0" applyNumberFormat="1" applyFont="1" applyBorder="1"/>
    <xf numFmtId="0" fontId="9" fillId="0" borderId="30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9" fillId="0" borderId="30" xfId="0" applyFont="1" applyBorder="1" applyAlignment="1">
      <alignment horizontal="left"/>
    </xf>
    <xf numFmtId="0" fontId="0" fillId="0" borderId="0" xfId="0" applyBorder="1"/>
    <xf numFmtId="0" fontId="9" fillId="0" borderId="15" xfId="0" applyFont="1" applyFill="1" applyBorder="1" applyAlignment="1"/>
    <xf numFmtId="0" fontId="9" fillId="0" borderId="30" xfId="0" applyFont="1" applyFill="1" applyBorder="1" applyAlignment="1"/>
    <xf numFmtId="0" fontId="1" fillId="0" borderId="0" xfId="0" applyFont="1" applyFill="1" applyBorder="1" applyAlignment="1"/>
    <xf numFmtId="0" fontId="9" fillId="0" borderId="15" xfId="0" applyFont="1" applyBorder="1" applyAlignment="1"/>
    <xf numFmtId="0" fontId="9" fillId="0" borderId="30" xfId="0" applyFont="1" applyBorder="1" applyAlignment="1"/>
    <xf numFmtId="3" fontId="0" fillId="0" borderId="0" xfId="0" applyNumberFormat="1"/>
    <xf numFmtId="0" fontId="9" fillId="0" borderId="26" xfId="0" applyFont="1" applyBorder="1"/>
    <xf numFmtId="0" fontId="9" fillId="0" borderId="19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0" fillId="0" borderId="33" xfId="0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35" xfId="0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0" fontId="0" fillId="0" borderId="36" xfId="0" applyBorder="1"/>
    <xf numFmtId="0" fontId="0" fillId="0" borderId="21" xfId="0" applyBorder="1"/>
    <xf numFmtId="3" fontId="0" fillId="0" borderId="25" xfId="0" applyNumberFormat="1" applyBorder="1"/>
    <xf numFmtId="0" fontId="0" fillId="0" borderId="22" xfId="0" applyBorder="1"/>
    <xf numFmtId="3" fontId="0" fillId="0" borderId="24" xfId="0" applyNumberFormat="1" applyBorder="1"/>
    <xf numFmtId="0" fontId="0" fillId="0" borderId="23" xfId="0" applyBorder="1"/>
    <xf numFmtId="0" fontId="0" fillId="0" borderId="26" xfId="0" applyBorder="1"/>
    <xf numFmtId="3" fontId="0" fillId="0" borderId="2" xfId="0" applyNumberFormat="1" applyBorder="1"/>
    <xf numFmtId="0" fontId="0" fillId="0" borderId="3" xfId="0" applyBorder="1"/>
    <xf numFmtId="0" fontId="0" fillId="0" borderId="37" xfId="0" applyBorder="1"/>
    <xf numFmtId="0" fontId="0" fillId="0" borderId="21" xfId="0" applyBorder="1" applyAlignment="1">
      <alignment shrinkToFit="1"/>
    </xf>
    <xf numFmtId="0" fontId="0" fillId="0" borderId="38" xfId="0" applyBorder="1"/>
    <xf numFmtId="0" fontId="8" fillId="0" borderId="26" xfId="0" applyFont="1" applyBorder="1"/>
    <xf numFmtId="0" fontId="0" fillId="0" borderId="28" xfId="0" applyBorder="1"/>
    <xf numFmtId="3" fontId="0" fillId="0" borderId="41" xfId="0" applyNumberFormat="1" applyBorder="1"/>
    <xf numFmtId="0" fontId="0" fillId="0" borderId="39" xfId="0" applyBorder="1"/>
    <xf numFmtId="3" fontId="0" fillId="0" borderId="42" xfId="0" applyNumberFormat="1" applyBorder="1"/>
    <xf numFmtId="0" fontId="0" fillId="0" borderId="40" xfId="0" applyBorder="1"/>
    <xf numFmtId="0" fontId="10" fillId="2" borderId="22" xfId="0" applyFont="1" applyFill="1" applyBorder="1"/>
    <xf numFmtId="0" fontId="10" fillId="2" borderId="24" xfId="0" applyFont="1" applyFill="1" applyBorder="1"/>
    <xf numFmtId="0" fontId="10" fillId="2" borderId="23" xfId="0" applyFont="1" applyFill="1" applyBorder="1"/>
    <xf numFmtId="0" fontId="10" fillId="2" borderId="43" xfId="0" applyFont="1" applyFill="1" applyBorder="1"/>
    <xf numFmtId="0" fontId="10" fillId="2" borderId="44" xfId="0" applyFont="1" applyFill="1" applyBorder="1"/>
    <xf numFmtId="0" fontId="0" fillId="0" borderId="5" xfId="0" applyBorder="1"/>
    <xf numFmtId="0" fontId="0" fillId="0" borderId="4" xfId="0" applyBorder="1"/>
    <xf numFmtId="0" fontId="0" fillId="0" borderId="45" xfId="0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0" fillId="0" borderId="0" xfId="0" applyFill="1" applyBorder="1"/>
    <xf numFmtId="0" fontId="0" fillId="0" borderId="18" xfId="0" applyBorder="1"/>
    <xf numFmtId="0" fontId="0" fillId="0" borderId="20" xfId="0" applyBorder="1"/>
    <xf numFmtId="0" fontId="0" fillId="0" borderId="46" xfId="0" applyBorder="1"/>
    <xf numFmtId="0" fontId="0" fillId="0" borderId="7" xfId="0" applyBorder="1"/>
    <xf numFmtId="165" fontId="0" fillId="0" borderId="8" xfId="0" applyNumberFormat="1" applyBorder="1" applyAlignment="1">
      <alignment horizontal="right"/>
    </xf>
    <xf numFmtId="0" fontId="0" fillId="0" borderId="8" xfId="0" applyBorder="1"/>
    <xf numFmtId="0" fontId="0" fillId="0" borderId="2" xfId="0" applyBorder="1"/>
    <xf numFmtId="165" fontId="0" fillId="0" borderId="3" xfId="0" applyNumberForma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0" fillId="0" borderId="0" xfId="0" applyAlignment="1">
      <alignment vertical="justify"/>
    </xf>
    <xf numFmtId="0" fontId="10" fillId="0" borderId="51" xfId="1" applyFont="1" applyBorder="1"/>
    <xf numFmtId="0" fontId="13" fillId="0" borderId="51" xfId="1" applyBorder="1"/>
    <xf numFmtId="0" fontId="13" fillId="0" borderId="51" xfId="1" applyBorder="1" applyAlignment="1">
      <alignment horizontal="right"/>
    </xf>
    <xf numFmtId="0" fontId="13" fillId="0" borderId="52" xfId="1" applyFont="1" applyBorder="1"/>
    <xf numFmtId="0" fontId="0" fillId="0" borderId="51" xfId="0" applyNumberFormat="1" applyBorder="1" applyAlignment="1">
      <alignment horizontal="left"/>
    </xf>
    <xf numFmtId="0" fontId="0" fillId="0" borderId="53" xfId="0" applyNumberFormat="1" applyBorder="1"/>
    <xf numFmtId="0" fontId="10" fillId="0" borderId="56" xfId="1" applyFont="1" applyBorder="1"/>
    <xf numFmtId="0" fontId="13" fillId="0" borderId="56" xfId="1" applyBorder="1"/>
    <xf numFmtId="0" fontId="13" fillId="0" borderId="56" xfId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8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0" fillId="2" borderId="44" xfId="0" applyFill="1" applyBorder="1"/>
    <xf numFmtId="0" fontId="10" fillId="2" borderId="62" xfId="0" applyFont="1" applyFill="1" applyBorder="1" applyAlignment="1">
      <alignment horizontal="right"/>
    </xf>
    <xf numFmtId="0" fontId="10" fillId="2" borderId="24" xfId="0" applyFont="1" applyFill="1" applyBorder="1" applyAlignment="1">
      <alignment horizontal="right"/>
    </xf>
    <xf numFmtId="0" fontId="10" fillId="2" borderId="23" xfId="0" applyFont="1" applyFill="1" applyBorder="1" applyAlignment="1">
      <alignment horizontal="center"/>
    </xf>
    <xf numFmtId="4" fontId="11" fillId="2" borderId="24" xfId="0" applyNumberFormat="1" applyFont="1" applyFill="1" applyBorder="1" applyAlignment="1">
      <alignment horizontal="right"/>
    </xf>
    <xf numFmtId="4" fontId="11" fillId="2" borderId="44" xfId="0" applyNumberFormat="1" applyFont="1" applyFill="1" applyBorder="1" applyAlignment="1">
      <alignment horizontal="right"/>
    </xf>
    <xf numFmtId="0" fontId="8" fillId="0" borderId="38" xfId="0" applyFont="1" applyBorder="1"/>
    <xf numFmtId="0" fontId="8" fillId="0" borderId="21" xfId="0" applyFont="1" applyBorder="1"/>
    <xf numFmtId="0" fontId="8" fillId="0" borderId="31" xfId="0" applyFont="1" applyBorder="1"/>
    <xf numFmtId="3" fontId="8" fillId="0" borderId="37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4" fontId="8" fillId="0" borderId="21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0" fontId="0" fillId="2" borderId="39" xfId="0" applyFill="1" applyBorder="1"/>
    <xf numFmtId="0" fontId="7" fillId="2" borderId="42" xfId="0" applyFont="1" applyFill="1" applyBorder="1"/>
    <xf numFmtId="0" fontId="0" fillId="2" borderId="42" xfId="0" applyFill="1" applyBorder="1"/>
    <xf numFmtId="4" fontId="0" fillId="2" borderId="48" xfId="0" applyNumberFormat="1" applyFill="1" applyBorder="1"/>
    <xf numFmtId="4" fontId="0" fillId="2" borderId="39" xfId="0" applyNumberFormat="1" applyFill="1" applyBorder="1"/>
    <xf numFmtId="4" fontId="0" fillId="2" borderId="42" xfId="0" applyNumberFormat="1" applyFill="1" applyBorder="1"/>
    <xf numFmtId="3" fontId="3" fillId="0" borderId="0" xfId="0" applyNumberFormat="1" applyFont="1"/>
    <xf numFmtId="4" fontId="3" fillId="0" borderId="0" xfId="0" applyNumberFormat="1" applyFont="1"/>
    <xf numFmtId="0" fontId="13" fillId="0" borderId="0" xfId="1"/>
    <xf numFmtId="0" fontId="15" fillId="0" borderId="0" xfId="1" applyFont="1" applyAlignment="1">
      <alignment horizontal="centerContinuous"/>
    </xf>
    <xf numFmtId="0" fontId="16" fillId="0" borderId="0" xfId="1" applyFont="1" applyAlignment="1">
      <alignment horizontal="centerContinuous"/>
    </xf>
    <xf numFmtId="0" fontId="16" fillId="0" borderId="0" xfId="1" applyFont="1" applyAlignment="1">
      <alignment horizontal="right"/>
    </xf>
    <xf numFmtId="0" fontId="3" fillId="0" borderId="52" xfId="1" applyFont="1" applyBorder="1" applyAlignment="1">
      <alignment horizontal="right"/>
    </xf>
    <xf numFmtId="0" fontId="13" fillId="0" borderId="51" xfId="1" applyBorder="1" applyAlignment="1">
      <alignment horizontal="left"/>
    </xf>
    <xf numFmtId="0" fontId="13" fillId="0" borderId="53" xfId="1" applyBorder="1"/>
    <xf numFmtId="0" fontId="3" fillId="0" borderId="0" xfId="1" applyFont="1"/>
    <xf numFmtId="0" fontId="13" fillId="0" borderId="0" xfId="1" applyFont="1"/>
    <xf numFmtId="0" fontId="13" fillId="0" borderId="0" xfId="1" applyAlignment="1">
      <alignment horizontal="right"/>
    </xf>
    <xf numFmtId="0" fontId="13" fillId="0" borderId="0" xfId="1" applyAlignment="1"/>
    <xf numFmtId="49" fontId="17" fillId="2" borderId="15" xfId="1" applyNumberFormat="1" applyFont="1" applyFill="1" applyBorder="1"/>
    <xf numFmtId="0" fontId="17" fillId="2" borderId="3" xfId="1" applyFont="1" applyFill="1" applyBorder="1" applyAlignment="1">
      <alignment horizontal="center"/>
    </xf>
    <xf numFmtId="0" fontId="17" fillId="2" borderId="3" xfId="1" applyNumberFormat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3" fillId="0" borderId="2" xfId="1" applyBorder="1" applyAlignment="1">
      <alignment horizontal="center"/>
    </xf>
    <xf numFmtId="0" fontId="13" fillId="0" borderId="2" xfId="1" applyNumberFormat="1" applyBorder="1" applyAlignment="1">
      <alignment horizontal="right"/>
    </xf>
    <xf numFmtId="0" fontId="13" fillId="0" borderId="3" xfId="1" applyNumberFormat="1" applyBorder="1"/>
    <xf numFmtId="0" fontId="13" fillId="0" borderId="6" xfId="1" applyNumberFormat="1" applyFill="1" applyBorder="1"/>
    <xf numFmtId="0" fontId="13" fillId="0" borderId="8" xfId="1" applyNumberFormat="1" applyFill="1" applyBorder="1"/>
    <xf numFmtId="0" fontId="13" fillId="0" borderId="6" xfId="1" applyFill="1" applyBorder="1"/>
    <xf numFmtId="0" fontId="13" fillId="0" borderId="8" xfId="1" applyFill="1" applyBorder="1"/>
    <xf numFmtId="0" fontId="18" fillId="0" borderId="0" xfId="1" applyFont="1"/>
    <xf numFmtId="0" fontId="12" fillId="0" borderId="16" xfId="1" applyFont="1" applyBorder="1" applyAlignment="1">
      <alignment horizontal="center" vertical="top"/>
    </xf>
    <xf numFmtId="49" fontId="12" fillId="0" borderId="16" xfId="1" applyNumberFormat="1" applyFont="1" applyBorder="1" applyAlignment="1">
      <alignment horizontal="left" vertical="top"/>
    </xf>
    <xf numFmtId="0" fontId="12" fillId="0" borderId="16" xfId="1" applyFont="1" applyBorder="1" applyAlignment="1">
      <alignment vertical="top" wrapText="1"/>
    </xf>
    <xf numFmtId="49" fontId="19" fillId="0" borderId="16" xfId="1" applyNumberFormat="1" applyFont="1" applyBorder="1" applyAlignment="1">
      <alignment horizontal="center" shrinkToFit="1"/>
    </xf>
    <xf numFmtId="4" fontId="19" fillId="0" borderId="16" xfId="1" applyNumberFormat="1" applyFont="1" applyBorder="1" applyAlignment="1">
      <alignment horizontal="right"/>
    </xf>
    <xf numFmtId="4" fontId="19" fillId="0" borderId="16" xfId="1" applyNumberFormat="1" applyFont="1" applyBorder="1"/>
    <xf numFmtId="168" fontId="12" fillId="0" borderId="16" xfId="1" applyNumberFormat="1" applyFont="1" applyBorder="1"/>
    <xf numFmtId="4" fontId="12" fillId="0" borderId="8" xfId="1" applyNumberFormat="1" applyFont="1" applyBorder="1"/>
    <xf numFmtId="0" fontId="20" fillId="0" borderId="0" xfId="1" applyFont="1"/>
    <xf numFmtId="0" fontId="3" fillId="0" borderId="17" xfId="1" applyFont="1" applyBorder="1" applyAlignment="1">
      <alignment horizontal="center"/>
    </xf>
    <xf numFmtId="4" fontId="13" fillId="0" borderId="5" xfId="1" applyNumberFormat="1" applyBorder="1"/>
    <xf numFmtId="0" fontId="21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" fontId="22" fillId="6" borderId="65" xfId="1" applyNumberFormat="1" applyFont="1" applyFill="1" applyBorder="1" applyAlignment="1">
      <alignment horizontal="right" wrapText="1"/>
    </xf>
    <xf numFmtId="0" fontId="22" fillId="6" borderId="4" xfId="1" applyFont="1" applyFill="1" applyBorder="1" applyAlignment="1">
      <alignment horizontal="left" wrapText="1"/>
    </xf>
    <xf numFmtId="0" fontId="22" fillId="0" borderId="5" xfId="0" applyFont="1" applyBorder="1" applyAlignment="1">
      <alignment horizontal="right"/>
    </xf>
    <xf numFmtId="0" fontId="13" fillId="0" borderId="4" xfId="1" applyBorder="1"/>
    <xf numFmtId="0" fontId="13" fillId="0" borderId="0" xfId="1" applyBorder="1"/>
    <xf numFmtId="0" fontId="13" fillId="2" borderId="15" xfId="1" applyFill="1" applyBorder="1" applyAlignment="1">
      <alignment horizontal="center"/>
    </xf>
    <xf numFmtId="49" fontId="24" fillId="2" borderId="15" xfId="1" applyNumberFormat="1" applyFont="1" applyFill="1" applyBorder="1" applyAlignment="1">
      <alignment horizontal="left"/>
    </xf>
    <xf numFmtId="0" fontId="24" fillId="2" borderId="1" xfId="1" applyFont="1" applyFill="1" applyBorder="1"/>
    <xf numFmtId="0" fontId="13" fillId="2" borderId="2" xfId="1" applyFill="1" applyBorder="1" applyAlignment="1">
      <alignment horizontal="center"/>
    </xf>
    <xf numFmtId="4" fontId="13" fillId="2" borderId="2" xfId="1" applyNumberFormat="1" applyFill="1" applyBorder="1" applyAlignment="1">
      <alignment horizontal="right"/>
    </xf>
    <xf numFmtId="4" fontId="13" fillId="2" borderId="3" xfId="1" applyNumberFormat="1" applyFill="1" applyBorder="1" applyAlignment="1">
      <alignment horizontal="right"/>
    </xf>
    <xf numFmtId="4" fontId="7" fillId="2" borderId="15" xfId="1" applyNumberFormat="1" applyFont="1" applyFill="1" applyBorder="1"/>
    <xf numFmtId="0" fontId="13" fillId="2" borderId="2" xfId="1" applyFill="1" applyBorder="1"/>
    <xf numFmtId="4" fontId="7" fillId="2" borderId="3" xfId="1" applyNumberFormat="1" applyFont="1" applyFill="1" applyBorder="1"/>
    <xf numFmtId="3" fontId="13" fillId="0" borderId="0" xfId="1" applyNumberFormat="1"/>
    <xf numFmtId="0" fontId="25" fillId="0" borderId="0" xfId="1" applyFont="1" applyAlignment="1"/>
    <xf numFmtId="0" fontId="26" fillId="0" borderId="0" xfId="1" applyFont="1" applyBorder="1"/>
    <xf numFmtId="3" fontId="26" fillId="0" borderId="0" xfId="1" applyNumberFormat="1" applyFont="1" applyBorder="1" applyAlignment="1">
      <alignment horizontal="right"/>
    </xf>
    <xf numFmtId="4" fontId="26" fillId="0" borderId="0" xfId="1" applyNumberFormat="1" applyFont="1" applyBorder="1"/>
    <xf numFmtId="0" fontId="25" fillId="0" borderId="0" xfId="1" applyFont="1" applyBorder="1" applyAlignment="1"/>
    <xf numFmtId="0" fontId="13" fillId="0" borderId="0" xfId="1" applyBorder="1" applyAlignment="1">
      <alignment horizontal="right"/>
    </xf>
    <xf numFmtId="49" fontId="3" fillId="0" borderId="28" xfId="0" applyNumberFormat="1" applyFont="1" applyBorder="1"/>
    <xf numFmtId="3" fontId="8" fillId="0" borderId="5" xfId="0" applyNumberFormat="1" applyFont="1" applyBorder="1"/>
    <xf numFmtId="3" fontId="8" fillId="0" borderId="17" xfId="0" applyNumberFormat="1" applyFont="1" applyBorder="1"/>
    <xf numFmtId="3" fontId="8" fillId="0" borderId="61" xfId="0" applyNumberFormat="1" applyFont="1" applyBorder="1"/>
    <xf numFmtId="0" fontId="0" fillId="7" borderId="0" xfId="0" applyFill="1" applyBorder="1" applyAlignment="1"/>
    <xf numFmtId="0" fontId="7" fillId="7" borderId="0" xfId="0" applyFont="1" applyFill="1" applyBorder="1" applyAlignment="1">
      <alignment horizontal="center" vertical="center" wrapText="1"/>
    </xf>
    <xf numFmtId="165" fontId="0" fillId="7" borderId="0" xfId="0" applyNumberFormat="1" applyFill="1" applyBorder="1"/>
    <xf numFmtId="165" fontId="4" fillId="7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left" vertical="top" wrapText="1"/>
    </xf>
    <xf numFmtId="0" fontId="2" fillId="7" borderId="0" xfId="0" applyFont="1" applyFill="1" applyBorder="1" applyAlignment="1">
      <alignment horizont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4" fontId="6" fillId="5" borderId="13" xfId="0" applyNumberFormat="1" applyFont="1" applyFill="1" applyBorder="1" applyAlignment="1">
      <alignment horizontal="right" vertical="center"/>
    </xf>
    <xf numFmtId="4" fontId="6" fillId="5" borderId="1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0" fillId="0" borderId="39" xfId="0" applyBorder="1" applyAlignment="1">
      <alignment horizontal="center" shrinkToFit="1"/>
    </xf>
    <xf numFmtId="0" fontId="0" fillId="0" borderId="40" xfId="0" applyBorder="1" applyAlignment="1">
      <alignment horizontal="center" shrinkToFit="1"/>
    </xf>
    <xf numFmtId="167" fontId="0" fillId="0" borderId="1" xfId="0" applyNumberFormat="1" applyBorder="1" applyAlignment="1">
      <alignment horizontal="right" indent="2"/>
    </xf>
    <xf numFmtId="167" fontId="0" fillId="0" borderId="30" xfId="0" applyNumberForma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13" fillId="0" borderId="49" xfId="1" applyFont="1" applyBorder="1" applyAlignment="1">
      <alignment horizontal="center"/>
    </xf>
    <xf numFmtId="0" fontId="13" fillId="0" borderId="50" xfId="1" applyFont="1" applyBorder="1" applyAlignment="1">
      <alignment horizontal="center"/>
    </xf>
    <xf numFmtId="0" fontId="13" fillId="0" borderId="54" xfId="1" applyFont="1" applyBorder="1" applyAlignment="1">
      <alignment horizontal="center"/>
    </xf>
    <xf numFmtId="0" fontId="13" fillId="0" borderId="55" xfId="1" applyFont="1" applyBorder="1" applyAlignment="1">
      <alignment horizontal="center"/>
    </xf>
    <xf numFmtId="0" fontId="13" fillId="0" borderId="57" xfId="1" applyFont="1" applyBorder="1" applyAlignment="1">
      <alignment horizontal="left"/>
    </xf>
    <xf numFmtId="0" fontId="13" fillId="0" borderId="56" xfId="1" applyFont="1" applyBorder="1" applyAlignment="1">
      <alignment horizontal="left"/>
    </xf>
    <xf numFmtId="0" fontId="13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49" fontId="22" fillId="6" borderId="63" xfId="1" applyNumberFormat="1" applyFont="1" applyFill="1" applyBorder="1" applyAlignment="1">
      <alignment horizontal="left" wrapText="1"/>
    </xf>
    <xf numFmtId="49" fontId="23" fillId="0" borderId="64" xfId="0" applyNumberFormat="1" applyFont="1" applyBorder="1" applyAlignment="1">
      <alignment horizontal="left" wrapText="1"/>
    </xf>
    <xf numFmtId="0" fontId="14" fillId="0" borderId="0" xfId="1" applyFont="1" applyAlignment="1">
      <alignment horizontal="center"/>
    </xf>
    <xf numFmtId="49" fontId="13" fillId="0" borderId="54" xfId="1" applyNumberFormat="1" applyFont="1" applyBorder="1" applyAlignment="1">
      <alignment horizontal="center"/>
    </xf>
    <xf numFmtId="0" fontId="13" fillId="0" borderId="57" xfId="1" applyBorder="1" applyAlignment="1">
      <alignment horizontal="center" shrinkToFit="1"/>
    </xf>
    <xf numFmtId="0" fontId="13" fillId="0" borderId="56" xfId="1" applyBorder="1" applyAlignment="1">
      <alignment horizontal="center" shrinkToFit="1"/>
    </xf>
    <xf numFmtId="0" fontId="13" fillId="0" borderId="58" xfId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54"/>
  <sheetViews>
    <sheetView showGridLines="0" topLeftCell="B25" zoomScaleNormal="75" zoomScaleSheetLayoutView="75" workbookViewId="0">
      <selection activeCell="H60" sqref="H60"/>
    </sheetView>
  </sheetViews>
  <sheetFormatPr defaultRowHeight="12.75" x14ac:dyDescent="0.2"/>
  <cols>
    <col min="1" max="1" width="0.5703125" hidden="1" customWidth="1"/>
    <col min="2" max="2" width="7.140625" customWidth="1"/>
    <col min="4" max="4" width="19.7109375" customWidth="1"/>
    <col min="5" max="5" width="6.85546875" customWidth="1"/>
    <col min="6" max="6" width="13.140625" customWidth="1"/>
    <col min="7" max="7" width="12.42578125" style="1" customWidth="1"/>
    <col min="8" max="8" width="13.5703125" customWidth="1"/>
    <col min="9" max="9" width="11.42578125" style="1" customWidth="1"/>
    <col min="10" max="10" width="6" style="1" customWidth="1"/>
    <col min="11" max="15" width="10.7109375" customWidth="1"/>
  </cols>
  <sheetData>
    <row r="1" spans="2:15" ht="12" customHeight="1" x14ac:dyDescent="0.2"/>
    <row r="2" spans="2:15" ht="17.25" customHeight="1" x14ac:dyDescent="0.25">
      <c r="B2" s="2"/>
      <c r="C2" s="3" t="s">
        <v>233</v>
      </c>
      <c r="E2" s="4"/>
      <c r="F2" s="3"/>
      <c r="G2" s="5"/>
      <c r="H2" s="6" t="s">
        <v>0</v>
      </c>
      <c r="I2" s="7">
        <f ca="1">TODAY()</f>
        <v>42201</v>
      </c>
      <c r="K2" s="2"/>
    </row>
    <row r="3" spans="2:15" ht="6" customHeight="1" x14ac:dyDescent="0.2">
      <c r="C3" s="8"/>
      <c r="D3" s="9" t="s">
        <v>1</v>
      </c>
    </row>
    <row r="4" spans="2:15" ht="4.5" customHeight="1" x14ac:dyDescent="0.2"/>
    <row r="5" spans="2:15" ht="13.5" customHeight="1" x14ac:dyDescent="0.25">
      <c r="C5" s="10" t="s">
        <v>2</v>
      </c>
      <c r="D5" s="11" t="s">
        <v>96</v>
      </c>
      <c r="E5" s="12" t="s">
        <v>97</v>
      </c>
      <c r="F5" s="13"/>
      <c r="G5" s="14"/>
      <c r="H5" s="13"/>
      <c r="I5" s="14"/>
      <c r="O5" s="7"/>
    </row>
    <row r="7" spans="2:15" x14ac:dyDescent="0.2">
      <c r="C7" s="15" t="s">
        <v>3</v>
      </c>
      <c r="D7" s="16" t="s">
        <v>138</v>
      </c>
      <c r="H7" s="17" t="s">
        <v>4</v>
      </c>
      <c r="I7" s="1" t="s">
        <v>232</v>
      </c>
      <c r="J7" s="16"/>
      <c r="K7" s="16"/>
    </row>
    <row r="8" spans="2:15" x14ac:dyDescent="0.2">
      <c r="D8" s="16" t="s">
        <v>230</v>
      </c>
      <c r="H8" s="17" t="s">
        <v>5</v>
      </c>
      <c r="J8" s="16"/>
      <c r="K8" s="16"/>
    </row>
    <row r="9" spans="2:15" x14ac:dyDescent="0.2">
      <c r="C9" s="17" t="s">
        <v>231</v>
      </c>
      <c r="D9" s="16" t="s">
        <v>100</v>
      </c>
      <c r="H9" s="17"/>
      <c r="J9" s="16"/>
    </row>
    <row r="10" spans="2:15" x14ac:dyDescent="0.2">
      <c r="H10" s="17"/>
      <c r="J10" s="16"/>
    </row>
    <row r="11" spans="2:15" x14ac:dyDescent="0.2">
      <c r="C11" s="15" t="s">
        <v>6</v>
      </c>
      <c r="D11" s="16"/>
      <c r="H11" s="17" t="s">
        <v>4</v>
      </c>
      <c r="J11" s="16"/>
      <c r="K11" s="16"/>
    </row>
    <row r="12" spans="2:15" x14ac:dyDescent="0.2">
      <c r="D12" s="16"/>
      <c r="H12" s="17" t="s">
        <v>5</v>
      </c>
      <c r="J12" s="16"/>
      <c r="K12" s="16"/>
    </row>
    <row r="13" spans="2:15" ht="12.75" customHeight="1" x14ac:dyDescent="0.2">
      <c r="C13" s="17"/>
      <c r="D13" s="16"/>
      <c r="J13" s="17"/>
    </row>
    <row r="14" spans="2:15" ht="0.75" hidden="1" customHeight="1" x14ac:dyDescent="0.2">
      <c r="J14" s="17"/>
    </row>
    <row r="15" spans="2:15" ht="4.5" customHeight="1" x14ac:dyDescent="0.2">
      <c r="J15" s="17"/>
    </row>
    <row r="16" spans="2:15" ht="4.5" customHeight="1" x14ac:dyDescent="0.2"/>
    <row r="17" spans="2:12" ht="3.75" customHeight="1" x14ac:dyDescent="0.2"/>
    <row r="18" spans="2:12" ht="13.5" customHeight="1" x14ac:dyDescent="0.2">
      <c r="B18" s="18"/>
      <c r="C18" s="19"/>
      <c r="D18" s="19"/>
      <c r="E18" s="20"/>
      <c r="F18" s="21"/>
      <c r="G18" s="22"/>
      <c r="H18" s="23"/>
      <c r="I18" s="22"/>
      <c r="J18" s="24" t="s">
        <v>7</v>
      </c>
      <c r="K18" s="25"/>
    </row>
    <row r="19" spans="2:12" ht="15" customHeight="1" x14ac:dyDescent="0.2">
      <c r="B19" s="26" t="s">
        <v>8</v>
      </c>
      <c r="C19" s="27"/>
      <c r="D19" s="28">
        <v>15</v>
      </c>
      <c r="E19" s="29" t="s">
        <v>9</v>
      </c>
      <c r="F19" s="30"/>
      <c r="G19" s="31"/>
      <c r="H19" s="31"/>
      <c r="I19" s="291">
        <f>CEILING(G32,1)</f>
        <v>0</v>
      </c>
      <c r="J19" s="292"/>
      <c r="K19" s="32"/>
    </row>
    <row r="20" spans="2:12" x14ac:dyDescent="0.2">
      <c r="B20" s="26" t="s">
        <v>10</v>
      </c>
      <c r="C20" s="27"/>
      <c r="D20" s="28">
        <f>SazbaDPH1</f>
        <v>15</v>
      </c>
      <c r="E20" s="29" t="s">
        <v>9</v>
      </c>
      <c r="F20" s="33"/>
      <c r="G20" s="34"/>
      <c r="H20" s="34"/>
      <c r="I20" s="293">
        <f>ROUND(I19*D20/100,1)</f>
        <v>0</v>
      </c>
      <c r="J20" s="294"/>
      <c r="K20" s="35"/>
    </row>
    <row r="21" spans="2:12" x14ac:dyDescent="0.2">
      <c r="B21" s="26" t="s">
        <v>8</v>
      </c>
      <c r="C21" s="27"/>
      <c r="D21" s="28">
        <v>21</v>
      </c>
      <c r="E21" s="29" t="s">
        <v>9</v>
      </c>
      <c r="F21" s="33"/>
      <c r="G21" s="34"/>
      <c r="H21" s="34"/>
      <c r="I21" s="293">
        <f>CEILING(H32,1)</f>
        <v>0</v>
      </c>
      <c r="J21" s="294"/>
      <c r="K21" s="35"/>
    </row>
    <row r="22" spans="2:12" ht="13.5" thickBot="1" x14ac:dyDescent="0.25">
      <c r="B22" s="26" t="s">
        <v>10</v>
      </c>
      <c r="C22" s="27"/>
      <c r="D22" s="28">
        <f>SazbaDPH2</f>
        <v>21</v>
      </c>
      <c r="E22" s="29" t="s">
        <v>9</v>
      </c>
      <c r="F22" s="36"/>
      <c r="G22" s="37"/>
      <c r="H22" s="37"/>
      <c r="I22" s="295">
        <f>ROUND(I21*D21/100,1)</f>
        <v>0</v>
      </c>
      <c r="J22" s="296"/>
      <c r="K22" s="35"/>
    </row>
    <row r="23" spans="2:12" ht="16.5" thickBot="1" x14ac:dyDescent="0.25">
      <c r="B23" s="38" t="s">
        <v>11</v>
      </c>
      <c r="C23" s="39"/>
      <c r="D23" s="39"/>
      <c r="E23" s="40"/>
      <c r="F23" s="41"/>
      <c r="G23" s="42"/>
      <c r="H23" s="42"/>
      <c r="I23" s="297">
        <f>SUM(I19:I22)</f>
        <v>0</v>
      </c>
      <c r="J23" s="298"/>
      <c r="K23" s="43"/>
    </row>
    <row r="26" spans="2:12" ht="1.5" customHeight="1" x14ac:dyDescent="0.2"/>
    <row r="27" spans="2:12" ht="15.75" customHeight="1" x14ac:dyDescent="0.25">
      <c r="B27" s="12" t="s">
        <v>12</v>
      </c>
      <c r="C27" s="44"/>
      <c r="D27" s="44"/>
      <c r="E27" s="44"/>
      <c r="F27" s="44"/>
      <c r="G27" s="44"/>
      <c r="H27" s="44"/>
      <c r="I27" s="44"/>
      <c r="J27" s="44"/>
      <c r="K27" s="44"/>
      <c r="L27" s="45"/>
    </row>
    <row r="28" spans="2:12" ht="5.25" customHeight="1" x14ac:dyDescent="0.2">
      <c r="J28" s="285"/>
      <c r="L28" s="45"/>
    </row>
    <row r="29" spans="2:12" ht="24" customHeight="1" x14ac:dyDescent="0.2">
      <c r="B29" s="46" t="s">
        <v>13</v>
      </c>
      <c r="C29" s="47"/>
      <c r="D29" s="47"/>
      <c r="E29" s="48"/>
      <c r="F29" s="49" t="s">
        <v>14</v>
      </c>
      <c r="G29" s="50" t="str">
        <f>CONCATENATE("Základ DPH ",SazbaDPH1," %")</f>
        <v>Základ DPH 15 %</v>
      </c>
      <c r="H29" s="49" t="str">
        <f>CONCATENATE("Základ DPH ",SazbaDPH2," %")</f>
        <v>Základ DPH 21 %</v>
      </c>
      <c r="I29" s="49" t="s">
        <v>15</v>
      </c>
      <c r="J29" s="286"/>
    </row>
    <row r="30" spans="2:12" x14ac:dyDescent="0.2">
      <c r="B30" s="51" t="s">
        <v>99</v>
      </c>
      <c r="C30" s="52" t="s">
        <v>100</v>
      </c>
      <c r="D30" s="53"/>
      <c r="E30" s="54"/>
      <c r="F30" s="55">
        <f>G30+H30+I30</f>
        <v>0</v>
      </c>
      <c r="G30" s="56">
        <v>0</v>
      </c>
      <c r="H30" s="57">
        <f>SUM(H39:H42)</f>
        <v>0</v>
      </c>
      <c r="I30" s="58">
        <f t="shared" ref="I30:I31" si="0">(G30*SazbaDPH1)/100+(H30*SazbaDPH2)/100</f>
        <v>0</v>
      </c>
      <c r="J30" s="287"/>
    </row>
    <row r="31" spans="2:12" x14ac:dyDescent="0.2">
      <c r="B31" s="59" t="s">
        <v>208</v>
      </c>
      <c r="C31" s="60" t="s">
        <v>209</v>
      </c>
      <c r="D31" s="61"/>
      <c r="E31" s="62"/>
      <c r="F31" s="63">
        <f t="shared" ref="F31" si="1">G31+H31+I31</f>
        <v>0</v>
      </c>
      <c r="G31" s="64">
        <v>0</v>
      </c>
      <c r="H31" s="65">
        <f>SUM(H43:H45)</f>
        <v>0</v>
      </c>
      <c r="I31" s="66">
        <f t="shared" si="0"/>
        <v>0</v>
      </c>
      <c r="J31" s="287"/>
    </row>
    <row r="32" spans="2:12" ht="17.25" customHeight="1" x14ac:dyDescent="0.2">
      <c r="B32" s="67" t="s">
        <v>16</v>
      </c>
      <c r="C32" s="68"/>
      <c r="D32" s="69"/>
      <c r="E32" s="70"/>
      <c r="F32" s="71">
        <f>SUM(F30:F31)</f>
        <v>0</v>
      </c>
      <c r="G32" s="71">
        <f>SUM(G30:G31)</f>
        <v>0</v>
      </c>
      <c r="H32" s="71">
        <f>SUM(H30:H31)</f>
        <v>0</v>
      </c>
      <c r="I32" s="71">
        <f>SUM(I30:I31)</f>
        <v>0</v>
      </c>
      <c r="J32" s="288"/>
    </row>
    <row r="33" spans="2:11" x14ac:dyDescent="0.2">
      <c r="B33" s="72"/>
      <c r="C33" s="72"/>
      <c r="D33" s="72"/>
      <c r="E33" s="72"/>
      <c r="F33" s="72"/>
      <c r="G33" s="72"/>
      <c r="H33" s="72"/>
      <c r="I33" s="72"/>
      <c r="J33" s="289"/>
      <c r="K33" s="72"/>
    </row>
    <row r="34" spans="2:11" ht="9.75" customHeight="1" x14ac:dyDescent="0.2">
      <c r="B34" s="72"/>
      <c r="C34" s="72"/>
      <c r="D34" s="72"/>
      <c r="E34" s="72"/>
      <c r="F34" s="72"/>
      <c r="G34" s="72"/>
      <c r="H34" s="72"/>
      <c r="I34" s="72"/>
      <c r="J34" s="289"/>
      <c r="K34" s="72"/>
    </row>
    <row r="35" spans="2:11" ht="7.5" customHeight="1" x14ac:dyDescent="0.2">
      <c r="B35" s="72"/>
      <c r="C35" s="72"/>
      <c r="D35" s="72"/>
      <c r="E35" s="72"/>
      <c r="F35" s="72"/>
      <c r="G35" s="72"/>
      <c r="H35" s="72"/>
      <c r="I35" s="72"/>
      <c r="J35" s="289"/>
      <c r="K35" s="72"/>
    </row>
    <row r="36" spans="2:11" ht="18" x14ac:dyDescent="0.25">
      <c r="B36" s="12" t="s">
        <v>17</v>
      </c>
      <c r="C36" s="44"/>
      <c r="D36" s="44"/>
      <c r="E36" s="44"/>
      <c r="F36" s="44"/>
      <c r="G36" s="44"/>
      <c r="H36" s="44"/>
      <c r="I36" s="44"/>
      <c r="J36" s="290"/>
      <c r="K36" s="72"/>
    </row>
    <row r="37" spans="2:11" x14ac:dyDescent="0.2">
      <c r="J37" s="285"/>
      <c r="K37" s="72"/>
    </row>
    <row r="38" spans="2:11" ht="25.5" x14ac:dyDescent="0.2">
      <c r="B38" s="73" t="s">
        <v>18</v>
      </c>
      <c r="C38" s="74" t="s">
        <v>19</v>
      </c>
      <c r="D38" s="47"/>
      <c r="E38" s="48"/>
      <c r="F38" s="49" t="s">
        <v>14</v>
      </c>
      <c r="G38" s="50" t="str">
        <f>CONCATENATE("Základ DPH ",SazbaDPH1," %")</f>
        <v>Základ DPH 15 %</v>
      </c>
      <c r="H38" s="49" t="str">
        <f>CONCATENATE("Základ DPH ",SazbaDPH2," %")</f>
        <v>Základ DPH 21 %</v>
      </c>
      <c r="I38" s="49" t="s">
        <v>15</v>
      </c>
      <c r="J38" s="286"/>
    </row>
    <row r="39" spans="2:11" x14ac:dyDescent="0.2">
      <c r="B39" s="75" t="s">
        <v>99</v>
      </c>
      <c r="C39" s="76" t="s">
        <v>148</v>
      </c>
      <c r="D39" s="61"/>
      <c r="E39" s="62"/>
      <c r="F39" s="63">
        <f t="shared" ref="F39:F45" si="2">G39+H39+I39</f>
        <v>0</v>
      </c>
      <c r="G39" s="64">
        <v>0</v>
      </c>
      <c r="H39" s="65">
        <f>'1.2 KL'!C23</f>
        <v>0</v>
      </c>
      <c r="I39" s="66">
        <f t="shared" ref="I39:I45" si="3">(G39*SazbaDPH1)/100+(H39*SazbaDPH2)/100</f>
        <v>0</v>
      </c>
      <c r="J39" s="287"/>
    </row>
    <row r="40" spans="2:11" x14ac:dyDescent="0.2">
      <c r="B40" s="75" t="s">
        <v>99</v>
      </c>
      <c r="C40" s="76" t="s">
        <v>157</v>
      </c>
      <c r="D40" s="61"/>
      <c r="E40" s="62"/>
      <c r="F40" s="63">
        <f t="shared" si="2"/>
        <v>0</v>
      </c>
      <c r="G40" s="64">
        <v>0</v>
      </c>
      <c r="H40" s="65">
        <f>'1.3 KL'!C23</f>
        <v>0</v>
      </c>
      <c r="I40" s="66">
        <f t="shared" si="3"/>
        <v>0</v>
      </c>
      <c r="J40" s="287"/>
    </row>
    <row r="41" spans="2:11" x14ac:dyDescent="0.2">
      <c r="B41" s="75" t="s">
        <v>99</v>
      </c>
      <c r="C41" s="76" t="s">
        <v>171</v>
      </c>
      <c r="D41" s="61"/>
      <c r="E41" s="62"/>
      <c r="F41" s="63">
        <f t="shared" si="2"/>
        <v>0</v>
      </c>
      <c r="G41" s="64">
        <v>0</v>
      </c>
      <c r="H41" s="65">
        <f>'1.4 KL'!C23</f>
        <v>0</v>
      </c>
      <c r="I41" s="66">
        <f t="shared" si="3"/>
        <v>0</v>
      </c>
      <c r="J41" s="287"/>
    </row>
    <row r="42" spans="2:11" x14ac:dyDescent="0.2">
      <c r="B42" s="75" t="s">
        <v>99</v>
      </c>
      <c r="C42" s="76" t="s">
        <v>207</v>
      </c>
      <c r="D42" s="61"/>
      <c r="E42" s="62"/>
      <c r="F42" s="63">
        <f t="shared" si="2"/>
        <v>0</v>
      </c>
      <c r="G42" s="64">
        <v>0</v>
      </c>
      <c r="H42" s="65">
        <f>'1.5 KL'!C23</f>
        <v>0</v>
      </c>
      <c r="I42" s="66">
        <f t="shared" si="3"/>
        <v>0</v>
      </c>
      <c r="J42" s="287"/>
    </row>
    <row r="43" spans="2:11" x14ac:dyDescent="0.2">
      <c r="B43" s="75" t="s">
        <v>208</v>
      </c>
      <c r="C43" s="76" t="s">
        <v>216</v>
      </c>
      <c r="D43" s="61"/>
      <c r="E43" s="62"/>
      <c r="F43" s="63">
        <f t="shared" si="2"/>
        <v>0</v>
      </c>
      <c r="G43" s="64">
        <v>0</v>
      </c>
      <c r="H43" s="65">
        <f>'2.2 KL'!C23</f>
        <v>0</v>
      </c>
      <c r="I43" s="66">
        <f t="shared" si="3"/>
        <v>0</v>
      </c>
      <c r="J43" s="287"/>
    </row>
    <row r="44" spans="2:11" x14ac:dyDescent="0.2">
      <c r="B44" s="75" t="s">
        <v>208</v>
      </c>
      <c r="C44" s="76" t="s">
        <v>219</v>
      </c>
      <c r="D44" s="61"/>
      <c r="E44" s="62"/>
      <c r="F44" s="63">
        <f t="shared" si="2"/>
        <v>0</v>
      </c>
      <c r="G44" s="64">
        <v>0</v>
      </c>
      <c r="H44" s="65">
        <f>'2.3 KL'!C23</f>
        <v>0</v>
      </c>
      <c r="I44" s="66">
        <f t="shared" si="3"/>
        <v>0</v>
      </c>
      <c r="J44" s="287"/>
    </row>
    <row r="45" spans="2:11" x14ac:dyDescent="0.2">
      <c r="B45" s="75" t="s">
        <v>208</v>
      </c>
      <c r="C45" s="76" t="s">
        <v>229</v>
      </c>
      <c r="D45" s="61"/>
      <c r="E45" s="62"/>
      <c r="F45" s="63">
        <f t="shared" si="2"/>
        <v>0</v>
      </c>
      <c r="G45" s="64">
        <v>0</v>
      </c>
      <c r="H45" s="65">
        <f>'2.4 KL'!C23</f>
        <v>0</v>
      </c>
      <c r="I45" s="66">
        <f t="shared" si="3"/>
        <v>0</v>
      </c>
      <c r="J45" s="287"/>
    </row>
    <row r="46" spans="2:11" x14ac:dyDescent="0.2">
      <c r="B46" s="67" t="s">
        <v>16</v>
      </c>
      <c r="C46" s="68"/>
      <c r="D46" s="69"/>
      <c r="E46" s="70"/>
      <c r="F46" s="71">
        <f>SUM(F39:F45)</f>
        <v>0</v>
      </c>
      <c r="G46" s="77">
        <f>SUM(G39:G45)</f>
        <v>0</v>
      </c>
      <c r="H46" s="71">
        <f>SUM(H39:H45)</f>
        <v>0</v>
      </c>
      <c r="I46" s="71">
        <f>SUM(I39:I45)</f>
        <v>0</v>
      </c>
      <c r="J46" s="288"/>
    </row>
    <row r="47" spans="2:11" ht="9" customHeight="1" x14ac:dyDescent="0.2">
      <c r="J47" s="285"/>
    </row>
    <row r="48" spans="2:11" ht="6" customHeight="1" x14ac:dyDescent="0.2">
      <c r="J48" s="285"/>
    </row>
    <row r="49" spans="10:10" ht="3" customHeight="1" x14ac:dyDescent="0.2">
      <c r="J49" s="285"/>
    </row>
    <row r="50" spans="10:10" ht="6.75" customHeight="1" x14ac:dyDescent="0.2">
      <c r="J50" s="285"/>
    </row>
    <row r="51" spans="10:10" x14ac:dyDescent="0.2">
      <c r="J51" s="285"/>
    </row>
    <row r="52" spans="10:10" x14ac:dyDescent="0.2">
      <c r="J52" s="285"/>
    </row>
    <row r="53" spans="10:10" x14ac:dyDescent="0.2">
      <c r="J53" s="285"/>
    </row>
    <row r="54" spans="10:10" x14ac:dyDescent="0.2">
      <c r="J54" s="285"/>
    </row>
  </sheetData>
  <sortState ref="B277:K288">
    <sortCondition ref="B277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CE,Tučné"BUILDpower,  © RTS, a.s.&amp;R&amp;9&amp;A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101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'1.4 Rek'!H1</f>
        <v>1.4</v>
      </c>
      <c r="G3" s="226"/>
    </row>
    <row r="4" spans="1:80" ht="13.5" thickBot="1" x14ac:dyDescent="0.25">
      <c r="A4" s="322" t="s">
        <v>70</v>
      </c>
      <c r="B4" s="313"/>
      <c r="C4" s="178" t="s">
        <v>101</v>
      </c>
      <c r="D4" s="179"/>
      <c r="E4" s="323" t="str">
        <f>'1.4 Rek'!G2</f>
        <v>Chodníky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159</v>
      </c>
      <c r="C8" s="249" t="s">
        <v>160</v>
      </c>
      <c r="D8" s="250" t="s">
        <v>103</v>
      </c>
      <c r="E8" s="251">
        <v>72</v>
      </c>
      <c r="F8" s="251"/>
      <c r="G8" s="252">
        <f>E8*F8</f>
        <v>0</v>
      </c>
      <c r="H8" s="253">
        <v>0</v>
      </c>
      <c r="I8" s="254">
        <f>E8*H8</f>
        <v>0</v>
      </c>
      <c r="J8" s="253">
        <v>-0.23499999999990001</v>
      </c>
      <c r="K8" s="254">
        <f>E8*J8</f>
        <v>-16.9199999999928</v>
      </c>
      <c r="O8" s="246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1</v>
      </c>
    </row>
    <row r="9" spans="1:80" x14ac:dyDescent="0.2">
      <c r="A9" s="247">
        <v>2</v>
      </c>
      <c r="B9" s="248" t="s">
        <v>154</v>
      </c>
      <c r="C9" s="249" t="s">
        <v>155</v>
      </c>
      <c r="D9" s="250" t="s">
        <v>103</v>
      </c>
      <c r="E9" s="251">
        <v>72</v>
      </c>
      <c r="F9" s="251"/>
      <c r="G9" s="252">
        <f>E9*F9</f>
        <v>0</v>
      </c>
      <c r="H9" s="253">
        <v>0</v>
      </c>
      <c r="I9" s="254">
        <f>E9*H9</f>
        <v>0</v>
      </c>
      <c r="J9" s="253">
        <v>-9.7999999999956303E-2</v>
      </c>
      <c r="K9" s="254">
        <f>E9*J9</f>
        <v>-7.0559999999968541</v>
      </c>
      <c r="O9" s="246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55">
        <v>1</v>
      </c>
      <c r="CB9" s="255">
        <v>1</v>
      </c>
    </row>
    <row r="10" spans="1:80" x14ac:dyDescent="0.2">
      <c r="A10" s="247">
        <v>3</v>
      </c>
      <c r="B10" s="248" t="s">
        <v>105</v>
      </c>
      <c r="C10" s="249" t="s">
        <v>106</v>
      </c>
      <c r="D10" s="250" t="s">
        <v>103</v>
      </c>
      <c r="E10" s="251">
        <v>72</v>
      </c>
      <c r="F10" s="251"/>
      <c r="G10" s="252">
        <f>E10*F10</f>
        <v>0</v>
      </c>
      <c r="H10" s="253">
        <v>0</v>
      </c>
      <c r="I10" s="254">
        <f>E10*H10</f>
        <v>0</v>
      </c>
      <c r="J10" s="253">
        <v>0</v>
      </c>
      <c r="K10" s="254">
        <f>E10*J10</f>
        <v>0</v>
      </c>
      <c r="O10" s="246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55">
        <v>1</v>
      </c>
      <c r="CB10" s="255">
        <v>1</v>
      </c>
    </row>
    <row r="11" spans="1:80" x14ac:dyDescent="0.2">
      <c r="A11" s="265"/>
      <c r="B11" s="266" t="s">
        <v>95</v>
      </c>
      <c r="C11" s="267" t="s">
        <v>102</v>
      </c>
      <c r="D11" s="268"/>
      <c r="E11" s="269"/>
      <c r="F11" s="270"/>
      <c r="G11" s="271">
        <f>SUM(G7:G10)</f>
        <v>0</v>
      </c>
      <c r="H11" s="272"/>
      <c r="I11" s="273">
        <f>SUM(I7:I10)</f>
        <v>0</v>
      </c>
      <c r="J11" s="272"/>
      <c r="K11" s="273">
        <f>SUM(K7:K10)</f>
        <v>-23.975999999989654</v>
      </c>
      <c r="O11" s="246">
        <v>4</v>
      </c>
      <c r="BA11" s="274">
        <f>SUM(BA7:BA10)</f>
        <v>0</v>
      </c>
      <c r="BB11" s="274">
        <f>SUM(BB7:BB10)</f>
        <v>0</v>
      </c>
      <c r="BC11" s="274">
        <f>SUM(BC7:BC10)</f>
        <v>0</v>
      </c>
      <c r="BD11" s="274">
        <f>SUM(BD7:BD10)</f>
        <v>0</v>
      </c>
      <c r="BE11" s="274">
        <f>SUM(BE7:BE10)</f>
        <v>0</v>
      </c>
    </row>
    <row r="12" spans="1:80" x14ac:dyDescent="0.2">
      <c r="A12" s="236" t="s">
        <v>92</v>
      </c>
      <c r="B12" s="237" t="s">
        <v>107</v>
      </c>
      <c r="C12" s="238" t="s">
        <v>108</v>
      </c>
      <c r="D12" s="239"/>
      <c r="E12" s="240"/>
      <c r="F12" s="240"/>
      <c r="G12" s="241"/>
      <c r="H12" s="242"/>
      <c r="I12" s="243"/>
      <c r="J12" s="244"/>
      <c r="K12" s="245"/>
      <c r="O12" s="246">
        <v>1</v>
      </c>
    </row>
    <row r="13" spans="1:80" x14ac:dyDescent="0.2">
      <c r="A13" s="247">
        <v>4</v>
      </c>
      <c r="B13" s="248" t="s">
        <v>110</v>
      </c>
      <c r="C13" s="249" t="s">
        <v>111</v>
      </c>
      <c r="D13" s="250" t="s">
        <v>103</v>
      </c>
      <c r="E13" s="251">
        <v>72</v>
      </c>
      <c r="F13" s="251"/>
      <c r="G13" s="252">
        <f>E13*F13</f>
        <v>0</v>
      </c>
      <c r="H13" s="253">
        <v>0.27993999999989699</v>
      </c>
      <c r="I13" s="254">
        <f>E13*H13</f>
        <v>20.155679999992582</v>
      </c>
      <c r="J13" s="253">
        <v>0</v>
      </c>
      <c r="K13" s="254">
        <f>E13*J13</f>
        <v>0</v>
      </c>
      <c r="O13" s="246">
        <v>2</v>
      </c>
      <c r="AA13" s="220">
        <v>1</v>
      </c>
      <c r="AB13" s="220">
        <v>1</v>
      </c>
      <c r="AC13" s="220">
        <v>1</v>
      </c>
      <c r="AZ13" s="220">
        <v>1</v>
      </c>
      <c r="BA13" s="220">
        <f>IF(AZ13=1,G13,0)</f>
        <v>0</v>
      </c>
      <c r="BB13" s="220">
        <f>IF(AZ13=2,G13,0)</f>
        <v>0</v>
      </c>
      <c r="BC13" s="220">
        <f>IF(AZ13=3,G13,0)</f>
        <v>0</v>
      </c>
      <c r="BD13" s="220">
        <f>IF(AZ13=4,G13,0)</f>
        <v>0</v>
      </c>
      <c r="BE13" s="220">
        <f>IF(AZ13=5,G13,0)</f>
        <v>0</v>
      </c>
      <c r="CA13" s="255">
        <v>1</v>
      </c>
      <c r="CB13" s="255">
        <v>1</v>
      </c>
    </row>
    <row r="14" spans="1:80" x14ac:dyDescent="0.2">
      <c r="A14" s="247">
        <v>5</v>
      </c>
      <c r="B14" s="248" t="s">
        <v>161</v>
      </c>
      <c r="C14" s="249" t="s">
        <v>162</v>
      </c>
      <c r="D14" s="250" t="s">
        <v>103</v>
      </c>
      <c r="E14" s="251">
        <v>72</v>
      </c>
      <c r="F14" s="251"/>
      <c r="G14" s="252">
        <f>E14*F14</f>
        <v>0</v>
      </c>
      <c r="H14" s="253">
        <v>7.3899999999980495E-2</v>
      </c>
      <c r="I14" s="254">
        <f>E14*H14</f>
        <v>5.320799999998596</v>
      </c>
      <c r="J14" s="253">
        <v>0</v>
      </c>
      <c r="K14" s="254">
        <f>E14*J14</f>
        <v>0</v>
      </c>
      <c r="O14" s="246">
        <v>2</v>
      </c>
      <c r="AA14" s="220">
        <v>1</v>
      </c>
      <c r="AB14" s="220">
        <v>1</v>
      </c>
      <c r="AC14" s="220">
        <v>1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1</v>
      </c>
      <c r="CB14" s="255">
        <v>1</v>
      </c>
    </row>
    <row r="15" spans="1:80" ht="22.5" x14ac:dyDescent="0.2">
      <c r="A15" s="247">
        <v>6</v>
      </c>
      <c r="B15" s="248" t="s">
        <v>163</v>
      </c>
      <c r="C15" s="249" t="s">
        <v>164</v>
      </c>
      <c r="D15" s="250" t="s">
        <v>104</v>
      </c>
      <c r="E15" s="251">
        <v>278</v>
      </c>
      <c r="F15" s="251"/>
      <c r="G15" s="252">
        <f>E15*F15</f>
        <v>0</v>
      </c>
      <c r="H15" s="253">
        <v>0.11776999999995</v>
      </c>
      <c r="I15" s="254">
        <f>E15*H15</f>
        <v>32.740059999986102</v>
      </c>
      <c r="J15" s="253">
        <v>0</v>
      </c>
      <c r="K15" s="254">
        <f>E15*J15</f>
        <v>0</v>
      </c>
      <c r="O15" s="246">
        <v>2</v>
      </c>
      <c r="AA15" s="220">
        <v>1</v>
      </c>
      <c r="AB15" s="220">
        <v>1</v>
      </c>
      <c r="AC15" s="220">
        <v>1</v>
      </c>
      <c r="AZ15" s="220">
        <v>1</v>
      </c>
      <c r="BA15" s="220">
        <f>IF(AZ15=1,G15,0)</f>
        <v>0</v>
      </c>
      <c r="BB15" s="220">
        <f>IF(AZ15=2,G15,0)</f>
        <v>0</v>
      </c>
      <c r="BC15" s="220">
        <f>IF(AZ15=3,G15,0)</f>
        <v>0</v>
      </c>
      <c r="BD15" s="220">
        <f>IF(AZ15=4,G15,0)</f>
        <v>0</v>
      </c>
      <c r="BE15" s="220">
        <f>IF(AZ15=5,G15,0)</f>
        <v>0</v>
      </c>
      <c r="CA15" s="255">
        <v>1</v>
      </c>
      <c r="CB15" s="255">
        <v>1</v>
      </c>
    </row>
    <row r="16" spans="1:80" x14ac:dyDescent="0.2">
      <c r="A16" s="247">
        <v>7</v>
      </c>
      <c r="B16" s="248" t="s">
        <v>165</v>
      </c>
      <c r="C16" s="249" t="s">
        <v>166</v>
      </c>
      <c r="D16" s="250" t="s">
        <v>103</v>
      </c>
      <c r="E16" s="251">
        <v>8.5850000000000009</v>
      </c>
      <c r="F16" s="251"/>
      <c r="G16" s="252">
        <f>E16*F16</f>
        <v>0</v>
      </c>
      <c r="H16" s="253">
        <v>0.13100000000008499</v>
      </c>
      <c r="I16" s="254">
        <f>E16*H16</f>
        <v>1.1246350000007297</v>
      </c>
      <c r="J16" s="253"/>
      <c r="K16" s="254">
        <f>E16*J16</f>
        <v>0</v>
      </c>
      <c r="O16" s="246">
        <v>2</v>
      </c>
      <c r="AA16" s="220">
        <v>3</v>
      </c>
      <c r="AB16" s="220">
        <v>1</v>
      </c>
      <c r="AC16" s="220">
        <v>59245267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55">
        <v>3</v>
      </c>
      <c r="CB16" s="255">
        <v>1</v>
      </c>
    </row>
    <row r="17" spans="1:80" x14ac:dyDescent="0.2">
      <c r="A17" s="256"/>
      <c r="B17" s="259"/>
      <c r="C17" s="319" t="s">
        <v>167</v>
      </c>
      <c r="D17" s="320"/>
      <c r="E17" s="260">
        <v>8.5850000000000009</v>
      </c>
      <c r="F17" s="261"/>
      <c r="G17" s="262"/>
      <c r="H17" s="263"/>
      <c r="I17" s="257"/>
      <c r="J17" s="264"/>
      <c r="K17" s="257"/>
      <c r="M17" s="258" t="s">
        <v>167</v>
      </c>
      <c r="O17" s="246"/>
    </row>
    <row r="18" spans="1:80" x14ac:dyDescent="0.2">
      <c r="A18" s="247">
        <v>8</v>
      </c>
      <c r="B18" s="248" t="s">
        <v>168</v>
      </c>
      <c r="C18" s="249" t="s">
        <v>169</v>
      </c>
      <c r="D18" s="250" t="s">
        <v>103</v>
      </c>
      <c r="E18" s="251">
        <v>72.72</v>
      </c>
      <c r="F18" s="251"/>
      <c r="G18" s="252">
        <f>E18*F18</f>
        <v>0</v>
      </c>
      <c r="H18" s="253">
        <v>0.13100000000008499</v>
      </c>
      <c r="I18" s="254">
        <f>E18*H18</f>
        <v>9.5263200000061801</v>
      </c>
      <c r="J18" s="253"/>
      <c r="K18" s="254">
        <f>E18*J18</f>
        <v>0</v>
      </c>
      <c r="O18" s="246">
        <v>2</v>
      </c>
      <c r="AA18" s="220">
        <v>3</v>
      </c>
      <c r="AB18" s="220">
        <v>1</v>
      </c>
      <c r="AC18" s="220">
        <v>59245308</v>
      </c>
      <c r="AZ18" s="220">
        <v>1</v>
      </c>
      <c r="BA18" s="220">
        <f>IF(AZ18=1,G18,0)</f>
        <v>0</v>
      </c>
      <c r="BB18" s="220">
        <f>IF(AZ18=2,G18,0)</f>
        <v>0</v>
      </c>
      <c r="BC18" s="220">
        <f>IF(AZ18=3,G18,0)</f>
        <v>0</v>
      </c>
      <c r="BD18" s="220">
        <f>IF(AZ18=4,G18,0)</f>
        <v>0</v>
      </c>
      <c r="BE18" s="220">
        <f>IF(AZ18=5,G18,0)</f>
        <v>0</v>
      </c>
      <c r="CA18" s="255">
        <v>3</v>
      </c>
      <c r="CB18" s="255">
        <v>1</v>
      </c>
    </row>
    <row r="19" spans="1:80" x14ac:dyDescent="0.2">
      <c r="A19" s="256"/>
      <c r="B19" s="259"/>
      <c r="C19" s="319" t="s">
        <v>170</v>
      </c>
      <c r="D19" s="320"/>
      <c r="E19" s="260">
        <v>72.72</v>
      </c>
      <c r="F19" s="261"/>
      <c r="G19" s="262"/>
      <c r="H19" s="263"/>
      <c r="I19" s="257"/>
      <c r="J19" s="264"/>
      <c r="K19" s="257"/>
      <c r="M19" s="258" t="s">
        <v>170</v>
      </c>
      <c r="O19" s="246"/>
    </row>
    <row r="20" spans="1:80" x14ac:dyDescent="0.2">
      <c r="A20" s="265"/>
      <c r="B20" s="266" t="s">
        <v>95</v>
      </c>
      <c r="C20" s="267" t="s">
        <v>109</v>
      </c>
      <c r="D20" s="268"/>
      <c r="E20" s="269"/>
      <c r="F20" s="270"/>
      <c r="G20" s="271">
        <f>SUM(G12:G19)</f>
        <v>0</v>
      </c>
      <c r="H20" s="272"/>
      <c r="I20" s="273">
        <f>SUM(I12:I19)</f>
        <v>68.867494999984189</v>
      </c>
      <c r="J20" s="272"/>
      <c r="K20" s="273">
        <f>SUM(K12:K19)</f>
        <v>0</v>
      </c>
      <c r="O20" s="246">
        <v>4</v>
      </c>
      <c r="BA20" s="274">
        <f>SUM(BA12:BA19)</f>
        <v>0</v>
      </c>
      <c r="BB20" s="274">
        <f>SUM(BB12:BB19)</f>
        <v>0</v>
      </c>
      <c r="BC20" s="274">
        <f>SUM(BC12:BC19)</f>
        <v>0</v>
      </c>
      <c r="BD20" s="274">
        <f>SUM(BD12:BD19)</f>
        <v>0</v>
      </c>
      <c r="BE20" s="274">
        <f>SUM(BE12:BE19)</f>
        <v>0</v>
      </c>
    </row>
    <row r="21" spans="1:80" x14ac:dyDescent="0.2">
      <c r="A21" s="236" t="s">
        <v>92</v>
      </c>
      <c r="B21" s="237" t="s">
        <v>122</v>
      </c>
      <c r="C21" s="238" t="s">
        <v>123</v>
      </c>
      <c r="D21" s="239"/>
      <c r="E21" s="240"/>
      <c r="F21" s="240"/>
      <c r="G21" s="241"/>
      <c r="H21" s="242"/>
      <c r="I21" s="243"/>
      <c r="J21" s="244"/>
      <c r="K21" s="245"/>
      <c r="O21" s="246">
        <v>1</v>
      </c>
    </row>
    <row r="22" spans="1:80" x14ac:dyDescent="0.2">
      <c r="A22" s="247">
        <v>9</v>
      </c>
      <c r="B22" s="248" t="s">
        <v>146</v>
      </c>
      <c r="C22" s="249" t="s">
        <v>147</v>
      </c>
      <c r="D22" s="250" t="s">
        <v>125</v>
      </c>
      <c r="E22" s="251">
        <v>68.867494999984302</v>
      </c>
      <c r="F22" s="251"/>
      <c r="G22" s="252">
        <f>E22*F22</f>
        <v>0</v>
      </c>
      <c r="H22" s="253">
        <v>0</v>
      </c>
      <c r="I22" s="254">
        <f>E22*H22</f>
        <v>0</v>
      </c>
      <c r="J22" s="253"/>
      <c r="K22" s="254">
        <f>E22*J22</f>
        <v>0</v>
      </c>
      <c r="O22" s="246">
        <v>2</v>
      </c>
      <c r="AA22" s="220">
        <v>7</v>
      </c>
      <c r="AB22" s="220">
        <v>1</v>
      </c>
      <c r="AC22" s="220">
        <v>2</v>
      </c>
      <c r="AZ22" s="220">
        <v>1</v>
      </c>
      <c r="BA22" s="220">
        <f>IF(AZ22=1,G22,0)</f>
        <v>0</v>
      </c>
      <c r="BB22" s="220">
        <f>IF(AZ22=2,G22,0)</f>
        <v>0</v>
      </c>
      <c r="BC22" s="220">
        <f>IF(AZ22=3,G22,0)</f>
        <v>0</v>
      </c>
      <c r="BD22" s="220">
        <f>IF(AZ22=4,G22,0)</f>
        <v>0</v>
      </c>
      <c r="BE22" s="220">
        <f>IF(AZ22=5,G22,0)</f>
        <v>0</v>
      </c>
      <c r="CA22" s="255">
        <v>7</v>
      </c>
      <c r="CB22" s="255">
        <v>1</v>
      </c>
    </row>
    <row r="23" spans="1:80" x14ac:dyDescent="0.2">
      <c r="A23" s="265"/>
      <c r="B23" s="266" t="s">
        <v>95</v>
      </c>
      <c r="C23" s="267" t="s">
        <v>124</v>
      </c>
      <c r="D23" s="268"/>
      <c r="E23" s="269"/>
      <c r="F23" s="270"/>
      <c r="G23" s="271">
        <f>SUM(G21:G22)</f>
        <v>0</v>
      </c>
      <c r="H23" s="272"/>
      <c r="I23" s="273">
        <f>SUM(I21:I22)</f>
        <v>0</v>
      </c>
      <c r="J23" s="272"/>
      <c r="K23" s="273">
        <f>SUM(K21:K22)</f>
        <v>0</v>
      </c>
      <c r="O23" s="246">
        <v>4</v>
      </c>
      <c r="BA23" s="274">
        <f>SUM(BA21:BA22)</f>
        <v>0</v>
      </c>
      <c r="BB23" s="274">
        <f>SUM(BB21:BB22)</f>
        <v>0</v>
      </c>
      <c r="BC23" s="274">
        <f>SUM(BC21:BC22)</f>
        <v>0</v>
      </c>
      <c r="BD23" s="274">
        <f>SUM(BD21:BD22)</f>
        <v>0</v>
      </c>
      <c r="BE23" s="274">
        <f>SUM(BE21:BE22)</f>
        <v>0</v>
      </c>
    </row>
    <row r="24" spans="1:80" x14ac:dyDescent="0.2">
      <c r="A24" s="236" t="s">
        <v>92</v>
      </c>
      <c r="B24" s="237" t="s">
        <v>126</v>
      </c>
      <c r="C24" s="238" t="s">
        <v>127</v>
      </c>
      <c r="D24" s="239"/>
      <c r="E24" s="240"/>
      <c r="F24" s="240"/>
      <c r="G24" s="241"/>
      <c r="H24" s="242"/>
      <c r="I24" s="243"/>
      <c r="J24" s="244"/>
      <c r="K24" s="245"/>
      <c r="O24" s="246">
        <v>1</v>
      </c>
    </row>
    <row r="25" spans="1:80" x14ac:dyDescent="0.2">
      <c r="A25" s="247">
        <v>10</v>
      </c>
      <c r="B25" s="248" t="s">
        <v>129</v>
      </c>
      <c r="C25" s="249" t="s">
        <v>130</v>
      </c>
      <c r="D25" s="250" t="s">
        <v>125</v>
      </c>
      <c r="E25" s="251">
        <v>23.9759999999897</v>
      </c>
      <c r="F25" s="251"/>
      <c r="G25" s="252">
        <f>E25*F25</f>
        <v>0</v>
      </c>
      <c r="H25" s="253">
        <v>0</v>
      </c>
      <c r="I25" s="254">
        <f>E25*H25</f>
        <v>0</v>
      </c>
      <c r="J25" s="253"/>
      <c r="K25" s="254">
        <f>E25*J25</f>
        <v>0</v>
      </c>
      <c r="O25" s="246">
        <v>2</v>
      </c>
      <c r="AA25" s="220">
        <v>8</v>
      </c>
      <c r="AB25" s="220">
        <v>0</v>
      </c>
      <c r="AC25" s="220">
        <v>3</v>
      </c>
      <c r="AZ25" s="220">
        <v>1</v>
      </c>
      <c r="BA25" s="220">
        <f>IF(AZ25=1,G25,0)</f>
        <v>0</v>
      </c>
      <c r="BB25" s="220">
        <f>IF(AZ25=2,G25,0)</f>
        <v>0</v>
      </c>
      <c r="BC25" s="220">
        <f>IF(AZ25=3,G25,0)</f>
        <v>0</v>
      </c>
      <c r="BD25" s="220">
        <f>IF(AZ25=4,G25,0)</f>
        <v>0</v>
      </c>
      <c r="BE25" s="220">
        <f>IF(AZ25=5,G25,0)</f>
        <v>0</v>
      </c>
      <c r="CA25" s="255">
        <v>8</v>
      </c>
      <c r="CB25" s="255">
        <v>0</v>
      </c>
    </row>
    <row r="26" spans="1:80" x14ac:dyDescent="0.2">
      <c r="A26" s="247">
        <v>11</v>
      </c>
      <c r="B26" s="248" t="s">
        <v>131</v>
      </c>
      <c r="C26" s="249" t="s">
        <v>132</v>
      </c>
      <c r="D26" s="250" t="s">
        <v>125</v>
      </c>
      <c r="E26" s="251">
        <v>383.615999999834</v>
      </c>
      <c r="F26" s="251"/>
      <c r="G26" s="252">
        <f>E26*F26</f>
        <v>0</v>
      </c>
      <c r="H26" s="253">
        <v>0</v>
      </c>
      <c r="I26" s="254">
        <f>E26*H26</f>
        <v>0</v>
      </c>
      <c r="J26" s="253"/>
      <c r="K26" s="254">
        <f>E26*J26</f>
        <v>0</v>
      </c>
      <c r="O26" s="246">
        <v>2</v>
      </c>
      <c r="AA26" s="220">
        <v>8</v>
      </c>
      <c r="AB26" s="220">
        <v>0</v>
      </c>
      <c r="AC26" s="220">
        <v>3</v>
      </c>
      <c r="AZ26" s="220">
        <v>1</v>
      </c>
      <c r="BA26" s="220">
        <f>IF(AZ26=1,G26,0)</f>
        <v>0</v>
      </c>
      <c r="BB26" s="220">
        <f>IF(AZ26=2,G26,0)</f>
        <v>0</v>
      </c>
      <c r="BC26" s="220">
        <f>IF(AZ26=3,G26,0)</f>
        <v>0</v>
      </c>
      <c r="BD26" s="220">
        <f>IF(AZ26=4,G26,0)</f>
        <v>0</v>
      </c>
      <c r="BE26" s="220">
        <f>IF(AZ26=5,G26,0)</f>
        <v>0</v>
      </c>
      <c r="CA26" s="255">
        <v>8</v>
      </c>
      <c r="CB26" s="255">
        <v>0</v>
      </c>
    </row>
    <row r="27" spans="1:80" x14ac:dyDescent="0.2">
      <c r="A27" s="247">
        <v>12</v>
      </c>
      <c r="B27" s="248" t="s">
        <v>133</v>
      </c>
      <c r="C27" s="249" t="s">
        <v>134</v>
      </c>
      <c r="D27" s="250" t="s">
        <v>125</v>
      </c>
      <c r="E27" s="251">
        <v>23.9759999999897</v>
      </c>
      <c r="F27" s="251"/>
      <c r="G27" s="252">
        <f>E27*F27</f>
        <v>0</v>
      </c>
      <c r="H27" s="253">
        <v>0</v>
      </c>
      <c r="I27" s="254">
        <f>E27*H27</f>
        <v>0</v>
      </c>
      <c r="J27" s="253"/>
      <c r="K27" s="254">
        <f>E27*J27</f>
        <v>0</v>
      </c>
      <c r="O27" s="246">
        <v>2</v>
      </c>
      <c r="AA27" s="220">
        <v>8</v>
      </c>
      <c r="AB27" s="220">
        <v>0</v>
      </c>
      <c r="AC27" s="220">
        <v>3</v>
      </c>
      <c r="AZ27" s="220">
        <v>1</v>
      </c>
      <c r="BA27" s="220">
        <f>IF(AZ27=1,G27,0)</f>
        <v>0</v>
      </c>
      <c r="BB27" s="220">
        <f>IF(AZ27=2,G27,0)</f>
        <v>0</v>
      </c>
      <c r="BC27" s="220">
        <f>IF(AZ27=3,G27,0)</f>
        <v>0</v>
      </c>
      <c r="BD27" s="220">
        <f>IF(AZ27=4,G27,0)</f>
        <v>0</v>
      </c>
      <c r="BE27" s="220">
        <f>IF(AZ27=5,G27,0)</f>
        <v>0</v>
      </c>
      <c r="CA27" s="255">
        <v>8</v>
      </c>
      <c r="CB27" s="255">
        <v>0</v>
      </c>
    </row>
    <row r="28" spans="1:80" x14ac:dyDescent="0.2">
      <c r="A28" s="265"/>
      <c r="B28" s="266" t="s">
        <v>95</v>
      </c>
      <c r="C28" s="267" t="s">
        <v>128</v>
      </c>
      <c r="D28" s="268"/>
      <c r="E28" s="269"/>
      <c r="F28" s="270"/>
      <c r="G28" s="271">
        <f>SUM(G24:G27)</f>
        <v>0</v>
      </c>
      <c r="H28" s="272"/>
      <c r="I28" s="273">
        <f>SUM(I24:I27)</f>
        <v>0</v>
      </c>
      <c r="J28" s="272"/>
      <c r="K28" s="273">
        <f>SUM(K24:K27)</f>
        <v>0</v>
      </c>
      <c r="O28" s="246">
        <v>4</v>
      </c>
      <c r="BA28" s="274">
        <f>SUM(BA24:BA27)</f>
        <v>0</v>
      </c>
      <c r="BB28" s="274">
        <f>SUM(BB24:BB27)</f>
        <v>0</v>
      </c>
      <c r="BC28" s="274">
        <f>SUM(BC24:BC27)</f>
        <v>0</v>
      </c>
      <c r="BD28" s="274">
        <f>SUM(BD24:BD27)</f>
        <v>0</v>
      </c>
      <c r="BE28" s="274">
        <f>SUM(BE24:BE27)</f>
        <v>0</v>
      </c>
    </row>
    <row r="29" spans="1:80" x14ac:dyDescent="0.2">
      <c r="E29" s="220"/>
    </row>
    <row r="30" spans="1:80" x14ac:dyDescent="0.2">
      <c r="E30" s="220"/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E51" s="220"/>
    </row>
    <row r="52" spans="1:7" x14ac:dyDescent="0.2">
      <c r="A52" s="264"/>
      <c r="B52" s="264"/>
      <c r="C52" s="264"/>
      <c r="D52" s="264"/>
      <c r="E52" s="264"/>
      <c r="F52" s="264"/>
      <c r="G52" s="264"/>
    </row>
    <row r="53" spans="1:7" x14ac:dyDescent="0.2">
      <c r="A53" s="264"/>
      <c r="B53" s="264"/>
      <c r="C53" s="264"/>
      <c r="D53" s="264"/>
      <c r="E53" s="264"/>
      <c r="F53" s="264"/>
      <c r="G53" s="264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E56" s="220"/>
    </row>
    <row r="57" spans="1:7" x14ac:dyDescent="0.2">
      <c r="E57" s="220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E86" s="220"/>
    </row>
    <row r="87" spans="1:7" x14ac:dyDescent="0.2">
      <c r="A87" s="275"/>
      <c r="B87" s="275"/>
    </row>
    <row r="88" spans="1:7" x14ac:dyDescent="0.2">
      <c r="A88" s="264"/>
      <c r="B88" s="264"/>
      <c r="C88" s="276"/>
      <c r="D88" s="276"/>
      <c r="E88" s="277"/>
      <c r="F88" s="276"/>
      <c r="G88" s="278"/>
    </row>
    <row r="89" spans="1:7" x14ac:dyDescent="0.2">
      <c r="A89" s="279"/>
      <c r="B89" s="279"/>
      <c r="C89" s="264"/>
      <c r="D89" s="264"/>
      <c r="E89" s="280"/>
      <c r="F89" s="264"/>
      <c r="G89" s="264"/>
    </row>
    <row r="90" spans="1:7" x14ac:dyDescent="0.2">
      <c r="A90" s="264"/>
      <c r="B90" s="264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</sheetData>
  <mergeCells count="6">
    <mergeCell ref="C17:D17"/>
    <mergeCell ref="C19:D19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1.5</v>
      </c>
      <c r="D2" s="82" t="s">
        <v>172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99</v>
      </c>
      <c r="B5" s="93"/>
      <c r="C5" s="94" t="s">
        <v>100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'1.5 Rek'!E11</f>
        <v>0</v>
      </c>
      <c r="D15" s="133" t="str">
        <f>'1.5 Rek'!A16</f>
        <v>Zařízení staveniště</v>
      </c>
      <c r="E15" s="134"/>
      <c r="F15" s="135"/>
      <c r="G15" s="132">
        <f>'1.5 Rek'!I16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'1.5 Rek'!F11</f>
        <v>0</v>
      </c>
      <c r="D16" s="136" t="str">
        <f>'1.5 Rek'!A17</f>
        <v>Úklid staveniště</v>
      </c>
      <c r="E16" s="137"/>
      <c r="F16" s="138"/>
      <c r="G16" s="132">
        <f>'1.5 Rek'!I17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'1.5 Rek'!H11</f>
        <v>0</v>
      </c>
      <c r="D17" s="136" t="str">
        <f>'1.5 Rek'!A18</f>
        <v>Režie a mimostaveništní doprava</v>
      </c>
      <c r="E17" s="137"/>
      <c r="F17" s="138"/>
      <c r="G17" s="132">
        <f>'1.5 Rek'!I18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'1.5 Rek'!G11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'1.5 Rek'!I11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'1.5 Rek'!H19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0"/>
  <sheetViews>
    <sheetView workbookViewId="0">
      <selection activeCell="G19" sqref="G1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1.5</v>
      </c>
      <c r="I1" s="177"/>
    </row>
    <row r="2" spans="1:57" ht="13.5" thickBot="1" x14ac:dyDescent="0.25">
      <c r="A2" s="312" t="s">
        <v>70</v>
      </c>
      <c r="B2" s="313"/>
      <c r="C2" s="178" t="s">
        <v>101</v>
      </c>
      <c r="D2" s="179"/>
      <c r="E2" s="180"/>
      <c r="F2" s="179"/>
      <c r="G2" s="314" t="s">
        <v>172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'1.5 Pol'!B7</f>
        <v>1</v>
      </c>
      <c r="B7" s="61" t="str">
        <f>'1.5 Pol'!C7</f>
        <v>Zemní práce</v>
      </c>
      <c r="D7" s="190"/>
      <c r="E7" s="282">
        <f>'1.5 Pol'!BA9</f>
        <v>0</v>
      </c>
      <c r="F7" s="283">
        <f>'1.5 Pol'!BB9</f>
        <v>0</v>
      </c>
      <c r="G7" s="283">
        <f>'1.5 Pol'!BC9</f>
        <v>0</v>
      </c>
      <c r="H7" s="283">
        <f>'1.5 Pol'!BD9</f>
        <v>0</v>
      </c>
      <c r="I7" s="284">
        <f>'1.5 Pol'!BE9</f>
        <v>0</v>
      </c>
    </row>
    <row r="8" spans="1:57" s="111" customFormat="1" x14ac:dyDescent="0.2">
      <c r="A8" s="281" t="str">
        <f>'1.5 Pol'!B10</f>
        <v>18</v>
      </c>
      <c r="B8" s="61" t="str">
        <f>'1.5 Pol'!C10</f>
        <v>Povrchové úpravy terénu</v>
      </c>
      <c r="D8" s="190"/>
      <c r="E8" s="282">
        <f>'1.5 Pol'!BA16</f>
        <v>0</v>
      </c>
      <c r="F8" s="283">
        <f>'1.5 Pol'!BB16</f>
        <v>0</v>
      </c>
      <c r="G8" s="283">
        <f>'1.5 Pol'!BC16</f>
        <v>0</v>
      </c>
      <c r="H8" s="283">
        <f>'1.5 Pol'!BD16</f>
        <v>0</v>
      </c>
      <c r="I8" s="284">
        <f>'1.5 Pol'!BE16</f>
        <v>0</v>
      </c>
    </row>
    <row r="9" spans="1:57" s="111" customFormat="1" x14ac:dyDescent="0.2">
      <c r="A9" s="281" t="str">
        <f>'1.5 Pol'!B17</f>
        <v>91</v>
      </c>
      <c r="B9" s="61" t="str">
        <f>'1.5 Pol'!C17</f>
        <v>Doplňující práce na komunikaci</v>
      </c>
      <c r="D9" s="190"/>
      <c r="E9" s="282">
        <f>'1.5 Pol'!BA27</f>
        <v>0</v>
      </c>
      <c r="F9" s="283">
        <f>'1.5 Pol'!BB27</f>
        <v>0</v>
      </c>
      <c r="G9" s="283">
        <f>'1.5 Pol'!BC27</f>
        <v>0</v>
      </c>
      <c r="H9" s="283">
        <f>'1.5 Pol'!BD27</f>
        <v>0</v>
      </c>
      <c r="I9" s="284">
        <f>'1.5 Pol'!BE27</f>
        <v>0</v>
      </c>
    </row>
    <row r="10" spans="1:57" s="111" customFormat="1" ht="13.5" thickBot="1" x14ac:dyDescent="0.25">
      <c r="A10" s="281" t="str">
        <f>'1.5 Pol'!B28</f>
        <v>99</v>
      </c>
      <c r="B10" s="61" t="str">
        <f>'1.5 Pol'!C28</f>
        <v>Staveništní přesun hmot</v>
      </c>
      <c r="D10" s="190"/>
      <c r="E10" s="282">
        <f>'1.5 Pol'!BA30</f>
        <v>0</v>
      </c>
      <c r="F10" s="283">
        <f>'1.5 Pol'!BB30</f>
        <v>0</v>
      </c>
      <c r="G10" s="283">
        <f>'1.5 Pol'!BC30</f>
        <v>0</v>
      </c>
      <c r="H10" s="283">
        <f>'1.5 Pol'!BD30</f>
        <v>0</v>
      </c>
      <c r="I10" s="284">
        <f>'1.5 Pol'!BE30</f>
        <v>0</v>
      </c>
    </row>
    <row r="11" spans="1:57" s="13" customFormat="1" ht="13.5" thickBot="1" x14ac:dyDescent="0.25">
      <c r="A11" s="191"/>
      <c r="B11" s="192" t="s">
        <v>73</v>
      </c>
      <c r="C11" s="192"/>
      <c r="D11" s="193"/>
      <c r="E11" s="194">
        <f>SUM(E7:E10)</f>
        <v>0</v>
      </c>
      <c r="F11" s="195">
        <f>SUM(F7:F10)</f>
        <v>0</v>
      </c>
      <c r="G11" s="195">
        <f>SUM(G7:G10)</f>
        <v>0</v>
      </c>
      <c r="H11" s="195">
        <f>SUM(H7:H10)</f>
        <v>0</v>
      </c>
      <c r="I11" s="196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2" t="s">
        <v>74</v>
      </c>
      <c r="B13" s="182"/>
      <c r="C13" s="182"/>
      <c r="D13" s="182"/>
      <c r="E13" s="182"/>
      <c r="F13" s="182"/>
      <c r="G13" s="197"/>
      <c r="H13" s="182"/>
      <c r="I13" s="182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8" t="s">
        <v>75</v>
      </c>
      <c r="B15" s="149"/>
      <c r="C15" s="149"/>
      <c r="D15" s="198"/>
      <c r="E15" s="199" t="s">
        <v>76</v>
      </c>
      <c r="F15" s="200" t="s">
        <v>9</v>
      </c>
      <c r="G15" s="201" t="s">
        <v>77</v>
      </c>
      <c r="H15" s="202"/>
      <c r="I15" s="203" t="s">
        <v>76</v>
      </c>
    </row>
    <row r="16" spans="1:57" x14ac:dyDescent="0.2">
      <c r="A16" s="204" t="s">
        <v>135</v>
      </c>
      <c r="B16" s="205"/>
      <c r="C16" s="205"/>
      <c r="D16" s="206"/>
      <c r="E16" s="207">
        <v>0</v>
      </c>
      <c r="F16" s="208">
        <v>1</v>
      </c>
      <c r="G16" s="209">
        <f>SUM(E11:I11)</f>
        <v>0</v>
      </c>
      <c r="H16" s="210"/>
      <c r="I16" s="211">
        <f>E16+F16*G16/100</f>
        <v>0</v>
      </c>
      <c r="BA16">
        <v>2</v>
      </c>
    </row>
    <row r="17" spans="1:53" x14ac:dyDescent="0.2">
      <c r="A17" s="204" t="s">
        <v>136</v>
      </c>
      <c r="B17" s="205"/>
      <c r="C17" s="205"/>
      <c r="D17" s="206"/>
      <c r="E17" s="207">
        <v>0</v>
      </c>
      <c r="F17" s="208">
        <v>0.5</v>
      </c>
      <c r="G17" s="209">
        <f>SUM(E11:I11)</f>
        <v>0</v>
      </c>
      <c r="H17" s="210"/>
      <c r="I17" s="211">
        <f>E17+F17*G17/100</f>
        <v>0</v>
      </c>
      <c r="BA17">
        <v>2</v>
      </c>
    </row>
    <row r="18" spans="1:53" x14ac:dyDescent="0.2">
      <c r="A18" s="204" t="s">
        <v>137</v>
      </c>
      <c r="B18" s="205"/>
      <c r="C18" s="205"/>
      <c r="D18" s="206"/>
      <c r="E18" s="207">
        <v>0</v>
      </c>
      <c r="F18" s="208">
        <v>3</v>
      </c>
      <c r="G18" s="209">
        <f>SUM(E11:I11)</f>
        <v>0</v>
      </c>
      <c r="H18" s="210"/>
      <c r="I18" s="211">
        <f>E18+F18*G18/100</f>
        <v>0</v>
      </c>
      <c r="BA18">
        <v>2</v>
      </c>
    </row>
    <row r="19" spans="1:53" ht="13.5" thickBot="1" x14ac:dyDescent="0.25">
      <c r="A19" s="212"/>
      <c r="B19" s="213" t="s">
        <v>78</v>
      </c>
      <c r="C19" s="214"/>
      <c r="D19" s="215"/>
      <c r="E19" s="216"/>
      <c r="F19" s="217"/>
      <c r="G19" s="217"/>
      <c r="H19" s="317">
        <f>SUM(I16:I18)</f>
        <v>0</v>
      </c>
      <c r="I19" s="318"/>
    </row>
    <row r="21" spans="1:53" x14ac:dyDescent="0.2">
      <c r="B21" s="13"/>
      <c r="F21" s="218"/>
      <c r="G21" s="219"/>
      <c r="H21" s="219"/>
      <c r="I21" s="45"/>
    </row>
    <row r="22" spans="1:53" x14ac:dyDescent="0.2"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  <row r="70" spans="6:9" x14ac:dyDescent="0.2">
      <c r="F70" s="218"/>
      <c r="G70" s="219"/>
      <c r="H70" s="219"/>
      <c r="I70" s="45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103"/>
  <sheetViews>
    <sheetView showGridLines="0" showZeros="0" zoomScaleNormal="100" zoomScaleSheetLayoutView="100" workbookViewId="0">
      <selection activeCell="F8" sqref="F8:F29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'1.5 Rek'!H1</f>
        <v>1.5</v>
      </c>
      <c r="G3" s="226"/>
    </row>
    <row r="4" spans="1:80" ht="13.5" thickBot="1" x14ac:dyDescent="0.25">
      <c r="A4" s="322" t="s">
        <v>70</v>
      </c>
      <c r="B4" s="313"/>
      <c r="C4" s="178" t="s">
        <v>101</v>
      </c>
      <c r="D4" s="179"/>
      <c r="E4" s="323" t="str">
        <f>'1.5 Rek'!G2</f>
        <v>Úprava zeleně a dopravní značení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173</v>
      </c>
      <c r="C8" s="249" t="s">
        <v>174</v>
      </c>
      <c r="D8" s="250" t="s">
        <v>103</v>
      </c>
      <c r="E8" s="251">
        <v>310</v>
      </c>
      <c r="F8" s="251"/>
      <c r="G8" s="252">
        <f>E8*F8</f>
        <v>0</v>
      </c>
      <c r="H8" s="253">
        <v>0</v>
      </c>
      <c r="I8" s="254">
        <f>E8*H8</f>
        <v>0</v>
      </c>
      <c r="J8" s="253">
        <v>0</v>
      </c>
      <c r="K8" s="254">
        <f>E8*J8</f>
        <v>0</v>
      </c>
      <c r="O8" s="246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1</v>
      </c>
    </row>
    <row r="9" spans="1:80" x14ac:dyDescent="0.2">
      <c r="A9" s="265"/>
      <c r="B9" s="266" t="s">
        <v>95</v>
      </c>
      <c r="C9" s="267" t="s">
        <v>102</v>
      </c>
      <c r="D9" s="268"/>
      <c r="E9" s="269"/>
      <c r="F9" s="270"/>
      <c r="G9" s="271">
        <f>SUM(G7:G8)</f>
        <v>0</v>
      </c>
      <c r="H9" s="272"/>
      <c r="I9" s="273">
        <f>SUM(I7:I8)</f>
        <v>0</v>
      </c>
      <c r="J9" s="272"/>
      <c r="K9" s="273">
        <f>SUM(K7:K8)</f>
        <v>0</v>
      </c>
      <c r="O9" s="246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236" t="s">
        <v>92</v>
      </c>
      <c r="B10" s="237" t="s">
        <v>175</v>
      </c>
      <c r="C10" s="238" t="s">
        <v>176</v>
      </c>
      <c r="D10" s="239"/>
      <c r="E10" s="240"/>
      <c r="F10" s="240"/>
      <c r="G10" s="241"/>
      <c r="H10" s="242"/>
      <c r="I10" s="243"/>
      <c r="J10" s="244"/>
      <c r="K10" s="245"/>
      <c r="O10" s="246">
        <v>1</v>
      </c>
    </row>
    <row r="11" spans="1:80" x14ac:dyDescent="0.2">
      <c r="A11" s="247">
        <v>2</v>
      </c>
      <c r="B11" s="248" t="s">
        <v>178</v>
      </c>
      <c r="C11" s="249" t="s">
        <v>179</v>
      </c>
      <c r="D11" s="250" t="s">
        <v>103</v>
      </c>
      <c r="E11" s="251">
        <v>310</v>
      </c>
      <c r="F11" s="251"/>
      <c r="G11" s="252">
        <f>E11*F11</f>
        <v>0</v>
      </c>
      <c r="H11" s="253">
        <v>0</v>
      </c>
      <c r="I11" s="254">
        <f>E11*H11</f>
        <v>0</v>
      </c>
      <c r="J11" s="253">
        <v>0</v>
      </c>
      <c r="K11" s="254">
        <f>E11*J11</f>
        <v>0</v>
      </c>
      <c r="O11" s="246">
        <v>2</v>
      </c>
      <c r="AA11" s="220">
        <v>1</v>
      </c>
      <c r="AB11" s="220">
        <v>1</v>
      </c>
      <c r="AC11" s="220">
        <v>1</v>
      </c>
      <c r="AZ11" s="220">
        <v>1</v>
      </c>
      <c r="BA11" s="220">
        <f>IF(AZ11=1,G11,0)</f>
        <v>0</v>
      </c>
      <c r="BB11" s="220">
        <f>IF(AZ11=2,G11,0)</f>
        <v>0</v>
      </c>
      <c r="BC11" s="220">
        <f>IF(AZ11=3,G11,0)</f>
        <v>0</v>
      </c>
      <c r="BD11" s="220">
        <f>IF(AZ11=4,G11,0)</f>
        <v>0</v>
      </c>
      <c r="BE11" s="220">
        <f>IF(AZ11=5,G11,0)</f>
        <v>0</v>
      </c>
      <c r="CA11" s="255">
        <v>1</v>
      </c>
      <c r="CB11" s="255">
        <v>1</v>
      </c>
    </row>
    <row r="12" spans="1:80" x14ac:dyDescent="0.2">
      <c r="A12" s="247">
        <v>3</v>
      </c>
      <c r="B12" s="248" t="s">
        <v>180</v>
      </c>
      <c r="C12" s="249" t="s">
        <v>181</v>
      </c>
      <c r="D12" s="250" t="s">
        <v>182</v>
      </c>
      <c r="E12" s="251">
        <v>9.3000000000000007</v>
      </c>
      <c r="F12" s="251"/>
      <c r="G12" s="252">
        <f>E12*F12</f>
        <v>0</v>
      </c>
      <c r="H12" s="253">
        <v>9.9999999999944599E-4</v>
      </c>
      <c r="I12" s="254">
        <f>E12*H12</f>
        <v>9.2999999999948488E-3</v>
      </c>
      <c r="J12" s="253"/>
      <c r="K12" s="254">
        <f>E12*J12</f>
        <v>0</v>
      </c>
      <c r="O12" s="246">
        <v>2</v>
      </c>
      <c r="AA12" s="220">
        <v>3</v>
      </c>
      <c r="AB12" s="220">
        <v>1</v>
      </c>
      <c r="AC12" s="220">
        <v>572404</v>
      </c>
      <c r="AZ12" s="220">
        <v>1</v>
      </c>
      <c r="BA12" s="220">
        <f>IF(AZ12=1,G12,0)</f>
        <v>0</v>
      </c>
      <c r="BB12" s="220">
        <f>IF(AZ12=2,G12,0)</f>
        <v>0</v>
      </c>
      <c r="BC12" s="220">
        <f>IF(AZ12=3,G12,0)</f>
        <v>0</v>
      </c>
      <c r="BD12" s="220">
        <f>IF(AZ12=4,G12,0)</f>
        <v>0</v>
      </c>
      <c r="BE12" s="220">
        <f>IF(AZ12=5,G12,0)</f>
        <v>0</v>
      </c>
      <c r="CA12" s="255">
        <v>3</v>
      </c>
      <c r="CB12" s="255">
        <v>1</v>
      </c>
    </row>
    <row r="13" spans="1:80" x14ac:dyDescent="0.2">
      <c r="A13" s="256"/>
      <c r="B13" s="259"/>
      <c r="C13" s="319" t="s">
        <v>183</v>
      </c>
      <c r="D13" s="320"/>
      <c r="E13" s="260">
        <v>9.3000000000000007</v>
      </c>
      <c r="F13" s="261"/>
      <c r="G13" s="262"/>
      <c r="H13" s="263"/>
      <c r="I13" s="257"/>
      <c r="J13" s="264"/>
      <c r="K13" s="257"/>
      <c r="M13" s="258" t="s">
        <v>183</v>
      </c>
      <c r="O13" s="246"/>
    </row>
    <row r="14" spans="1:80" x14ac:dyDescent="0.2">
      <c r="A14" s="247">
        <v>4</v>
      </c>
      <c r="B14" s="248" t="s">
        <v>184</v>
      </c>
      <c r="C14" s="249" t="s">
        <v>185</v>
      </c>
      <c r="D14" s="250" t="s">
        <v>186</v>
      </c>
      <c r="E14" s="251">
        <v>31</v>
      </c>
      <c r="F14" s="251"/>
      <c r="G14" s="252">
        <f>E14*F14</f>
        <v>0</v>
      </c>
      <c r="H14" s="253">
        <v>1.6700000000000701</v>
      </c>
      <c r="I14" s="254">
        <f>E14*H14</f>
        <v>51.77000000000217</v>
      </c>
      <c r="J14" s="253"/>
      <c r="K14" s="254">
        <f>E14*J14</f>
        <v>0</v>
      </c>
      <c r="O14" s="246">
        <v>2</v>
      </c>
      <c r="AA14" s="220">
        <v>3</v>
      </c>
      <c r="AB14" s="220">
        <v>1</v>
      </c>
      <c r="AC14" s="220">
        <v>10364200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3</v>
      </c>
      <c r="CB14" s="255">
        <v>1</v>
      </c>
    </row>
    <row r="15" spans="1:80" x14ac:dyDescent="0.2">
      <c r="A15" s="256"/>
      <c r="B15" s="259"/>
      <c r="C15" s="319" t="s">
        <v>187</v>
      </c>
      <c r="D15" s="320"/>
      <c r="E15" s="260">
        <v>31</v>
      </c>
      <c r="F15" s="261"/>
      <c r="G15" s="262"/>
      <c r="H15" s="263"/>
      <c r="I15" s="257"/>
      <c r="J15" s="264"/>
      <c r="K15" s="257"/>
      <c r="M15" s="258" t="s">
        <v>187</v>
      </c>
      <c r="O15" s="246"/>
    </row>
    <row r="16" spans="1:80" x14ac:dyDescent="0.2">
      <c r="A16" s="265"/>
      <c r="B16" s="266" t="s">
        <v>95</v>
      </c>
      <c r="C16" s="267" t="s">
        <v>177</v>
      </c>
      <c r="D16" s="268"/>
      <c r="E16" s="269"/>
      <c r="F16" s="270"/>
      <c r="G16" s="271">
        <f>SUM(G10:G15)</f>
        <v>0</v>
      </c>
      <c r="H16" s="272"/>
      <c r="I16" s="273">
        <f>SUM(I10:I15)</f>
        <v>51.779300000002166</v>
      </c>
      <c r="J16" s="272"/>
      <c r="K16" s="273">
        <f>SUM(K10:K15)</f>
        <v>0</v>
      </c>
      <c r="O16" s="246">
        <v>4</v>
      </c>
      <c r="BA16" s="274">
        <f>SUM(BA10:BA15)</f>
        <v>0</v>
      </c>
      <c r="BB16" s="274">
        <f>SUM(BB10:BB15)</f>
        <v>0</v>
      </c>
      <c r="BC16" s="274">
        <f>SUM(BC10:BC15)</f>
        <v>0</v>
      </c>
      <c r="BD16" s="274">
        <f>SUM(BD10:BD15)</f>
        <v>0</v>
      </c>
      <c r="BE16" s="274">
        <f>SUM(BE10:BE15)</f>
        <v>0</v>
      </c>
    </row>
    <row r="17" spans="1:80" x14ac:dyDescent="0.2">
      <c r="A17" s="236" t="s">
        <v>92</v>
      </c>
      <c r="B17" s="237" t="s">
        <v>119</v>
      </c>
      <c r="C17" s="238" t="s">
        <v>120</v>
      </c>
      <c r="D17" s="239"/>
      <c r="E17" s="240"/>
      <c r="F17" s="240"/>
      <c r="G17" s="241"/>
      <c r="H17" s="242"/>
      <c r="I17" s="243"/>
      <c r="J17" s="244"/>
      <c r="K17" s="245"/>
      <c r="O17" s="246">
        <v>1</v>
      </c>
    </row>
    <row r="18" spans="1:80" x14ac:dyDescent="0.2">
      <c r="A18" s="247">
        <v>5</v>
      </c>
      <c r="B18" s="248" t="s">
        <v>188</v>
      </c>
      <c r="C18" s="249" t="s">
        <v>189</v>
      </c>
      <c r="D18" s="250" t="s">
        <v>113</v>
      </c>
      <c r="E18" s="251">
        <v>9</v>
      </c>
      <c r="F18" s="251"/>
      <c r="G18" s="252">
        <f t="shared" ref="G18:G25" si="0">E18*F18</f>
        <v>0</v>
      </c>
      <c r="H18" s="253">
        <v>0.24589999999989201</v>
      </c>
      <c r="I18" s="254">
        <f t="shared" ref="I18:I25" si="1">E18*H18</f>
        <v>2.2130999999990282</v>
      </c>
      <c r="J18" s="253">
        <v>0</v>
      </c>
      <c r="K18" s="254">
        <f t="shared" ref="K18:K25" si="2">E18*J18</f>
        <v>0</v>
      </c>
      <c r="O18" s="246">
        <v>2</v>
      </c>
      <c r="AA18" s="220">
        <v>1</v>
      </c>
      <c r="AB18" s="220">
        <v>1</v>
      </c>
      <c r="AC18" s="220">
        <v>1</v>
      </c>
      <c r="AZ18" s="220">
        <v>1</v>
      </c>
      <c r="BA18" s="220">
        <f t="shared" ref="BA18:BA25" si="3">IF(AZ18=1,G18,0)</f>
        <v>0</v>
      </c>
      <c r="BB18" s="220">
        <f t="shared" ref="BB18:BB25" si="4">IF(AZ18=2,G18,0)</f>
        <v>0</v>
      </c>
      <c r="BC18" s="220">
        <f t="shared" ref="BC18:BC25" si="5">IF(AZ18=3,G18,0)</f>
        <v>0</v>
      </c>
      <c r="BD18" s="220">
        <f t="shared" ref="BD18:BD25" si="6">IF(AZ18=4,G18,0)</f>
        <v>0</v>
      </c>
      <c r="BE18" s="220">
        <f t="shared" ref="BE18:BE25" si="7">IF(AZ18=5,G18,0)</f>
        <v>0</v>
      </c>
      <c r="CA18" s="255">
        <v>1</v>
      </c>
      <c r="CB18" s="255">
        <v>1</v>
      </c>
    </row>
    <row r="19" spans="1:80" x14ac:dyDescent="0.2">
      <c r="A19" s="247">
        <v>6</v>
      </c>
      <c r="B19" s="248" t="s">
        <v>190</v>
      </c>
      <c r="C19" s="249" t="s">
        <v>191</v>
      </c>
      <c r="D19" s="250" t="s">
        <v>113</v>
      </c>
      <c r="E19" s="251">
        <v>2</v>
      </c>
      <c r="F19" s="251"/>
      <c r="G19" s="252">
        <f t="shared" si="0"/>
        <v>0</v>
      </c>
      <c r="H19" s="253">
        <v>5.0999999999987696E-3</v>
      </c>
      <c r="I19" s="254">
        <f t="shared" si="1"/>
        <v>1.0199999999997539E-2</v>
      </c>
      <c r="J19" s="253"/>
      <c r="K19" s="254">
        <f t="shared" si="2"/>
        <v>0</v>
      </c>
      <c r="O19" s="246">
        <v>2</v>
      </c>
      <c r="AA19" s="220">
        <v>3</v>
      </c>
      <c r="AB19" s="220">
        <v>1</v>
      </c>
      <c r="AC19" s="220" t="s">
        <v>190</v>
      </c>
      <c r="AZ19" s="220">
        <v>1</v>
      </c>
      <c r="BA19" s="220">
        <f t="shared" si="3"/>
        <v>0</v>
      </c>
      <c r="BB19" s="220">
        <f t="shared" si="4"/>
        <v>0</v>
      </c>
      <c r="BC19" s="220">
        <f t="shared" si="5"/>
        <v>0</v>
      </c>
      <c r="BD19" s="220">
        <f t="shared" si="6"/>
        <v>0</v>
      </c>
      <c r="BE19" s="220">
        <f t="shared" si="7"/>
        <v>0</v>
      </c>
      <c r="CA19" s="255">
        <v>3</v>
      </c>
      <c r="CB19" s="255">
        <v>1</v>
      </c>
    </row>
    <row r="20" spans="1:80" x14ac:dyDescent="0.2">
      <c r="A20" s="247">
        <v>7</v>
      </c>
      <c r="B20" s="248" t="s">
        <v>192</v>
      </c>
      <c r="C20" s="249" t="s">
        <v>193</v>
      </c>
      <c r="D20" s="250" t="s">
        <v>113</v>
      </c>
      <c r="E20" s="251">
        <v>2</v>
      </c>
      <c r="F20" s="251"/>
      <c r="G20" s="252">
        <f t="shared" si="0"/>
        <v>0</v>
      </c>
      <c r="H20" s="253">
        <v>5.0999999999987696E-3</v>
      </c>
      <c r="I20" s="254">
        <f t="shared" si="1"/>
        <v>1.0199999999997539E-2</v>
      </c>
      <c r="J20" s="253"/>
      <c r="K20" s="254">
        <f t="shared" si="2"/>
        <v>0</v>
      </c>
      <c r="O20" s="246">
        <v>2</v>
      </c>
      <c r="AA20" s="220">
        <v>3</v>
      </c>
      <c r="AB20" s="220">
        <v>1</v>
      </c>
      <c r="AC20" s="220" t="s">
        <v>192</v>
      </c>
      <c r="AZ20" s="220">
        <v>1</v>
      </c>
      <c r="BA20" s="220">
        <f t="shared" si="3"/>
        <v>0</v>
      </c>
      <c r="BB20" s="220">
        <f t="shared" si="4"/>
        <v>0</v>
      </c>
      <c r="BC20" s="220">
        <f t="shared" si="5"/>
        <v>0</v>
      </c>
      <c r="BD20" s="220">
        <f t="shared" si="6"/>
        <v>0</v>
      </c>
      <c r="BE20" s="220">
        <f t="shared" si="7"/>
        <v>0</v>
      </c>
      <c r="CA20" s="255">
        <v>3</v>
      </c>
      <c r="CB20" s="255">
        <v>1</v>
      </c>
    </row>
    <row r="21" spans="1:80" x14ac:dyDescent="0.2">
      <c r="A21" s="247">
        <v>8</v>
      </c>
      <c r="B21" s="248" t="s">
        <v>194</v>
      </c>
      <c r="C21" s="249" t="s">
        <v>195</v>
      </c>
      <c r="D21" s="250" t="s">
        <v>113</v>
      </c>
      <c r="E21" s="251">
        <v>1</v>
      </c>
      <c r="F21" s="251"/>
      <c r="G21" s="252">
        <f t="shared" si="0"/>
        <v>0</v>
      </c>
      <c r="H21" s="253">
        <v>5.0999999999987696E-3</v>
      </c>
      <c r="I21" s="254">
        <f t="shared" si="1"/>
        <v>5.0999999999987696E-3</v>
      </c>
      <c r="J21" s="253"/>
      <c r="K21" s="254">
        <f t="shared" si="2"/>
        <v>0</v>
      </c>
      <c r="O21" s="246">
        <v>2</v>
      </c>
      <c r="AA21" s="220">
        <v>3</v>
      </c>
      <c r="AB21" s="220">
        <v>0</v>
      </c>
      <c r="AC21" s="220">
        <v>40445212</v>
      </c>
      <c r="AZ21" s="220">
        <v>1</v>
      </c>
      <c r="BA21" s="220">
        <f t="shared" si="3"/>
        <v>0</v>
      </c>
      <c r="BB21" s="220">
        <f t="shared" si="4"/>
        <v>0</v>
      </c>
      <c r="BC21" s="220">
        <f t="shared" si="5"/>
        <v>0</v>
      </c>
      <c r="BD21" s="220">
        <f t="shared" si="6"/>
        <v>0</v>
      </c>
      <c r="BE21" s="220">
        <f t="shared" si="7"/>
        <v>0</v>
      </c>
      <c r="CA21" s="255">
        <v>3</v>
      </c>
      <c r="CB21" s="255">
        <v>0</v>
      </c>
    </row>
    <row r="22" spans="1:80" x14ac:dyDescent="0.2">
      <c r="A22" s="247">
        <v>9</v>
      </c>
      <c r="B22" s="248" t="s">
        <v>196</v>
      </c>
      <c r="C22" s="249" t="s">
        <v>197</v>
      </c>
      <c r="D22" s="250" t="s">
        <v>113</v>
      </c>
      <c r="E22" s="251">
        <v>1</v>
      </c>
      <c r="F22" s="251"/>
      <c r="G22" s="252">
        <f t="shared" si="0"/>
        <v>0</v>
      </c>
      <c r="H22" s="253">
        <v>5.0999999999987696E-3</v>
      </c>
      <c r="I22" s="254">
        <f t="shared" si="1"/>
        <v>5.0999999999987696E-3</v>
      </c>
      <c r="J22" s="253"/>
      <c r="K22" s="254">
        <f t="shared" si="2"/>
        <v>0</v>
      </c>
      <c r="O22" s="246">
        <v>2</v>
      </c>
      <c r="AA22" s="220">
        <v>3</v>
      </c>
      <c r="AB22" s="220">
        <v>0</v>
      </c>
      <c r="AC22" s="220">
        <v>40445213</v>
      </c>
      <c r="AZ22" s="220">
        <v>1</v>
      </c>
      <c r="BA22" s="220">
        <f t="shared" si="3"/>
        <v>0</v>
      </c>
      <c r="BB22" s="220">
        <f t="shared" si="4"/>
        <v>0</v>
      </c>
      <c r="BC22" s="220">
        <f t="shared" si="5"/>
        <v>0</v>
      </c>
      <c r="BD22" s="220">
        <f t="shared" si="6"/>
        <v>0</v>
      </c>
      <c r="BE22" s="220">
        <f t="shared" si="7"/>
        <v>0</v>
      </c>
      <c r="CA22" s="255">
        <v>3</v>
      </c>
      <c r="CB22" s="255">
        <v>0</v>
      </c>
    </row>
    <row r="23" spans="1:80" x14ac:dyDescent="0.2">
      <c r="A23" s="247">
        <v>10</v>
      </c>
      <c r="B23" s="248" t="s">
        <v>198</v>
      </c>
      <c r="C23" s="249" t="s">
        <v>199</v>
      </c>
      <c r="D23" s="250" t="s">
        <v>113</v>
      </c>
      <c r="E23" s="251">
        <v>2</v>
      </c>
      <c r="F23" s="251"/>
      <c r="G23" s="252">
        <f t="shared" si="0"/>
        <v>0</v>
      </c>
      <c r="H23" s="253">
        <v>5.0999999999987696E-3</v>
      </c>
      <c r="I23" s="254">
        <f t="shared" si="1"/>
        <v>1.0199999999997539E-2</v>
      </c>
      <c r="J23" s="253"/>
      <c r="K23" s="254">
        <f t="shared" si="2"/>
        <v>0</v>
      </c>
      <c r="O23" s="246">
        <v>2</v>
      </c>
      <c r="AA23" s="220">
        <v>3</v>
      </c>
      <c r="AB23" s="220">
        <v>0</v>
      </c>
      <c r="AC23" s="220">
        <v>40445215</v>
      </c>
      <c r="AZ23" s="220">
        <v>1</v>
      </c>
      <c r="BA23" s="220">
        <f t="shared" si="3"/>
        <v>0</v>
      </c>
      <c r="BB23" s="220">
        <f t="shared" si="4"/>
        <v>0</v>
      </c>
      <c r="BC23" s="220">
        <f t="shared" si="5"/>
        <v>0</v>
      </c>
      <c r="BD23" s="220">
        <f t="shared" si="6"/>
        <v>0</v>
      </c>
      <c r="BE23" s="220">
        <f t="shared" si="7"/>
        <v>0</v>
      </c>
      <c r="CA23" s="255">
        <v>3</v>
      </c>
      <c r="CB23" s="255">
        <v>0</v>
      </c>
    </row>
    <row r="24" spans="1:80" x14ac:dyDescent="0.2">
      <c r="A24" s="247">
        <v>11</v>
      </c>
      <c r="B24" s="248" t="s">
        <v>200</v>
      </c>
      <c r="C24" s="249" t="s">
        <v>201</v>
      </c>
      <c r="D24" s="250" t="s">
        <v>113</v>
      </c>
      <c r="E24" s="251">
        <v>1</v>
      </c>
      <c r="F24" s="251"/>
      <c r="G24" s="252">
        <f t="shared" si="0"/>
        <v>0</v>
      </c>
      <c r="H24" s="253">
        <v>5.0999999999987696E-3</v>
      </c>
      <c r="I24" s="254">
        <f t="shared" si="1"/>
        <v>5.0999999999987696E-3</v>
      </c>
      <c r="J24" s="253"/>
      <c r="K24" s="254">
        <f t="shared" si="2"/>
        <v>0</v>
      </c>
      <c r="O24" s="246">
        <v>2</v>
      </c>
      <c r="AA24" s="220">
        <v>3</v>
      </c>
      <c r="AB24" s="220">
        <v>1</v>
      </c>
      <c r="AC24" s="220">
        <v>40445243</v>
      </c>
      <c r="AZ24" s="220">
        <v>1</v>
      </c>
      <c r="BA24" s="220">
        <f t="shared" si="3"/>
        <v>0</v>
      </c>
      <c r="BB24" s="220">
        <f t="shared" si="4"/>
        <v>0</v>
      </c>
      <c r="BC24" s="220">
        <f t="shared" si="5"/>
        <v>0</v>
      </c>
      <c r="BD24" s="220">
        <f t="shared" si="6"/>
        <v>0</v>
      </c>
      <c r="BE24" s="220">
        <f t="shared" si="7"/>
        <v>0</v>
      </c>
      <c r="CA24" s="255">
        <v>3</v>
      </c>
      <c r="CB24" s="255">
        <v>1</v>
      </c>
    </row>
    <row r="25" spans="1:80" x14ac:dyDescent="0.2">
      <c r="A25" s="247">
        <v>12</v>
      </c>
      <c r="B25" s="248" t="s">
        <v>202</v>
      </c>
      <c r="C25" s="249" t="s">
        <v>203</v>
      </c>
      <c r="D25" s="250" t="s">
        <v>104</v>
      </c>
      <c r="E25" s="251">
        <v>27</v>
      </c>
      <c r="F25" s="251"/>
      <c r="G25" s="252">
        <f t="shared" si="0"/>
        <v>0</v>
      </c>
      <c r="H25" s="253">
        <v>1.3000000000005199E-3</v>
      </c>
      <c r="I25" s="254">
        <f t="shared" si="1"/>
        <v>3.5100000000014037E-2</v>
      </c>
      <c r="J25" s="253"/>
      <c r="K25" s="254">
        <f t="shared" si="2"/>
        <v>0</v>
      </c>
      <c r="O25" s="246">
        <v>2</v>
      </c>
      <c r="AA25" s="220">
        <v>3</v>
      </c>
      <c r="AB25" s="220">
        <v>1</v>
      </c>
      <c r="AC25" s="220">
        <v>40445961</v>
      </c>
      <c r="AZ25" s="220">
        <v>1</v>
      </c>
      <c r="BA25" s="220">
        <f t="shared" si="3"/>
        <v>0</v>
      </c>
      <c r="BB25" s="220">
        <f t="shared" si="4"/>
        <v>0</v>
      </c>
      <c r="BC25" s="220">
        <f t="shared" si="5"/>
        <v>0</v>
      </c>
      <c r="BD25" s="220">
        <f t="shared" si="6"/>
        <v>0</v>
      </c>
      <c r="BE25" s="220">
        <f t="shared" si="7"/>
        <v>0</v>
      </c>
      <c r="CA25" s="255">
        <v>3</v>
      </c>
      <c r="CB25" s="255">
        <v>1</v>
      </c>
    </row>
    <row r="26" spans="1:80" x14ac:dyDescent="0.2">
      <c r="A26" s="256"/>
      <c r="B26" s="259"/>
      <c r="C26" s="319" t="s">
        <v>204</v>
      </c>
      <c r="D26" s="320"/>
      <c r="E26" s="260">
        <v>27</v>
      </c>
      <c r="F26" s="261"/>
      <c r="G26" s="262"/>
      <c r="H26" s="263"/>
      <c r="I26" s="257"/>
      <c r="J26" s="264"/>
      <c r="K26" s="257"/>
      <c r="M26" s="258" t="s">
        <v>204</v>
      </c>
      <c r="O26" s="246"/>
    </row>
    <row r="27" spans="1:80" x14ac:dyDescent="0.2">
      <c r="A27" s="265"/>
      <c r="B27" s="266" t="s">
        <v>95</v>
      </c>
      <c r="C27" s="267" t="s">
        <v>121</v>
      </c>
      <c r="D27" s="268"/>
      <c r="E27" s="269"/>
      <c r="F27" s="270"/>
      <c r="G27" s="271">
        <f>SUM(G17:G26)</f>
        <v>0</v>
      </c>
      <c r="H27" s="272"/>
      <c r="I27" s="273">
        <f>SUM(I17:I26)</f>
        <v>2.2940999999990312</v>
      </c>
      <c r="J27" s="272"/>
      <c r="K27" s="273">
        <f>SUM(K17:K26)</f>
        <v>0</v>
      </c>
      <c r="O27" s="246">
        <v>4</v>
      </c>
      <c r="BA27" s="274">
        <f>SUM(BA17:BA26)</f>
        <v>0</v>
      </c>
      <c r="BB27" s="274">
        <f>SUM(BB17:BB26)</f>
        <v>0</v>
      </c>
      <c r="BC27" s="274">
        <f>SUM(BC17:BC26)</f>
        <v>0</v>
      </c>
      <c r="BD27" s="274">
        <f>SUM(BD17:BD26)</f>
        <v>0</v>
      </c>
      <c r="BE27" s="274">
        <f>SUM(BE17:BE26)</f>
        <v>0</v>
      </c>
    </row>
    <row r="28" spans="1:80" x14ac:dyDescent="0.2">
      <c r="A28" s="236" t="s">
        <v>92</v>
      </c>
      <c r="B28" s="237" t="s">
        <v>122</v>
      </c>
      <c r="C28" s="238" t="s">
        <v>123</v>
      </c>
      <c r="D28" s="239"/>
      <c r="E28" s="240"/>
      <c r="F28" s="240"/>
      <c r="G28" s="241"/>
      <c r="H28" s="242"/>
      <c r="I28" s="243"/>
      <c r="J28" s="244"/>
      <c r="K28" s="245"/>
      <c r="O28" s="246">
        <v>1</v>
      </c>
    </row>
    <row r="29" spans="1:80" x14ac:dyDescent="0.2">
      <c r="A29" s="247">
        <v>13</v>
      </c>
      <c r="B29" s="248" t="s">
        <v>205</v>
      </c>
      <c r="C29" s="249" t="s">
        <v>206</v>
      </c>
      <c r="D29" s="250" t="s">
        <v>125</v>
      </c>
      <c r="E29" s="251">
        <v>54.0734000000013</v>
      </c>
      <c r="F29" s="251"/>
      <c r="G29" s="252">
        <f>E29*F29</f>
        <v>0</v>
      </c>
      <c r="H29" s="253">
        <v>0</v>
      </c>
      <c r="I29" s="254">
        <f>E29*H29</f>
        <v>0</v>
      </c>
      <c r="J29" s="253"/>
      <c r="K29" s="254">
        <f>E29*J29</f>
        <v>0</v>
      </c>
      <c r="O29" s="246">
        <v>2</v>
      </c>
      <c r="AA29" s="220">
        <v>7</v>
      </c>
      <c r="AB29" s="220">
        <v>1</v>
      </c>
      <c r="AC29" s="220">
        <v>2</v>
      </c>
      <c r="AZ29" s="220">
        <v>1</v>
      </c>
      <c r="BA29" s="220">
        <f>IF(AZ29=1,G29,0)</f>
        <v>0</v>
      </c>
      <c r="BB29" s="220">
        <f>IF(AZ29=2,G29,0)</f>
        <v>0</v>
      </c>
      <c r="BC29" s="220">
        <f>IF(AZ29=3,G29,0)</f>
        <v>0</v>
      </c>
      <c r="BD29" s="220">
        <f>IF(AZ29=4,G29,0)</f>
        <v>0</v>
      </c>
      <c r="BE29" s="220">
        <f>IF(AZ29=5,G29,0)</f>
        <v>0</v>
      </c>
      <c r="CA29" s="255">
        <v>7</v>
      </c>
      <c r="CB29" s="255">
        <v>1</v>
      </c>
    </row>
    <row r="30" spans="1:80" x14ac:dyDescent="0.2">
      <c r="A30" s="265"/>
      <c r="B30" s="266" t="s">
        <v>95</v>
      </c>
      <c r="C30" s="267" t="s">
        <v>124</v>
      </c>
      <c r="D30" s="268"/>
      <c r="E30" s="269"/>
      <c r="F30" s="270"/>
      <c r="G30" s="271">
        <f>SUM(G28:G29)</f>
        <v>0</v>
      </c>
      <c r="H30" s="272"/>
      <c r="I30" s="273">
        <f>SUM(I28:I29)</f>
        <v>0</v>
      </c>
      <c r="J30" s="272"/>
      <c r="K30" s="273">
        <f>SUM(K28:K29)</f>
        <v>0</v>
      </c>
      <c r="O30" s="246">
        <v>4</v>
      </c>
      <c r="BA30" s="274">
        <f>SUM(BA28:BA29)</f>
        <v>0</v>
      </c>
      <c r="BB30" s="274">
        <f>SUM(BB28:BB29)</f>
        <v>0</v>
      </c>
      <c r="BC30" s="274">
        <f>SUM(BC28:BC29)</f>
        <v>0</v>
      </c>
      <c r="BD30" s="274">
        <f>SUM(BD28:BD29)</f>
        <v>0</v>
      </c>
      <c r="BE30" s="274">
        <f>SUM(BE28:BE29)</f>
        <v>0</v>
      </c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E51" s="220"/>
    </row>
    <row r="52" spans="1:7" x14ac:dyDescent="0.2">
      <c r="E52" s="220"/>
    </row>
    <row r="53" spans="1:7" x14ac:dyDescent="0.2">
      <c r="E53" s="220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A56" s="264"/>
      <c r="B56" s="264"/>
      <c r="C56" s="264"/>
      <c r="D56" s="264"/>
      <c r="E56" s="264"/>
      <c r="F56" s="264"/>
      <c r="G56" s="264"/>
    </row>
    <row r="57" spans="1:7" x14ac:dyDescent="0.2">
      <c r="A57" s="264"/>
      <c r="B57" s="264"/>
      <c r="C57" s="264"/>
      <c r="D57" s="264"/>
      <c r="E57" s="264"/>
      <c r="F57" s="264"/>
      <c r="G57" s="264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E86" s="220"/>
    </row>
    <row r="87" spans="1:7" x14ac:dyDescent="0.2">
      <c r="E87" s="220"/>
    </row>
    <row r="88" spans="1:7" x14ac:dyDescent="0.2">
      <c r="E88" s="220"/>
    </row>
    <row r="89" spans="1:7" x14ac:dyDescent="0.2">
      <c r="A89" s="275"/>
      <c r="B89" s="275"/>
    </row>
    <row r="90" spans="1:7" x14ac:dyDescent="0.2">
      <c r="A90" s="264"/>
      <c r="B90" s="264"/>
      <c r="C90" s="276"/>
      <c r="D90" s="276"/>
      <c r="E90" s="277"/>
      <c r="F90" s="276"/>
      <c r="G90" s="278"/>
    </row>
    <row r="91" spans="1:7" x14ac:dyDescent="0.2">
      <c r="A91" s="279"/>
      <c r="B91" s="279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  <row r="102" spans="1:7" x14ac:dyDescent="0.2">
      <c r="A102" s="264"/>
      <c r="B102" s="264"/>
      <c r="C102" s="264"/>
      <c r="D102" s="264"/>
      <c r="E102" s="280"/>
      <c r="F102" s="264"/>
      <c r="G102" s="264"/>
    </row>
    <row r="103" spans="1:7" x14ac:dyDescent="0.2">
      <c r="A103" s="264"/>
      <c r="B103" s="264"/>
      <c r="C103" s="264"/>
      <c r="D103" s="264"/>
      <c r="E103" s="280"/>
      <c r="F103" s="264"/>
      <c r="G103" s="264"/>
    </row>
  </sheetData>
  <mergeCells count="7">
    <mergeCell ref="C13:D13"/>
    <mergeCell ref="C15:D15"/>
    <mergeCell ref="C26:D26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2.2000000000000002</v>
      </c>
      <c r="D2" s="82" t="s">
        <v>149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208</v>
      </c>
      <c r="B5" s="93"/>
      <c r="C5" s="94" t="s">
        <v>209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'2.2 Rek'!E12</f>
        <v>0</v>
      </c>
      <c r="D15" s="133" t="str">
        <f>'2.2 Rek'!A17</f>
        <v>Zařízení staveniště</v>
      </c>
      <c r="E15" s="134"/>
      <c r="F15" s="135"/>
      <c r="G15" s="132">
        <f>'2.2 Rek'!I17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'2.2 Rek'!F12</f>
        <v>0</v>
      </c>
      <c r="D16" s="136" t="str">
        <f>'2.2 Rek'!A18</f>
        <v>Úklid staveniště</v>
      </c>
      <c r="E16" s="137"/>
      <c r="F16" s="138"/>
      <c r="G16" s="132">
        <f>'2.2 Rek'!I18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'2.2 Rek'!H12</f>
        <v>0</v>
      </c>
      <c r="D17" s="136" t="str">
        <f>'2.2 Rek'!A19</f>
        <v>Režie a mimostaveništní doprava</v>
      </c>
      <c r="E17" s="137"/>
      <c r="F17" s="138"/>
      <c r="G17" s="132">
        <f>'2.2 Rek'!I19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'2.2 Rek'!G12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'2.2 Rek'!I12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'2.2 Rek'!H20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1"/>
  <sheetViews>
    <sheetView tabSelected="1" workbookViewId="0">
      <selection activeCell="G20" sqref="G20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2.2000000000000002</v>
      </c>
      <c r="I1" s="177"/>
    </row>
    <row r="2" spans="1:57" ht="13.5" thickBot="1" x14ac:dyDescent="0.25">
      <c r="A2" s="312" t="s">
        <v>70</v>
      </c>
      <c r="B2" s="313"/>
      <c r="C2" s="178" t="s">
        <v>210</v>
      </c>
      <c r="D2" s="179"/>
      <c r="E2" s="180"/>
      <c r="F2" s="179"/>
      <c r="G2" s="314" t="s">
        <v>149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'2.2 Pol'!B7</f>
        <v>1</v>
      </c>
      <c r="B7" s="61" t="str">
        <f>'2.2 Pol'!C7</f>
        <v>Zemní práce</v>
      </c>
      <c r="D7" s="190"/>
      <c r="E7" s="282">
        <f>'2.2 Pol'!BA12</f>
        <v>0</v>
      </c>
      <c r="F7" s="283">
        <f>'2.2 Pol'!BB12</f>
        <v>0</v>
      </c>
      <c r="G7" s="283">
        <f>'2.2 Pol'!BC12</f>
        <v>0</v>
      </c>
      <c r="H7" s="283">
        <f>'2.2 Pol'!BD12</f>
        <v>0</v>
      </c>
      <c r="I7" s="284">
        <f>'2.2 Pol'!BE12</f>
        <v>0</v>
      </c>
    </row>
    <row r="8" spans="1:57" s="111" customFormat="1" x14ac:dyDescent="0.2">
      <c r="A8" s="281" t="str">
        <f>'2.2 Pol'!B13</f>
        <v>5</v>
      </c>
      <c r="B8" s="61" t="str">
        <f>'2.2 Pol'!C13</f>
        <v>Komunikace</v>
      </c>
      <c r="D8" s="190"/>
      <c r="E8" s="282">
        <f>'2.2 Pol'!BA19</f>
        <v>0</v>
      </c>
      <c r="F8" s="283">
        <f>'2.2 Pol'!BB19</f>
        <v>0</v>
      </c>
      <c r="G8" s="283">
        <f>'2.2 Pol'!BC19</f>
        <v>0</v>
      </c>
      <c r="H8" s="283">
        <f>'2.2 Pol'!BD19</f>
        <v>0</v>
      </c>
      <c r="I8" s="284">
        <f>'2.2 Pol'!BE19</f>
        <v>0</v>
      </c>
    </row>
    <row r="9" spans="1:57" s="111" customFormat="1" x14ac:dyDescent="0.2">
      <c r="A9" s="281" t="str">
        <f>'2.2 Pol'!B20</f>
        <v>90</v>
      </c>
      <c r="B9" s="61" t="str">
        <f>'2.2 Pol'!C20</f>
        <v>Ostatní práce</v>
      </c>
      <c r="D9" s="190"/>
      <c r="E9" s="282">
        <f>'2.2 Pol'!BA22</f>
        <v>0</v>
      </c>
      <c r="F9" s="283">
        <f>'2.2 Pol'!BB22</f>
        <v>0</v>
      </c>
      <c r="G9" s="283">
        <f>'2.2 Pol'!BC22</f>
        <v>0</v>
      </c>
      <c r="H9" s="283">
        <f>'2.2 Pol'!BD22</f>
        <v>0</v>
      </c>
      <c r="I9" s="284">
        <f>'2.2 Pol'!BE22</f>
        <v>0</v>
      </c>
    </row>
    <row r="10" spans="1:57" s="111" customFormat="1" x14ac:dyDescent="0.2">
      <c r="A10" s="281" t="str">
        <f>'2.2 Pol'!B23</f>
        <v>99</v>
      </c>
      <c r="B10" s="61" t="str">
        <f>'2.2 Pol'!C23</f>
        <v>Staveništní přesun hmot</v>
      </c>
      <c r="D10" s="190"/>
      <c r="E10" s="282">
        <f>'2.2 Pol'!BA25</f>
        <v>0</v>
      </c>
      <c r="F10" s="283">
        <f>'2.2 Pol'!BB25</f>
        <v>0</v>
      </c>
      <c r="G10" s="283">
        <f>'2.2 Pol'!BC25</f>
        <v>0</v>
      </c>
      <c r="H10" s="283">
        <f>'2.2 Pol'!BD25</f>
        <v>0</v>
      </c>
      <c r="I10" s="284">
        <f>'2.2 Pol'!BE25</f>
        <v>0</v>
      </c>
    </row>
    <row r="11" spans="1:57" s="111" customFormat="1" ht="13.5" thickBot="1" x14ac:dyDescent="0.25">
      <c r="A11" s="281" t="str">
        <f>'2.2 Pol'!B26</f>
        <v>D96</v>
      </c>
      <c r="B11" s="61" t="str">
        <f>'2.2 Pol'!C26</f>
        <v>Přesuny suti a vybouraných hmot</v>
      </c>
      <c r="D11" s="190"/>
      <c r="E11" s="282">
        <f>'2.2 Pol'!BA30</f>
        <v>0</v>
      </c>
      <c r="F11" s="283">
        <f>'2.2 Pol'!BB30</f>
        <v>0</v>
      </c>
      <c r="G11" s="283">
        <f>'2.2 Pol'!BC30</f>
        <v>0</v>
      </c>
      <c r="H11" s="283">
        <f>'2.2 Pol'!BD30</f>
        <v>0</v>
      </c>
      <c r="I11" s="284">
        <f>'2.2 Pol'!BE30</f>
        <v>0</v>
      </c>
    </row>
    <row r="12" spans="1:57" s="13" customFormat="1" ht="13.5" thickBot="1" x14ac:dyDescent="0.25">
      <c r="A12" s="191"/>
      <c r="B12" s="192" t="s">
        <v>73</v>
      </c>
      <c r="C12" s="192"/>
      <c r="D12" s="193"/>
      <c r="E12" s="194">
        <f>SUM(E7:E11)</f>
        <v>0</v>
      </c>
      <c r="F12" s="195">
        <f>SUM(F7:F11)</f>
        <v>0</v>
      </c>
      <c r="G12" s="195">
        <f>SUM(G7:G11)</f>
        <v>0</v>
      </c>
      <c r="H12" s="195">
        <f>SUM(H7:H11)</f>
        <v>0</v>
      </c>
      <c r="I12" s="196">
        <f>SUM(I7:I11)</f>
        <v>0</v>
      </c>
    </row>
    <row r="13" spans="1:57" x14ac:dyDescent="0.2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57" ht="19.5" customHeight="1" x14ac:dyDescent="0.25">
      <c r="A14" s="182" t="s">
        <v>74</v>
      </c>
      <c r="B14" s="182"/>
      <c r="C14" s="182"/>
      <c r="D14" s="182"/>
      <c r="E14" s="182"/>
      <c r="F14" s="182"/>
      <c r="G14" s="197"/>
      <c r="H14" s="182"/>
      <c r="I14" s="182"/>
      <c r="BA14" s="117"/>
      <c r="BB14" s="117"/>
      <c r="BC14" s="117"/>
      <c r="BD14" s="117"/>
      <c r="BE14" s="117"/>
    </row>
    <row r="15" spans="1:57" ht="13.5" thickBot="1" x14ac:dyDescent="0.25"/>
    <row r="16" spans="1:57" x14ac:dyDescent="0.2">
      <c r="A16" s="148" t="s">
        <v>75</v>
      </c>
      <c r="B16" s="149"/>
      <c r="C16" s="149"/>
      <c r="D16" s="198"/>
      <c r="E16" s="199" t="s">
        <v>76</v>
      </c>
      <c r="F16" s="200" t="s">
        <v>9</v>
      </c>
      <c r="G16" s="201" t="s">
        <v>77</v>
      </c>
      <c r="H16" s="202"/>
      <c r="I16" s="203" t="s">
        <v>76</v>
      </c>
    </row>
    <row r="17" spans="1:53" x14ac:dyDescent="0.2">
      <c r="A17" s="204" t="s">
        <v>135</v>
      </c>
      <c r="B17" s="205"/>
      <c r="C17" s="205"/>
      <c r="D17" s="206"/>
      <c r="E17" s="207">
        <v>0</v>
      </c>
      <c r="F17" s="208">
        <v>1</v>
      </c>
      <c r="G17" s="209">
        <f>SUM(E12:I12)</f>
        <v>0</v>
      </c>
      <c r="H17" s="210"/>
      <c r="I17" s="211">
        <f>E17+F17*G17/100</f>
        <v>0</v>
      </c>
      <c r="BA17">
        <v>2</v>
      </c>
    </row>
    <row r="18" spans="1:53" x14ac:dyDescent="0.2">
      <c r="A18" s="204" t="s">
        <v>136</v>
      </c>
      <c r="B18" s="205"/>
      <c r="C18" s="205"/>
      <c r="D18" s="206"/>
      <c r="E18" s="207">
        <v>0</v>
      </c>
      <c r="F18" s="208">
        <v>0.5</v>
      </c>
      <c r="G18" s="209">
        <f>SUM(E12:I12)</f>
        <v>0</v>
      </c>
      <c r="H18" s="210"/>
      <c r="I18" s="211">
        <f>E18+F18*G18/100</f>
        <v>0</v>
      </c>
      <c r="BA18">
        <v>2</v>
      </c>
    </row>
    <row r="19" spans="1:53" x14ac:dyDescent="0.2">
      <c r="A19" s="204" t="s">
        <v>137</v>
      </c>
      <c r="B19" s="205"/>
      <c r="C19" s="205"/>
      <c r="D19" s="206"/>
      <c r="E19" s="207">
        <v>0</v>
      </c>
      <c r="F19" s="208">
        <v>3</v>
      </c>
      <c r="G19" s="209">
        <f>SUM(E12:I12)</f>
        <v>0</v>
      </c>
      <c r="H19" s="210"/>
      <c r="I19" s="211">
        <f>E19+F19*G19/100</f>
        <v>0</v>
      </c>
      <c r="BA19">
        <v>2</v>
      </c>
    </row>
    <row r="20" spans="1:53" ht="13.5" thickBot="1" x14ac:dyDescent="0.25">
      <c r="A20" s="212"/>
      <c r="B20" s="213" t="s">
        <v>78</v>
      </c>
      <c r="C20" s="214"/>
      <c r="D20" s="215"/>
      <c r="E20" s="216"/>
      <c r="F20" s="217"/>
      <c r="G20" s="217"/>
      <c r="H20" s="317">
        <f>SUM(I17:I19)</f>
        <v>0</v>
      </c>
      <c r="I20" s="318"/>
    </row>
    <row r="22" spans="1:53" x14ac:dyDescent="0.2">
      <c r="B22" s="13"/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  <row r="70" spans="6:9" x14ac:dyDescent="0.2">
      <c r="F70" s="218"/>
      <c r="G70" s="219"/>
      <c r="H70" s="219"/>
      <c r="I70" s="45"/>
    </row>
    <row r="71" spans="6:9" x14ac:dyDescent="0.2">
      <c r="F71" s="218"/>
      <c r="G71" s="219"/>
      <c r="H71" s="219"/>
      <c r="I71" s="45"/>
    </row>
  </sheetData>
  <mergeCells count="4">
    <mergeCell ref="A1:B1"/>
    <mergeCell ref="A2:B2"/>
    <mergeCell ref="G2:I2"/>
    <mergeCell ref="H20:I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3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'2.2 Rek'!H1</f>
        <v>2.2000000000000002</v>
      </c>
      <c r="G3" s="226"/>
    </row>
    <row r="4" spans="1:80" ht="13.5" thickBot="1" x14ac:dyDescent="0.25">
      <c r="A4" s="322" t="s">
        <v>70</v>
      </c>
      <c r="B4" s="313"/>
      <c r="C4" s="178" t="s">
        <v>210</v>
      </c>
      <c r="D4" s="179"/>
      <c r="E4" s="323" t="str">
        <f>'2.2 Rek'!G2</f>
        <v>Vjezdy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150</v>
      </c>
      <c r="C8" s="249" t="s">
        <v>151</v>
      </c>
      <c r="D8" s="250" t="s">
        <v>103</v>
      </c>
      <c r="E8" s="251">
        <v>180</v>
      </c>
      <c r="F8" s="251"/>
      <c r="G8" s="252">
        <f>E8*F8</f>
        <v>0</v>
      </c>
      <c r="H8" s="253">
        <v>0</v>
      </c>
      <c r="I8" s="254">
        <f>E8*H8</f>
        <v>0</v>
      </c>
      <c r="J8" s="253">
        <v>-0.224999999999909</v>
      </c>
      <c r="K8" s="254">
        <f>E8*J8</f>
        <v>-40.499999999983622</v>
      </c>
      <c r="O8" s="246">
        <v>2</v>
      </c>
      <c r="AA8" s="220">
        <v>1</v>
      </c>
      <c r="AB8" s="220">
        <v>0</v>
      </c>
      <c r="AC8" s="220">
        <v>0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0</v>
      </c>
    </row>
    <row r="9" spans="1:80" x14ac:dyDescent="0.2">
      <c r="A9" s="247">
        <v>2</v>
      </c>
      <c r="B9" s="248" t="s">
        <v>211</v>
      </c>
      <c r="C9" s="249" t="s">
        <v>212</v>
      </c>
      <c r="D9" s="250" t="s">
        <v>103</v>
      </c>
      <c r="E9" s="251">
        <v>22</v>
      </c>
      <c r="F9" s="251"/>
      <c r="G9" s="252">
        <f>E9*F9</f>
        <v>0</v>
      </c>
      <c r="H9" s="253">
        <v>0</v>
      </c>
      <c r="I9" s="254">
        <f>E9*H9</f>
        <v>0</v>
      </c>
      <c r="J9" s="253">
        <v>-0.150000000000091</v>
      </c>
      <c r="K9" s="254">
        <f>E9*J9</f>
        <v>-3.3000000000020022</v>
      </c>
      <c r="O9" s="246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55">
        <v>1</v>
      </c>
      <c r="CB9" s="255">
        <v>1</v>
      </c>
    </row>
    <row r="10" spans="1:80" x14ac:dyDescent="0.2">
      <c r="A10" s="247">
        <v>3</v>
      </c>
      <c r="B10" s="248" t="s">
        <v>213</v>
      </c>
      <c r="C10" s="249" t="s">
        <v>214</v>
      </c>
      <c r="D10" s="250" t="s">
        <v>103</v>
      </c>
      <c r="E10" s="251">
        <v>202</v>
      </c>
      <c r="F10" s="251"/>
      <c r="G10" s="252">
        <f>E10*F10</f>
        <v>0</v>
      </c>
      <c r="H10" s="253">
        <v>0</v>
      </c>
      <c r="I10" s="254">
        <f>E10*H10</f>
        <v>0</v>
      </c>
      <c r="J10" s="253">
        <v>-0.400000000000091</v>
      </c>
      <c r="K10" s="254">
        <f>E10*J10</f>
        <v>-80.800000000018386</v>
      </c>
      <c r="O10" s="246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55">
        <v>1</v>
      </c>
      <c r="CB10" s="255">
        <v>1</v>
      </c>
    </row>
    <row r="11" spans="1:80" x14ac:dyDescent="0.2">
      <c r="A11" s="247">
        <v>4</v>
      </c>
      <c r="B11" s="248" t="s">
        <v>105</v>
      </c>
      <c r="C11" s="249" t="s">
        <v>106</v>
      </c>
      <c r="D11" s="250" t="s">
        <v>103</v>
      </c>
      <c r="E11" s="251">
        <v>450</v>
      </c>
      <c r="F11" s="251"/>
      <c r="G11" s="252">
        <f>E11*F11</f>
        <v>0</v>
      </c>
      <c r="H11" s="253">
        <v>0</v>
      </c>
      <c r="I11" s="254">
        <f>E11*H11</f>
        <v>0</v>
      </c>
      <c r="J11" s="253">
        <v>0</v>
      </c>
      <c r="K11" s="254">
        <f>E11*J11</f>
        <v>0</v>
      </c>
      <c r="O11" s="246">
        <v>2</v>
      </c>
      <c r="AA11" s="220">
        <v>1</v>
      </c>
      <c r="AB11" s="220">
        <v>1</v>
      </c>
      <c r="AC11" s="220">
        <v>1</v>
      </c>
      <c r="AZ11" s="220">
        <v>1</v>
      </c>
      <c r="BA11" s="220">
        <f>IF(AZ11=1,G11,0)</f>
        <v>0</v>
      </c>
      <c r="BB11" s="220">
        <f>IF(AZ11=2,G11,0)</f>
        <v>0</v>
      </c>
      <c r="BC11" s="220">
        <f>IF(AZ11=3,G11,0)</f>
        <v>0</v>
      </c>
      <c r="BD11" s="220">
        <f>IF(AZ11=4,G11,0)</f>
        <v>0</v>
      </c>
      <c r="BE11" s="220">
        <f>IF(AZ11=5,G11,0)</f>
        <v>0</v>
      </c>
      <c r="CA11" s="255">
        <v>1</v>
      </c>
      <c r="CB11" s="255">
        <v>1</v>
      </c>
    </row>
    <row r="12" spans="1:80" x14ac:dyDescent="0.2">
      <c r="A12" s="265"/>
      <c r="B12" s="266" t="s">
        <v>95</v>
      </c>
      <c r="C12" s="267" t="s">
        <v>102</v>
      </c>
      <c r="D12" s="268"/>
      <c r="E12" s="269"/>
      <c r="F12" s="270"/>
      <c r="G12" s="271">
        <f>SUM(G7:G11)</f>
        <v>0</v>
      </c>
      <c r="H12" s="272"/>
      <c r="I12" s="273">
        <f>SUM(I7:I11)</f>
        <v>0</v>
      </c>
      <c r="J12" s="272"/>
      <c r="K12" s="273">
        <f>SUM(K7:K11)</f>
        <v>-124.600000000004</v>
      </c>
      <c r="O12" s="246">
        <v>4</v>
      </c>
      <c r="BA12" s="274">
        <f>SUM(BA7:BA11)</f>
        <v>0</v>
      </c>
      <c r="BB12" s="274">
        <f>SUM(BB7:BB11)</f>
        <v>0</v>
      </c>
      <c r="BC12" s="274">
        <f>SUM(BC7:BC11)</f>
        <v>0</v>
      </c>
      <c r="BD12" s="274">
        <f>SUM(BD7:BD11)</f>
        <v>0</v>
      </c>
      <c r="BE12" s="274">
        <f>SUM(BE7:BE11)</f>
        <v>0</v>
      </c>
    </row>
    <row r="13" spans="1:80" x14ac:dyDescent="0.2">
      <c r="A13" s="236" t="s">
        <v>92</v>
      </c>
      <c r="B13" s="237" t="s">
        <v>107</v>
      </c>
      <c r="C13" s="238" t="s">
        <v>108</v>
      </c>
      <c r="D13" s="239"/>
      <c r="E13" s="240"/>
      <c r="F13" s="240"/>
      <c r="G13" s="241"/>
      <c r="H13" s="242"/>
      <c r="I13" s="243"/>
      <c r="J13" s="244"/>
      <c r="K13" s="245"/>
      <c r="O13" s="246">
        <v>1</v>
      </c>
    </row>
    <row r="14" spans="1:80" x14ac:dyDescent="0.2">
      <c r="A14" s="247">
        <v>5</v>
      </c>
      <c r="B14" s="248" t="s">
        <v>110</v>
      </c>
      <c r="C14" s="249" t="s">
        <v>111</v>
      </c>
      <c r="D14" s="250" t="s">
        <v>103</v>
      </c>
      <c r="E14" s="251">
        <v>450</v>
      </c>
      <c r="F14" s="251"/>
      <c r="G14" s="252">
        <f>E14*F14</f>
        <v>0</v>
      </c>
      <c r="H14" s="253">
        <v>0.27993999999989699</v>
      </c>
      <c r="I14" s="254">
        <f>E14*H14</f>
        <v>125.97299999995364</v>
      </c>
      <c r="J14" s="253">
        <v>0</v>
      </c>
      <c r="K14" s="254">
        <f>E14*J14</f>
        <v>0</v>
      </c>
      <c r="O14" s="246">
        <v>2</v>
      </c>
      <c r="AA14" s="220">
        <v>1</v>
      </c>
      <c r="AB14" s="220">
        <v>1</v>
      </c>
      <c r="AC14" s="220">
        <v>1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1</v>
      </c>
      <c r="CB14" s="255">
        <v>1</v>
      </c>
    </row>
    <row r="15" spans="1:80" x14ac:dyDescent="0.2">
      <c r="A15" s="247">
        <v>6</v>
      </c>
      <c r="B15" s="248" t="s">
        <v>112</v>
      </c>
      <c r="C15" s="249" t="s">
        <v>140</v>
      </c>
      <c r="D15" s="250" t="s">
        <v>103</v>
      </c>
      <c r="E15" s="251">
        <v>450</v>
      </c>
      <c r="F15" s="251"/>
      <c r="G15" s="252">
        <f>E15*F15</f>
        <v>0</v>
      </c>
      <c r="H15" s="253">
        <v>0.30650999999988898</v>
      </c>
      <c r="I15" s="254">
        <f>E15*H15</f>
        <v>137.92949999995005</v>
      </c>
      <c r="J15" s="253">
        <v>0</v>
      </c>
      <c r="K15" s="254">
        <f>E15*J15</f>
        <v>0</v>
      </c>
      <c r="O15" s="246">
        <v>2</v>
      </c>
      <c r="AA15" s="220">
        <v>1</v>
      </c>
      <c r="AB15" s="220">
        <v>1</v>
      </c>
      <c r="AC15" s="220">
        <v>1</v>
      </c>
      <c r="AZ15" s="220">
        <v>1</v>
      </c>
      <c r="BA15" s="220">
        <f>IF(AZ15=1,G15,0)</f>
        <v>0</v>
      </c>
      <c r="BB15" s="220">
        <f>IF(AZ15=2,G15,0)</f>
        <v>0</v>
      </c>
      <c r="BC15" s="220">
        <f>IF(AZ15=3,G15,0)</f>
        <v>0</v>
      </c>
      <c r="BD15" s="220">
        <f>IF(AZ15=4,G15,0)</f>
        <v>0</v>
      </c>
      <c r="BE15" s="220">
        <f>IF(AZ15=5,G15,0)</f>
        <v>0</v>
      </c>
      <c r="CA15" s="255">
        <v>1</v>
      </c>
      <c r="CB15" s="255">
        <v>1</v>
      </c>
    </row>
    <row r="16" spans="1:80" x14ac:dyDescent="0.2">
      <c r="A16" s="247">
        <v>7</v>
      </c>
      <c r="B16" s="248" t="s">
        <v>141</v>
      </c>
      <c r="C16" s="249" t="s">
        <v>142</v>
      </c>
      <c r="D16" s="250" t="s">
        <v>103</v>
      </c>
      <c r="E16" s="251">
        <v>450</v>
      </c>
      <c r="F16" s="251"/>
      <c r="G16" s="252">
        <f>E16*F16</f>
        <v>0</v>
      </c>
      <c r="H16" s="253">
        <v>7.3899999999980495E-2</v>
      </c>
      <c r="I16" s="254">
        <f>E16*H16</f>
        <v>33.25499999999122</v>
      </c>
      <c r="J16" s="253">
        <v>0</v>
      </c>
      <c r="K16" s="254">
        <f>E16*J16</f>
        <v>0</v>
      </c>
      <c r="O16" s="246">
        <v>2</v>
      </c>
      <c r="AA16" s="220">
        <v>1</v>
      </c>
      <c r="AB16" s="220">
        <v>1</v>
      </c>
      <c r="AC16" s="220">
        <v>1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55">
        <v>1</v>
      </c>
      <c r="CB16" s="255">
        <v>1</v>
      </c>
    </row>
    <row r="17" spans="1:80" x14ac:dyDescent="0.2">
      <c r="A17" s="247">
        <v>8</v>
      </c>
      <c r="B17" s="248" t="s">
        <v>143</v>
      </c>
      <c r="C17" s="249" t="s">
        <v>144</v>
      </c>
      <c r="D17" s="250" t="s">
        <v>103</v>
      </c>
      <c r="E17" s="251">
        <v>454.5</v>
      </c>
      <c r="F17" s="251"/>
      <c r="G17" s="252">
        <f>E17*F17</f>
        <v>0</v>
      </c>
      <c r="H17" s="253">
        <v>0.17599999999993099</v>
      </c>
      <c r="I17" s="254">
        <f>E17*H17</f>
        <v>79.991999999968641</v>
      </c>
      <c r="J17" s="253"/>
      <c r="K17" s="254">
        <f>E17*J17</f>
        <v>0</v>
      </c>
      <c r="O17" s="246">
        <v>2</v>
      </c>
      <c r="AA17" s="220">
        <v>3</v>
      </c>
      <c r="AB17" s="220">
        <v>1</v>
      </c>
      <c r="AC17" s="220">
        <v>59245266</v>
      </c>
      <c r="AZ17" s="220">
        <v>1</v>
      </c>
      <c r="BA17" s="220">
        <f>IF(AZ17=1,G17,0)</f>
        <v>0</v>
      </c>
      <c r="BB17" s="220">
        <f>IF(AZ17=2,G17,0)</f>
        <v>0</v>
      </c>
      <c r="BC17" s="220">
        <f>IF(AZ17=3,G17,0)</f>
        <v>0</v>
      </c>
      <c r="BD17" s="220">
        <f>IF(AZ17=4,G17,0)</f>
        <v>0</v>
      </c>
      <c r="BE17" s="220">
        <f>IF(AZ17=5,G17,0)</f>
        <v>0</v>
      </c>
      <c r="CA17" s="255">
        <v>3</v>
      </c>
      <c r="CB17" s="255">
        <v>1</v>
      </c>
    </row>
    <row r="18" spans="1:80" x14ac:dyDescent="0.2">
      <c r="A18" s="256"/>
      <c r="B18" s="259"/>
      <c r="C18" s="319" t="s">
        <v>215</v>
      </c>
      <c r="D18" s="320"/>
      <c r="E18" s="260">
        <v>454.5</v>
      </c>
      <c r="F18" s="261"/>
      <c r="G18" s="262"/>
      <c r="H18" s="263"/>
      <c r="I18" s="257"/>
      <c r="J18" s="264"/>
      <c r="K18" s="257"/>
      <c r="M18" s="258" t="s">
        <v>215</v>
      </c>
      <c r="O18" s="246"/>
    </row>
    <row r="19" spans="1:80" x14ac:dyDescent="0.2">
      <c r="A19" s="265"/>
      <c r="B19" s="266" t="s">
        <v>95</v>
      </c>
      <c r="C19" s="267" t="s">
        <v>109</v>
      </c>
      <c r="D19" s="268"/>
      <c r="E19" s="269"/>
      <c r="F19" s="270"/>
      <c r="G19" s="271">
        <f>SUM(G13:G18)</f>
        <v>0</v>
      </c>
      <c r="H19" s="272"/>
      <c r="I19" s="273">
        <f>SUM(I13:I18)</f>
        <v>377.14949999986356</v>
      </c>
      <c r="J19" s="272"/>
      <c r="K19" s="273">
        <f>SUM(K13:K18)</f>
        <v>0</v>
      </c>
      <c r="O19" s="246">
        <v>4</v>
      </c>
      <c r="BA19" s="274">
        <f>SUM(BA13:BA18)</f>
        <v>0</v>
      </c>
      <c r="BB19" s="274">
        <f>SUM(BB13:BB18)</f>
        <v>0</v>
      </c>
      <c r="BC19" s="274">
        <f>SUM(BC13:BC18)</f>
        <v>0</v>
      </c>
      <c r="BD19" s="274">
        <f>SUM(BD13:BD18)</f>
        <v>0</v>
      </c>
      <c r="BE19" s="274">
        <f>SUM(BE13:BE18)</f>
        <v>0</v>
      </c>
    </row>
    <row r="20" spans="1:80" x14ac:dyDescent="0.2">
      <c r="A20" s="236" t="s">
        <v>92</v>
      </c>
      <c r="B20" s="237" t="s">
        <v>114</v>
      </c>
      <c r="C20" s="238" t="s">
        <v>115</v>
      </c>
      <c r="D20" s="239"/>
      <c r="E20" s="240"/>
      <c r="F20" s="240"/>
      <c r="G20" s="241"/>
      <c r="H20" s="242"/>
      <c r="I20" s="243"/>
      <c r="J20" s="244"/>
      <c r="K20" s="245"/>
      <c r="O20" s="246">
        <v>1</v>
      </c>
    </row>
    <row r="21" spans="1:80" ht="22.5" x14ac:dyDescent="0.2">
      <c r="A21" s="247">
        <v>9</v>
      </c>
      <c r="B21" s="248" t="s">
        <v>117</v>
      </c>
      <c r="C21" s="249" t="s">
        <v>118</v>
      </c>
      <c r="D21" s="250" t="s">
        <v>104</v>
      </c>
      <c r="E21" s="251">
        <v>90.5</v>
      </c>
      <c r="F21" s="251"/>
      <c r="G21" s="252">
        <f>E21*F21</f>
        <v>0</v>
      </c>
      <c r="H21" s="253">
        <v>1.5199999999993E-2</v>
      </c>
      <c r="I21" s="254">
        <f>E21*H21</f>
        <v>1.3755999999993664</v>
      </c>
      <c r="J21" s="253">
        <v>0</v>
      </c>
      <c r="K21" s="254">
        <f>E21*J21</f>
        <v>0</v>
      </c>
      <c r="O21" s="246">
        <v>2</v>
      </c>
      <c r="AA21" s="220">
        <v>1</v>
      </c>
      <c r="AB21" s="220">
        <v>9</v>
      </c>
      <c r="AC21" s="220">
        <v>9</v>
      </c>
      <c r="AZ21" s="220">
        <v>1</v>
      </c>
      <c r="BA21" s="220">
        <f>IF(AZ21=1,G21,0)</f>
        <v>0</v>
      </c>
      <c r="BB21" s="220">
        <f>IF(AZ21=2,G21,0)</f>
        <v>0</v>
      </c>
      <c r="BC21" s="220">
        <f>IF(AZ21=3,G21,0)</f>
        <v>0</v>
      </c>
      <c r="BD21" s="220">
        <f>IF(AZ21=4,G21,0)</f>
        <v>0</v>
      </c>
      <c r="BE21" s="220">
        <f>IF(AZ21=5,G21,0)</f>
        <v>0</v>
      </c>
      <c r="CA21" s="255">
        <v>1</v>
      </c>
      <c r="CB21" s="255">
        <v>9</v>
      </c>
    </row>
    <row r="22" spans="1:80" x14ac:dyDescent="0.2">
      <c r="A22" s="265"/>
      <c r="B22" s="266" t="s">
        <v>95</v>
      </c>
      <c r="C22" s="267" t="s">
        <v>116</v>
      </c>
      <c r="D22" s="268"/>
      <c r="E22" s="269"/>
      <c r="F22" s="270"/>
      <c r="G22" s="271">
        <f>SUM(G20:G21)</f>
        <v>0</v>
      </c>
      <c r="H22" s="272"/>
      <c r="I22" s="273">
        <f>SUM(I20:I21)</f>
        <v>1.3755999999993664</v>
      </c>
      <c r="J22" s="272"/>
      <c r="K22" s="273">
        <f>SUM(K20:K21)</f>
        <v>0</v>
      </c>
      <c r="O22" s="246">
        <v>4</v>
      </c>
      <c r="BA22" s="274">
        <f>SUM(BA20:BA21)</f>
        <v>0</v>
      </c>
      <c r="BB22" s="274">
        <f>SUM(BB20:BB21)</f>
        <v>0</v>
      </c>
      <c r="BC22" s="274">
        <f>SUM(BC20:BC21)</f>
        <v>0</v>
      </c>
      <c r="BD22" s="274">
        <f>SUM(BD20:BD21)</f>
        <v>0</v>
      </c>
      <c r="BE22" s="274">
        <f>SUM(BE20:BE21)</f>
        <v>0</v>
      </c>
    </row>
    <row r="23" spans="1:80" x14ac:dyDescent="0.2">
      <c r="A23" s="236" t="s">
        <v>92</v>
      </c>
      <c r="B23" s="237" t="s">
        <v>122</v>
      </c>
      <c r="C23" s="238" t="s">
        <v>123</v>
      </c>
      <c r="D23" s="239"/>
      <c r="E23" s="240"/>
      <c r="F23" s="240"/>
      <c r="G23" s="241"/>
      <c r="H23" s="242"/>
      <c r="I23" s="243"/>
      <c r="J23" s="244"/>
      <c r="K23" s="245"/>
      <c r="O23" s="246">
        <v>1</v>
      </c>
    </row>
    <row r="24" spans="1:80" x14ac:dyDescent="0.2">
      <c r="A24" s="247">
        <v>10</v>
      </c>
      <c r="B24" s="248" t="s">
        <v>146</v>
      </c>
      <c r="C24" s="249" t="s">
        <v>147</v>
      </c>
      <c r="D24" s="250" t="s">
        <v>125</v>
      </c>
      <c r="E24" s="251">
        <v>378.52509999986302</v>
      </c>
      <c r="F24" s="251"/>
      <c r="G24" s="252">
        <f>E24*F24</f>
        <v>0</v>
      </c>
      <c r="H24" s="253">
        <v>0</v>
      </c>
      <c r="I24" s="254">
        <f>E24*H24</f>
        <v>0</v>
      </c>
      <c r="J24" s="253"/>
      <c r="K24" s="254">
        <f>E24*J24</f>
        <v>0</v>
      </c>
      <c r="O24" s="246">
        <v>2</v>
      </c>
      <c r="AA24" s="220">
        <v>7</v>
      </c>
      <c r="AB24" s="220">
        <v>1</v>
      </c>
      <c r="AC24" s="220">
        <v>2</v>
      </c>
      <c r="AZ24" s="220">
        <v>1</v>
      </c>
      <c r="BA24" s="220">
        <f>IF(AZ24=1,G24,0)</f>
        <v>0</v>
      </c>
      <c r="BB24" s="220">
        <f>IF(AZ24=2,G24,0)</f>
        <v>0</v>
      </c>
      <c r="BC24" s="220">
        <f>IF(AZ24=3,G24,0)</f>
        <v>0</v>
      </c>
      <c r="BD24" s="220">
        <f>IF(AZ24=4,G24,0)</f>
        <v>0</v>
      </c>
      <c r="BE24" s="220">
        <f>IF(AZ24=5,G24,0)</f>
        <v>0</v>
      </c>
      <c r="CA24" s="255">
        <v>7</v>
      </c>
      <c r="CB24" s="255">
        <v>1</v>
      </c>
    </row>
    <row r="25" spans="1:80" x14ac:dyDescent="0.2">
      <c r="A25" s="265"/>
      <c r="B25" s="266" t="s">
        <v>95</v>
      </c>
      <c r="C25" s="267" t="s">
        <v>124</v>
      </c>
      <c r="D25" s="268"/>
      <c r="E25" s="269"/>
      <c r="F25" s="270"/>
      <c r="G25" s="271">
        <f>SUM(G23:G24)</f>
        <v>0</v>
      </c>
      <c r="H25" s="272"/>
      <c r="I25" s="273">
        <f>SUM(I23:I24)</f>
        <v>0</v>
      </c>
      <c r="J25" s="272"/>
      <c r="K25" s="273">
        <f>SUM(K23:K24)</f>
        <v>0</v>
      </c>
      <c r="O25" s="246">
        <v>4</v>
      </c>
      <c r="BA25" s="274">
        <f>SUM(BA23:BA24)</f>
        <v>0</v>
      </c>
      <c r="BB25" s="274">
        <f>SUM(BB23:BB24)</f>
        <v>0</v>
      </c>
      <c r="BC25" s="274">
        <f>SUM(BC23:BC24)</f>
        <v>0</v>
      </c>
      <c r="BD25" s="274">
        <f>SUM(BD23:BD24)</f>
        <v>0</v>
      </c>
      <c r="BE25" s="274">
        <f>SUM(BE23:BE24)</f>
        <v>0</v>
      </c>
    </row>
    <row r="26" spans="1:80" x14ac:dyDescent="0.2">
      <c r="A26" s="236" t="s">
        <v>92</v>
      </c>
      <c r="B26" s="237" t="s">
        <v>126</v>
      </c>
      <c r="C26" s="238" t="s">
        <v>127</v>
      </c>
      <c r="D26" s="239"/>
      <c r="E26" s="240"/>
      <c r="F26" s="240"/>
      <c r="G26" s="241"/>
      <c r="H26" s="242"/>
      <c r="I26" s="243"/>
      <c r="J26" s="244"/>
      <c r="K26" s="245"/>
      <c r="O26" s="246">
        <v>1</v>
      </c>
    </row>
    <row r="27" spans="1:80" x14ac:dyDescent="0.2">
      <c r="A27" s="247">
        <v>11</v>
      </c>
      <c r="B27" s="248" t="s">
        <v>129</v>
      </c>
      <c r="C27" s="249" t="s">
        <v>130</v>
      </c>
      <c r="D27" s="250" t="s">
        <v>125</v>
      </c>
      <c r="E27" s="251">
        <v>124.600000000004</v>
      </c>
      <c r="F27" s="251"/>
      <c r="G27" s="252">
        <f>E27*F27</f>
        <v>0</v>
      </c>
      <c r="H27" s="253">
        <v>0</v>
      </c>
      <c r="I27" s="254">
        <f>E27*H27</f>
        <v>0</v>
      </c>
      <c r="J27" s="253"/>
      <c r="K27" s="254">
        <f>E27*J27</f>
        <v>0</v>
      </c>
      <c r="O27" s="246">
        <v>2</v>
      </c>
      <c r="AA27" s="220">
        <v>8</v>
      </c>
      <c r="AB27" s="220">
        <v>0</v>
      </c>
      <c r="AC27" s="220">
        <v>3</v>
      </c>
      <c r="AZ27" s="220">
        <v>1</v>
      </c>
      <c r="BA27" s="220">
        <f>IF(AZ27=1,G27,0)</f>
        <v>0</v>
      </c>
      <c r="BB27" s="220">
        <f>IF(AZ27=2,G27,0)</f>
        <v>0</v>
      </c>
      <c r="BC27" s="220">
        <f>IF(AZ27=3,G27,0)</f>
        <v>0</v>
      </c>
      <c r="BD27" s="220">
        <f>IF(AZ27=4,G27,0)</f>
        <v>0</v>
      </c>
      <c r="BE27" s="220">
        <f>IF(AZ27=5,G27,0)</f>
        <v>0</v>
      </c>
      <c r="CA27" s="255">
        <v>8</v>
      </c>
      <c r="CB27" s="255">
        <v>0</v>
      </c>
    </row>
    <row r="28" spans="1:80" x14ac:dyDescent="0.2">
      <c r="A28" s="247">
        <v>12</v>
      </c>
      <c r="B28" s="248" t="s">
        <v>131</v>
      </c>
      <c r="C28" s="249" t="s">
        <v>132</v>
      </c>
      <c r="D28" s="250" t="s">
        <v>125</v>
      </c>
      <c r="E28" s="251">
        <v>1993.6000000000599</v>
      </c>
      <c r="F28" s="251"/>
      <c r="G28" s="252">
        <f>E28*F28</f>
        <v>0</v>
      </c>
      <c r="H28" s="253">
        <v>0</v>
      </c>
      <c r="I28" s="254">
        <f>E28*H28</f>
        <v>0</v>
      </c>
      <c r="J28" s="253"/>
      <c r="K28" s="254">
        <f>E28*J28</f>
        <v>0</v>
      </c>
      <c r="O28" s="246">
        <v>2</v>
      </c>
      <c r="AA28" s="220">
        <v>8</v>
      </c>
      <c r="AB28" s="220">
        <v>0</v>
      </c>
      <c r="AC28" s="220">
        <v>3</v>
      </c>
      <c r="AZ28" s="220">
        <v>1</v>
      </c>
      <c r="BA28" s="220">
        <f>IF(AZ28=1,G28,0)</f>
        <v>0</v>
      </c>
      <c r="BB28" s="220">
        <f>IF(AZ28=2,G28,0)</f>
        <v>0</v>
      </c>
      <c r="BC28" s="220">
        <f>IF(AZ28=3,G28,0)</f>
        <v>0</v>
      </c>
      <c r="BD28" s="220">
        <f>IF(AZ28=4,G28,0)</f>
        <v>0</v>
      </c>
      <c r="BE28" s="220">
        <f>IF(AZ28=5,G28,0)</f>
        <v>0</v>
      </c>
      <c r="CA28" s="255">
        <v>8</v>
      </c>
      <c r="CB28" s="255">
        <v>0</v>
      </c>
    </row>
    <row r="29" spans="1:80" x14ac:dyDescent="0.2">
      <c r="A29" s="247">
        <v>13</v>
      </c>
      <c r="B29" s="248" t="s">
        <v>133</v>
      </c>
      <c r="C29" s="249" t="s">
        <v>134</v>
      </c>
      <c r="D29" s="250" t="s">
        <v>125</v>
      </c>
      <c r="E29" s="251">
        <v>124.600000000004</v>
      </c>
      <c r="F29" s="251"/>
      <c r="G29" s="252">
        <f>E29*F29</f>
        <v>0</v>
      </c>
      <c r="H29" s="253">
        <v>0</v>
      </c>
      <c r="I29" s="254">
        <f>E29*H29</f>
        <v>0</v>
      </c>
      <c r="J29" s="253"/>
      <c r="K29" s="254">
        <f>E29*J29</f>
        <v>0</v>
      </c>
      <c r="O29" s="246">
        <v>2</v>
      </c>
      <c r="AA29" s="220">
        <v>8</v>
      </c>
      <c r="AB29" s="220">
        <v>0</v>
      </c>
      <c r="AC29" s="220">
        <v>3</v>
      </c>
      <c r="AZ29" s="220">
        <v>1</v>
      </c>
      <c r="BA29" s="220">
        <f>IF(AZ29=1,G29,0)</f>
        <v>0</v>
      </c>
      <c r="BB29" s="220">
        <f>IF(AZ29=2,G29,0)</f>
        <v>0</v>
      </c>
      <c r="BC29" s="220">
        <f>IF(AZ29=3,G29,0)</f>
        <v>0</v>
      </c>
      <c r="BD29" s="220">
        <f>IF(AZ29=4,G29,0)</f>
        <v>0</v>
      </c>
      <c r="BE29" s="220">
        <f>IF(AZ29=5,G29,0)</f>
        <v>0</v>
      </c>
      <c r="CA29" s="255">
        <v>8</v>
      </c>
      <c r="CB29" s="255">
        <v>0</v>
      </c>
    </row>
    <row r="30" spans="1:80" x14ac:dyDescent="0.2">
      <c r="A30" s="265"/>
      <c r="B30" s="266" t="s">
        <v>95</v>
      </c>
      <c r="C30" s="267" t="s">
        <v>128</v>
      </c>
      <c r="D30" s="268"/>
      <c r="E30" s="269"/>
      <c r="F30" s="270"/>
      <c r="G30" s="271">
        <f>SUM(G26:G29)</f>
        <v>0</v>
      </c>
      <c r="H30" s="272"/>
      <c r="I30" s="273">
        <f>SUM(I26:I29)</f>
        <v>0</v>
      </c>
      <c r="J30" s="272"/>
      <c r="K30" s="273">
        <f>SUM(K26:K29)</f>
        <v>0</v>
      </c>
      <c r="O30" s="246">
        <v>4</v>
      </c>
      <c r="BA30" s="274">
        <f>SUM(BA26:BA29)</f>
        <v>0</v>
      </c>
      <c r="BB30" s="274">
        <f>SUM(BB26:BB29)</f>
        <v>0</v>
      </c>
      <c r="BC30" s="274">
        <f>SUM(BC26:BC29)</f>
        <v>0</v>
      </c>
      <c r="BD30" s="274">
        <f>SUM(BD26:BD29)</f>
        <v>0</v>
      </c>
      <c r="BE30" s="274">
        <f>SUM(BE26:BE29)</f>
        <v>0</v>
      </c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E51" s="220"/>
    </row>
    <row r="52" spans="1:7" x14ac:dyDescent="0.2">
      <c r="E52" s="220"/>
    </row>
    <row r="53" spans="1:7" x14ac:dyDescent="0.2">
      <c r="E53" s="220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A56" s="264"/>
      <c r="B56" s="264"/>
      <c r="C56" s="264"/>
      <c r="D56" s="264"/>
      <c r="E56" s="264"/>
      <c r="F56" s="264"/>
      <c r="G56" s="264"/>
    </row>
    <row r="57" spans="1:7" x14ac:dyDescent="0.2">
      <c r="A57" s="264"/>
      <c r="B57" s="264"/>
      <c r="C57" s="264"/>
      <c r="D57" s="264"/>
      <c r="E57" s="264"/>
      <c r="F57" s="264"/>
      <c r="G57" s="264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E86" s="220"/>
    </row>
    <row r="87" spans="1:7" x14ac:dyDescent="0.2">
      <c r="E87" s="220"/>
    </row>
    <row r="88" spans="1:7" x14ac:dyDescent="0.2">
      <c r="E88" s="220"/>
    </row>
    <row r="89" spans="1:7" x14ac:dyDescent="0.2">
      <c r="A89" s="275"/>
      <c r="B89" s="275"/>
    </row>
    <row r="90" spans="1:7" x14ac:dyDescent="0.2">
      <c r="A90" s="264"/>
      <c r="B90" s="264"/>
      <c r="C90" s="276"/>
      <c r="D90" s="276"/>
      <c r="E90" s="277"/>
      <c r="F90" s="276"/>
      <c r="G90" s="278"/>
    </row>
    <row r="91" spans="1:7" x14ac:dyDescent="0.2">
      <c r="A91" s="279"/>
      <c r="B91" s="279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  <row r="102" spans="1:7" x14ac:dyDescent="0.2">
      <c r="A102" s="264"/>
      <c r="B102" s="264"/>
      <c r="C102" s="264"/>
      <c r="D102" s="264"/>
      <c r="E102" s="280"/>
      <c r="F102" s="264"/>
      <c r="G102" s="264"/>
    </row>
    <row r="103" spans="1:7" x14ac:dyDescent="0.2">
      <c r="A103" s="264"/>
      <c r="B103" s="264"/>
      <c r="C103" s="264"/>
      <c r="D103" s="264"/>
      <c r="E103" s="280"/>
      <c r="F103" s="264"/>
      <c r="G103" s="264"/>
    </row>
  </sheetData>
  <mergeCells count="5">
    <mergeCell ref="C18:D18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2.2999999999999998</v>
      </c>
      <c r="D2" s="82" t="s">
        <v>158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208</v>
      </c>
      <c r="B5" s="93"/>
      <c r="C5" s="94" t="s">
        <v>209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'2.3 Rek'!E11</f>
        <v>0</v>
      </c>
      <c r="D15" s="133" t="str">
        <f>'2.3 Rek'!A16</f>
        <v>Zařízení staveniště</v>
      </c>
      <c r="E15" s="134"/>
      <c r="F15" s="135"/>
      <c r="G15" s="132">
        <f>'2.3 Rek'!I16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'2.3 Rek'!F11</f>
        <v>0</v>
      </c>
      <c r="D16" s="136" t="str">
        <f>'2.3 Rek'!A17</f>
        <v>Úklid staveniště</v>
      </c>
      <c r="E16" s="137"/>
      <c r="F16" s="138"/>
      <c r="G16" s="132">
        <f>'2.3 Rek'!I17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'2.3 Rek'!H11</f>
        <v>0</v>
      </c>
      <c r="D17" s="136" t="str">
        <f>'2.3 Rek'!A18</f>
        <v>Režie a mimostaveništní doprava</v>
      </c>
      <c r="E17" s="137"/>
      <c r="F17" s="138"/>
      <c r="G17" s="132">
        <f>'2.3 Rek'!I18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'2.3 Rek'!G11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'2.3 Rek'!I11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'2.3 Rek'!H19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70"/>
  <sheetViews>
    <sheetView workbookViewId="0">
      <selection activeCell="G19" sqref="G1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2.2999999999999998</v>
      </c>
      <c r="I1" s="177"/>
    </row>
    <row r="2" spans="1:57" ht="13.5" thickBot="1" x14ac:dyDescent="0.25">
      <c r="A2" s="312" t="s">
        <v>70</v>
      </c>
      <c r="B2" s="313"/>
      <c r="C2" s="178" t="s">
        <v>210</v>
      </c>
      <c r="D2" s="179"/>
      <c r="E2" s="180"/>
      <c r="F2" s="179"/>
      <c r="G2" s="314" t="s">
        <v>158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'2.3 Pol'!B7</f>
        <v>1</v>
      </c>
      <c r="B7" s="61" t="str">
        <f>'2.3 Pol'!C7</f>
        <v>Zemní práce</v>
      </c>
      <c r="D7" s="190"/>
      <c r="E7" s="282">
        <f>'2.3 Pol'!BA11</f>
        <v>0</v>
      </c>
      <c r="F7" s="283">
        <f>'2.3 Pol'!BB11</f>
        <v>0</v>
      </c>
      <c r="G7" s="283">
        <f>'2.3 Pol'!BC11</f>
        <v>0</v>
      </c>
      <c r="H7" s="283">
        <f>'2.3 Pol'!BD11</f>
        <v>0</v>
      </c>
      <c r="I7" s="284">
        <f>'2.3 Pol'!BE11</f>
        <v>0</v>
      </c>
    </row>
    <row r="8" spans="1:57" s="111" customFormat="1" x14ac:dyDescent="0.2">
      <c r="A8" s="281" t="str">
        <f>'2.3 Pol'!B12</f>
        <v>5</v>
      </c>
      <c r="B8" s="61" t="str">
        <f>'2.3 Pol'!C12</f>
        <v>Komunikace</v>
      </c>
      <c r="D8" s="190"/>
      <c r="E8" s="282">
        <f>'2.3 Pol'!BA20</f>
        <v>0</v>
      </c>
      <c r="F8" s="283">
        <f>'2.3 Pol'!BB20</f>
        <v>0</v>
      </c>
      <c r="G8" s="283">
        <f>'2.3 Pol'!BC20</f>
        <v>0</v>
      </c>
      <c r="H8" s="283">
        <f>'2.3 Pol'!BD20</f>
        <v>0</v>
      </c>
      <c r="I8" s="284">
        <f>'2.3 Pol'!BE20</f>
        <v>0</v>
      </c>
    </row>
    <row r="9" spans="1:57" s="111" customFormat="1" x14ac:dyDescent="0.2">
      <c r="A9" s="281" t="str">
        <f>'2.3 Pol'!B21</f>
        <v>99</v>
      </c>
      <c r="B9" s="61" t="str">
        <f>'2.3 Pol'!C21</f>
        <v>Staveništní přesun hmot</v>
      </c>
      <c r="D9" s="190"/>
      <c r="E9" s="282">
        <f>'2.3 Pol'!BA23</f>
        <v>0</v>
      </c>
      <c r="F9" s="283">
        <f>'2.3 Pol'!BB23</f>
        <v>0</v>
      </c>
      <c r="G9" s="283">
        <f>'2.3 Pol'!BC23</f>
        <v>0</v>
      </c>
      <c r="H9" s="283">
        <f>'2.3 Pol'!BD23</f>
        <v>0</v>
      </c>
      <c r="I9" s="284">
        <f>'2.3 Pol'!BE23</f>
        <v>0</v>
      </c>
    </row>
    <row r="10" spans="1:57" s="111" customFormat="1" ht="13.5" thickBot="1" x14ac:dyDescent="0.25">
      <c r="A10" s="281" t="str">
        <f>'2.3 Pol'!B24</f>
        <v>D96</v>
      </c>
      <c r="B10" s="61" t="str">
        <f>'2.3 Pol'!C24</f>
        <v>Přesuny suti a vybouraných hmot</v>
      </c>
      <c r="D10" s="190"/>
      <c r="E10" s="282">
        <f>'2.3 Pol'!BA28</f>
        <v>0</v>
      </c>
      <c r="F10" s="283">
        <f>'2.3 Pol'!BB28</f>
        <v>0</v>
      </c>
      <c r="G10" s="283">
        <f>'2.3 Pol'!BC28</f>
        <v>0</v>
      </c>
      <c r="H10" s="283">
        <f>'2.3 Pol'!BD28</f>
        <v>0</v>
      </c>
      <c r="I10" s="284">
        <f>'2.3 Pol'!BE28</f>
        <v>0</v>
      </c>
    </row>
    <row r="11" spans="1:57" s="13" customFormat="1" ht="13.5" thickBot="1" x14ac:dyDescent="0.25">
      <c r="A11" s="191"/>
      <c r="B11" s="192" t="s">
        <v>73</v>
      </c>
      <c r="C11" s="192"/>
      <c r="D11" s="193"/>
      <c r="E11" s="194">
        <f>SUM(E7:E10)</f>
        <v>0</v>
      </c>
      <c r="F11" s="195">
        <f>SUM(F7:F10)</f>
        <v>0</v>
      </c>
      <c r="G11" s="195">
        <f>SUM(G7:G10)</f>
        <v>0</v>
      </c>
      <c r="H11" s="195">
        <f>SUM(H7:H10)</f>
        <v>0</v>
      </c>
      <c r="I11" s="196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2" t="s">
        <v>74</v>
      </c>
      <c r="B13" s="182"/>
      <c r="C13" s="182"/>
      <c r="D13" s="182"/>
      <c r="E13" s="182"/>
      <c r="F13" s="182"/>
      <c r="G13" s="197"/>
      <c r="H13" s="182"/>
      <c r="I13" s="182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8" t="s">
        <v>75</v>
      </c>
      <c r="B15" s="149"/>
      <c r="C15" s="149"/>
      <c r="D15" s="198"/>
      <c r="E15" s="199" t="s">
        <v>76</v>
      </c>
      <c r="F15" s="200" t="s">
        <v>9</v>
      </c>
      <c r="G15" s="201" t="s">
        <v>77</v>
      </c>
      <c r="H15" s="202"/>
      <c r="I15" s="203" t="s">
        <v>76</v>
      </c>
    </row>
    <row r="16" spans="1:57" x14ac:dyDescent="0.2">
      <c r="A16" s="204" t="s">
        <v>135</v>
      </c>
      <c r="B16" s="205"/>
      <c r="C16" s="205"/>
      <c r="D16" s="206"/>
      <c r="E16" s="207">
        <v>0</v>
      </c>
      <c r="F16" s="208">
        <v>1</v>
      </c>
      <c r="G16" s="209">
        <f>SUM(E11:I11)</f>
        <v>0</v>
      </c>
      <c r="H16" s="210"/>
      <c r="I16" s="211">
        <f>E16+F16*G16/100</f>
        <v>0</v>
      </c>
      <c r="BA16">
        <v>2</v>
      </c>
    </row>
    <row r="17" spans="1:53" x14ac:dyDescent="0.2">
      <c r="A17" s="204" t="s">
        <v>136</v>
      </c>
      <c r="B17" s="205"/>
      <c r="C17" s="205"/>
      <c r="D17" s="206"/>
      <c r="E17" s="207">
        <v>0</v>
      </c>
      <c r="F17" s="208">
        <v>0.5</v>
      </c>
      <c r="G17" s="209">
        <f>SUM(E11:I11)</f>
        <v>0</v>
      </c>
      <c r="H17" s="210"/>
      <c r="I17" s="211">
        <f>E17+F17*G17/100</f>
        <v>0</v>
      </c>
      <c r="BA17">
        <v>0</v>
      </c>
    </row>
    <row r="18" spans="1:53" x14ac:dyDescent="0.2">
      <c r="A18" s="204" t="s">
        <v>137</v>
      </c>
      <c r="B18" s="205"/>
      <c r="C18" s="205"/>
      <c r="D18" s="206"/>
      <c r="E18" s="207">
        <v>0</v>
      </c>
      <c r="F18" s="208">
        <v>3</v>
      </c>
      <c r="G18" s="209">
        <f>SUM(E11:I11)</f>
        <v>0</v>
      </c>
      <c r="H18" s="210"/>
      <c r="I18" s="211">
        <f>E18+F18*G18/100</f>
        <v>0</v>
      </c>
      <c r="BA18">
        <v>0</v>
      </c>
    </row>
    <row r="19" spans="1:53" ht="13.5" thickBot="1" x14ac:dyDescent="0.25">
      <c r="A19" s="212"/>
      <c r="B19" s="213" t="s">
        <v>78</v>
      </c>
      <c r="C19" s="214"/>
      <c r="D19" s="215"/>
      <c r="E19" s="216"/>
      <c r="F19" s="217"/>
      <c r="G19" s="217"/>
      <c r="H19" s="317">
        <f>SUM(I16:I18)</f>
        <v>0</v>
      </c>
      <c r="I19" s="318"/>
    </row>
    <row r="21" spans="1:53" x14ac:dyDescent="0.2">
      <c r="B21" s="13"/>
      <c r="F21" s="218"/>
      <c r="G21" s="219"/>
      <c r="H21" s="219"/>
      <c r="I21" s="45"/>
    </row>
    <row r="22" spans="1:53" x14ac:dyDescent="0.2"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  <row r="70" spans="6:9" x14ac:dyDescent="0.2">
      <c r="F70" s="218"/>
      <c r="G70" s="219"/>
      <c r="H70" s="219"/>
      <c r="I70" s="45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101"/>
  <sheetViews>
    <sheetView showGridLines="0" showZeros="0" zoomScaleNormal="100" zoomScaleSheetLayoutView="100" workbookViewId="0">
      <selection activeCell="B2" sqref="B2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'2.3 Rek'!H1</f>
        <v>2.2999999999999998</v>
      </c>
      <c r="G3" s="226"/>
    </row>
    <row r="4" spans="1:80" ht="13.5" thickBot="1" x14ac:dyDescent="0.25">
      <c r="A4" s="322" t="s">
        <v>70</v>
      </c>
      <c r="B4" s="313"/>
      <c r="C4" s="178" t="s">
        <v>210</v>
      </c>
      <c r="D4" s="179"/>
      <c r="E4" s="323" t="str">
        <f>'2.3 Rek'!G2</f>
        <v>Chodníky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159</v>
      </c>
      <c r="C8" s="249" t="s">
        <v>160</v>
      </c>
      <c r="D8" s="250" t="s">
        <v>103</v>
      </c>
      <c r="E8" s="251">
        <v>52.5</v>
      </c>
      <c r="F8" s="251"/>
      <c r="G8" s="252">
        <f>E8*F8</f>
        <v>0</v>
      </c>
      <c r="H8" s="253">
        <v>0</v>
      </c>
      <c r="I8" s="254">
        <f>E8*H8</f>
        <v>0</v>
      </c>
      <c r="J8" s="253">
        <v>-0.23499999999990001</v>
      </c>
      <c r="K8" s="254">
        <f>E8*J8</f>
        <v>-12.337499999994751</v>
      </c>
      <c r="O8" s="246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1</v>
      </c>
    </row>
    <row r="9" spans="1:80" x14ac:dyDescent="0.2">
      <c r="A9" s="247">
        <v>2</v>
      </c>
      <c r="B9" s="248" t="s">
        <v>154</v>
      </c>
      <c r="C9" s="249" t="s">
        <v>155</v>
      </c>
      <c r="D9" s="250" t="s">
        <v>103</v>
      </c>
      <c r="E9" s="251">
        <v>52.5</v>
      </c>
      <c r="F9" s="251"/>
      <c r="G9" s="252">
        <f>E9*F9</f>
        <v>0</v>
      </c>
      <c r="H9" s="253">
        <v>0</v>
      </c>
      <c r="I9" s="254">
        <f>E9*H9</f>
        <v>0</v>
      </c>
      <c r="J9" s="253">
        <v>-9.7999999999956303E-2</v>
      </c>
      <c r="K9" s="254">
        <f>E9*J9</f>
        <v>-5.1449999999977063</v>
      </c>
      <c r="O9" s="246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55">
        <v>1</v>
      </c>
      <c r="CB9" s="255">
        <v>1</v>
      </c>
    </row>
    <row r="10" spans="1:80" x14ac:dyDescent="0.2">
      <c r="A10" s="247">
        <v>3</v>
      </c>
      <c r="B10" s="248" t="s">
        <v>105</v>
      </c>
      <c r="C10" s="249" t="s">
        <v>106</v>
      </c>
      <c r="D10" s="250" t="s">
        <v>103</v>
      </c>
      <c r="E10" s="251">
        <v>52.5</v>
      </c>
      <c r="F10" s="251"/>
      <c r="G10" s="252">
        <f>E10*F10</f>
        <v>0</v>
      </c>
      <c r="H10" s="253">
        <v>0</v>
      </c>
      <c r="I10" s="254">
        <f>E10*H10</f>
        <v>0</v>
      </c>
      <c r="J10" s="253">
        <v>0</v>
      </c>
      <c r="K10" s="254">
        <f>E10*J10</f>
        <v>0</v>
      </c>
      <c r="O10" s="246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55">
        <v>1</v>
      </c>
      <c r="CB10" s="255">
        <v>1</v>
      </c>
    </row>
    <row r="11" spans="1:80" x14ac:dyDescent="0.2">
      <c r="A11" s="265"/>
      <c r="B11" s="266" t="s">
        <v>95</v>
      </c>
      <c r="C11" s="267" t="s">
        <v>102</v>
      </c>
      <c r="D11" s="268"/>
      <c r="E11" s="269"/>
      <c r="F11" s="270"/>
      <c r="G11" s="271">
        <f>SUM(G7:G10)</f>
        <v>0</v>
      </c>
      <c r="H11" s="272"/>
      <c r="I11" s="273">
        <f>SUM(I7:I10)</f>
        <v>0</v>
      </c>
      <c r="J11" s="272"/>
      <c r="K11" s="273">
        <f>SUM(K7:K10)</f>
        <v>-17.482499999992456</v>
      </c>
      <c r="O11" s="246">
        <v>4</v>
      </c>
      <c r="BA11" s="274">
        <f>SUM(BA7:BA10)</f>
        <v>0</v>
      </c>
      <c r="BB11" s="274">
        <f>SUM(BB7:BB10)</f>
        <v>0</v>
      </c>
      <c r="BC11" s="274">
        <f>SUM(BC7:BC10)</f>
        <v>0</v>
      </c>
      <c r="BD11" s="274">
        <f>SUM(BD7:BD10)</f>
        <v>0</v>
      </c>
      <c r="BE11" s="274">
        <f>SUM(BE7:BE10)</f>
        <v>0</v>
      </c>
    </row>
    <row r="12" spans="1:80" x14ac:dyDescent="0.2">
      <c r="A12" s="236" t="s">
        <v>92</v>
      </c>
      <c r="B12" s="237" t="s">
        <v>107</v>
      </c>
      <c r="C12" s="238" t="s">
        <v>108</v>
      </c>
      <c r="D12" s="239"/>
      <c r="E12" s="240"/>
      <c r="F12" s="240"/>
      <c r="G12" s="241"/>
      <c r="H12" s="242"/>
      <c r="I12" s="243"/>
      <c r="J12" s="244"/>
      <c r="K12" s="245"/>
      <c r="O12" s="246">
        <v>1</v>
      </c>
    </row>
    <row r="13" spans="1:80" x14ac:dyDescent="0.2">
      <c r="A13" s="247">
        <v>4</v>
      </c>
      <c r="B13" s="248" t="s">
        <v>110</v>
      </c>
      <c r="C13" s="249" t="s">
        <v>111</v>
      </c>
      <c r="D13" s="250" t="s">
        <v>103</v>
      </c>
      <c r="E13" s="251">
        <v>52.5</v>
      </c>
      <c r="F13" s="251"/>
      <c r="G13" s="252">
        <f>E13*F13</f>
        <v>0</v>
      </c>
      <c r="H13" s="253">
        <v>0.27993999999989699</v>
      </c>
      <c r="I13" s="254">
        <f>E13*H13</f>
        <v>14.696849999994592</v>
      </c>
      <c r="J13" s="253">
        <v>0</v>
      </c>
      <c r="K13" s="254">
        <f>E13*J13</f>
        <v>0</v>
      </c>
      <c r="O13" s="246">
        <v>2</v>
      </c>
      <c r="AA13" s="220">
        <v>1</v>
      </c>
      <c r="AB13" s="220">
        <v>1</v>
      </c>
      <c r="AC13" s="220">
        <v>1</v>
      </c>
      <c r="AZ13" s="220">
        <v>1</v>
      </c>
      <c r="BA13" s="220">
        <f>IF(AZ13=1,G13,0)</f>
        <v>0</v>
      </c>
      <c r="BB13" s="220">
        <f>IF(AZ13=2,G13,0)</f>
        <v>0</v>
      </c>
      <c r="BC13" s="220">
        <f>IF(AZ13=3,G13,0)</f>
        <v>0</v>
      </c>
      <c r="BD13" s="220">
        <f>IF(AZ13=4,G13,0)</f>
        <v>0</v>
      </c>
      <c r="BE13" s="220">
        <f>IF(AZ13=5,G13,0)</f>
        <v>0</v>
      </c>
      <c r="CA13" s="255">
        <v>1</v>
      </c>
      <c r="CB13" s="255">
        <v>1</v>
      </c>
    </row>
    <row r="14" spans="1:80" x14ac:dyDescent="0.2">
      <c r="A14" s="247">
        <v>5</v>
      </c>
      <c r="B14" s="248" t="s">
        <v>161</v>
      </c>
      <c r="C14" s="249" t="s">
        <v>162</v>
      </c>
      <c r="D14" s="250" t="s">
        <v>103</v>
      </c>
      <c r="E14" s="251">
        <v>52.5</v>
      </c>
      <c r="F14" s="251"/>
      <c r="G14" s="252">
        <f>E14*F14</f>
        <v>0</v>
      </c>
      <c r="H14" s="253">
        <v>7.3899999999980495E-2</v>
      </c>
      <c r="I14" s="254">
        <f>E14*H14</f>
        <v>3.879749999998976</v>
      </c>
      <c r="J14" s="253">
        <v>0</v>
      </c>
      <c r="K14" s="254">
        <f>E14*J14</f>
        <v>0</v>
      </c>
      <c r="O14" s="246">
        <v>2</v>
      </c>
      <c r="AA14" s="220">
        <v>1</v>
      </c>
      <c r="AB14" s="220">
        <v>1</v>
      </c>
      <c r="AC14" s="220">
        <v>1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1</v>
      </c>
      <c r="CB14" s="255">
        <v>1</v>
      </c>
    </row>
    <row r="15" spans="1:80" ht="22.5" x14ac:dyDescent="0.2">
      <c r="A15" s="247">
        <v>6</v>
      </c>
      <c r="B15" s="248" t="s">
        <v>163</v>
      </c>
      <c r="C15" s="249" t="s">
        <v>164</v>
      </c>
      <c r="D15" s="250" t="s">
        <v>104</v>
      </c>
      <c r="E15" s="251">
        <v>230</v>
      </c>
      <c r="F15" s="251"/>
      <c r="G15" s="252">
        <f>E15*F15</f>
        <v>0</v>
      </c>
      <c r="H15" s="253">
        <v>0.11776999999995</v>
      </c>
      <c r="I15" s="254">
        <f>E15*H15</f>
        <v>27.087099999988499</v>
      </c>
      <c r="J15" s="253">
        <v>0</v>
      </c>
      <c r="K15" s="254">
        <f>E15*J15</f>
        <v>0</v>
      </c>
      <c r="O15" s="246">
        <v>2</v>
      </c>
      <c r="AA15" s="220">
        <v>1</v>
      </c>
      <c r="AB15" s="220">
        <v>1</v>
      </c>
      <c r="AC15" s="220">
        <v>1</v>
      </c>
      <c r="AZ15" s="220">
        <v>1</v>
      </c>
      <c r="BA15" s="220">
        <f>IF(AZ15=1,G15,0)</f>
        <v>0</v>
      </c>
      <c r="BB15" s="220">
        <f>IF(AZ15=2,G15,0)</f>
        <v>0</v>
      </c>
      <c r="BC15" s="220">
        <f>IF(AZ15=3,G15,0)</f>
        <v>0</v>
      </c>
      <c r="BD15" s="220">
        <f>IF(AZ15=4,G15,0)</f>
        <v>0</v>
      </c>
      <c r="BE15" s="220">
        <f>IF(AZ15=5,G15,0)</f>
        <v>0</v>
      </c>
      <c r="CA15" s="255">
        <v>1</v>
      </c>
      <c r="CB15" s="255">
        <v>1</v>
      </c>
    </row>
    <row r="16" spans="1:80" x14ac:dyDescent="0.2">
      <c r="A16" s="247">
        <v>7</v>
      </c>
      <c r="B16" s="248" t="s">
        <v>165</v>
      </c>
      <c r="C16" s="249" t="s">
        <v>166</v>
      </c>
      <c r="D16" s="250" t="s">
        <v>103</v>
      </c>
      <c r="E16" s="251">
        <v>24.24</v>
      </c>
      <c r="F16" s="251"/>
      <c r="G16" s="252">
        <f>E16*F16</f>
        <v>0</v>
      </c>
      <c r="H16" s="253">
        <v>0.13100000000008499</v>
      </c>
      <c r="I16" s="254">
        <f>E16*H16</f>
        <v>3.1754400000020602</v>
      </c>
      <c r="J16" s="253"/>
      <c r="K16" s="254">
        <f>E16*J16</f>
        <v>0</v>
      </c>
      <c r="O16" s="246">
        <v>2</v>
      </c>
      <c r="AA16" s="220">
        <v>3</v>
      </c>
      <c r="AB16" s="220">
        <v>1</v>
      </c>
      <c r="AC16" s="220">
        <v>59245267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55">
        <v>3</v>
      </c>
      <c r="CB16" s="255">
        <v>1</v>
      </c>
    </row>
    <row r="17" spans="1:80" x14ac:dyDescent="0.2">
      <c r="A17" s="256"/>
      <c r="B17" s="259"/>
      <c r="C17" s="319" t="s">
        <v>217</v>
      </c>
      <c r="D17" s="320"/>
      <c r="E17" s="260">
        <v>24.24</v>
      </c>
      <c r="F17" s="261"/>
      <c r="G17" s="262"/>
      <c r="H17" s="263"/>
      <c r="I17" s="257"/>
      <c r="J17" s="264"/>
      <c r="K17" s="257"/>
      <c r="M17" s="258" t="s">
        <v>217</v>
      </c>
      <c r="O17" s="246"/>
    </row>
    <row r="18" spans="1:80" x14ac:dyDescent="0.2">
      <c r="A18" s="247">
        <v>8</v>
      </c>
      <c r="B18" s="248" t="s">
        <v>168</v>
      </c>
      <c r="C18" s="249" t="s">
        <v>169</v>
      </c>
      <c r="D18" s="250" t="s">
        <v>103</v>
      </c>
      <c r="E18" s="251">
        <v>28.785</v>
      </c>
      <c r="F18" s="251"/>
      <c r="G18" s="252">
        <f>E18*F18</f>
        <v>0</v>
      </c>
      <c r="H18" s="253">
        <v>0.13100000000008499</v>
      </c>
      <c r="I18" s="254">
        <f>E18*H18</f>
        <v>3.7708350000024464</v>
      </c>
      <c r="J18" s="253"/>
      <c r="K18" s="254">
        <f>E18*J18</f>
        <v>0</v>
      </c>
      <c r="O18" s="246">
        <v>2</v>
      </c>
      <c r="AA18" s="220">
        <v>3</v>
      </c>
      <c r="AB18" s="220">
        <v>1</v>
      </c>
      <c r="AC18" s="220">
        <v>59245308</v>
      </c>
      <c r="AZ18" s="220">
        <v>1</v>
      </c>
      <c r="BA18" s="220">
        <f>IF(AZ18=1,G18,0)</f>
        <v>0</v>
      </c>
      <c r="BB18" s="220">
        <f>IF(AZ18=2,G18,0)</f>
        <v>0</v>
      </c>
      <c r="BC18" s="220">
        <f>IF(AZ18=3,G18,0)</f>
        <v>0</v>
      </c>
      <c r="BD18" s="220">
        <f>IF(AZ18=4,G18,0)</f>
        <v>0</v>
      </c>
      <c r="BE18" s="220">
        <f>IF(AZ18=5,G18,0)</f>
        <v>0</v>
      </c>
      <c r="CA18" s="255">
        <v>3</v>
      </c>
      <c r="CB18" s="255">
        <v>1</v>
      </c>
    </row>
    <row r="19" spans="1:80" x14ac:dyDescent="0.2">
      <c r="A19" s="256"/>
      <c r="B19" s="259"/>
      <c r="C19" s="319" t="s">
        <v>218</v>
      </c>
      <c r="D19" s="320"/>
      <c r="E19" s="260">
        <v>28.785</v>
      </c>
      <c r="F19" s="261"/>
      <c r="G19" s="262"/>
      <c r="H19" s="263"/>
      <c r="I19" s="257"/>
      <c r="J19" s="264"/>
      <c r="K19" s="257"/>
      <c r="M19" s="258" t="s">
        <v>218</v>
      </c>
      <c r="O19" s="246"/>
    </row>
    <row r="20" spans="1:80" x14ac:dyDescent="0.2">
      <c r="A20" s="265"/>
      <c r="B20" s="266" t="s">
        <v>95</v>
      </c>
      <c r="C20" s="267" t="s">
        <v>109</v>
      </c>
      <c r="D20" s="268"/>
      <c r="E20" s="269"/>
      <c r="F20" s="270"/>
      <c r="G20" s="271">
        <f>SUM(G12:G19)</f>
        <v>0</v>
      </c>
      <c r="H20" s="272"/>
      <c r="I20" s="273">
        <f>SUM(I12:I19)</f>
        <v>52.609974999986584</v>
      </c>
      <c r="J20" s="272"/>
      <c r="K20" s="273">
        <f>SUM(K12:K19)</f>
        <v>0</v>
      </c>
      <c r="O20" s="246">
        <v>4</v>
      </c>
      <c r="BA20" s="274">
        <f>SUM(BA12:BA19)</f>
        <v>0</v>
      </c>
      <c r="BB20" s="274">
        <f>SUM(BB12:BB19)</f>
        <v>0</v>
      </c>
      <c r="BC20" s="274">
        <f>SUM(BC12:BC19)</f>
        <v>0</v>
      </c>
      <c r="BD20" s="274">
        <f>SUM(BD12:BD19)</f>
        <v>0</v>
      </c>
      <c r="BE20" s="274">
        <f>SUM(BE12:BE19)</f>
        <v>0</v>
      </c>
    </row>
    <row r="21" spans="1:80" x14ac:dyDescent="0.2">
      <c r="A21" s="236" t="s">
        <v>92</v>
      </c>
      <c r="B21" s="237" t="s">
        <v>122</v>
      </c>
      <c r="C21" s="238" t="s">
        <v>123</v>
      </c>
      <c r="D21" s="239"/>
      <c r="E21" s="240"/>
      <c r="F21" s="240"/>
      <c r="G21" s="241"/>
      <c r="H21" s="242"/>
      <c r="I21" s="243"/>
      <c r="J21" s="244"/>
      <c r="K21" s="245"/>
      <c r="O21" s="246">
        <v>1</v>
      </c>
    </row>
    <row r="22" spans="1:80" x14ac:dyDescent="0.2">
      <c r="A22" s="247">
        <v>9</v>
      </c>
      <c r="B22" s="248" t="s">
        <v>146</v>
      </c>
      <c r="C22" s="249" t="s">
        <v>147</v>
      </c>
      <c r="D22" s="250" t="s">
        <v>125</v>
      </c>
      <c r="E22" s="251">
        <v>52.609974999986697</v>
      </c>
      <c r="F22" s="251"/>
      <c r="G22" s="252">
        <f>E22*F22</f>
        <v>0</v>
      </c>
      <c r="H22" s="253">
        <v>0</v>
      </c>
      <c r="I22" s="254">
        <f>E22*H22</f>
        <v>0</v>
      </c>
      <c r="J22" s="253"/>
      <c r="K22" s="254">
        <f>E22*J22</f>
        <v>0</v>
      </c>
      <c r="O22" s="246">
        <v>2</v>
      </c>
      <c r="AA22" s="220">
        <v>7</v>
      </c>
      <c r="AB22" s="220">
        <v>1</v>
      </c>
      <c r="AC22" s="220">
        <v>2</v>
      </c>
      <c r="AZ22" s="220">
        <v>1</v>
      </c>
      <c r="BA22" s="220">
        <f>IF(AZ22=1,G22,0)</f>
        <v>0</v>
      </c>
      <c r="BB22" s="220">
        <f>IF(AZ22=2,G22,0)</f>
        <v>0</v>
      </c>
      <c r="BC22" s="220">
        <f>IF(AZ22=3,G22,0)</f>
        <v>0</v>
      </c>
      <c r="BD22" s="220">
        <f>IF(AZ22=4,G22,0)</f>
        <v>0</v>
      </c>
      <c r="BE22" s="220">
        <f>IF(AZ22=5,G22,0)</f>
        <v>0</v>
      </c>
      <c r="CA22" s="255">
        <v>7</v>
      </c>
      <c r="CB22" s="255">
        <v>1</v>
      </c>
    </row>
    <row r="23" spans="1:80" x14ac:dyDescent="0.2">
      <c r="A23" s="265"/>
      <c r="B23" s="266" t="s">
        <v>95</v>
      </c>
      <c r="C23" s="267" t="s">
        <v>124</v>
      </c>
      <c r="D23" s="268"/>
      <c r="E23" s="269"/>
      <c r="F23" s="270"/>
      <c r="G23" s="271">
        <f>SUM(G21:G22)</f>
        <v>0</v>
      </c>
      <c r="H23" s="272"/>
      <c r="I23" s="273">
        <f>SUM(I21:I22)</f>
        <v>0</v>
      </c>
      <c r="J23" s="272"/>
      <c r="K23" s="273">
        <f>SUM(K21:K22)</f>
        <v>0</v>
      </c>
      <c r="O23" s="246">
        <v>4</v>
      </c>
      <c r="BA23" s="274">
        <f>SUM(BA21:BA22)</f>
        <v>0</v>
      </c>
      <c r="BB23" s="274">
        <f>SUM(BB21:BB22)</f>
        <v>0</v>
      </c>
      <c r="BC23" s="274">
        <f>SUM(BC21:BC22)</f>
        <v>0</v>
      </c>
      <c r="BD23" s="274">
        <f>SUM(BD21:BD22)</f>
        <v>0</v>
      </c>
      <c r="BE23" s="274">
        <f>SUM(BE21:BE22)</f>
        <v>0</v>
      </c>
    </row>
    <row r="24" spans="1:80" x14ac:dyDescent="0.2">
      <c r="A24" s="236" t="s">
        <v>92</v>
      </c>
      <c r="B24" s="237" t="s">
        <v>126</v>
      </c>
      <c r="C24" s="238" t="s">
        <v>127</v>
      </c>
      <c r="D24" s="239"/>
      <c r="E24" s="240"/>
      <c r="F24" s="240"/>
      <c r="G24" s="241"/>
      <c r="H24" s="242"/>
      <c r="I24" s="243"/>
      <c r="J24" s="244"/>
      <c r="K24" s="245"/>
      <c r="O24" s="246">
        <v>1</v>
      </c>
    </row>
    <row r="25" spans="1:80" x14ac:dyDescent="0.2">
      <c r="A25" s="247">
        <v>10</v>
      </c>
      <c r="B25" s="248" t="s">
        <v>129</v>
      </c>
      <c r="C25" s="249" t="s">
        <v>130</v>
      </c>
      <c r="D25" s="250" t="s">
        <v>125</v>
      </c>
      <c r="E25" s="251">
        <v>17.482499999992498</v>
      </c>
      <c r="F25" s="251"/>
      <c r="G25" s="252">
        <f>E25*F25</f>
        <v>0</v>
      </c>
      <c r="H25" s="253">
        <v>0</v>
      </c>
      <c r="I25" s="254">
        <f>E25*H25</f>
        <v>0</v>
      </c>
      <c r="J25" s="253"/>
      <c r="K25" s="254">
        <f>E25*J25</f>
        <v>0</v>
      </c>
      <c r="O25" s="246">
        <v>2</v>
      </c>
      <c r="AA25" s="220">
        <v>8</v>
      </c>
      <c r="AB25" s="220">
        <v>0</v>
      </c>
      <c r="AC25" s="220">
        <v>3</v>
      </c>
      <c r="AZ25" s="220">
        <v>1</v>
      </c>
      <c r="BA25" s="220">
        <f>IF(AZ25=1,G25,0)</f>
        <v>0</v>
      </c>
      <c r="BB25" s="220">
        <f>IF(AZ25=2,G25,0)</f>
        <v>0</v>
      </c>
      <c r="BC25" s="220">
        <f>IF(AZ25=3,G25,0)</f>
        <v>0</v>
      </c>
      <c r="BD25" s="220">
        <f>IF(AZ25=4,G25,0)</f>
        <v>0</v>
      </c>
      <c r="BE25" s="220">
        <f>IF(AZ25=5,G25,0)</f>
        <v>0</v>
      </c>
      <c r="CA25" s="255">
        <v>8</v>
      </c>
      <c r="CB25" s="255">
        <v>0</v>
      </c>
    </row>
    <row r="26" spans="1:80" x14ac:dyDescent="0.2">
      <c r="A26" s="247">
        <v>11</v>
      </c>
      <c r="B26" s="248" t="s">
        <v>131</v>
      </c>
      <c r="C26" s="249" t="s">
        <v>132</v>
      </c>
      <c r="D26" s="250" t="s">
        <v>125</v>
      </c>
      <c r="E26" s="251">
        <v>279.71999999987901</v>
      </c>
      <c r="F26" s="251"/>
      <c r="G26" s="252">
        <f>E26*F26</f>
        <v>0</v>
      </c>
      <c r="H26" s="253">
        <v>0</v>
      </c>
      <c r="I26" s="254">
        <f>E26*H26</f>
        <v>0</v>
      </c>
      <c r="J26" s="253"/>
      <c r="K26" s="254">
        <f>E26*J26</f>
        <v>0</v>
      </c>
      <c r="O26" s="246">
        <v>2</v>
      </c>
      <c r="AA26" s="220">
        <v>8</v>
      </c>
      <c r="AB26" s="220">
        <v>0</v>
      </c>
      <c r="AC26" s="220">
        <v>3</v>
      </c>
      <c r="AZ26" s="220">
        <v>1</v>
      </c>
      <c r="BA26" s="220">
        <f>IF(AZ26=1,G26,0)</f>
        <v>0</v>
      </c>
      <c r="BB26" s="220">
        <f>IF(AZ26=2,G26,0)</f>
        <v>0</v>
      </c>
      <c r="BC26" s="220">
        <f>IF(AZ26=3,G26,0)</f>
        <v>0</v>
      </c>
      <c r="BD26" s="220">
        <f>IF(AZ26=4,G26,0)</f>
        <v>0</v>
      </c>
      <c r="BE26" s="220">
        <f>IF(AZ26=5,G26,0)</f>
        <v>0</v>
      </c>
      <c r="CA26" s="255">
        <v>8</v>
      </c>
      <c r="CB26" s="255">
        <v>0</v>
      </c>
    </row>
    <row r="27" spans="1:80" x14ac:dyDescent="0.2">
      <c r="A27" s="247">
        <v>12</v>
      </c>
      <c r="B27" s="248" t="s">
        <v>133</v>
      </c>
      <c r="C27" s="249" t="s">
        <v>134</v>
      </c>
      <c r="D27" s="250" t="s">
        <v>125</v>
      </c>
      <c r="E27" s="251">
        <v>17.482499999992498</v>
      </c>
      <c r="F27" s="251"/>
      <c r="G27" s="252">
        <f>E27*F27</f>
        <v>0</v>
      </c>
      <c r="H27" s="253">
        <v>0</v>
      </c>
      <c r="I27" s="254">
        <f>E27*H27</f>
        <v>0</v>
      </c>
      <c r="J27" s="253"/>
      <c r="K27" s="254">
        <f>E27*J27</f>
        <v>0</v>
      </c>
      <c r="O27" s="246">
        <v>2</v>
      </c>
      <c r="AA27" s="220">
        <v>8</v>
      </c>
      <c r="AB27" s="220">
        <v>0</v>
      </c>
      <c r="AC27" s="220">
        <v>3</v>
      </c>
      <c r="AZ27" s="220">
        <v>1</v>
      </c>
      <c r="BA27" s="220">
        <f>IF(AZ27=1,G27,0)</f>
        <v>0</v>
      </c>
      <c r="BB27" s="220">
        <f>IF(AZ27=2,G27,0)</f>
        <v>0</v>
      </c>
      <c r="BC27" s="220">
        <f>IF(AZ27=3,G27,0)</f>
        <v>0</v>
      </c>
      <c r="BD27" s="220">
        <f>IF(AZ27=4,G27,0)</f>
        <v>0</v>
      </c>
      <c r="BE27" s="220">
        <f>IF(AZ27=5,G27,0)</f>
        <v>0</v>
      </c>
      <c r="CA27" s="255">
        <v>8</v>
      </c>
      <c r="CB27" s="255">
        <v>0</v>
      </c>
    </row>
    <row r="28" spans="1:80" x14ac:dyDescent="0.2">
      <c r="A28" s="265"/>
      <c r="B28" s="266" t="s">
        <v>95</v>
      </c>
      <c r="C28" s="267" t="s">
        <v>128</v>
      </c>
      <c r="D28" s="268"/>
      <c r="E28" s="269"/>
      <c r="F28" s="270"/>
      <c r="G28" s="271">
        <f>SUM(G24:G27)</f>
        <v>0</v>
      </c>
      <c r="H28" s="272"/>
      <c r="I28" s="273">
        <f>SUM(I24:I27)</f>
        <v>0</v>
      </c>
      <c r="J28" s="272"/>
      <c r="K28" s="273">
        <f>SUM(K24:K27)</f>
        <v>0</v>
      </c>
      <c r="O28" s="246">
        <v>4</v>
      </c>
      <c r="BA28" s="274">
        <f>SUM(BA24:BA27)</f>
        <v>0</v>
      </c>
      <c r="BB28" s="274">
        <f>SUM(BB24:BB27)</f>
        <v>0</v>
      </c>
      <c r="BC28" s="274">
        <f>SUM(BC24:BC27)</f>
        <v>0</v>
      </c>
      <c r="BD28" s="274">
        <f>SUM(BD24:BD27)</f>
        <v>0</v>
      </c>
      <c r="BE28" s="274">
        <f>SUM(BE24:BE27)</f>
        <v>0</v>
      </c>
    </row>
    <row r="29" spans="1:80" x14ac:dyDescent="0.2">
      <c r="E29" s="220"/>
    </row>
    <row r="30" spans="1:80" x14ac:dyDescent="0.2">
      <c r="E30" s="220"/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E51" s="220"/>
    </row>
    <row r="52" spans="1:7" x14ac:dyDescent="0.2">
      <c r="A52" s="264"/>
      <c r="B52" s="264"/>
      <c r="C52" s="264"/>
      <c r="D52" s="264"/>
      <c r="E52" s="264"/>
      <c r="F52" s="264"/>
      <c r="G52" s="264"/>
    </row>
    <row r="53" spans="1:7" x14ac:dyDescent="0.2">
      <c r="A53" s="264"/>
      <c r="B53" s="264"/>
      <c r="C53" s="264"/>
      <c r="D53" s="264"/>
      <c r="E53" s="264"/>
      <c r="F53" s="264"/>
      <c r="G53" s="264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E56" s="220"/>
    </row>
    <row r="57" spans="1:7" x14ac:dyDescent="0.2">
      <c r="E57" s="220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E86" s="220"/>
    </row>
    <row r="87" spans="1:7" x14ac:dyDescent="0.2">
      <c r="A87" s="275"/>
      <c r="B87" s="275"/>
    </row>
    <row r="88" spans="1:7" x14ac:dyDescent="0.2">
      <c r="A88" s="264"/>
      <c r="B88" s="264"/>
      <c r="C88" s="276"/>
      <c r="D88" s="276"/>
      <c r="E88" s="277"/>
      <c r="F88" s="276"/>
      <c r="G88" s="278"/>
    </row>
    <row r="89" spans="1:7" x14ac:dyDescent="0.2">
      <c r="A89" s="279"/>
      <c r="B89" s="279"/>
      <c r="C89" s="264"/>
      <c r="D89" s="264"/>
      <c r="E89" s="280"/>
      <c r="F89" s="264"/>
      <c r="G89" s="264"/>
    </row>
    <row r="90" spans="1:7" x14ac:dyDescent="0.2">
      <c r="A90" s="264"/>
      <c r="B90" s="264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</sheetData>
  <mergeCells count="6">
    <mergeCell ref="C17:D17"/>
    <mergeCell ref="C19:D19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1.2</v>
      </c>
      <c r="D2" s="82" t="s">
        <v>139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99</v>
      </c>
      <c r="B5" s="93"/>
      <c r="C5" s="94" t="s">
        <v>100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'1.2 Rek'!E10</f>
        <v>0</v>
      </c>
      <c r="D15" s="133" t="str">
        <f>'1.2 Rek'!A15</f>
        <v>Zařízení staveniště</v>
      </c>
      <c r="E15" s="134"/>
      <c r="F15" s="135"/>
      <c r="G15" s="132">
        <f>'1.2 Rek'!I15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'1.2 Rek'!F10</f>
        <v>0</v>
      </c>
      <c r="D16" s="136" t="str">
        <f>'1.2 Rek'!A16</f>
        <v>Úklid staveniště</v>
      </c>
      <c r="E16" s="137"/>
      <c r="F16" s="138"/>
      <c r="G16" s="132">
        <f>'1.2 Rek'!I16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'1.2 Rek'!H10</f>
        <v>0</v>
      </c>
      <c r="D17" s="136" t="str">
        <f>'1.2 Rek'!A17</f>
        <v>Režie a mimostaveništní doprava</v>
      </c>
      <c r="E17" s="137"/>
      <c r="F17" s="138"/>
      <c r="G17" s="132">
        <f>'1.2 Rek'!I17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'1.2 Rek'!G10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'1.2 Rek'!I10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'1.2 Rek'!H18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2.4</v>
      </c>
      <c r="D2" s="82" t="s">
        <v>172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208</v>
      </c>
      <c r="B5" s="93"/>
      <c r="C5" s="94" t="s">
        <v>209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'2.4 Rek'!E10</f>
        <v>0</v>
      </c>
      <c r="D15" s="133" t="str">
        <f>'2.4 Rek'!A15</f>
        <v>Zařízení staveniště</v>
      </c>
      <c r="E15" s="134"/>
      <c r="F15" s="135"/>
      <c r="G15" s="132">
        <f>'2.4 Rek'!I15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'2.4 Rek'!F10</f>
        <v>0</v>
      </c>
      <c r="D16" s="136" t="str">
        <f>'2.4 Rek'!A16</f>
        <v>Úklid staveniště</v>
      </c>
      <c r="E16" s="137"/>
      <c r="F16" s="138"/>
      <c r="G16" s="132">
        <f>'2.4 Rek'!I16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'2.4 Rek'!H10</f>
        <v>0</v>
      </c>
      <c r="D17" s="136" t="str">
        <f>'2.4 Rek'!A17</f>
        <v>Režie a mimostaveništní doprava</v>
      </c>
      <c r="E17" s="137"/>
      <c r="F17" s="138"/>
      <c r="G17" s="132">
        <f>'2.4 Rek'!I17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'2.4 Rek'!G10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'2.4 Rek'!I10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'2.4 Rek'!H18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69"/>
  <sheetViews>
    <sheetView workbookViewId="0">
      <selection activeCell="G18" sqref="G1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2.4</v>
      </c>
      <c r="I1" s="177"/>
    </row>
    <row r="2" spans="1:57" ht="13.5" thickBot="1" x14ac:dyDescent="0.25">
      <c r="A2" s="312" t="s">
        <v>70</v>
      </c>
      <c r="B2" s="313"/>
      <c r="C2" s="178" t="s">
        <v>210</v>
      </c>
      <c r="D2" s="179"/>
      <c r="E2" s="180"/>
      <c r="F2" s="179"/>
      <c r="G2" s="314" t="s">
        <v>172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'2.4 Pol'!B7</f>
        <v>18</v>
      </c>
      <c r="B7" s="61" t="str">
        <f>'2.4 Pol'!C7</f>
        <v>Povrchové úpravy terénu</v>
      </c>
      <c r="D7" s="190"/>
      <c r="E7" s="282">
        <f>'2.4 Pol'!BA14</f>
        <v>0</v>
      </c>
      <c r="F7" s="283">
        <f>'2.4 Pol'!BB14</f>
        <v>0</v>
      </c>
      <c r="G7" s="283">
        <f>'2.4 Pol'!BC14</f>
        <v>0</v>
      </c>
      <c r="H7" s="283">
        <f>'2.4 Pol'!BD14</f>
        <v>0</v>
      </c>
      <c r="I7" s="284">
        <f>'2.4 Pol'!BE14</f>
        <v>0</v>
      </c>
    </row>
    <row r="8" spans="1:57" s="111" customFormat="1" x14ac:dyDescent="0.2">
      <c r="A8" s="281" t="str">
        <f>'2.4 Pol'!B15</f>
        <v>91</v>
      </c>
      <c r="B8" s="61" t="str">
        <f>'2.4 Pol'!C15</f>
        <v>Doplňující práce na komunikaci</v>
      </c>
      <c r="D8" s="190"/>
      <c r="E8" s="282">
        <f>'2.4 Pol'!BA24</f>
        <v>0</v>
      </c>
      <c r="F8" s="283">
        <f>'2.4 Pol'!BB24</f>
        <v>0</v>
      </c>
      <c r="G8" s="283">
        <f>'2.4 Pol'!BC24</f>
        <v>0</v>
      </c>
      <c r="H8" s="283">
        <f>'2.4 Pol'!BD24</f>
        <v>0</v>
      </c>
      <c r="I8" s="284">
        <f>'2.4 Pol'!BE24</f>
        <v>0</v>
      </c>
    </row>
    <row r="9" spans="1:57" s="111" customFormat="1" ht="13.5" thickBot="1" x14ac:dyDescent="0.25">
      <c r="A9" s="281" t="str">
        <f>'2.4 Pol'!B25</f>
        <v>99</v>
      </c>
      <c r="B9" s="61" t="str">
        <f>'2.4 Pol'!C25</f>
        <v>Staveništní přesun hmot</v>
      </c>
      <c r="D9" s="190"/>
      <c r="E9" s="282">
        <f>'2.4 Pol'!BA27</f>
        <v>0</v>
      </c>
      <c r="F9" s="283">
        <f>'2.4 Pol'!BB27</f>
        <v>0</v>
      </c>
      <c r="G9" s="283">
        <f>'2.4 Pol'!BC27</f>
        <v>0</v>
      </c>
      <c r="H9" s="283">
        <f>'2.4 Pol'!BD27</f>
        <v>0</v>
      </c>
      <c r="I9" s="284">
        <f>'2.4 Pol'!BE27</f>
        <v>0</v>
      </c>
    </row>
    <row r="10" spans="1:57" s="13" customFormat="1" ht="13.5" thickBot="1" x14ac:dyDescent="0.25">
      <c r="A10" s="191"/>
      <c r="B10" s="192" t="s">
        <v>73</v>
      </c>
      <c r="C10" s="192"/>
      <c r="D10" s="193"/>
      <c r="E10" s="194">
        <f>SUM(E7:E9)</f>
        <v>0</v>
      </c>
      <c r="F10" s="195">
        <f>SUM(F7:F9)</f>
        <v>0</v>
      </c>
      <c r="G10" s="195">
        <f>SUM(G7:G9)</f>
        <v>0</v>
      </c>
      <c r="H10" s="195">
        <f>SUM(H7:H9)</f>
        <v>0</v>
      </c>
      <c r="I10" s="196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2" t="s">
        <v>74</v>
      </c>
      <c r="B12" s="182"/>
      <c r="C12" s="182"/>
      <c r="D12" s="182"/>
      <c r="E12" s="182"/>
      <c r="F12" s="182"/>
      <c r="G12" s="197"/>
      <c r="H12" s="182"/>
      <c r="I12" s="182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8" t="s">
        <v>75</v>
      </c>
      <c r="B14" s="149"/>
      <c r="C14" s="149"/>
      <c r="D14" s="198"/>
      <c r="E14" s="199" t="s">
        <v>76</v>
      </c>
      <c r="F14" s="200" t="s">
        <v>9</v>
      </c>
      <c r="G14" s="201" t="s">
        <v>77</v>
      </c>
      <c r="H14" s="202"/>
      <c r="I14" s="203" t="s">
        <v>76</v>
      </c>
    </row>
    <row r="15" spans="1:57" x14ac:dyDescent="0.2">
      <c r="A15" s="204" t="s">
        <v>135</v>
      </c>
      <c r="B15" s="205"/>
      <c r="C15" s="205"/>
      <c r="D15" s="206"/>
      <c r="E15" s="207">
        <v>0</v>
      </c>
      <c r="F15" s="208">
        <v>1</v>
      </c>
      <c r="G15" s="209">
        <f>SUM(E10:I10)</f>
        <v>0</v>
      </c>
      <c r="H15" s="210"/>
      <c r="I15" s="211">
        <f>E15+F15*G15/100</f>
        <v>0</v>
      </c>
      <c r="BA15">
        <v>2</v>
      </c>
    </row>
    <row r="16" spans="1:57" x14ac:dyDescent="0.2">
      <c r="A16" s="204" t="s">
        <v>136</v>
      </c>
      <c r="B16" s="205"/>
      <c r="C16" s="205"/>
      <c r="D16" s="206"/>
      <c r="E16" s="207">
        <v>0</v>
      </c>
      <c r="F16" s="208">
        <v>0.5</v>
      </c>
      <c r="G16" s="209">
        <f>SUM(E10:I10)</f>
        <v>0</v>
      </c>
      <c r="H16" s="210"/>
      <c r="I16" s="211">
        <f>E16+F16*G16/100</f>
        <v>0</v>
      </c>
      <c r="BA16">
        <v>2</v>
      </c>
    </row>
    <row r="17" spans="1:53" x14ac:dyDescent="0.2">
      <c r="A17" s="204" t="s">
        <v>137</v>
      </c>
      <c r="B17" s="205"/>
      <c r="C17" s="205"/>
      <c r="D17" s="206"/>
      <c r="E17" s="207">
        <v>0</v>
      </c>
      <c r="F17" s="208">
        <v>3</v>
      </c>
      <c r="G17" s="209">
        <f>SUM(E10:I10)</f>
        <v>0</v>
      </c>
      <c r="H17" s="210"/>
      <c r="I17" s="211">
        <f>E17+F17*G17/100</f>
        <v>0</v>
      </c>
      <c r="BA17">
        <v>2</v>
      </c>
    </row>
    <row r="18" spans="1:53" ht="13.5" thickBot="1" x14ac:dyDescent="0.25">
      <c r="A18" s="212"/>
      <c r="B18" s="213" t="s">
        <v>78</v>
      </c>
      <c r="C18" s="214"/>
      <c r="D18" s="215"/>
      <c r="E18" s="216"/>
      <c r="F18" s="217"/>
      <c r="G18" s="217"/>
      <c r="H18" s="317">
        <f>SUM(I15:I17)</f>
        <v>0</v>
      </c>
      <c r="I18" s="318"/>
    </row>
    <row r="20" spans="1:53" x14ac:dyDescent="0.2">
      <c r="B20" s="13"/>
      <c r="F20" s="218"/>
      <c r="G20" s="219"/>
      <c r="H20" s="219"/>
      <c r="I20" s="45"/>
    </row>
    <row r="21" spans="1:53" x14ac:dyDescent="0.2">
      <c r="F21" s="218"/>
      <c r="G21" s="219"/>
      <c r="H21" s="219"/>
      <c r="I21" s="45"/>
    </row>
    <row r="22" spans="1:53" x14ac:dyDescent="0.2"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100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'2.4 Rek'!H1</f>
        <v>2.4</v>
      </c>
      <c r="G3" s="226"/>
    </row>
    <row r="4" spans="1:80" ht="13.5" thickBot="1" x14ac:dyDescent="0.25">
      <c r="A4" s="322" t="s">
        <v>70</v>
      </c>
      <c r="B4" s="313"/>
      <c r="C4" s="178" t="s">
        <v>210</v>
      </c>
      <c r="D4" s="179"/>
      <c r="E4" s="323" t="str">
        <f>'2.4 Rek'!G2</f>
        <v>Úprava zeleně a dopravní značení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175</v>
      </c>
      <c r="C7" s="238" t="s">
        <v>176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173</v>
      </c>
      <c r="C8" s="249" t="s">
        <v>174</v>
      </c>
      <c r="D8" s="250" t="s">
        <v>103</v>
      </c>
      <c r="E8" s="251">
        <v>400</v>
      </c>
      <c r="F8" s="251"/>
      <c r="G8" s="252">
        <f>E8*F8</f>
        <v>0</v>
      </c>
      <c r="H8" s="253">
        <v>0</v>
      </c>
      <c r="I8" s="254">
        <f>E8*H8</f>
        <v>0</v>
      </c>
      <c r="J8" s="253">
        <v>0</v>
      </c>
      <c r="K8" s="254">
        <f>E8*J8</f>
        <v>0</v>
      </c>
      <c r="O8" s="246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1</v>
      </c>
    </row>
    <row r="9" spans="1:80" x14ac:dyDescent="0.2">
      <c r="A9" s="247">
        <v>2</v>
      </c>
      <c r="B9" s="248" t="s">
        <v>178</v>
      </c>
      <c r="C9" s="249" t="s">
        <v>179</v>
      </c>
      <c r="D9" s="250" t="s">
        <v>103</v>
      </c>
      <c r="E9" s="251">
        <v>400</v>
      </c>
      <c r="F9" s="251"/>
      <c r="G9" s="252">
        <f>E9*F9</f>
        <v>0</v>
      </c>
      <c r="H9" s="253">
        <v>0</v>
      </c>
      <c r="I9" s="254">
        <f>E9*H9</f>
        <v>0</v>
      </c>
      <c r="J9" s="253">
        <v>0</v>
      </c>
      <c r="K9" s="254">
        <f>E9*J9</f>
        <v>0</v>
      </c>
      <c r="O9" s="246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55">
        <v>1</v>
      </c>
      <c r="CB9" s="255">
        <v>1</v>
      </c>
    </row>
    <row r="10" spans="1:80" x14ac:dyDescent="0.2">
      <c r="A10" s="247">
        <v>3</v>
      </c>
      <c r="B10" s="248" t="s">
        <v>180</v>
      </c>
      <c r="C10" s="249" t="s">
        <v>181</v>
      </c>
      <c r="D10" s="250" t="s">
        <v>182</v>
      </c>
      <c r="E10" s="251">
        <v>120</v>
      </c>
      <c r="F10" s="251"/>
      <c r="G10" s="252">
        <f>E10*F10</f>
        <v>0</v>
      </c>
      <c r="H10" s="253">
        <v>9.9999999999944599E-4</v>
      </c>
      <c r="I10" s="254">
        <f>E10*H10</f>
        <v>0.11999999999993352</v>
      </c>
      <c r="J10" s="253"/>
      <c r="K10" s="254">
        <f>E10*J10</f>
        <v>0</v>
      </c>
      <c r="O10" s="246">
        <v>2</v>
      </c>
      <c r="AA10" s="220">
        <v>3</v>
      </c>
      <c r="AB10" s="220">
        <v>1</v>
      </c>
      <c r="AC10" s="220">
        <v>572404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55">
        <v>3</v>
      </c>
      <c r="CB10" s="255">
        <v>1</v>
      </c>
    </row>
    <row r="11" spans="1:80" x14ac:dyDescent="0.2">
      <c r="A11" s="256"/>
      <c r="B11" s="259"/>
      <c r="C11" s="319" t="s">
        <v>220</v>
      </c>
      <c r="D11" s="320"/>
      <c r="E11" s="260">
        <v>120</v>
      </c>
      <c r="F11" s="261"/>
      <c r="G11" s="262"/>
      <c r="H11" s="263"/>
      <c r="I11" s="257"/>
      <c r="J11" s="264"/>
      <c r="K11" s="257"/>
      <c r="M11" s="258" t="s">
        <v>220</v>
      </c>
      <c r="O11" s="246"/>
    </row>
    <row r="12" spans="1:80" x14ac:dyDescent="0.2">
      <c r="A12" s="247">
        <v>4</v>
      </c>
      <c r="B12" s="248" t="s">
        <v>184</v>
      </c>
      <c r="C12" s="249" t="s">
        <v>185</v>
      </c>
      <c r="D12" s="250" t="s">
        <v>186</v>
      </c>
      <c r="E12" s="251">
        <v>40</v>
      </c>
      <c r="F12" s="251"/>
      <c r="G12" s="252">
        <f>E12*F12</f>
        <v>0</v>
      </c>
      <c r="H12" s="253">
        <v>1.6700000000000701</v>
      </c>
      <c r="I12" s="254">
        <f>E12*H12</f>
        <v>66.800000000002797</v>
      </c>
      <c r="J12" s="253"/>
      <c r="K12" s="254">
        <f>E12*J12</f>
        <v>0</v>
      </c>
      <c r="O12" s="246">
        <v>2</v>
      </c>
      <c r="AA12" s="220">
        <v>3</v>
      </c>
      <c r="AB12" s="220">
        <v>1</v>
      </c>
      <c r="AC12" s="220">
        <v>10364200</v>
      </c>
      <c r="AZ12" s="220">
        <v>1</v>
      </c>
      <c r="BA12" s="220">
        <f>IF(AZ12=1,G12,0)</f>
        <v>0</v>
      </c>
      <c r="BB12" s="220">
        <f>IF(AZ12=2,G12,0)</f>
        <v>0</v>
      </c>
      <c r="BC12" s="220">
        <f>IF(AZ12=3,G12,0)</f>
        <v>0</v>
      </c>
      <c r="BD12" s="220">
        <f>IF(AZ12=4,G12,0)</f>
        <v>0</v>
      </c>
      <c r="BE12" s="220">
        <f>IF(AZ12=5,G12,0)</f>
        <v>0</v>
      </c>
      <c r="CA12" s="255">
        <v>3</v>
      </c>
      <c r="CB12" s="255">
        <v>1</v>
      </c>
    </row>
    <row r="13" spans="1:80" x14ac:dyDescent="0.2">
      <c r="A13" s="256"/>
      <c r="B13" s="259"/>
      <c r="C13" s="319" t="s">
        <v>221</v>
      </c>
      <c r="D13" s="320"/>
      <c r="E13" s="260">
        <v>40</v>
      </c>
      <c r="F13" s="261"/>
      <c r="G13" s="262"/>
      <c r="H13" s="263"/>
      <c r="I13" s="257"/>
      <c r="J13" s="264"/>
      <c r="K13" s="257"/>
      <c r="M13" s="258" t="s">
        <v>221</v>
      </c>
      <c r="O13" s="246"/>
    </row>
    <row r="14" spans="1:80" x14ac:dyDescent="0.2">
      <c r="A14" s="265"/>
      <c r="B14" s="266" t="s">
        <v>95</v>
      </c>
      <c r="C14" s="267" t="s">
        <v>177</v>
      </c>
      <c r="D14" s="268"/>
      <c r="E14" s="269"/>
      <c r="F14" s="270"/>
      <c r="G14" s="271">
        <f>SUM(G7:G13)</f>
        <v>0</v>
      </c>
      <c r="H14" s="272"/>
      <c r="I14" s="273">
        <f>SUM(I7:I13)</f>
        <v>66.92000000000273</v>
      </c>
      <c r="J14" s="272"/>
      <c r="K14" s="273">
        <f>SUM(K7:K13)</f>
        <v>0</v>
      </c>
      <c r="O14" s="246">
        <v>4</v>
      </c>
      <c r="BA14" s="274">
        <f>SUM(BA7:BA13)</f>
        <v>0</v>
      </c>
      <c r="BB14" s="274">
        <f>SUM(BB7:BB13)</f>
        <v>0</v>
      </c>
      <c r="BC14" s="274">
        <f>SUM(BC7:BC13)</f>
        <v>0</v>
      </c>
      <c r="BD14" s="274">
        <f>SUM(BD7:BD13)</f>
        <v>0</v>
      </c>
      <c r="BE14" s="274">
        <f>SUM(BE7:BE13)</f>
        <v>0</v>
      </c>
    </row>
    <row r="15" spans="1:80" x14ac:dyDescent="0.2">
      <c r="A15" s="236" t="s">
        <v>92</v>
      </c>
      <c r="B15" s="237" t="s">
        <v>119</v>
      </c>
      <c r="C15" s="238" t="s">
        <v>120</v>
      </c>
      <c r="D15" s="239"/>
      <c r="E15" s="240"/>
      <c r="F15" s="240"/>
      <c r="G15" s="241"/>
      <c r="H15" s="242"/>
      <c r="I15" s="243"/>
      <c r="J15" s="244"/>
      <c r="K15" s="245"/>
      <c r="O15" s="246">
        <v>1</v>
      </c>
    </row>
    <row r="16" spans="1:80" x14ac:dyDescent="0.2">
      <c r="A16" s="247">
        <v>5</v>
      </c>
      <c r="B16" s="248" t="s">
        <v>188</v>
      </c>
      <c r="C16" s="249" t="s">
        <v>189</v>
      </c>
      <c r="D16" s="250" t="s">
        <v>113</v>
      </c>
      <c r="E16" s="251">
        <v>5</v>
      </c>
      <c r="F16" s="251"/>
      <c r="G16" s="252">
        <f t="shared" ref="G16:G22" si="0">E16*F16</f>
        <v>0</v>
      </c>
      <c r="H16" s="253">
        <v>0.24589999999989201</v>
      </c>
      <c r="I16" s="254">
        <f t="shared" ref="I16:I22" si="1">E16*H16</f>
        <v>1.22949999999946</v>
      </c>
      <c r="J16" s="253">
        <v>0</v>
      </c>
      <c r="K16" s="254">
        <f t="shared" ref="K16:K22" si="2">E16*J16</f>
        <v>0</v>
      </c>
      <c r="O16" s="246">
        <v>2</v>
      </c>
      <c r="AA16" s="220">
        <v>1</v>
      </c>
      <c r="AB16" s="220">
        <v>1</v>
      </c>
      <c r="AC16" s="220">
        <v>1</v>
      </c>
      <c r="AZ16" s="220">
        <v>1</v>
      </c>
      <c r="BA16" s="220">
        <f t="shared" ref="BA16:BA22" si="3">IF(AZ16=1,G16,0)</f>
        <v>0</v>
      </c>
      <c r="BB16" s="220">
        <f t="shared" ref="BB16:BB22" si="4">IF(AZ16=2,G16,0)</f>
        <v>0</v>
      </c>
      <c r="BC16" s="220">
        <f t="shared" ref="BC16:BC22" si="5">IF(AZ16=3,G16,0)</f>
        <v>0</v>
      </c>
      <c r="BD16" s="220">
        <f t="shared" ref="BD16:BD22" si="6">IF(AZ16=4,G16,0)</f>
        <v>0</v>
      </c>
      <c r="BE16" s="220">
        <f t="shared" ref="BE16:BE22" si="7">IF(AZ16=5,G16,0)</f>
        <v>0</v>
      </c>
      <c r="CA16" s="255">
        <v>1</v>
      </c>
      <c r="CB16" s="255">
        <v>1</v>
      </c>
    </row>
    <row r="17" spans="1:80" x14ac:dyDescent="0.2">
      <c r="A17" s="247">
        <v>6</v>
      </c>
      <c r="B17" s="248" t="s">
        <v>222</v>
      </c>
      <c r="C17" s="249" t="s">
        <v>223</v>
      </c>
      <c r="D17" s="250" t="s">
        <v>104</v>
      </c>
      <c r="E17" s="251">
        <v>7</v>
      </c>
      <c r="F17" s="251"/>
      <c r="G17" s="252">
        <f t="shared" si="0"/>
        <v>0</v>
      </c>
      <c r="H17" s="253">
        <v>8.2319999999981505E-2</v>
      </c>
      <c r="I17" s="254">
        <f t="shared" si="1"/>
        <v>0.57623999999987052</v>
      </c>
      <c r="J17" s="253">
        <v>0</v>
      </c>
      <c r="K17" s="254">
        <f t="shared" si="2"/>
        <v>0</v>
      </c>
      <c r="O17" s="246">
        <v>2</v>
      </c>
      <c r="AA17" s="220">
        <v>1</v>
      </c>
      <c r="AB17" s="220">
        <v>1</v>
      </c>
      <c r="AC17" s="220">
        <v>1</v>
      </c>
      <c r="AZ17" s="220">
        <v>1</v>
      </c>
      <c r="BA17" s="220">
        <f t="shared" si="3"/>
        <v>0</v>
      </c>
      <c r="BB17" s="220">
        <f t="shared" si="4"/>
        <v>0</v>
      </c>
      <c r="BC17" s="220">
        <f t="shared" si="5"/>
        <v>0</v>
      </c>
      <c r="BD17" s="220">
        <f t="shared" si="6"/>
        <v>0</v>
      </c>
      <c r="BE17" s="220">
        <f t="shared" si="7"/>
        <v>0</v>
      </c>
      <c r="CA17" s="255">
        <v>1</v>
      </c>
      <c r="CB17" s="255">
        <v>1</v>
      </c>
    </row>
    <row r="18" spans="1:80" x14ac:dyDescent="0.2">
      <c r="A18" s="247">
        <v>7</v>
      </c>
      <c r="B18" s="248" t="s">
        <v>224</v>
      </c>
      <c r="C18" s="249" t="s">
        <v>225</v>
      </c>
      <c r="D18" s="250" t="s">
        <v>104</v>
      </c>
      <c r="E18" s="251">
        <v>7</v>
      </c>
      <c r="F18" s="251"/>
      <c r="G18" s="252">
        <f t="shared" si="0"/>
        <v>0</v>
      </c>
      <c r="H18" s="253">
        <v>8.2319999999981505E-2</v>
      </c>
      <c r="I18" s="254">
        <f t="shared" si="1"/>
        <v>0.57623999999987052</v>
      </c>
      <c r="J18" s="253"/>
      <c r="K18" s="254">
        <f t="shared" si="2"/>
        <v>0</v>
      </c>
      <c r="O18" s="246">
        <v>2</v>
      </c>
      <c r="AA18" s="220">
        <v>12</v>
      </c>
      <c r="AB18" s="220">
        <v>0</v>
      </c>
      <c r="AC18" s="220">
        <v>140</v>
      </c>
      <c r="AZ18" s="220">
        <v>1</v>
      </c>
      <c r="BA18" s="220">
        <f t="shared" si="3"/>
        <v>0</v>
      </c>
      <c r="BB18" s="220">
        <f t="shared" si="4"/>
        <v>0</v>
      </c>
      <c r="BC18" s="220">
        <f t="shared" si="5"/>
        <v>0</v>
      </c>
      <c r="BD18" s="220">
        <f t="shared" si="6"/>
        <v>0</v>
      </c>
      <c r="BE18" s="220">
        <f t="shared" si="7"/>
        <v>0</v>
      </c>
      <c r="CA18" s="255">
        <v>12</v>
      </c>
      <c r="CB18" s="255">
        <v>0</v>
      </c>
    </row>
    <row r="19" spans="1:80" x14ac:dyDescent="0.2">
      <c r="A19" s="247">
        <v>8</v>
      </c>
      <c r="B19" s="248" t="s">
        <v>192</v>
      </c>
      <c r="C19" s="249" t="s">
        <v>193</v>
      </c>
      <c r="D19" s="250" t="s">
        <v>113</v>
      </c>
      <c r="E19" s="251">
        <v>2</v>
      </c>
      <c r="F19" s="251"/>
      <c r="G19" s="252">
        <f t="shared" si="0"/>
        <v>0</v>
      </c>
      <c r="H19" s="253">
        <v>5.0999999999987696E-3</v>
      </c>
      <c r="I19" s="254">
        <f t="shared" si="1"/>
        <v>1.0199999999997539E-2</v>
      </c>
      <c r="J19" s="253"/>
      <c r="K19" s="254">
        <f t="shared" si="2"/>
        <v>0</v>
      </c>
      <c r="O19" s="246">
        <v>2</v>
      </c>
      <c r="AA19" s="220">
        <v>3</v>
      </c>
      <c r="AB19" s="220">
        <v>1</v>
      </c>
      <c r="AC19" s="220" t="s">
        <v>192</v>
      </c>
      <c r="AZ19" s="220">
        <v>1</v>
      </c>
      <c r="BA19" s="220">
        <f t="shared" si="3"/>
        <v>0</v>
      </c>
      <c r="BB19" s="220">
        <f t="shared" si="4"/>
        <v>0</v>
      </c>
      <c r="BC19" s="220">
        <f t="shared" si="5"/>
        <v>0</v>
      </c>
      <c r="BD19" s="220">
        <f t="shared" si="6"/>
        <v>0</v>
      </c>
      <c r="BE19" s="220">
        <f t="shared" si="7"/>
        <v>0</v>
      </c>
      <c r="CA19" s="255">
        <v>3</v>
      </c>
      <c r="CB19" s="255">
        <v>1</v>
      </c>
    </row>
    <row r="20" spans="1:80" x14ac:dyDescent="0.2">
      <c r="A20" s="247">
        <v>9</v>
      </c>
      <c r="B20" s="248" t="s">
        <v>198</v>
      </c>
      <c r="C20" s="249" t="s">
        <v>199</v>
      </c>
      <c r="D20" s="250" t="s">
        <v>113</v>
      </c>
      <c r="E20" s="251">
        <v>1</v>
      </c>
      <c r="F20" s="251"/>
      <c r="G20" s="252">
        <f t="shared" si="0"/>
        <v>0</v>
      </c>
      <c r="H20" s="253">
        <v>5.0999999999987696E-3</v>
      </c>
      <c r="I20" s="254">
        <f t="shared" si="1"/>
        <v>5.0999999999987696E-3</v>
      </c>
      <c r="J20" s="253"/>
      <c r="K20" s="254">
        <f t="shared" si="2"/>
        <v>0</v>
      </c>
      <c r="O20" s="246">
        <v>2</v>
      </c>
      <c r="AA20" s="220">
        <v>3</v>
      </c>
      <c r="AB20" s="220">
        <v>0</v>
      </c>
      <c r="AC20" s="220">
        <v>40445215</v>
      </c>
      <c r="AZ20" s="220">
        <v>1</v>
      </c>
      <c r="BA20" s="220">
        <f t="shared" si="3"/>
        <v>0</v>
      </c>
      <c r="BB20" s="220">
        <f t="shared" si="4"/>
        <v>0</v>
      </c>
      <c r="BC20" s="220">
        <f t="shared" si="5"/>
        <v>0</v>
      </c>
      <c r="BD20" s="220">
        <f t="shared" si="6"/>
        <v>0</v>
      </c>
      <c r="BE20" s="220">
        <f t="shared" si="7"/>
        <v>0</v>
      </c>
      <c r="CA20" s="255">
        <v>3</v>
      </c>
      <c r="CB20" s="255">
        <v>0</v>
      </c>
    </row>
    <row r="21" spans="1:80" x14ac:dyDescent="0.2">
      <c r="A21" s="247">
        <v>10</v>
      </c>
      <c r="B21" s="248" t="s">
        <v>226</v>
      </c>
      <c r="C21" s="249" t="s">
        <v>227</v>
      </c>
      <c r="D21" s="250" t="s">
        <v>113</v>
      </c>
      <c r="E21" s="251">
        <v>2</v>
      </c>
      <c r="F21" s="251"/>
      <c r="G21" s="252">
        <f t="shared" si="0"/>
        <v>0</v>
      </c>
      <c r="H21" s="253">
        <v>5.0999999999987696E-3</v>
      </c>
      <c r="I21" s="254">
        <f t="shared" si="1"/>
        <v>1.0199999999997539E-2</v>
      </c>
      <c r="J21" s="253"/>
      <c r="K21" s="254">
        <f t="shared" si="2"/>
        <v>0</v>
      </c>
      <c r="O21" s="246">
        <v>2</v>
      </c>
      <c r="AA21" s="220">
        <v>3</v>
      </c>
      <c r="AB21" s="220">
        <v>1</v>
      </c>
      <c r="AC21" s="220">
        <v>40445248</v>
      </c>
      <c r="AZ21" s="220">
        <v>1</v>
      </c>
      <c r="BA21" s="220">
        <f t="shared" si="3"/>
        <v>0</v>
      </c>
      <c r="BB21" s="220">
        <f t="shared" si="4"/>
        <v>0</v>
      </c>
      <c r="BC21" s="220">
        <f t="shared" si="5"/>
        <v>0</v>
      </c>
      <c r="BD21" s="220">
        <f t="shared" si="6"/>
        <v>0</v>
      </c>
      <c r="BE21" s="220">
        <f t="shared" si="7"/>
        <v>0</v>
      </c>
      <c r="CA21" s="255">
        <v>3</v>
      </c>
      <c r="CB21" s="255">
        <v>1</v>
      </c>
    </row>
    <row r="22" spans="1:80" x14ac:dyDescent="0.2">
      <c r="A22" s="247">
        <v>11</v>
      </c>
      <c r="B22" s="248" t="s">
        <v>202</v>
      </c>
      <c r="C22" s="249" t="s">
        <v>203</v>
      </c>
      <c r="D22" s="250" t="s">
        <v>104</v>
      </c>
      <c r="E22" s="251">
        <v>15</v>
      </c>
      <c r="F22" s="251"/>
      <c r="G22" s="252">
        <f t="shared" si="0"/>
        <v>0</v>
      </c>
      <c r="H22" s="253">
        <v>1.3000000000005199E-3</v>
      </c>
      <c r="I22" s="254">
        <f t="shared" si="1"/>
        <v>1.9500000000007799E-2</v>
      </c>
      <c r="J22" s="253"/>
      <c r="K22" s="254">
        <f t="shared" si="2"/>
        <v>0</v>
      </c>
      <c r="O22" s="246">
        <v>2</v>
      </c>
      <c r="AA22" s="220">
        <v>3</v>
      </c>
      <c r="AB22" s="220">
        <v>1</v>
      </c>
      <c r="AC22" s="220">
        <v>40445961</v>
      </c>
      <c r="AZ22" s="220">
        <v>1</v>
      </c>
      <c r="BA22" s="220">
        <f t="shared" si="3"/>
        <v>0</v>
      </c>
      <c r="BB22" s="220">
        <f t="shared" si="4"/>
        <v>0</v>
      </c>
      <c r="BC22" s="220">
        <f t="shared" si="5"/>
        <v>0</v>
      </c>
      <c r="BD22" s="220">
        <f t="shared" si="6"/>
        <v>0</v>
      </c>
      <c r="BE22" s="220">
        <f t="shared" si="7"/>
        <v>0</v>
      </c>
      <c r="CA22" s="255">
        <v>3</v>
      </c>
      <c r="CB22" s="255">
        <v>1</v>
      </c>
    </row>
    <row r="23" spans="1:80" x14ac:dyDescent="0.2">
      <c r="A23" s="256"/>
      <c r="B23" s="259"/>
      <c r="C23" s="319" t="s">
        <v>228</v>
      </c>
      <c r="D23" s="320"/>
      <c r="E23" s="260">
        <v>15</v>
      </c>
      <c r="F23" s="261"/>
      <c r="G23" s="262"/>
      <c r="H23" s="263"/>
      <c r="I23" s="257"/>
      <c r="J23" s="264"/>
      <c r="K23" s="257"/>
      <c r="M23" s="258" t="s">
        <v>228</v>
      </c>
      <c r="O23" s="246"/>
    </row>
    <row r="24" spans="1:80" x14ac:dyDescent="0.2">
      <c r="A24" s="265"/>
      <c r="B24" s="266" t="s">
        <v>95</v>
      </c>
      <c r="C24" s="267" t="s">
        <v>121</v>
      </c>
      <c r="D24" s="268"/>
      <c r="E24" s="269"/>
      <c r="F24" s="270"/>
      <c r="G24" s="271">
        <f>SUM(G15:G23)</f>
        <v>0</v>
      </c>
      <c r="H24" s="272"/>
      <c r="I24" s="273">
        <f>SUM(I15:I23)</f>
        <v>2.4269799999992028</v>
      </c>
      <c r="J24" s="272"/>
      <c r="K24" s="273">
        <f>SUM(K15:K23)</f>
        <v>0</v>
      </c>
      <c r="O24" s="246">
        <v>4</v>
      </c>
      <c r="BA24" s="274">
        <f>SUM(BA15:BA23)</f>
        <v>0</v>
      </c>
      <c r="BB24" s="274">
        <f>SUM(BB15:BB23)</f>
        <v>0</v>
      </c>
      <c r="BC24" s="274">
        <f>SUM(BC15:BC23)</f>
        <v>0</v>
      </c>
      <c r="BD24" s="274">
        <f>SUM(BD15:BD23)</f>
        <v>0</v>
      </c>
      <c r="BE24" s="274">
        <f>SUM(BE15:BE23)</f>
        <v>0</v>
      </c>
    </row>
    <row r="25" spans="1:80" x14ac:dyDescent="0.2">
      <c r="A25" s="236" t="s">
        <v>92</v>
      </c>
      <c r="B25" s="237" t="s">
        <v>122</v>
      </c>
      <c r="C25" s="238" t="s">
        <v>123</v>
      </c>
      <c r="D25" s="239"/>
      <c r="E25" s="240"/>
      <c r="F25" s="240"/>
      <c r="G25" s="241"/>
      <c r="H25" s="242"/>
      <c r="I25" s="243"/>
      <c r="J25" s="244"/>
      <c r="K25" s="245"/>
      <c r="O25" s="246">
        <v>1</v>
      </c>
    </row>
    <row r="26" spans="1:80" x14ac:dyDescent="0.2">
      <c r="A26" s="247">
        <v>12</v>
      </c>
      <c r="B26" s="248" t="s">
        <v>205</v>
      </c>
      <c r="C26" s="249" t="s">
        <v>206</v>
      </c>
      <c r="D26" s="250" t="s">
        <v>125</v>
      </c>
      <c r="E26" s="251">
        <v>69.346980000002006</v>
      </c>
      <c r="F26" s="251"/>
      <c r="G26" s="252">
        <f>E26*F26</f>
        <v>0</v>
      </c>
      <c r="H26" s="253">
        <v>0</v>
      </c>
      <c r="I26" s="254">
        <f>E26*H26</f>
        <v>0</v>
      </c>
      <c r="J26" s="253"/>
      <c r="K26" s="254">
        <f>E26*J26</f>
        <v>0</v>
      </c>
      <c r="O26" s="246">
        <v>2</v>
      </c>
      <c r="AA26" s="220">
        <v>7</v>
      </c>
      <c r="AB26" s="220">
        <v>1</v>
      </c>
      <c r="AC26" s="220">
        <v>2</v>
      </c>
      <c r="AZ26" s="220">
        <v>1</v>
      </c>
      <c r="BA26" s="220">
        <f>IF(AZ26=1,G26,0)</f>
        <v>0</v>
      </c>
      <c r="BB26" s="220">
        <f>IF(AZ26=2,G26,0)</f>
        <v>0</v>
      </c>
      <c r="BC26" s="220">
        <f>IF(AZ26=3,G26,0)</f>
        <v>0</v>
      </c>
      <c r="BD26" s="220">
        <f>IF(AZ26=4,G26,0)</f>
        <v>0</v>
      </c>
      <c r="BE26" s="220">
        <f>IF(AZ26=5,G26,0)</f>
        <v>0</v>
      </c>
      <c r="CA26" s="255">
        <v>7</v>
      </c>
      <c r="CB26" s="255">
        <v>1</v>
      </c>
    </row>
    <row r="27" spans="1:80" x14ac:dyDescent="0.2">
      <c r="A27" s="265"/>
      <c r="B27" s="266" t="s">
        <v>95</v>
      </c>
      <c r="C27" s="267" t="s">
        <v>124</v>
      </c>
      <c r="D27" s="268"/>
      <c r="E27" s="269"/>
      <c r="F27" s="270"/>
      <c r="G27" s="271">
        <f>SUM(G25:G26)</f>
        <v>0</v>
      </c>
      <c r="H27" s="272"/>
      <c r="I27" s="273">
        <f>SUM(I25:I26)</f>
        <v>0</v>
      </c>
      <c r="J27" s="272"/>
      <c r="K27" s="273">
        <f>SUM(K25:K26)</f>
        <v>0</v>
      </c>
      <c r="O27" s="246">
        <v>4</v>
      </c>
      <c r="BA27" s="274">
        <f>SUM(BA25:BA26)</f>
        <v>0</v>
      </c>
      <c r="BB27" s="274">
        <f>SUM(BB25:BB26)</f>
        <v>0</v>
      </c>
      <c r="BC27" s="274">
        <f>SUM(BC25:BC26)</f>
        <v>0</v>
      </c>
      <c r="BD27" s="274">
        <f>SUM(BD25:BD26)</f>
        <v>0</v>
      </c>
      <c r="BE27" s="274">
        <f>SUM(BE25:BE26)</f>
        <v>0</v>
      </c>
    </row>
    <row r="28" spans="1:80" x14ac:dyDescent="0.2">
      <c r="E28" s="220"/>
    </row>
    <row r="29" spans="1:80" x14ac:dyDescent="0.2">
      <c r="E29" s="220"/>
    </row>
    <row r="30" spans="1:80" x14ac:dyDescent="0.2">
      <c r="E30" s="220"/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A51" s="264"/>
      <c r="B51" s="264"/>
      <c r="C51" s="264"/>
      <c r="D51" s="264"/>
      <c r="E51" s="264"/>
      <c r="F51" s="264"/>
      <c r="G51" s="264"/>
    </row>
    <row r="52" spans="1:7" x14ac:dyDescent="0.2">
      <c r="A52" s="264"/>
      <c r="B52" s="264"/>
      <c r="C52" s="264"/>
      <c r="D52" s="264"/>
      <c r="E52" s="264"/>
      <c r="F52" s="264"/>
      <c r="G52" s="264"/>
    </row>
    <row r="53" spans="1:7" x14ac:dyDescent="0.2">
      <c r="A53" s="264"/>
      <c r="B53" s="264"/>
      <c r="C53" s="264"/>
      <c r="D53" s="264"/>
      <c r="E53" s="264"/>
      <c r="F53" s="264"/>
      <c r="G53" s="264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E55" s="220"/>
    </row>
    <row r="56" spans="1:7" x14ac:dyDescent="0.2">
      <c r="E56" s="220"/>
    </row>
    <row r="57" spans="1:7" x14ac:dyDescent="0.2">
      <c r="E57" s="220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A86" s="275"/>
      <c r="B86" s="275"/>
    </row>
    <row r="87" spans="1:7" x14ac:dyDescent="0.2">
      <c r="A87" s="264"/>
      <c r="B87" s="264"/>
      <c r="C87" s="276"/>
      <c r="D87" s="276"/>
      <c r="E87" s="277"/>
      <c r="F87" s="276"/>
      <c r="G87" s="278"/>
    </row>
    <row r="88" spans="1:7" x14ac:dyDescent="0.2">
      <c r="A88" s="279"/>
      <c r="B88" s="279"/>
      <c r="C88" s="264"/>
      <c r="D88" s="264"/>
      <c r="E88" s="280"/>
      <c r="F88" s="264"/>
      <c r="G88" s="264"/>
    </row>
    <row r="89" spans="1:7" x14ac:dyDescent="0.2">
      <c r="A89" s="264"/>
      <c r="B89" s="264"/>
      <c r="C89" s="264"/>
      <c r="D89" s="264"/>
      <c r="E89" s="280"/>
      <c r="F89" s="264"/>
      <c r="G89" s="264"/>
    </row>
    <row r="90" spans="1:7" x14ac:dyDescent="0.2">
      <c r="A90" s="264"/>
      <c r="B90" s="264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</sheetData>
  <mergeCells count="7">
    <mergeCell ref="C23:D23"/>
    <mergeCell ref="A1:G1"/>
    <mergeCell ref="A3:B3"/>
    <mergeCell ref="A4:B4"/>
    <mergeCell ref="E4:G4"/>
    <mergeCell ref="C11:D11"/>
    <mergeCell ref="C13:D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69"/>
  <sheetViews>
    <sheetView workbookViewId="0">
      <selection activeCell="G18" sqref="G1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1.2</v>
      </c>
      <c r="I1" s="177"/>
    </row>
    <row r="2" spans="1:57" ht="13.5" thickBot="1" x14ac:dyDescent="0.25">
      <c r="A2" s="312" t="s">
        <v>70</v>
      </c>
      <c r="B2" s="313"/>
      <c r="C2" s="178" t="s">
        <v>101</v>
      </c>
      <c r="D2" s="179"/>
      <c r="E2" s="180"/>
      <c r="F2" s="179"/>
      <c r="G2" s="314" t="s">
        <v>139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'1.2 Pol'!B7</f>
        <v>1</v>
      </c>
      <c r="B7" s="61" t="str">
        <f>'1.2 Pol'!C7</f>
        <v>Zemní práce</v>
      </c>
      <c r="D7" s="190"/>
      <c r="E7" s="282">
        <f>'1.2 Pol'!BA9</f>
        <v>0</v>
      </c>
      <c r="F7" s="283">
        <f>'1.2 Pol'!BB9</f>
        <v>0</v>
      </c>
      <c r="G7" s="283">
        <f>'1.2 Pol'!BC9</f>
        <v>0</v>
      </c>
      <c r="H7" s="283">
        <f>'1.2 Pol'!BD9</f>
        <v>0</v>
      </c>
      <c r="I7" s="284">
        <f>'1.2 Pol'!BE9</f>
        <v>0</v>
      </c>
    </row>
    <row r="8" spans="1:57" s="111" customFormat="1" x14ac:dyDescent="0.2">
      <c r="A8" s="281" t="str">
        <f>'1.2 Pol'!B10</f>
        <v>5</v>
      </c>
      <c r="B8" s="61" t="str">
        <f>'1.2 Pol'!C10</f>
        <v>Komunikace</v>
      </c>
      <c r="D8" s="190"/>
      <c r="E8" s="282">
        <f>'1.2 Pol'!BA16</f>
        <v>0</v>
      </c>
      <c r="F8" s="283">
        <f>'1.2 Pol'!BB16</f>
        <v>0</v>
      </c>
      <c r="G8" s="283">
        <f>'1.2 Pol'!BC16</f>
        <v>0</v>
      </c>
      <c r="H8" s="283">
        <f>'1.2 Pol'!BD16</f>
        <v>0</v>
      </c>
      <c r="I8" s="284">
        <f>'1.2 Pol'!BE16</f>
        <v>0</v>
      </c>
    </row>
    <row r="9" spans="1:57" s="111" customFormat="1" ht="13.5" thickBot="1" x14ac:dyDescent="0.25">
      <c r="A9" s="281" t="str">
        <f>'1.2 Pol'!B17</f>
        <v>99</v>
      </c>
      <c r="B9" s="61" t="str">
        <f>'1.2 Pol'!C17</f>
        <v>Staveništní přesun hmot</v>
      </c>
      <c r="D9" s="190"/>
      <c r="E9" s="282">
        <f>'1.2 Pol'!BA19</f>
        <v>0</v>
      </c>
      <c r="F9" s="283">
        <f>'1.2 Pol'!BB19</f>
        <v>0</v>
      </c>
      <c r="G9" s="283">
        <f>'1.2 Pol'!BC19</f>
        <v>0</v>
      </c>
      <c r="H9" s="283">
        <f>'1.2 Pol'!BD19</f>
        <v>0</v>
      </c>
      <c r="I9" s="284">
        <f>'1.2 Pol'!BE19</f>
        <v>0</v>
      </c>
    </row>
    <row r="10" spans="1:57" s="13" customFormat="1" ht="13.5" thickBot="1" x14ac:dyDescent="0.25">
      <c r="A10" s="191"/>
      <c r="B10" s="192" t="s">
        <v>73</v>
      </c>
      <c r="C10" s="192"/>
      <c r="D10" s="193"/>
      <c r="E10" s="194">
        <f>SUM(E7:E9)</f>
        <v>0</v>
      </c>
      <c r="F10" s="195">
        <f>SUM(F7:F9)</f>
        <v>0</v>
      </c>
      <c r="G10" s="195">
        <f>SUM(G7:G9)</f>
        <v>0</v>
      </c>
      <c r="H10" s="195">
        <f>SUM(H7:H9)</f>
        <v>0</v>
      </c>
      <c r="I10" s="196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2" t="s">
        <v>74</v>
      </c>
      <c r="B12" s="182"/>
      <c r="C12" s="182"/>
      <c r="D12" s="182"/>
      <c r="E12" s="182"/>
      <c r="F12" s="182"/>
      <c r="G12" s="197"/>
      <c r="H12" s="182"/>
      <c r="I12" s="182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8" t="s">
        <v>75</v>
      </c>
      <c r="B14" s="149"/>
      <c r="C14" s="149"/>
      <c r="D14" s="198"/>
      <c r="E14" s="199" t="s">
        <v>76</v>
      </c>
      <c r="F14" s="200" t="s">
        <v>9</v>
      </c>
      <c r="G14" s="201" t="s">
        <v>77</v>
      </c>
      <c r="H14" s="202"/>
      <c r="I14" s="203" t="s">
        <v>76</v>
      </c>
    </row>
    <row r="15" spans="1:57" x14ac:dyDescent="0.2">
      <c r="A15" s="204" t="s">
        <v>135</v>
      </c>
      <c r="B15" s="205"/>
      <c r="C15" s="205"/>
      <c r="D15" s="206"/>
      <c r="E15" s="207">
        <v>0</v>
      </c>
      <c r="F15" s="208">
        <v>1</v>
      </c>
      <c r="G15" s="209">
        <f>SUM(E10:I10)</f>
        <v>0</v>
      </c>
      <c r="H15" s="210"/>
      <c r="I15" s="211">
        <f>E15+F15*G15/100</f>
        <v>0</v>
      </c>
      <c r="BA15">
        <v>2</v>
      </c>
    </row>
    <row r="16" spans="1:57" x14ac:dyDescent="0.2">
      <c r="A16" s="204" t="s">
        <v>136</v>
      </c>
      <c r="B16" s="205"/>
      <c r="C16" s="205"/>
      <c r="D16" s="206"/>
      <c r="E16" s="207">
        <v>0</v>
      </c>
      <c r="F16" s="208">
        <v>0.5</v>
      </c>
      <c r="G16" s="209">
        <f>SUM(E10:I10)</f>
        <v>0</v>
      </c>
      <c r="H16" s="210"/>
      <c r="I16" s="211">
        <f>E16+F16*G16/100</f>
        <v>0</v>
      </c>
      <c r="BA16">
        <v>2</v>
      </c>
    </row>
    <row r="17" spans="1:53" x14ac:dyDescent="0.2">
      <c r="A17" s="204" t="s">
        <v>137</v>
      </c>
      <c r="B17" s="205"/>
      <c r="C17" s="205"/>
      <c r="D17" s="206"/>
      <c r="E17" s="207">
        <v>0</v>
      </c>
      <c r="F17" s="208">
        <v>3</v>
      </c>
      <c r="G17" s="209">
        <f>SUM(E10:I10)</f>
        <v>0</v>
      </c>
      <c r="H17" s="210"/>
      <c r="I17" s="211">
        <f>E17+F17*G17/100</f>
        <v>0</v>
      </c>
      <c r="BA17">
        <v>2</v>
      </c>
    </row>
    <row r="18" spans="1:53" ht="13.5" thickBot="1" x14ac:dyDescent="0.25">
      <c r="A18" s="212"/>
      <c r="B18" s="213" t="s">
        <v>78</v>
      </c>
      <c r="C18" s="214"/>
      <c r="D18" s="215"/>
      <c r="E18" s="216"/>
      <c r="F18" s="217"/>
      <c r="G18" s="217"/>
      <c r="H18" s="317">
        <f>SUM(I15:I17)</f>
        <v>0</v>
      </c>
      <c r="I18" s="318"/>
    </row>
    <row r="20" spans="1:53" x14ac:dyDescent="0.2">
      <c r="B20" s="13"/>
      <c r="F20" s="218"/>
      <c r="G20" s="219"/>
      <c r="H20" s="219"/>
      <c r="I20" s="45"/>
    </row>
    <row r="21" spans="1:53" x14ac:dyDescent="0.2">
      <c r="F21" s="218"/>
      <c r="G21" s="219"/>
      <c r="H21" s="219"/>
      <c r="I21" s="45"/>
    </row>
    <row r="22" spans="1:53" x14ac:dyDescent="0.2"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92"/>
  <sheetViews>
    <sheetView showGridLines="0" showZeros="0" zoomScaleNormal="100" zoomScaleSheetLayoutView="100" workbookViewId="0">
      <selection activeCell="E24" sqref="E24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'1.2 Rek'!H1</f>
        <v>1.2</v>
      </c>
      <c r="G3" s="226"/>
    </row>
    <row r="4" spans="1:80" ht="13.5" thickBot="1" x14ac:dyDescent="0.25">
      <c r="A4" s="322" t="s">
        <v>70</v>
      </c>
      <c r="B4" s="313"/>
      <c r="C4" s="178" t="s">
        <v>101</v>
      </c>
      <c r="D4" s="179"/>
      <c r="E4" s="323" t="str">
        <f>'1.2 Rek'!G2</f>
        <v>Parkovací plochy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105</v>
      </c>
      <c r="C8" s="249" t="s">
        <v>106</v>
      </c>
      <c r="D8" s="250" t="s">
        <v>103</v>
      </c>
      <c r="E8" s="251">
        <v>170</v>
      </c>
      <c r="F8" s="251"/>
      <c r="G8" s="252">
        <f>E8*F8</f>
        <v>0</v>
      </c>
      <c r="H8" s="253">
        <v>0</v>
      </c>
      <c r="I8" s="254">
        <f>E8*H8</f>
        <v>0</v>
      </c>
      <c r="J8" s="253">
        <v>0</v>
      </c>
      <c r="K8" s="254">
        <f>E8*J8</f>
        <v>0</v>
      </c>
      <c r="O8" s="246">
        <v>2</v>
      </c>
      <c r="AA8" s="220">
        <v>1</v>
      </c>
      <c r="AB8" s="220">
        <v>1</v>
      </c>
      <c r="AC8" s="220">
        <v>1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1</v>
      </c>
    </row>
    <row r="9" spans="1:80" x14ac:dyDescent="0.2">
      <c r="A9" s="265"/>
      <c r="B9" s="266" t="s">
        <v>95</v>
      </c>
      <c r="C9" s="267" t="s">
        <v>102</v>
      </c>
      <c r="D9" s="268"/>
      <c r="E9" s="269"/>
      <c r="F9" s="270"/>
      <c r="G9" s="271">
        <f>SUM(G7:G8)</f>
        <v>0</v>
      </c>
      <c r="H9" s="272"/>
      <c r="I9" s="273">
        <f>SUM(I7:I8)</f>
        <v>0</v>
      </c>
      <c r="J9" s="272"/>
      <c r="K9" s="273">
        <f>SUM(K7:K8)</f>
        <v>0</v>
      </c>
      <c r="O9" s="246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236" t="s">
        <v>92</v>
      </c>
      <c r="B10" s="237" t="s">
        <v>107</v>
      </c>
      <c r="C10" s="238" t="s">
        <v>108</v>
      </c>
      <c r="D10" s="239"/>
      <c r="E10" s="240"/>
      <c r="F10" s="240"/>
      <c r="G10" s="241"/>
      <c r="H10" s="242"/>
      <c r="I10" s="243"/>
      <c r="J10" s="244"/>
      <c r="K10" s="245"/>
      <c r="O10" s="246">
        <v>1</v>
      </c>
    </row>
    <row r="11" spans="1:80" x14ac:dyDescent="0.2">
      <c r="A11" s="247">
        <v>2</v>
      </c>
      <c r="B11" s="248" t="s">
        <v>110</v>
      </c>
      <c r="C11" s="249" t="s">
        <v>111</v>
      </c>
      <c r="D11" s="250" t="s">
        <v>103</v>
      </c>
      <c r="E11" s="251">
        <v>170</v>
      </c>
      <c r="F11" s="251"/>
      <c r="G11" s="252">
        <f>E11*F11</f>
        <v>0</v>
      </c>
      <c r="H11" s="253">
        <v>0.27993999999989699</v>
      </c>
      <c r="I11" s="254">
        <f>E11*H11</f>
        <v>47.589799999982489</v>
      </c>
      <c r="J11" s="253">
        <v>0</v>
      </c>
      <c r="K11" s="254">
        <f>E11*J11</f>
        <v>0</v>
      </c>
      <c r="O11" s="246">
        <v>2</v>
      </c>
      <c r="AA11" s="220">
        <v>1</v>
      </c>
      <c r="AB11" s="220">
        <v>1</v>
      </c>
      <c r="AC11" s="220">
        <v>1</v>
      </c>
      <c r="AZ11" s="220">
        <v>1</v>
      </c>
      <c r="BA11" s="220">
        <f>IF(AZ11=1,G11,0)</f>
        <v>0</v>
      </c>
      <c r="BB11" s="220">
        <f>IF(AZ11=2,G11,0)</f>
        <v>0</v>
      </c>
      <c r="BC11" s="220">
        <f>IF(AZ11=3,G11,0)</f>
        <v>0</v>
      </c>
      <c r="BD11" s="220">
        <f>IF(AZ11=4,G11,0)</f>
        <v>0</v>
      </c>
      <c r="BE11" s="220">
        <f>IF(AZ11=5,G11,0)</f>
        <v>0</v>
      </c>
      <c r="CA11" s="255">
        <v>1</v>
      </c>
      <c r="CB11" s="255">
        <v>1</v>
      </c>
    </row>
    <row r="12" spans="1:80" x14ac:dyDescent="0.2">
      <c r="A12" s="247">
        <v>3</v>
      </c>
      <c r="B12" s="248" t="s">
        <v>112</v>
      </c>
      <c r="C12" s="249" t="s">
        <v>140</v>
      </c>
      <c r="D12" s="250" t="s">
        <v>103</v>
      </c>
      <c r="E12" s="251">
        <v>170</v>
      </c>
      <c r="F12" s="251"/>
      <c r="G12" s="252">
        <f>E12*F12</f>
        <v>0</v>
      </c>
      <c r="H12" s="253">
        <v>0.30650999999988898</v>
      </c>
      <c r="I12" s="254">
        <f>E12*H12</f>
        <v>52.106699999981124</v>
      </c>
      <c r="J12" s="253">
        <v>0</v>
      </c>
      <c r="K12" s="254">
        <f>E12*J12</f>
        <v>0</v>
      </c>
      <c r="O12" s="246">
        <v>2</v>
      </c>
      <c r="AA12" s="220">
        <v>1</v>
      </c>
      <c r="AB12" s="220">
        <v>1</v>
      </c>
      <c r="AC12" s="220">
        <v>1</v>
      </c>
      <c r="AZ12" s="220">
        <v>1</v>
      </c>
      <c r="BA12" s="220">
        <f>IF(AZ12=1,G12,0)</f>
        <v>0</v>
      </c>
      <c r="BB12" s="220">
        <f>IF(AZ12=2,G12,0)</f>
        <v>0</v>
      </c>
      <c r="BC12" s="220">
        <f>IF(AZ12=3,G12,0)</f>
        <v>0</v>
      </c>
      <c r="BD12" s="220">
        <f>IF(AZ12=4,G12,0)</f>
        <v>0</v>
      </c>
      <c r="BE12" s="220">
        <f>IF(AZ12=5,G12,0)</f>
        <v>0</v>
      </c>
      <c r="CA12" s="255">
        <v>1</v>
      </c>
      <c r="CB12" s="255">
        <v>1</v>
      </c>
    </row>
    <row r="13" spans="1:80" x14ac:dyDescent="0.2">
      <c r="A13" s="247">
        <v>4</v>
      </c>
      <c r="B13" s="248" t="s">
        <v>141</v>
      </c>
      <c r="C13" s="249" t="s">
        <v>142</v>
      </c>
      <c r="D13" s="250" t="s">
        <v>103</v>
      </c>
      <c r="E13" s="251">
        <v>170</v>
      </c>
      <c r="F13" s="251"/>
      <c r="G13" s="252">
        <f>E13*F13</f>
        <v>0</v>
      </c>
      <c r="H13" s="253">
        <v>7.3899999999980495E-2</v>
      </c>
      <c r="I13" s="254">
        <f>E13*H13</f>
        <v>12.562999999996684</v>
      </c>
      <c r="J13" s="253">
        <v>0</v>
      </c>
      <c r="K13" s="254">
        <f>E13*J13</f>
        <v>0</v>
      </c>
      <c r="O13" s="246">
        <v>2</v>
      </c>
      <c r="AA13" s="220">
        <v>1</v>
      </c>
      <c r="AB13" s="220">
        <v>1</v>
      </c>
      <c r="AC13" s="220">
        <v>1</v>
      </c>
      <c r="AZ13" s="220">
        <v>1</v>
      </c>
      <c r="BA13" s="220">
        <f>IF(AZ13=1,G13,0)</f>
        <v>0</v>
      </c>
      <c r="BB13" s="220">
        <f>IF(AZ13=2,G13,0)</f>
        <v>0</v>
      </c>
      <c r="BC13" s="220">
        <f>IF(AZ13=3,G13,0)</f>
        <v>0</v>
      </c>
      <c r="BD13" s="220">
        <f>IF(AZ13=4,G13,0)</f>
        <v>0</v>
      </c>
      <c r="BE13" s="220">
        <f>IF(AZ13=5,G13,0)</f>
        <v>0</v>
      </c>
      <c r="CA13" s="255">
        <v>1</v>
      </c>
      <c r="CB13" s="255">
        <v>1</v>
      </c>
    </row>
    <row r="14" spans="1:80" x14ac:dyDescent="0.2">
      <c r="A14" s="247">
        <v>5</v>
      </c>
      <c r="B14" s="248" t="s">
        <v>143</v>
      </c>
      <c r="C14" s="249" t="s">
        <v>144</v>
      </c>
      <c r="D14" s="250" t="s">
        <v>103</v>
      </c>
      <c r="E14" s="251">
        <v>171.7</v>
      </c>
      <c r="F14" s="251"/>
      <c r="G14" s="252">
        <f>E14*F14</f>
        <v>0</v>
      </c>
      <c r="H14" s="253">
        <v>0.17599999999993099</v>
      </c>
      <c r="I14" s="254">
        <f>E14*H14</f>
        <v>30.219199999988149</v>
      </c>
      <c r="J14" s="253"/>
      <c r="K14" s="254">
        <f>E14*J14</f>
        <v>0</v>
      </c>
      <c r="O14" s="246">
        <v>2</v>
      </c>
      <c r="AA14" s="220">
        <v>3</v>
      </c>
      <c r="AB14" s="220">
        <v>1</v>
      </c>
      <c r="AC14" s="220">
        <v>59245266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3</v>
      </c>
      <c r="CB14" s="255">
        <v>1</v>
      </c>
    </row>
    <row r="15" spans="1:80" x14ac:dyDescent="0.2">
      <c r="A15" s="256"/>
      <c r="B15" s="259"/>
      <c r="C15" s="319" t="s">
        <v>145</v>
      </c>
      <c r="D15" s="320"/>
      <c r="E15" s="260">
        <v>171.7</v>
      </c>
      <c r="F15" s="261"/>
      <c r="G15" s="262"/>
      <c r="H15" s="263"/>
      <c r="I15" s="257"/>
      <c r="J15" s="264"/>
      <c r="K15" s="257"/>
      <c r="M15" s="258" t="s">
        <v>145</v>
      </c>
      <c r="O15" s="246"/>
    </row>
    <row r="16" spans="1:80" x14ac:dyDescent="0.2">
      <c r="A16" s="265"/>
      <c r="B16" s="266" t="s">
        <v>95</v>
      </c>
      <c r="C16" s="267" t="s">
        <v>109</v>
      </c>
      <c r="D16" s="268"/>
      <c r="E16" s="269"/>
      <c r="F16" s="270"/>
      <c r="G16" s="271">
        <f>SUM(G10:G15)</f>
        <v>0</v>
      </c>
      <c r="H16" s="272"/>
      <c r="I16" s="273">
        <f>SUM(I10:I15)</f>
        <v>142.47869999994845</v>
      </c>
      <c r="J16" s="272"/>
      <c r="K16" s="273">
        <f>SUM(K10:K15)</f>
        <v>0</v>
      </c>
      <c r="O16" s="246">
        <v>4</v>
      </c>
      <c r="BA16" s="274">
        <f>SUM(BA10:BA15)</f>
        <v>0</v>
      </c>
      <c r="BB16" s="274">
        <f>SUM(BB10:BB15)</f>
        <v>0</v>
      </c>
      <c r="BC16" s="274">
        <f>SUM(BC10:BC15)</f>
        <v>0</v>
      </c>
      <c r="BD16" s="274">
        <f>SUM(BD10:BD15)</f>
        <v>0</v>
      </c>
      <c r="BE16" s="274">
        <f>SUM(BE10:BE15)</f>
        <v>0</v>
      </c>
    </row>
    <row r="17" spans="1:80" x14ac:dyDescent="0.2">
      <c r="A17" s="236" t="s">
        <v>92</v>
      </c>
      <c r="B17" s="237" t="s">
        <v>122</v>
      </c>
      <c r="C17" s="238" t="s">
        <v>123</v>
      </c>
      <c r="D17" s="239"/>
      <c r="E17" s="240"/>
      <c r="F17" s="240"/>
      <c r="G17" s="241"/>
      <c r="H17" s="242"/>
      <c r="I17" s="243"/>
      <c r="J17" s="244"/>
      <c r="K17" s="245"/>
      <c r="O17" s="246">
        <v>1</v>
      </c>
    </row>
    <row r="18" spans="1:80" x14ac:dyDescent="0.2">
      <c r="A18" s="247">
        <v>6</v>
      </c>
      <c r="B18" s="248" t="s">
        <v>146</v>
      </c>
      <c r="C18" s="249" t="s">
        <v>147</v>
      </c>
      <c r="D18" s="250" t="s">
        <v>125</v>
      </c>
      <c r="E18" s="251">
        <v>142.47869999994799</v>
      </c>
      <c r="F18" s="251"/>
      <c r="G18" s="252">
        <f>E18*F18</f>
        <v>0</v>
      </c>
      <c r="H18" s="253">
        <v>0</v>
      </c>
      <c r="I18" s="254">
        <f>E18*H18</f>
        <v>0</v>
      </c>
      <c r="J18" s="253"/>
      <c r="K18" s="254">
        <f>E18*J18</f>
        <v>0</v>
      </c>
      <c r="O18" s="246">
        <v>2</v>
      </c>
      <c r="AA18" s="220">
        <v>7</v>
      </c>
      <c r="AB18" s="220">
        <v>1</v>
      </c>
      <c r="AC18" s="220">
        <v>2</v>
      </c>
      <c r="AZ18" s="220">
        <v>1</v>
      </c>
      <c r="BA18" s="220">
        <f>IF(AZ18=1,G18,0)</f>
        <v>0</v>
      </c>
      <c r="BB18" s="220">
        <f>IF(AZ18=2,G18,0)</f>
        <v>0</v>
      </c>
      <c r="BC18" s="220">
        <f>IF(AZ18=3,G18,0)</f>
        <v>0</v>
      </c>
      <c r="BD18" s="220">
        <f>IF(AZ18=4,G18,0)</f>
        <v>0</v>
      </c>
      <c r="BE18" s="220">
        <f>IF(AZ18=5,G18,0)</f>
        <v>0</v>
      </c>
      <c r="CA18" s="255">
        <v>7</v>
      </c>
      <c r="CB18" s="255">
        <v>1</v>
      </c>
    </row>
    <row r="19" spans="1:80" x14ac:dyDescent="0.2">
      <c r="A19" s="265"/>
      <c r="B19" s="266" t="s">
        <v>95</v>
      </c>
      <c r="C19" s="267" t="s">
        <v>124</v>
      </c>
      <c r="D19" s="268"/>
      <c r="E19" s="269"/>
      <c r="F19" s="270"/>
      <c r="G19" s="271">
        <f>SUM(G17:G18)</f>
        <v>0</v>
      </c>
      <c r="H19" s="272"/>
      <c r="I19" s="273">
        <f>SUM(I17:I18)</f>
        <v>0</v>
      </c>
      <c r="J19" s="272"/>
      <c r="K19" s="273">
        <f>SUM(K17:K18)</f>
        <v>0</v>
      </c>
      <c r="O19" s="246">
        <v>4</v>
      </c>
      <c r="BA19" s="274">
        <f>SUM(BA17:BA18)</f>
        <v>0</v>
      </c>
      <c r="BB19" s="274">
        <f>SUM(BB17:BB18)</f>
        <v>0</v>
      </c>
      <c r="BC19" s="274">
        <f>SUM(BC17:BC18)</f>
        <v>0</v>
      </c>
      <c r="BD19" s="274">
        <f>SUM(BD17:BD18)</f>
        <v>0</v>
      </c>
      <c r="BE19" s="274">
        <f>SUM(BE17:BE18)</f>
        <v>0</v>
      </c>
    </row>
    <row r="20" spans="1:80" x14ac:dyDescent="0.2">
      <c r="E20" s="220"/>
    </row>
    <row r="21" spans="1:80" x14ac:dyDescent="0.2">
      <c r="E21" s="220"/>
    </row>
    <row r="22" spans="1:80" x14ac:dyDescent="0.2">
      <c r="E22" s="220"/>
    </row>
    <row r="23" spans="1:80" x14ac:dyDescent="0.2">
      <c r="E23" s="220"/>
    </row>
    <row r="24" spans="1:80" x14ac:dyDescent="0.2">
      <c r="E24" s="220"/>
    </row>
    <row r="25" spans="1:80" x14ac:dyDescent="0.2">
      <c r="E25" s="220"/>
    </row>
    <row r="26" spans="1:80" x14ac:dyDescent="0.2">
      <c r="E26" s="220"/>
    </row>
    <row r="27" spans="1:80" x14ac:dyDescent="0.2">
      <c r="E27" s="220"/>
    </row>
    <row r="28" spans="1:80" x14ac:dyDescent="0.2">
      <c r="E28" s="220"/>
    </row>
    <row r="29" spans="1:80" x14ac:dyDescent="0.2">
      <c r="E29" s="220"/>
    </row>
    <row r="30" spans="1:80" x14ac:dyDescent="0.2">
      <c r="E30" s="220"/>
    </row>
    <row r="31" spans="1:80" x14ac:dyDescent="0.2">
      <c r="E31" s="220"/>
    </row>
    <row r="32" spans="1:80" x14ac:dyDescent="0.2">
      <c r="E32" s="220"/>
    </row>
    <row r="33" spans="1:7" x14ac:dyDescent="0.2">
      <c r="E33" s="220"/>
    </row>
    <row r="34" spans="1:7" x14ac:dyDescent="0.2">
      <c r="E34" s="220"/>
    </row>
    <row r="35" spans="1:7" x14ac:dyDescent="0.2">
      <c r="E35" s="220"/>
    </row>
    <row r="36" spans="1:7" x14ac:dyDescent="0.2">
      <c r="E36" s="220"/>
    </row>
    <row r="37" spans="1:7" x14ac:dyDescent="0.2">
      <c r="E37" s="220"/>
    </row>
    <row r="38" spans="1:7" x14ac:dyDescent="0.2">
      <c r="E38" s="220"/>
    </row>
    <row r="39" spans="1:7" x14ac:dyDescent="0.2">
      <c r="E39" s="220"/>
    </row>
    <row r="40" spans="1:7" x14ac:dyDescent="0.2">
      <c r="E40" s="220"/>
    </row>
    <row r="41" spans="1:7" x14ac:dyDescent="0.2">
      <c r="E41" s="220"/>
    </row>
    <row r="42" spans="1:7" x14ac:dyDescent="0.2">
      <c r="E42" s="220"/>
    </row>
    <row r="43" spans="1:7" x14ac:dyDescent="0.2">
      <c r="A43" s="264"/>
      <c r="B43" s="264"/>
      <c r="C43" s="264"/>
      <c r="D43" s="264"/>
      <c r="E43" s="264"/>
      <c r="F43" s="264"/>
      <c r="G43" s="264"/>
    </row>
    <row r="44" spans="1:7" x14ac:dyDescent="0.2">
      <c r="A44" s="264"/>
      <c r="B44" s="264"/>
      <c r="C44" s="264"/>
      <c r="D44" s="264"/>
      <c r="E44" s="264"/>
      <c r="F44" s="264"/>
      <c r="G44" s="264"/>
    </row>
    <row r="45" spans="1:7" x14ac:dyDescent="0.2">
      <c r="A45" s="264"/>
      <c r="B45" s="264"/>
      <c r="C45" s="264"/>
      <c r="D45" s="264"/>
      <c r="E45" s="264"/>
      <c r="F45" s="264"/>
      <c r="G45" s="264"/>
    </row>
    <row r="46" spans="1:7" x14ac:dyDescent="0.2">
      <c r="A46" s="264"/>
      <c r="B46" s="264"/>
      <c r="C46" s="264"/>
      <c r="D46" s="264"/>
      <c r="E46" s="264"/>
      <c r="F46" s="264"/>
      <c r="G46" s="264"/>
    </row>
    <row r="47" spans="1:7" x14ac:dyDescent="0.2">
      <c r="E47" s="220"/>
    </row>
    <row r="48" spans="1:7" x14ac:dyDescent="0.2">
      <c r="E48" s="220"/>
    </row>
    <row r="49" spans="5:5" x14ac:dyDescent="0.2">
      <c r="E49" s="220"/>
    </row>
    <row r="50" spans="5:5" x14ac:dyDescent="0.2">
      <c r="E50" s="220"/>
    </row>
    <row r="51" spans="5:5" x14ac:dyDescent="0.2">
      <c r="E51" s="220"/>
    </row>
    <row r="52" spans="5:5" x14ac:dyDescent="0.2">
      <c r="E52" s="220"/>
    </row>
    <row r="53" spans="5:5" x14ac:dyDescent="0.2">
      <c r="E53" s="220"/>
    </row>
    <row r="54" spans="5:5" x14ac:dyDescent="0.2">
      <c r="E54" s="220"/>
    </row>
    <row r="55" spans="5:5" x14ac:dyDescent="0.2">
      <c r="E55" s="220"/>
    </row>
    <row r="56" spans="5:5" x14ac:dyDescent="0.2">
      <c r="E56" s="220"/>
    </row>
    <row r="57" spans="5:5" x14ac:dyDescent="0.2">
      <c r="E57" s="220"/>
    </row>
    <row r="58" spans="5:5" x14ac:dyDescent="0.2">
      <c r="E58" s="220"/>
    </row>
    <row r="59" spans="5:5" x14ac:dyDescent="0.2">
      <c r="E59" s="220"/>
    </row>
    <row r="60" spans="5:5" x14ac:dyDescent="0.2">
      <c r="E60" s="220"/>
    </row>
    <row r="61" spans="5:5" x14ac:dyDescent="0.2">
      <c r="E61" s="220"/>
    </row>
    <row r="62" spans="5:5" x14ac:dyDescent="0.2">
      <c r="E62" s="220"/>
    </row>
    <row r="63" spans="5:5" x14ac:dyDescent="0.2">
      <c r="E63" s="220"/>
    </row>
    <row r="64" spans="5:5" x14ac:dyDescent="0.2">
      <c r="E64" s="220"/>
    </row>
    <row r="65" spans="1:7" x14ac:dyDescent="0.2">
      <c r="E65" s="220"/>
    </row>
    <row r="66" spans="1:7" x14ac:dyDescent="0.2">
      <c r="E66" s="220"/>
    </row>
    <row r="67" spans="1:7" x14ac:dyDescent="0.2">
      <c r="E67" s="220"/>
    </row>
    <row r="68" spans="1:7" x14ac:dyDescent="0.2">
      <c r="E68" s="220"/>
    </row>
    <row r="69" spans="1:7" x14ac:dyDescent="0.2">
      <c r="E69" s="220"/>
    </row>
    <row r="70" spans="1:7" x14ac:dyDescent="0.2">
      <c r="E70" s="220"/>
    </row>
    <row r="71" spans="1:7" x14ac:dyDescent="0.2">
      <c r="E71" s="220"/>
    </row>
    <row r="72" spans="1:7" x14ac:dyDescent="0.2">
      <c r="E72" s="220"/>
    </row>
    <row r="73" spans="1:7" x14ac:dyDescent="0.2">
      <c r="E73" s="220"/>
    </row>
    <row r="74" spans="1:7" x14ac:dyDescent="0.2">
      <c r="E74" s="220"/>
    </row>
    <row r="75" spans="1:7" x14ac:dyDescent="0.2">
      <c r="E75" s="220"/>
    </row>
    <row r="76" spans="1:7" x14ac:dyDescent="0.2">
      <c r="E76" s="220"/>
    </row>
    <row r="77" spans="1:7" x14ac:dyDescent="0.2">
      <c r="E77" s="220"/>
    </row>
    <row r="78" spans="1:7" x14ac:dyDescent="0.2">
      <c r="A78" s="275"/>
      <c r="B78" s="275"/>
    </row>
    <row r="79" spans="1:7" x14ac:dyDescent="0.2">
      <c r="A79" s="264"/>
      <c r="B79" s="264"/>
      <c r="C79" s="276"/>
      <c r="D79" s="276"/>
      <c r="E79" s="277"/>
      <c r="F79" s="276"/>
      <c r="G79" s="278"/>
    </row>
    <row r="80" spans="1:7" x14ac:dyDescent="0.2">
      <c r="A80" s="279"/>
      <c r="B80" s="279"/>
      <c r="C80" s="264"/>
      <c r="D80" s="264"/>
      <c r="E80" s="280"/>
      <c r="F80" s="264"/>
      <c r="G80" s="264"/>
    </row>
    <row r="81" spans="1:7" x14ac:dyDescent="0.2">
      <c r="A81" s="264"/>
      <c r="B81" s="264"/>
      <c r="C81" s="264"/>
      <c r="D81" s="264"/>
      <c r="E81" s="280"/>
      <c r="F81" s="264"/>
      <c r="G81" s="264"/>
    </row>
    <row r="82" spans="1:7" x14ac:dyDescent="0.2">
      <c r="A82" s="264"/>
      <c r="B82" s="264"/>
      <c r="C82" s="264"/>
      <c r="D82" s="264"/>
      <c r="E82" s="280"/>
      <c r="F82" s="264"/>
      <c r="G82" s="264"/>
    </row>
    <row r="83" spans="1:7" x14ac:dyDescent="0.2">
      <c r="A83" s="264"/>
      <c r="B83" s="264"/>
      <c r="C83" s="264"/>
      <c r="D83" s="264"/>
      <c r="E83" s="280"/>
      <c r="F83" s="264"/>
      <c r="G83" s="264"/>
    </row>
    <row r="84" spans="1:7" x14ac:dyDescent="0.2">
      <c r="A84" s="264"/>
      <c r="B84" s="264"/>
      <c r="C84" s="264"/>
      <c r="D84" s="264"/>
      <c r="E84" s="280"/>
      <c r="F84" s="264"/>
      <c r="G84" s="264"/>
    </row>
    <row r="85" spans="1:7" x14ac:dyDescent="0.2">
      <c r="A85" s="264"/>
      <c r="B85" s="264"/>
      <c r="C85" s="264"/>
      <c r="D85" s="264"/>
      <c r="E85" s="280"/>
      <c r="F85" s="264"/>
      <c r="G85" s="264"/>
    </row>
    <row r="86" spans="1:7" x14ac:dyDescent="0.2">
      <c r="A86" s="264"/>
      <c r="B86" s="264"/>
      <c r="C86" s="264"/>
      <c r="D86" s="264"/>
      <c r="E86" s="280"/>
      <c r="F86" s="264"/>
      <c r="G86" s="264"/>
    </row>
    <row r="87" spans="1:7" x14ac:dyDescent="0.2">
      <c r="A87" s="264"/>
      <c r="B87" s="264"/>
      <c r="C87" s="264"/>
      <c r="D87" s="264"/>
      <c r="E87" s="280"/>
      <c r="F87" s="264"/>
      <c r="G87" s="264"/>
    </row>
    <row r="88" spans="1:7" x14ac:dyDescent="0.2">
      <c r="A88" s="264"/>
      <c r="B88" s="264"/>
      <c r="C88" s="264"/>
      <c r="D88" s="264"/>
      <c r="E88" s="280"/>
      <c r="F88" s="264"/>
      <c r="G88" s="264"/>
    </row>
    <row r="89" spans="1:7" x14ac:dyDescent="0.2">
      <c r="A89" s="264"/>
      <c r="B89" s="264"/>
      <c r="C89" s="264"/>
      <c r="D89" s="264"/>
      <c r="E89" s="280"/>
      <c r="F89" s="264"/>
      <c r="G89" s="264"/>
    </row>
    <row r="90" spans="1:7" x14ac:dyDescent="0.2">
      <c r="A90" s="264"/>
      <c r="B90" s="264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</sheetData>
  <mergeCells count="5">
    <mergeCell ref="C15:D15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1.3</v>
      </c>
      <c r="D2" s="82" t="s">
        <v>149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99</v>
      </c>
      <c r="B5" s="93"/>
      <c r="C5" s="94" t="s">
        <v>100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'1.3 Rek'!E12</f>
        <v>0</v>
      </c>
      <c r="D15" s="133" t="str">
        <f>'1.3 Rek'!A17</f>
        <v>Zařízení staveniště</v>
      </c>
      <c r="E15" s="134"/>
      <c r="F15" s="135"/>
      <c r="G15" s="132">
        <f>'1.3 Rek'!I17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'1.3 Rek'!F12</f>
        <v>0</v>
      </c>
      <c r="D16" s="136" t="str">
        <f>'1.3 Rek'!A18</f>
        <v>Úklid staveniště</v>
      </c>
      <c r="E16" s="137"/>
      <c r="F16" s="138"/>
      <c r="G16" s="132">
        <f>'1.3 Rek'!I18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'1.3 Rek'!H12</f>
        <v>0</v>
      </c>
      <c r="D17" s="136" t="str">
        <f>'1.3 Rek'!A19</f>
        <v>Režie a mimostaveništní doprava</v>
      </c>
      <c r="E17" s="137"/>
      <c r="F17" s="138"/>
      <c r="G17" s="132">
        <f>'1.3 Rek'!I19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'1.3 Rek'!G12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'1.3 Rek'!I12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'1.3 Rek'!H20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1"/>
  <sheetViews>
    <sheetView workbookViewId="0">
      <selection activeCell="G20" sqref="G20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1.3</v>
      </c>
      <c r="I1" s="177"/>
    </row>
    <row r="2" spans="1:57" ht="13.5" thickBot="1" x14ac:dyDescent="0.25">
      <c r="A2" s="312" t="s">
        <v>70</v>
      </c>
      <c r="B2" s="313"/>
      <c r="C2" s="178" t="s">
        <v>101</v>
      </c>
      <c r="D2" s="179"/>
      <c r="E2" s="180"/>
      <c r="F2" s="179"/>
      <c r="G2" s="314" t="s">
        <v>149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'1.3 Pol'!B7</f>
        <v>1</v>
      </c>
      <c r="B7" s="61" t="str">
        <f>'1.3 Pol'!C7</f>
        <v>Zemní práce</v>
      </c>
      <c r="D7" s="190"/>
      <c r="E7" s="282">
        <f>'1.3 Pol'!BA12</f>
        <v>0</v>
      </c>
      <c r="F7" s="283">
        <f>'1.3 Pol'!BB12</f>
        <v>0</v>
      </c>
      <c r="G7" s="283">
        <f>'1.3 Pol'!BC12</f>
        <v>0</v>
      </c>
      <c r="H7" s="283">
        <f>'1.3 Pol'!BD12</f>
        <v>0</v>
      </c>
      <c r="I7" s="284">
        <f>'1.3 Pol'!BE12</f>
        <v>0</v>
      </c>
    </row>
    <row r="8" spans="1:57" s="111" customFormat="1" x14ac:dyDescent="0.2">
      <c r="A8" s="281" t="str">
        <f>'1.3 Pol'!B13</f>
        <v>5</v>
      </c>
      <c r="B8" s="61" t="str">
        <f>'1.3 Pol'!C13</f>
        <v>Komunikace</v>
      </c>
      <c r="D8" s="190"/>
      <c r="E8" s="282">
        <f>'1.3 Pol'!BA19</f>
        <v>0</v>
      </c>
      <c r="F8" s="283">
        <f>'1.3 Pol'!BB19</f>
        <v>0</v>
      </c>
      <c r="G8" s="283">
        <f>'1.3 Pol'!BC19</f>
        <v>0</v>
      </c>
      <c r="H8" s="283">
        <f>'1.3 Pol'!BD19</f>
        <v>0</v>
      </c>
      <c r="I8" s="284">
        <f>'1.3 Pol'!BE19</f>
        <v>0</v>
      </c>
    </row>
    <row r="9" spans="1:57" s="111" customFormat="1" x14ac:dyDescent="0.2">
      <c r="A9" s="281" t="str">
        <f>'1.3 Pol'!B20</f>
        <v>90</v>
      </c>
      <c r="B9" s="61" t="str">
        <f>'1.3 Pol'!C20</f>
        <v>Ostatní práce</v>
      </c>
      <c r="D9" s="190"/>
      <c r="E9" s="282">
        <f>'1.3 Pol'!BA22</f>
        <v>0</v>
      </c>
      <c r="F9" s="283">
        <f>'1.3 Pol'!BB22</f>
        <v>0</v>
      </c>
      <c r="G9" s="283">
        <f>'1.3 Pol'!BC22</f>
        <v>0</v>
      </c>
      <c r="H9" s="283">
        <f>'1.3 Pol'!BD22</f>
        <v>0</v>
      </c>
      <c r="I9" s="284">
        <f>'1.3 Pol'!BE22</f>
        <v>0</v>
      </c>
    </row>
    <row r="10" spans="1:57" s="111" customFormat="1" x14ac:dyDescent="0.2">
      <c r="A10" s="281" t="str">
        <f>'1.3 Pol'!B23</f>
        <v>99</v>
      </c>
      <c r="B10" s="61" t="str">
        <f>'1.3 Pol'!C23</f>
        <v>Staveništní přesun hmot</v>
      </c>
      <c r="D10" s="190"/>
      <c r="E10" s="282">
        <f>'1.3 Pol'!BA25</f>
        <v>0</v>
      </c>
      <c r="F10" s="283">
        <f>'1.3 Pol'!BB25</f>
        <v>0</v>
      </c>
      <c r="G10" s="283">
        <f>'1.3 Pol'!BC25</f>
        <v>0</v>
      </c>
      <c r="H10" s="283">
        <f>'1.3 Pol'!BD25</f>
        <v>0</v>
      </c>
      <c r="I10" s="284">
        <f>'1.3 Pol'!BE25</f>
        <v>0</v>
      </c>
    </row>
    <row r="11" spans="1:57" s="111" customFormat="1" ht="13.5" thickBot="1" x14ac:dyDescent="0.25">
      <c r="A11" s="281" t="str">
        <f>'1.3 Pol'!B26</f>
        <v>D96</v>
      </c>
      <c r="B11" s="61" t="str">
        <f>'1.3 Pol'!C26</f>
        <v>Přesuny suti a vybouraných hmot</v>
      </c>
      <c r="D11" s="190"/>
      <c r="E11" s="282">
        <f>'1.3 Pol'!BA30</f>
        <v>0</v>
      </c>
      <c r="F11" s="283">
        <f>'1.3 Pol'!BB30</f>
        <v>0</v>
      </c>
      <c r="G11" s="283">
        <f>'1.3 Pol'!BC30</f>
        <v>0</v>
      </c>
      <c r="H11" s="283">
        <f>'1.3 Pol'!BD30</f>
        <v>0</v>
      </c>
      <c r="I11" s="284">
        <f>'1.3 Pol'!BE30</f>
        <v>0</v>
      </c>
    </row>
    <row r="12" spans="1:57" s="13" customFormat="1" ht="13.5" thickBot="1" x14ac:dyDescent="0.25">
      <c r="A12" s="191"/>
      <c r="B12" s="192" t="s">
        <v>73</v>
      </c>
      <c r="C12" s="192"/>
      <c r="D12" s="193"/>
      <c r="E12" s="194">
        <f>SUM(E7:E11)</f>
        <v>0</v>
      </c>
      <c r="F12" s="195">
        <f>SUM(F7:F11)</f>
        <v>0</v>
      </c>
      <c r="G12" s="195">
        <f>SUM(G7:G11)</f>
        <v>0</v>
      </c>
      <c r="H12" s="195">
        <f>SUM(H7:H11)</f>
        <v>0</v>
      </c>
      <c r="I12" s="196">
        <f>SUM(I7:I11)</f>
        <v>0</v>
      </c>
    </row>
    <row r="13" spans="1:57" x14ac:dyDescent="0.2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57" ht="19.5" customHeight="1" x14ac:dyDescent="0.25">
      <c r="A14" s="182" t="s">
        <v>74</v>
      </c>
      <c r="B14" s="182"/>
      <c r="C14" s="182"/>
      <c r="D14" s="182"/>
      <c r="E14" s="182"/>
      <c r="F14" s="182"/>
      <c r="G14" s="197"/>
      <c r="H14" s="182"/>
      <c r="I14" s="182"/>
      <c r="BA14" s="117"/>
      <c r="BB14" s="117"/>
      <c r="BC14" s="117"/>
      <c r="BD14" s="117"/>
      <c r="BE14" s="117"/>
    </row>
    <row r="15" spans="1:57" ht="13.5" thickBot="1" x14ac:dyDescent="0.25"/>
    <row r="16" spans="1:57" x14ac:dyDescent="0.2">
      <c r="A16" s="148" t="s">
        <v>75</v>
      </c>
      <c r="B16" s="149"/>
      <c r="C16" s="149"/>
      <c r="D16" s="198"/>
      <c r="E16" s="199" t="s">
        <v>76</v>
      </c>
      <c r="F16" s="200" t="s">
        <v>9</v>
      </c>
      <c r="G16" s="201" t="s">
        <v>77</v>
      </c>
      <c r="H16" s="202"/>
      <c r="I16" s="203" t="s">
        <v>76</v>
      </c>
    </row>
    <row r="17" spans="1:53" x14ac:dyDescent="0.2">
      <c r="A17" s="204" t="s">
        <v>135</v>
      </c>
      <c r="B17" s="205"/>
      <c r="C17" s="205"/>
      <c r="D17" s="206"/>
      <c r="E17" s="207">
        <v>0</v>
      </c>
      <c r="F17" s="208">
        <v>1</v>
      </c>
      <c r="G17" s="209">
        <f>SUM(E12:I12)</f>
        <v>0</v>
      </c>
      <c r="H17" s="210"/>
      <c r="I17" s="211">
        <f>E17+F17*G17/100</f>
        <v>0</v>
      </c>
      <c r="BA17">
        <v>2</v>
      </c>
    </row>
    <row r="18" spans="1:53" x14ac:dyDescent="0.2">
      <c r="A18" s="204" t="s">
        <v>136</v>
      </c>
      <c r="B18" s="205"/>
      <c r="C18" s="205"/>
      <c r="D18" s="206"/>
      <c r="E18" s="207">
        <v>0</v>
      </c>
      <c r="F18" s="208">
        <v>0.5</v>
      </c>
      <c r="G18" s="209">
        <f>SUM(E12:I12)</f>
        <v>0</v>
      </c>
      <c r="H18" s="210"/>
      <c r="I18" s="211">
        <f>E18+F18*G18/100</f>
        <v>0</v>
      </c>
      <c r="BA18">
        <v>2</v>
      </c>
    </row>
    <row r="19" spans="1:53" x14ac:dyDescent="0.2">
      <c r="A19" s="204" t="s">
        <v>137</v>
      </c>
      <c r="B19" s="205"/>
      <c r="C19" s="205"/>
      <c r="D19" s="206"/>
      <c r="E19" s="207">
        <v>0</v>
      </c>
      <c r="F19" s="208">
        <v>3</v>
      </c>
      <c r="G19" s="209">
        <f>SUM(E12:I12)</f>
        <v>0</v>
      </c>
      <c r="H19" s="210"/>
      <c r="I19" s="211">
        <f>E19+F19*G19/100</f>
        <v>0</v>
      </c>
      <c r="BA19">
        <v>2</v>
      </c>
    </row>
    <row r="20" spans="1:53" ht="13.5" thickBot="1" x14ac:dyDescent="0.25">
      <c r="A20" s="212"/>
      <c r="B20" s="213" t="s">
        <v>78</v>
      </c>
      <c r="C20" s="214"/>
      <c r="D20" s="215"/>
      <c r="E20" s="216"/>
      <c r="F20" s="217"/>
      <c r="G20" s="217"/>
      <c r="H20" s="317">
        <f>SUM(I17:I19)</f>
        <v>0</v>
      </c>
      <c r="I20" s="318"/>
    </row>
    <row r="22" spans="1:53" x14ac:dyDescent="0.2">
      <c r="B22" s="13"/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  <row r="70" spans="6:9" x14ac:dyDescent="0.2">
      <c r="F70" s="218"/>
      <c r="G70" s="219"/>
      <c r="H70" s="219"/>
      <c r="I70" s="45"/>
    </row>
    <row r="71" spans="6:9" x14ac:dyDescent="0.2">
      <c r="F71" s="218"/>
      <c r="G71" s="219"/>
      <c r="H71" s="219"/>
      <c r="I71" s="45"/>
    </row>
  </sheetData>
  <mergeCells count="4">
    <mergeCell ref="A1:B1"/>
    <mergeCell ref="A2:B2"/>
    <mergeCell ref="G2:I2"/>
    <mergeCell ref="H20:I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03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20" customWidth="1"/>
    <col min="2" max="2" width="11.5703125" style="220" customWidth="1"/>
    <col min="3" max="3" width="40.42578125" style="220" customWidth="1"/>
    <col min="4" max="4" width="5.5703125" style="220" customWidth="1"/>
    <col min="5" max="5" width="8.5703125" style="229" customWidth="1"/>
    <col min="6" max="6" width="9.85546875" style="220" customWidth="1"/>
    <col min="7" max="7" width="13.85546875" style="220" customWidth="1"/>
    <col min="8" max="8" width="11.7109375" style="220" hidden="1" customWidth="1"/>
    <col min="9" max="9" width="11.5703125" style="220" hidden="1" customWidth="1"/>
    <col min="10" max="10" width="11" style="220" hidden="1" customWidth="1"/>
    <col min="11" max="11" width="10.42578125" style="220" hidden="1" customWidth="1"/>
    <col min="12" max="12" width="75.42578125" style="220" customWidth="1"/>
    <col min="13" max="13" width="45.28515625" style="220" customWidth="1"/>
    <col min="14" max="16384" width="9.140625" style="220"/>
  </cols>
  <sheetData>
    <row r="1" spans="1:80" ht="15.75" x14ac:dyDescent="0.25">
      <c r="A1" s="321" t="s">
        <v>79</v>
      </c>
      <c r="B1" s="321"/>
      <c r="C1" s="321"/>
      <c r="D1" s="321"/>
      <c r="E1" s="321"/>
      <c r="F1" s="321"/>
      <c r="G1" s="321"/>
    </row>
    <row r="2" spans="1:80" ht="14.25" customHeight="1" thickBot="1" x14ac:dyDescent="0.25">
      <c r="B2" s="221"/>
      <c r="C2" s="222"/>
      <c r="D2" s="222"/>
      <c r="E2" s="223"/>
      <c r="F2" s="222"/>
      <c r="G2" s="222"/>
    </row>
    <row r="3" spans="1:80" ht="13.5" thickTop="1" x14ac:dyDescent="0.2">
      <c r="A3" s="310" t="s">
        <v>2</v>
      </c>
      <c r="B3" s="311"/>
      <c r="C3" s="172" t="s">
        <v>98</v>
      </c>
      <c r="D3" s="173"/>
      <c r="E3" s="224" t="s">
        <v>80</v>
      </c>
      <c r="F3" s="225">
        <f>'1.3 Rek'!H1</f>
        <v>1.3</v>
      </c>
      <c r="G3" s="226"/>
    </row>
    <row r="4" spans="1:80" ht="13.5" thickBot="1" x14ac:dyDescent="0.25">
      <c r="A4" s="322" t="s">
        <v>70</v>
      </c>
      <c r="B4" s="313"/>
      <c r="C4" s="178" t="s">
        <v>101</v>
      </c>
      <c r="D4" s="179"/>
      <c r="E4" s="323" t="str">
        <f>'1.3 Rek'!G2</f>
        <v>Vjezdy</v>
      </c>
      <c r="F4" s="324"/>
      <c r="G4" s="325"/>
    </row>
    <row r="5" spans="1:80" ht="13.5" thickTop="1" x14ac:dyDescent="0.2">
      <c r="A5" s="227"/>
      <c r="B5" s="228"/>
      <c r="C5" s="228"/>
      <c r="G5" s="230"/>
    </row>
    <row r="6" spans="1:80" ht="27" customHeight="1" x14ac:dyDescent="0.2">
      <c r="A6" s="231" t="s">
        <v>81</v>
      </c>
      <c r="B6" s="232" t="s">
        <v>82</v>
      </c>
      <c r="C6" s="232" t="s">
        <v>83</v>
      </c>
      <c r="D6" s="232" t="s">
        <v>84</v>
      </c>
      <c r="E6" s="233" t="s">
        <v>85</v>
      </c>
      <c r="F6" s="232" t="s">
        <v>86</v>
      </c>
      <c r="G6" s="234" t="s">
        <v>87</v>
      </c>
      <c r="H6" s="235" t="s">
        <v>88</v>
      </c>
      <c r="I6" s="235" t="s">
        <v>89</v>
      </c>
      <c r="J6" s="235" t="s">
        <v>90</v>
      </c>
      <c r="K6" s="235" t="s">
        <v>91</v>
      </c>
    </row>
    <row r="7" spans="1:80" x14ac:dyDescent="0.2">
      <c r="A7" s="236" t="s">
        <v>92</v>
      </c>
      <c r="B7" s="237" t="s">
        <v>93</v>
      </c>
      <c r="C7" s="238" t="s">
        <v>94</v>
      </c>
      <c r="D7" s="239"/>
      <c r="E7" s="240"/>
      <c r="F7" s="240"/>
      <c r="G7" s="241"/>
      <c r="H7" s="242"/>
      <c r="I7" s="243"/>
      <c r="J7" s="244"/>
      <c r="K7" s="245"/>
      <c r="O7" s="246">
        <v>1</v>
      </c>
    </row>
    <row r="8" spans="1:80" x14ac:dyDescent="0.2">
      <c r="A8" s="247">
        <v>1</v>
      </c>
      <c r="B8" s="248" t="s">
        <v>150</v>
      </c>
      <c r="C8" s="249" t="s">
        <v>151</v>
      </c>
      <c r="D8" s="250" t="s">
        <v>103</v>
      </c>
      <c r="E8" s="251">
        <v>85</v>
      </c>
      <c r="F8" s="251"/>
      <c r="G8" s="252">
        <f>E8*F8</f>
        <v>0</v>
      </c>
      <c r="H8" s="253">
        <v>0</v>
      </c>
      <c r="I8" s="254">
        <f>E8*H8</f>
        <v>0</v>
      </c>
      <c r="J8" s="253">
        <v>-0.224999999999909</v>
      </c>
      <c r="K8" s="254">
        <f>E8*J8</f>
        <v>-19.124999999992266</v>
      </c>
      <c r="O8" s="246">
        <v>2</v>
      </c>
      <c r="AA8" s="220">
        <v>1</v>
      </c>
      <c r="AB8" s="220">
        <v>0</v>
      </c>
      <c r="AC8" s="220">
        <v>0</v>
      </c>
      <c r="AZ8" s="220">
        <v>1</v>
      </c>
      <c r="BA8" s="220">
        <f>IF(AZ8=1,G8,0)</f>
        <v>0</v>
      </c>
      <c r="BB8" s="220">
        <f>IF(AZ8=2,G8,0)</f>
        <v>0</v>
      </c>
      <c r="BC8" s="220">
        <f>IF(AZ8=3,G8,0)</f>
        <v>0</v>
      </c>
      <c r="BD8" s="220">
        <f>IF(AZ8=4,G8,0)</f>
        <v>0</v>
      </c>
      <c r="BE8" s="220">
        <f>IF(AZ8=5,G8,0)</f>
        <v>0</v>
      </c>
      <c r="CA8" s="255">
        <v>1</v>
      </c>
      <c r="CB8" s="255">
        <v>0</v>
      </c>
    </row>
    <row r="9" spans="1:80" x14ac:dyDescent="0.2">
      <c r="A9" s="247">
        <v>2</v>
      </c>
      <c r="B9" s="248" t="s">
        <v>152</v>
      </c>
      <c r="C9" s="249" t="s">
        <v>153</v>
      </c>
      <c r="D9" s="250" t="s">
        <v>103</v>
      </c>
      <c r="E9" s="251">
        <v>150</v>
      </c>
      <c r="F9" s="251"/>
      <c r="G9" s="252">
        <f>E9*F9</f>
        <v>0</v>
      </c>
      <c r="H9" s="253">
        <v>0</v>
      </c>
      <c r="I9" s="254">
        <f>E9*H9</f>
        <v>0</v>
      </c>
      <c r="J9" s="253">
        <v>-0.400000000000091</v>
      </c>
      <c r="K9" s="254">
        <f>E9*J9</f>
        <v>-60.00000000001365</v>
      </c>
      <c r="O9" s="246">
        <v>2</v>
      </c>
      <c r="AA9" s="220">
        <v>1</v>
      </c>
      <c r="AB9" s="220">
        <v>1</v>
      </c>
      <c r="AC9" s="220">
        <v>1</v>
      </c>
      <c r="AZ9" s="220">
        <v>1</v>
      </c>
      <c r="BA9" s="220">
        <f>IF(AZ9=1,G9,0)</f>
        <v>0</v>
      </c>
      <c r="BB9" s="220">
        <f>IF(AZ9=2,G9,0)</f>
        <v>0</v>
      </c>
      <c r="BC9" s="220">
        <f>IF(AZ9=3,G9,0)</f>
        <v>0</v>
      </c>
      <c r="BD9" s="220">
        <f>IF(AZ9=4,G9,0)</f>
        <v>0</v>
      </c>
      <c r="BE9" s="220">
        <f>IF(AZ9=5,G9,0)</f>
        <v>0</v>
      </c>
      <c r="CA9" s="255">
        <v>1</v>
      </c>
      <c r="CB9" s="255">
        <v>1</v>
      </c>
    </row>
    <row r="10" spans="1:80" x14ac:dyDescent="0.2">
      <c r="A10" s="247">
        <v>3</v>
      </c>
      <c r="B10" s="248" t="s">
        <v>154</v>
      </c>
      <c r="C10" s="249" t="s">
        <v>155</v>
      </c>
      <c r="D10" s="250" t="s">
        <v>103</v>
      </c>
      <c r="E10" s="251">
        <v>65</v>
      </c>
      <c r="F10" s="251"/>
      <c r="G10" s="252">
        <f>E10*F10</f>
        <v>0</v>
      </c>
      <c r="H10" s="253">
        <v>0</v>
      </c>
      <c r="I10" s="254">
        <f>E10*H10</f>
        <v>0</v>
      </c>
      <c r="J10" s="253">
        <v>-9.7999999999956303E-2</v>
      </c>
      <c r="K10" s="254">
        <f>E10*J10</f>
        <v>-6.3699999999971597</v>
      </c>
      <c r="O10" s="246">
        <v>2</v>
      </c>
      <c r="AA10" s="220">
        <v>1</v>
      </c>
      <c r="AB10" s="220">
        <v>1</v>
      </c>
      <c r="AC10" s="220">
        <v>1</v>
      </c>
      <c r="AZ10" s="220">
        <v>1</v>
      </c>
      <c r="BA10" s="220">
        <f>IF(AZ10=1,G10,0)</f>
        <v>0</v>
      </c>
      <c r="BB10" s="220">
        <f>IF(AZ10=2,G10,0)</f>
        <v>0</v>
      </c>
      <c r="BC10" s="220">
        <f>IF(AZ10=3,G10,0)</f>
        <v>0</v>
      </c>
      <c r="BD10" s="220">
        <f>IF(AZ10=4,G10,0)</f>
        <v>0</v>
      </c>
      <c r="BE10" s="220">
        <f>IF(AZ10=5,G10,0)</f>
        <v>0</v>
      </c>
      <c r="CA10" s="255">
        <v>1</v>
      </c>
      <c r="CB10" s="255">
        <v>1</v>
      </c>
    </row>
    <row r="11" spans="1:80" x14ac:dyDescent="0.2">
      <c r="A11" s="247">
        <v>4</v>
      </c>
      <c r="B11" s="248" t="s">
        <v>105</v>
      </c>
      <c r="C11" s="249" t="s">
        <v>106</v>
      </c>
      <c r="D11" s="250" t="s">
        <v>103</v>
      </c>
      <c r="E11" s="251">
        <v>479</v>
      </c>
      <c r="F11" s="251"/>
      <c r="G11" s="252">
        <f>E11*F11</f>
        <v>0</v>
      </c>
      <c r="H11" s="253">
        <v>0</v>
      </c>
      <c r="I11" s="254">
        <f>E11*H11</f>
        <v>0</v>
      </c>
      <c r="J11" s="253">
        <v>0</v>
      </c>
      <c r="K11" s="254">
        <f>E11*J11</f>
        <v>0</v>
      </c>
      <c r="O11" s="246">
        <v>2</v>
      </c>
      <c r="AA11" s="220">
        <v>1</v>
      </c>
      <c r="AB11" s="220">
        <v>1</v>
      </c>
      <c r="AC11" s="220">
        <v>1</v>
      </c>
      <c r="AZ11" s="220">
        <v>1</v>
      </c>
      <c r="BA11" s="220">
        <f>IF(AZ11=1,G11,0)</f>
        <v>0</v>
      </c>
      <c r="BB11" s="220">
        <f>IF(AZ11=2,G11,0)</f>
        <v>0</v>
      </c>
      <c r="BC11" s="220">
        <f>IF(AZ11=3,G11,0)</f>
        <v>0</v>
      </c>
      <c r="BD11" s="220">
        <f>IF(AZ11=4,G11,0)</f>
        <v>0</v>
      </c>
      <c r="BE11" s="220">
        <f>IF(AZ11=5,G11,0)</f>
        <v>0</v>
      </c>
      <c r="CA11" s="255">
        <v>1</v>
      </c>
      <c r="CB11" s="255">
        <v>1</v>
      </c>
    </row>
    <row r="12" spans="1:80" x14ac:dyDescent="0.2">
      <c r="A12" s="265"/>
      <c r="B12" s="266" t="s">
        <v>95</v>
      </c>
      <c r="C12" s="267" t="s">
        <v>102</v>
      </c>
      <c r="D12" s="268"/>
      <c r="E12" s="269"/>
      <c r="F12" s="270"/>
      <c r="G12" s="271">
        <f>SUM(G7:G11)</f>
        <v>0</v>
      </c>
      <c r="H12" s="272"/>
      <c r="I12" s="273">
        <f>SUM(I7:I11)</f>
        <v>0</v>
      </c>
      <c r="J12" s="272"/>
      <c r="K12" s="273">
        <f>SUM(K7:K11)</f>
        <v>-85.495000000003074</v>
      </c>
      <c r="O12" s="246">
        <v>4</v>
      </c>
      <c r="BA12" s="274">
        <f>SUM(BA7:BA11)</f>
        <v>0</v>
      </c>
      <c r="BB12" s="274">
        <f>SUM(BB7:BB11)</f>
        <v>0</v>
      </c>
      <c r="BC12" s="274">
        <f>SUM(BC7:BC11)</f>
        <v>0</v>
      </c>
      <c r="BD12" s="274">
        <f>SUM(BD7:BD11)</f>
        <v>0</v>
      </c>
      <c r="BE12" s="274">
        <f>SUM(BE7:BE11)</f>
        <v>0</v>
      </c>
    </row>
    <row r="13" spans="1:80" x14ac:dyDescent="0.2">
      <c r="A13" s="236" t="s">
        <v>92</v>
      </c>
      <c r="B13" s="237" t="s">
        <v>107</v>
      </c>
      <c r="C13" s="238" t="s">
        <v>108</v>
      </c>
      <c r="D13" s="239"/>
      <c r="E13" s="240"/>
      <c r="F13" s="240"/>
      <c r="G13" s="241"/>
      <c r="H13" s="242"/>
      <c r="I13" s="243"/>
      <c r="J13" s="244"/>
      <c r="K13" s="245"/>
      <c r="O13" s="246">
        <v>1</v>
      </c>
    </row>
    <row r="14" spans="1:80" x14ac:dyDescent="0.2">
      <c r="A14" s="247">
        <v>5</v>
      </c>
      <c r="B14" s="248" t="s">
        <v>110</v>
      </c>
      <c r="C14" s="249" t="s">
        <v>111</v>
      </c>
      <c r="D14" s="250" t="s">
        <v>103</v>
      </c>
      <c r="E14" s="251">
        <v>479</v>
      </c>
      <c r="F14" s="251"/>
      <c r="G14" s="252">
        <f>E14*F14</f>
        <v>0</v>
      </c>
      <c r="H14" s="253">
        <v>0.27993999999989699</v>
      </c>
      <c r="I14" s="254">
        <f>E14*H14</f>
        <v>134.09125999995067</v>
      </c>
      <c r="J14" s="253">
        <v>0</v>
      </c>
      <c r="K14" s="254">
        <f>E14*J14</f>
        <v>0</v>
      </c>
      <c r="O14" s="246">
        <v>2</v>
      </c>
      <c r="AA14" s="220">
        <v>1</v>
      </c>
      <c r="AB14" s="220">
        <v>1</v>
      </c>
      <c r="AC14" s="220">
        <v>1</v>
      </c>
      <c r="AZ14" s="220">
        <v>1</v>
      </c>
      <c r="BA14" s="220">
        <f>IF(AZ14=1,G14,0)</f>
        <v>0</v>
      </c>
      <c r="BB14" s="220">
        <f>IF(AZ14=2,G14,0)</f>
        <v>0</v>
      </c>
      <c r="BC14" s="220">
        <f>IF(AZ14=3,G14,0)</f>
        <v>0</v>
      </c>
      <c r="BD14" s="220">
        <f>IF(AZ14=4,G14,0)</f>
        <v>0</v>
      </c>
      <c r="BE14" s="220">
        <f>IF(AZ14=5,G14,0)</f>
        <v>0</v>
      </c>
      <c r="CA14" s="255">
        <v>1</v>
      </c>
      <c r="CB14" s="255">
        <v>1</v>
      </c>
    </row>
    <row r="15" spans="1:80" x14ac:dyDescent="0.2">
      <c r="A15" s="247">
        <v>6</v>
      </c>
      <c r="B15" s="248" t="s">
        <v>112</v>
      </c>
      <c r="C15" s="249" t="s">
        <v>140</v>
      </c>
      <c r="D15" s="250" t="s">
        <v>103</v>
      </c>
      <c r="E15" s="251">
        <v>579</v>
      </c>
      <c r="F15" s="251"/>
      <c r="G15" s="252">
        <f>E15*F15</f>
        <v>0</v>
      </c>
      <c r="H15" s="253">
        <v>0.30650999999988898</v>
      </c>
      <c r="I15" s="254">
        <f>E15*H15</f>
        <v>177.46928999993571</v>
      </c>
      <c r="J15" s="253">
        <v>0</v>
      </c>
      <c r="K15" s="254">
        <f>E15*J15</f>
        <v>0</v>
      </c>
      <c r="O15" s="246">
        <v>2</v>
      </c>
      <c r="AA15" s="220">
        <v>1</v>
      </c>
      <c r="AB15" s="220">
        <v>1</v>
      </c>
      <c r="AC15" s="220">
        <v>1</v>
      </c>
      <c r="AZ15" s="220">
        <v>1</v>
      </c>
      <c r="BA15" s="220">
        <f>IF(AZ15=1,G15,0)</f>
        <v>0</v>
      </c>
      <c r="BB15" s="220">
        <f>IF(AZ15=2,G15,0)</f>
        <v>0</v>
      </c>
      <c r="BC15" s="220">
        <f>IF(AZ15=3,G15,0)</f>
        <v>0</v>
      </c>
      <c r="BD15" s="220">
        <f>IF(AZ15=4,G15,0)</f>
        <v>0</v>
      </c>
      <c r="BE15" s="220">
        <f>IF(AZ15=5,G15,0)</f>
        <v>0</v>
      </c>
      <c r="CA15" s="255">
        <v>1</v>
      </c>
      <c r="CB15" s="255">
        <v>1</v>
      </c>
    </row>
    <row r="16" spans="1:80" x14ac:dyDescent="0.2">
      <c r="A16" s="247">
        <v>7</v>
      </c>
      <c r="B16" s="248" t="s">
        <v>141</v>
      </c>
      <c r="C16" s="249" t="s">
        <v>142</v>
      </c>
      <c r="D16" s="250" t="s">
        <v>103</v>
      </c>
      <c r="E16" s="251">
        <v>479</v>
      </c>
      <c r="F16" s="251"/>
      <c r="G16" s="252">
        <f>E16*F16</f>
        <v>0</v>
      </c>
      <c r="H16" s="253">
        <v>7.3899999999980495E-2</v>
      </c>
      <c r="I16" s="254">
        <f>E16*H16</f>
        <v>35.398099999990656</v>
      </c>
      <c r="J16" s="253">
        <v>0</v>
      </c>
      <c r="K16" s="254">
        <f>E16*J16</f>
        <v>0</v>
      </c>
      <c r="O16" s="246">
        <v>2</v>
      </c>
      <c r="AA16" s="220">
        <v>1</v>
      </c>
      <c r="AB16" s="220">
        <v>1</v>
      </c>
      <c r="AC16" s="220">
        <v>1</v>
      </c>
      <c r="AZ16" s="220">
        <v>1</v>
      </c>
      <c r="BA16" s="220">
        <f>IF(AZ16=1,G16,0)</f>
        <v>0</v>
      </c>
      <c r="BB16" s="220">
        <f>IF(AZ16=2,G16,0)</f>
        <v>0</v>
      </c>
      <c r="BC16" s="220">
        <f>IF(AZ16=3,G16,0)</f>
        <v>0</v>
      </c>
      <c r="BD16" s="220">
        <f>IF(AZ16=4,G16,0)</f>
        <v>0</v>
      </c>
      <c r="BE16" s="220">
        <f>IF(AZ16=5,G16,0)</f>
        <v>0</v>
      </c>
      <c r="CA16" s="255">
        <v>1</v>
      </c>
      <c r="CB16" s="255">
        <v>1</v>
      </c>
    </row>
    <row r="17" spans="1:80" x14ac:dyDescent="0.2">
      <c r="A17" s="247">
        <v>8</v>
      </c>
      <c r="B17" s="248" t="s">
        <v>143</v>
      </c>
      <c r="C17" s="249" t="s">
        <v>144</v>
      </c>
      <c r="D17" s="250" t="s">
        <v>103</v>
      </c>
      <c r="E17" s="251">
        <v>483.79</v>
      </c>
      <c r="F17" s="251"/>
      <c r="G17" s="252">
        <f>E17*F17</f>
        <v>0</v>
      </c>
      <c r="H17" s="253">
        <v>0.17599999999993099</v>
      </c>
      <c r="I17" s="254">
        <f>E17*H17</f>
        <v>85.147039999966623</v>
      </c>
      <c r="J17" s="253"/>
      <c r="K17" s="254">
        <f>E17*J17</f>
        <v>0</v>
      </c>
      <c r="O17" s="246">
        <v>2</v>
      </c>
      <c r="AA17" s="220">
        <v>3</v>
      </c>
      <c r="AB17" s="220">
        <v>1</v>
      </c>
      <c r="AC17" s="220">
        <v>59245266</v>
      </c>
      <c r="AZ17" s="220">
        <v>1</v>
      </c>
      <c r="BA17" s="220">
        <f>IF(AZ17=1,G17,0)</f>
        <v>0</v>
      </c>
      <c r="BB17" s="220">
        <f>IF(AZ17=2,G17,0)</f>
        <v>0</v>
      </c>
      <c r="BC17" s="220">
        <f>IF(AZ17=3,G17,0)</f>
        <v>0</v>
      </c>
      <c r="BD17" s="220">
        <f>IF(AZ17=4,G17,0)</f>
        <v>0</v>
      </c>
      <c r="BE17" s="220">
        <f>IF(AZ17=5,G17,0)</f>
        <v>0</v>
      </c>
      <c r="CA17" s="255">
        <v>3</v>
      </c>
      <c r="CB17" s="255">
        <v>1</v>
      </c>
    </row>
    <row r="18" spans="1:80" x14ac:dyDescent="0.2">
      <c r="A18" s="256"/>
      <c r="B18" s="259"/>
      <c r="C18" s="319" t="s">
        <v>156</v>
      </c>
      <c r="D18" s="320"/>
      <c r="E18" s="260">
        <v>483.79</v>
      </c>
      <c r="F18" s="261"/>
      <c r="G18" s="262"/>
      <c r="H18" s="263"/>
      <c r="I18" s="257"/>
      <c r="J18" s="264"/>
      <c r="K18" s="257"/>
      <c r="M18" s="258" t="s">
        <v>156</v>
      </c>
      <c r="O18" s="246"/>
    </row>
    <row r="19" spans="1:80" x14ac:dyDescent="0.2">
      <c r="A19" s="265"/>
      <c r="B19" s="266" t="s">
        <v>95</v>
      </c>
      <c r="C19" s="267" t="s">
        <v>109</v>
      </c>
      <c r="D19" s="268"/>
      <c r="E19" s="269"/>
      <c r="F19" s="270"/>
      <c r="G19" s="271">
        <f>SUM(G13:G18)</f>
        <v>0</v>
      </c>
      <c r="H19" s="272"/>
      <c r="I19" s="273">
        <f>SUM(I13:I18)</f>
        <v>432.10568999984366</v>
      </c>
      <c r="J19" s="272"/>
      <c r="K19" s="273">
        <f>SUM(K13:K18)</f>
        <v>0</v>
      </c>
      <c r="O19" s="246">
        <v>4</v>
      </c>
      <c r="BA19" s="274">
        <f>SUM(BA13:BA18)</f>
        <v>0</v>
      </c>
      <c r="BB19" s="274">
        <f>SUM(BB13:BB18)</f>
        <v>0</v>
      </c>
      <c r="BC19" s="274">
        <f>SUM(BC13:BC18)</f>
        <v>0</v>
      </c>
      <c r="BD19" s="274">
        <f>SUM(BD13:BD18)</f>
        <v>0</v>
      </c>
      <c r="BE19" s="274">
        <f>SUM(BE13:BE18)</f>
        <v>0</v>
      </c>
    </row>
    <row r="20" spans="1:80" x14ac:dyDescent="0.2">
      <c r="A20" s="236" t="s">
        <v>92</v>
      </c>
      <c r="B20" s="237" t="s">
        <v>114</v>
      </c>
      <c r="C20" s="238" t="s">
        <v>115</v>
      </c>
      <c r="D20" s="239"/>
      <c r="E20" s="240"/>
      <c r="F20" s="240"/>
      <c r="G20" s="241"/>
      <c r="H20" s="242"/>
      <c r="I20" s="243"/>
      <c r="J20" s="244"/>
      <c r="K20" s="245"/>
      <c r="O20" s="246">
        <v>1</v>
      </c>
    </row>
    <row r="21" spans="1:80" ht="22.5" x14ac:dyDescent="0.2">
      <c r="A21" s="247">
        <v>9</v>
      </c>
      <c r="B21" s="248" t="s">
        <v>117</v>
      </c>
      <c r="C21" s="249" t="s">
        <v>118</v>
      </c>
      <c r="D21" s="250" t="s">
        <v>104</v>
      </c>
      <c r="E21" s="251">
        <v>172.5</v>
      </c>
      <c r="F21" s="251"/>
      <c r="G21" s="252">
        <f>E21*F21</f>
        <v>0</v>
      </c>
      <c r="H21" s="253">
        <v>1.5199999999993E-2</v>
      </c>
      <c r="I21" s="254">
        <f>E21*H21</f>
        <v>2.6219999999987924</v>
      </c>
      <c r="J21" s="253">
        <v>0</v>
      </c>
      <c r="K21" s="254">
        <f>E21*J21</f>
        <v>0</v>
      </c>
      <c r="O21" s="246">
        <v>2</v>
      </c>
      <c r="AA21" s="220">
        <v>1</v>
      </c>
      <c r="AB21" s="220">
        <v>9</v>
      </c>
      <c r="AC21" s="220">
        <v>9</v>
      </c>
      <c r="AZ21" s="220">
        <v>1</v>
      </c>
      <c r="BA21" s="220">
        <f>IF(AZ21=1,G21,0)</f>
        <v>0</v>
      </c>
      <c r="BB21" s="220">
        <f>IF(AZ21=2,G21,0)</f>
        <v>0</v>
      </c>
      <c r="BC21" s="220">
        <f>IF(AZ21=3,G21,0)</f>
        <v>0</v>
      </c>
      <c r="BD21" s="220">
        <f>IF(AZ21=4,G21,0)</f>
        <v>0</v>
      </c>
      <c r="BE21" s="220">
        <f>IF(AZ21=5,G21,0)</f>
        <v>0</v>
      </c>
      <c r="CA21" s="255">
        <v>1</v>
      </c>
      <c r="CB21" s="255">
        <v>9</v>
      </c>
    </row>
    <row r="22" spans="1:80" x14ac:dyDescent="0.2">
      <c r="A22" s="265"/>
      <c r="B22" s="266" t="s">
        <v>95</v>
      </c>
      <c r="C22" s="267" t="s">
        <v>116</v>
      </c>
      <c r="D22" s="268"/>
      <c r="E22" s="269"/>
      <c r="F22" s="270"/>
      <c r="G22" s="271">
        <f>SUM(G20:G21)</f>
        <v>0</v>
      </c>
      <c r="H22" s="272"/>
      <c r="I22" s="273">
        <f>SUM(I20:I21)</f>
        <v>2.6219999999987924</v>
      </c>
      <c r="J22" s="272"/>
      <c r="K22" s="273">
        <f>SUM(K20:K21)</f>
        <v>0</v>
      </c>
      <c r="O22" s="246">
        <v>4</v>
      </c>
      <c r="BA22" s="274">
        <f>SUM(BA20:BA21)</f>
        <v>0</v>
      </c>
      <c r="BB22" s="274">
        <f>SUM(BB20:BB21)</f>
        <v>0</v>
      </c>
      <c r="BC22" s="274">
        <f>SUM(BC20:BC21)</f>
        <v>0</v>
      </c>
      <c r="BD22" s="274">
        <f>SUM(BD20:BD21)</f>
        <v>0</v>
      </c>
      <c r="BE22" s="274">
        <f>SUM(BE20:BE21)</f>
        <v>0</v>
      </c>
    </row>
    <row r="23" spans="1:80" x14ac:dyDescent="0.2">
      <c r="A23" s="236" t="s">
        <v>92</v>
      </c>
      <c r="B23" s="237" t="s">
        <v>122</v>
      </c>
      <c r="C23" s="238" t="s">
        <v>123</v>
      </c>
      <c r="D23" s="239"/>
      <c r="E23" s="240"/>
      <c r="F23" s="240"/>
      <c r="G23" s="241"/>
      <c r="H23" s="242"/>
      <c r="I23" s="243"/>
      <c r="J23" s="244"/>
      <c r="K23" s="245"/>
      <c r="O23" s="246">
        <v>1</v>
      </c>
    </row>
    <row r="24" spans="1:80" x14ac:dyDescent="0.2">
      <c r="A24" s="247">
        <v>10</v>
      </c>
      <c r="B24" s="248" t="s">
        <v>146</v>
      </c>
      <c r="C24" s="249" t="s">
        <v>147</v>
      </c>
      <c r="D24" s="250" t="s">
        <v>125</v>
      </c>
      <c r="E24" s="251">
        <v>434.72768999984203</v>
      </c>
      <c r="F24" s="251"/>
      <c r="G24" s="252">
        <f>E24*F24</f>
        <v>0</v>
      </c>
      <c r="H24" s="253">
        <v>0</v>
      </c>
      <c r="I24" s="254">
        <f>E24*H24</f>
        <v>0</v>
      </c>
      <c r="J24" s="253"/>
      <c r="K24" s="254">
        <f>E24*J24</f>
        <v>0</v>
      </c>
      <c r="O24" s="246">
        <v>2</v>
      </c>
      <c r="AA24" s="220">
        <v>7</v>
      </c>
      <c r="AB24" s="220">
        <v>1</v>
      </c>
      <c r="AC24" s="220">
        <v>2</v>
      </c>
      <c r="AZ24" s="220">
        <v>1</v>
      </c>
      <c r="BA24" s="220">
        <f>IF(AZ24=1,G24,0)</f>
        <v>0</v>
      </c>
      <c r="BB24" s="220">
        <f>IF(AZ24=2,G24,0)</f>
        <v>0</v>
      </c>
      <c r="BC24" s="220">
        <f>IF(AZ24=3,G24,0)</f>
        <v>0</v>
      </c>
      <c r="BD24" s="220">
        <f>IF(AZ24=4,G24,0)</f>
        <v>0</v>
      </c>
      <c r="BE24" s="220">
        <f>IF(AZ24=5,G24,0)</f>
        <v>0</v>
      </c>
      <c r="CA24" s="255">
        <v>7</v>
      </c>
      <c r="CB24" s="255">
        <v>1</v>
      </c>
    </row>
    <row r="25" spans="1:80" x14ac:dyDescent="0.2">
      <c r="A25" s="265"/>
      <c r="B25" s="266" t="s">
        <v>95</v>
      </c>
      <c r="C25" s="267" t="s">
        <v>124</v>
      </c>
      <c r="D25" s="268"/>
      <c r="E25" s="269"/>
      <c r="F25" s="270"/>
      <c r="G25" s="271">
        <f>SUM(G23:G24)</f>
        <v>0</v>
      </c>
      <c r="H25" s="272"/>
      <c r="I25" s="273">
        <f>SUM(I23:I24)</f>
        <v>0</v>
      </c>
      <c r="J25" s="272"/>
      <c r="K25" s="273">
        <f>SUM(K23:K24)</f>
        <v>0</v>
      </c>
      <c r="O25" s="246">
        <v>4</v>
      </c>
      <c r="BA25" s="274">
        <f>SUM(BA23:BA24)</f>
        <v>0</v>
      </c>
      <c r="BB25" s="274">
        <f>SUM(BB23:BB24)</f>
        <v>0</v>
      </c>
      <c r="BC25" s="274">
        <f>SUM(BC23:BC24)</f>
        <v>0</v>
      </c>
      <c r="BD25" s="274">
        <f>SUM(BD23:BD24)</f>
        <v>0</v>
      </c>
      <c r="BE25" s="274">
        <f>SUM(BE23:BE24)</f>
        <v>0</v>
      </c>
    </row>
    <row r="26" spans="1:80" x14ac:dyDescent="0.2">
      <c r="A26" s="236" t="s">
        <v>92</v>
      </c>
      <c r="B26" s="237" t="s">
        <v>126</v>
      </c>
      <c r="C26" s="238" t="s">
        <v>127</v>
      </c>
      <c r="D26" s="239"/>
      <c r="E26" s="240"/>
      <c r="F26" s="240"/>
      <c r="G26" s="241"/>
      <c r="H26" s="242"/>
      <c r="I26" s="243"/>
      <c r="J26" s="244"/>
      <c r="K26" s="245"/>
      <c r="O26" s="246">
        <v>1</v>
      </c>
    </row>
    <row r="27" spans="1:80" x14ac:dyDescent="0.2">
      <c r="A27" s="247">
        <v>11</v>
      </c>
      <c r="B27" s="248" t="s">
        <v>129</v>
      </c>
      <c r="C27" s="249" t="s">
        <v>130</v>
      </c>
      <c r="D27" s="250" t="s">
        <v>125</v>
      </c>
      <c r="E27" s="251">
        <v>85.495000000003103</v>
      </c>
      <c r="F27" s="251"/>
      <c r="G27" s="252">
        <f>E27*F27</f>
        <v>0</v>
      </c>
      <c r="H27" s="253">
        <v>0</v>
      </c>
      <c r="I27" s="254">
        <f>E27*H27</f>
        <v>0</v>
      </c>
      <c r="J27" s="253"/>
      <c r="K27" s="254">
        <f>E27*J27</f>
        <v>0</v>
      </c>
      <c r="O27" s="246">
        <v>2</v>
      </c>
      <c r="AA27" s="220">
        <v>8</v>
      </c>
      <c r="AB27" s="220">
        <v>0</v>
      </c>
      <c r="AC27" s="220">
        <v>3</v>
      </c>
      <c r="AZ27" s="220">
        <v>1</v>
      </c>
      <c r="BA27" s="220">
        <f>IF(AZ27=1,G27,0)</f>
        <v>0</v>
      </c>
      <c r="BB27" s="220">
        <f>IF(AZ27=2,G27,0)</f>
        <v>0</v>
      </c>
      <c r="BC27" s="220">
        <f>IF(AZ27=3,G27,0)</f>
        <v>0</v>
      </c>
      <c r="BD27" s="220">
        <f>IF(AZ27=4,G27,0)</f>
        <v>0</v>
      </c>
      <c r="BE27" s="220">
        <f>IF(AZ27=5,G27,0)</f>
        <v>0</v>
      </c>
      <c r="CA27" s="255">
        <v>8</v>
      </c>
      <c r="CB27" s="255">
        <v>0</v>
      </c>
    </row>
    <row r="28" spans="1:80" x14ac:dyDescent="0.2">
      <c r="A28" s="247">
        <v>12</v>
      </c>
      <c r="B28" s="248" t="s">
        <v>131</v>
      </c>
      <c r="C28" s="249" t="s">
        <v>132</v>
      </c>
      <c r="D28" s="250" t="s">
        <v>125</v>
      </c>
      <c r="E28" s="251">
        <v>1367.9200000000501</v>
      </c>
      <c r="F28" s="251"/>
      <c r="G28" s="252">
        <f>E28*F28</f>
        <v>0</v>
      </c>
      <c r="H28" s="253">
        <v>0</v>
      </c>
      <c r="I28" s="254">
        <f>E28*H28</f>
        <v>0</v>
      </c>
      <c r="J28" s="253"/>
      <c r="K28" s="254">
        <f>E28*J28</f>
        <v>0</v>
      </c>
      <c r="O28" s="246">
        <v>2</v>
      </c>
      <c r="AA28" s="220">
        <v>8</v>
      </c>
      <c r="AB28" s="220">
        <v>0</v>
      </c>
      <c r="AC28" s="220">
        <v>3</v>
      </c>
      <c r="AZ28" s="220">
        <v>1</v>
      </c>
      <c r="BA28" s="220">
        <f>IF(AZ28=1,G28,0)</f>
        <v>0</v>
      </c>
      <c r="BB28" s="220">
        <f>IF(AZ28=2,G28,0)</f>
        <v>0</v>
      </c>
      <c r="BC28" s="220">
        <f>IF(AZ28=3,G28,0)</f>
        <v>0</v>
      </c>
      <c r="BD28" s="220">
        <f>IF(AZ28=4,G28,0)</f>
        <v>0</v>
      </c>
      <c r="BE28" s="220">
        <f>IF(AZ28=5,G28,0)</f>
        <v>0</v>
      </c>
      <c r="CA28" s="255">
        <v>8</v>
      </c>
      <c r="CB28" s="255">
        <v>0</v>
      </c>
    </row>
    <row r="29" spans="1:80" x14ac:dyDescent="0.2">
      <c r="A29" s="247">
        <v>13</v>
      </c>
      <c r="B29" s="248" t="s">
        <v>133</v>
      </c>
      <c r="C29" s="249" t="s">
        <v>134</v>
      </c>
      <c r="D29" s="250" t="s">
        <v>125</v>
      </c>
      <c r="E29" s="251">
        <v>85.495000000003103</v>
      </c>
      <c r="F29" s="251"/>
      <c r="G29" s="252">
        <f>E29*F29</f>
        <v>0</v>
      </c>
      <c r="H29" s="253">
        <v>0</v>
      </c>
      <c r="I29" s="254">
        <f>E29*H29</f>
        <v>0</v>
      </c>
      <c r="J29" s="253"/>
      <c r="K29" s="254">
        <f>E29*J29</f>
        <v>0</v>
      </c>
      <c r="O29" s="246">
        <v>2</v>
      </c>
      <c r="AA29" s="220">
        <v>8</v>
      </c>
      <c r="AB29" s="220">
        <v>0</v>
      </c>
      <c r="AC29" s="220">
        <v>3</v>
      </c>
      <c r="AZ29" s="220">
        <v>1</v>
      </c>
      <c r="BA29" s="220">
        <f>IF(AZ29=1,G29,0)</f>
        <v>0</v>
      </c>
      <c r="BB29" s="220">
        <f>IF(AZ29=2,G29,0)</f>
        <v>0</v>
      </c>
      <c r="BC29" s="220">
        <f>IF(AZ29=3,G29,0)</f>
        <v>0</v>
      </c>
      <c r="BD29" s="220">
        <f>IF(AZ29=4,G29,0)</f>
        <v>0</v>
      </c>
      <c r="BE29" s="220">
        <f>IF(AZ29=5,G29,0)</f>
        <v>0</v>
      </c>
      <c r="CA29" s="255">
        <v>8</v>
      </c>
      <c r="CB29" s="255">
        <v>0</v>
      </c>
    </row>
    <row r="30" spans="1:80" x14ac:dyDescent="0.2">
      <c r="A30" s="265"/>
      <c r="B30" s="266" t="s">
        <v>95</v>
      </c>
      <c r="C30" s="267" t="s">
        <v>128</v>
      </c>
      <c r="D30" s="268"/>
      <c r="E30" s="269"/>
      <c r="F30" s="270"/>
      <c r="G30" s="271">
        <f>SUM(G26:G29)</f>
        <v>0</v>
      </c>
      <c r="H30" s="272"/>
      <c r="I30" s="273">
        <f>SUM(I26:I29)</f>
        <v>0</v>
      </c>
      <c r="J30" s="272"/>
      <c r="K30" s="273">
        <f>SUM(K26:K29)</f>
        <v>0</v>
      </c>
      <c r="O30" s="246">
        <v>4</v>
      </c>
      <c r="BA30" s="274">
        <f>SUM(BA26:BA29)</f>
        <v>0</v>
      </c>
      <c r="BB30" s="274">
        <f>SUM(BB26:BB29)</f>
        <v>0</v>
      </c>
      <c r="BC30" s="274">
        <f>SUM(BC26:BC29)</f>
        <v>0</v>
      </c>
      <c r="BD30" s="274">
        <f>SUM(BD26:BD29)</f>
        <v>0</v>
      </c>
      <c r="BE30" s="274">
        <f>SUM(BE26:BE29)</f>
        <v>0</v>
      </c>
    </row>
    <row r="31" spans="1:80" x14ac:dyDescent="0.2">
      <c r="E31" s="220"/>
    </row>
    <row r="32" spans="1:80" x14ac:dyDescent="0.2">
      <c r="E32" s="220"/>
    </row>
    <row r="33" spans="5:5" x14ac:dyDescent="0.2">
      <c r="E33" s="220"/>
    </row>
    <row r="34" spans="5:5" x14ac:dyDescent="0.2">
      <c r="E34" s="220"/>
    </row>
    <row r="35" spans="5:5" x14ac:dyDescent="0.2">
      <c r="E35" s="220"/>
    </row>
    <row r="36" spans="5:5" x14ac:dyDescent="0.2">
      <c r="E36" s="220"/>
    </row>
    <row r="37" spans="5:5" x14ac:dyDescent="0.2">
      <c r="E37" s="220"/>
    </row>
    <row r="38" spans="5:5" x14ac:dyDescent="0.2">
      <c r="E38" s="220"/>
    </row>
    <row r="39" spans="5:5" x14ac:dyDescent="0.2">
      <c r="E39" s="220"/>
    </row>
    <row r="40" spans="5:5" x14ac:dyDescent="0.2">
      <c r="E40" s="220"/>
    </row>
    <row r="41" spans="5:5" x14ac:dyDescent="0.2">
      <c r="E41" s="220"/>
    </row>
    <row r="42" spans="5:5" x14ac:dyDescent="0.2">
      <c r="E42" s="220"/>
    </row>
    <row r="43" spans="5:5" x14ac:dyDescent="0.2">
      <c r="E43" s="220"/>
    </row>
    <row r="44" spans="5:5" x14ac:dyDescent="0.2">
      <c r="E44" s="220"/>
    </row>
    <row r="45" spans="5:5" x14ac:dyDescent="0.2">
      <c r="E45" s="220"/>
    </row>
    <row r="46" spans="5:5" x14ac:dyDescent="0.2">
      <c r="E46" s="220"/>
    </row>
    <row r="47" spans="5:5" x14ac:dyDescent="0.2">
      <c r="E47" s="220"/>
    </row>
    <row r="48" spans="5:5" x14ac:dyDescent="0.2">
      <c r="E48" s="220"/>
    </row>
    <row r="49" spans="1:7" x14ac:dyDescent="0.2">
      <c r="E49" s="220"/>
    </row>
    <row r="50" spans="1:7" x14ac:dyDescent="0.2">
      <c r="E50" s="220"/>
    </row>
    <row r="51" spans="1:7" x14ac:dyDescent="0.2">
      <c r="E51" s="220"/>
    </row>
    <row r="52" spans="1:7" x14ac:dyDescent="0.2">
      <c r="E52" s="220"/>
    </row>
    <row r="53" spans="1:7" x14ac:dyDescent="0.2">
      <c r="E53" s="220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A56" s="264"/>
      <c r="B56" s="264"/>
      <c r="C56" s="264"/>
      <c r="D56" s="264"/>
      <c r="E56" s="264"/>
      <c r="F56" s="264"/>
      <c r="G56" s="264"/>
    </row>
    <row r="57" spans="1:7" x14ac:dyDescent="0.2">
      <c r="A57" s="264"/>
      <c r="B57" s="264"/>
      <c r="C57" s="264"/>
      <c r="D57" s="264"/>
      <c r="E57" s="264"/>
      <c r="F57" s="264"/>
      <c r="G57" s="264"/>
    </row>
    <row r="58" spans="1:7" x14ac:dyDescent="0.2">
      <c r="E58" s="220"/>
    </row>
    <row r="59" spans="1:7" x14ac:dyDescent="0.2">
      <c r="E59" s="220"/>
    </row>
    <row r="60" spans="1:7" x14ac:dyDescent="0.2">
      <c r="E60" s="220"/>
    </row>
    <row r="61" spans="1:7" x14ac:dyDescent="0.2">
      <c r="E61" s="220"/>
    </row>
    <row r="62" spans="1:7" x14ac:dyDescent="0.2">
      <c r="E62" s="220"/>
    </row>
    <row r="63" spans="1:7" x14ac:dyDescent="0.2">
      <c r="E63" s="220"/>
    </row>
    <row r="64" spans="1:7" x14ac:dyDescent="0.2">
      <c r="E64" s="220"/>
    </row>
    <row r="65" spans="5:5" x14ac:dyDescent="0.2">
      <c r="E65" s="220"/>
    </row>
    <row r="66" spans="5:5" x14ac:dyDescent="0.2">
      <c r="E66" s="220"/>
    </row>
    <row r="67" spans="5:5" x14ac:dyDescent="0.2">
      <c r="E67" s="220"/>
    </row>
    <row r="68" spans="5:5" x14ac:dyDescent="0.2">
      <c r="E68" s="220"/>
    </row>
    <row r="69" spans="5:5" x14ac:dyDescent="0.2">
      <c r="E69" s="220"/>
    </row>
    <row r="70" spans="5:5" x14ac:dyDescent="0.2">
      <c r="E70" s="220"/>
    </row>
    <row r="71" spans="5:5" x14ac:dyDescent="0.2">
      <c r="E71" s="220"/>
    </row>
    <row r="72" spans="5:5" x14ac:dyDescent="0.2">
      <c r="E72" s="220"/>
    </row>
    <row r="73" spans="5:5" x14ac:dyDescent="0.2">
      <c r="E73" s="220"/>
    </row>
    <row r="74" spans="5:5" x14ac:dyDescent="0.2">
      <c r="E74" s="220"/>
    </row>
    <row r="75" spans="5:5" x14ac:dyDescent="0.2">
      <c r="E75" s="220"/>
    </row>
    <row r="76" spans="5:5" x14ac:dyDescent="0.2">
      <c r="E76" s="220"/>
    </row>
    <row r="77" spans="5:5" x14ac:dyDescent="0.2">
      <c r="E77" s="220"/>
    </row>
    <row r="78" spans="5:5" x14ac:dyDescent="0.2">
      <c r="E78" s="220"/>
    </row>
    <row r="79" spans="5:5" x14ac:dyDescent="0.2">
      <c r="E79" s="220"/>
    </row>
    <row r="80" spans="5:5" x14ac:dyDescent="0.2">
      <c r="E80" s="220"/>
    </row>
    <row r="81" spans="1:7" x14ac:dyDescent="0.2">
      <c r="E81" s="220"/>
    </row>
    <row r="82" spans="1:7" x14ac:dyDescent="0.2">
      <c r="E82" s="220"/>
    </row>
    <row r="83" spans="1:7" x14ac:dyDescent="0.2">
      <c r="E83" s="220"/>
    </row>
    <row r="84" spans="1:7" x14ac:dyDescent="0.2">
      <c r="E84" s="220"/>
    </row>
    <row r="85" spans="1:7" x14ac:dyDescent="0.2">
      <c r="E85" s="220"/>
    </row>
    <row r="86" spans="1:7" x14ac:dyDescent="0.2">
      <c r="E86" s="220"/>
    </row>
    <row r="87" spans="1:7" x14ac:dyDescent="0.2">
      <c r="E87" s="220"/>
    </row>
    <row r="88" spans="1:7" x14ac:dyDescent="0.2">
      <c r="E88" s="220"/>
    </row>
    <row r="89" spans="1:7" x14ac:dyDescent="0.2">
      <c r="A89" s="275"/>
      <c r="B89" s="275"/>
    </row>
    <row r="90" spans="1:7" x14ac:dyDescent="0.2">
      <c r="A90" s="264"/>
      <c r="B90" s="264"/>
      <c r="C90" s="276"/>
      <c r="D90" s="276"/>
      <c r="E90" s="277"/>
      <c r="F90" s="276"/>
      <c r="G90" s="278"/>
    </row>
    <row r="91" spans="1:7" x14ac:dyDescent="0.2">
      <c r="A91" s="279"/>
      <c r="B91" s="279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  <row r="102" spans="1:7" x14ac:dyDescent="0.2">
      <c r="A102" s="264"/>
      <c r="B102" s="264"/>
      <c r="C102" s="264"/>
      <c r="D102" s="264"/>
      <c r="E102" s="280"/>
      <c r="F102" s="264"/>
      <c r="G102" s="264"/>
    </row>
    <row r="103" spans="1:7" x14ac:dyDescent="0.2">
      <c r="A103" s="264"/>
      <c r="B103" s="264"/>
      <c r="C103" s="264"/>
      <c r="D103" s="264"/>
      <c r="E103" s="280"/>
      <c r="F103" s="264"/>
      <c r="G103" s="264"/>
    </row>
  </sheetData>
  <mergeCells count="5">
    <mergeCell ref="C18:D18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78" t="s">
        <v>25</v>
      </c>
      <c r="B1" s="79"/>
      <c r="C1" s="79"/>
      <c r="D1" s="79"/>
      <c r="E1" s="79"/>
      <c r="F1" s="79"/>
      <c r="G1" s="79"/>
    </row>
    <row r="2" spans="1:57" ht="12.75" customHeight="1" x14ac:dyDescent="0.2">
      <c r="A2" s="80" t="s">
        <v>26</v>
      </c>
      <c r="B2" s="81"/>
      <c r="C2" s="82">
        <v>1.4</v>
      </c>
      <c r="D2" s="82" t="s">
        <v>158</v>
      </c>
      <c r="E2" s="81"/>
      <c r="F2" s="83" t="s">
        <v>27</v>
      </c>
      <c r="G2" s="84"/>
    </row>
    <row r="3" spans="1:57" ht="3" hidden="1" customHeight="1" x14ac:dyDescent="0.2">
      <c r="A3" s="85"/>
      <c r="B3" s="86"/>
      <c r="C3" s="87"/>
      <c r="D3" s="87"/>
      <c r="E3" s="86"/>
      <c r="F3" s="88"/>
      <c r="G3" s="89"/>
    </row>
    <row r="4" spans="1:57" ht="12" customHeight="1" x14ac:dyDescent="0.2">
      <c r="A4" s="90" t="s">
        <v>28</v>
      </c>
      <c r="B4" s="86"/>
      <c r="C4" s="87"/>
      <c r="D4" s="87"/>
      <c r="E4" s="86"/>
      <c r="F4" s="88" t="s">
        <v>29</v>
      </c>
      <c r="G4" s="91"/>
    </row>
    <row r="5" spans="1:57" ht="12.95" customHeight="1" x14ac:dyDescent="0.2">
      <c r="A5" s="92" t="s">
        <v>99</v>
      </c>
      <c r="B5" s="93"/>
      <c r="C5" s="94" t="s">
        <v>100</v>
      </c>
      <c r="D5" s="95"/>
      <c r="E5" s="96"/>
      <c r="F5" s="88" t="s">
        <v>30</v>
      </c>
      <c r="G5" s="89"/>
    </row>
    <row r="6" spans="1:57" ht="12.95" customHeight="1" x14ac:dyDescent="0.2">
      <c r="A6" s="90" t="s">
        <v>31</v>
      </c>
      <c r="B6" s="86"/>
      <c r="C6" s="87"/>
      <c r="D6" s="87"/>
      <c r="E6" s="86"/>
      <c r="F6" s="97" t="s">
        <v>32</v>
      </c>
      <c r="G6" s="98">
        <v>0</v>
      </c>
      <c r="O6" s="99"/>
    </row>
    <row r="7" spans="1:57" ht="12.95" customHeight="1" x14ac:dyDescent="0.2">
      <c r="A7" s="100" t="s">
        <v>96</v>
      </c>
      <c r="B7" s="101"/>
      <c r="C7" s="102" t="s">
        <v>97</v>
      </c>
      <c r="D7" s="103"/>
      <c r="E7" s="103"/>
      <c r="F7" s="104" t="s">
        <v>33</v>
      </c>
      <c r="G7" s="98">
        <f>IF(G6=0,,ROUND((F30+F32)/G6,1))</f>
        <v>0</v>
      </c>
    </row>
    <row r="8" spans="1:57" x14ac:dyDescent="0.2">
      <c r="A8" s="105" t="s">
        <v>34</v>
      </c>
      <c r="B8" s="88"/>
      <c r="C8" s="301"/>
      <c r="D8" s="301"/>
      <c r="E8" s="302"/>
      <c r="F8" s="106" t="s">
        <v>35</v>
      </c>
      <c r="G8" s="107"/>
      <c r="H8" s="108"/>
      <c r="I8" s="109"/>
    </row>
    <row r="9" spans="1:57" x14ac:dyDescent="0.2">
      <c r="A9" s="105" t="s">
        <v>36</v>
      </c>
      <c r="B9" s="88"/>
      <c r="C9" s="301"/>
      <c r="D9" s="301"/>
      <c r="E9" s="302"/>
      <c r="F9" s="88"/>
      <c r="G9" s="110"/>
      <c r="H9" s="111"/>
    </row>
    <row r="10" spans="1:57" x14ac:dyDescent="0.2">
      <c r="A10" s="105" t="s">
        <v>37</v>
      </c>
      <c r="B10" s="88"/>
      <c r="C10" s="301" t="s">
        <v>138</v>
      </c>
      <c r="D10" s="301"/>
      <c r="E10" s="301"/>
      <c r="F10" s="112"/>
      <c r="G10" s="113"/>
      <c r="H10" s="114"/>
    </row>
    <row r="11" spans="1:57" ht="13.5" customHeight="1" x14ac:dyDescent="0.2">
      <c r="A11" s="105" t="s">
        <v>38</v>
      </c>
      <c r="B11" s="88"/>
      <c r="C11" s="301"/>
      <c r="D11" s="301"/>
      <c r="E11" s="301"/>
      <c r="F11" s="115" t="s">
        <v>39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40</v>
      </c>
      <c r="B12" s="86"/>
      <c r="C12" s="303"/>
      <c r="D12" s="303"/>
      <c r="E12" s="303"/>
      <c r="F12" s="119" t="s">
        <v>41</v>
      </c>
      <c r="G12" s="120"/>
      <c r="H12" s="111"/>
    </row>
    <row r="13" spans="1:57" ht="28.5" customHeight="1" thickBot="1" x14ac:dyDescent="0.25">
      <c r="A13" s="121" t="s">
        <v>42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43</v>
      </c>
      <c r="B14" s="126"/>
      <c r="C14" s="127"/>
      <c r="D14" s="128" t="s">
        <v>44</v>
      </c>
      <c r="E14" s="129"/>
      <c r="F14" s="129"/>
      <c r="G14" s="127"/>
    </row>
    <row r="15" spans="1:57" ht="15.95" customHeight="1" x14ac:dyDescent="0.2">
      <c r="A15" s="130"/>
      <c r="B15" s="131" t="s">
        <v>45</v>
      </c>
      <c r="C15" s="132">
        <f>'1.4 Rek'!E11</f>
        <v>0</v>
      </c>
      <c r="D15" s="133" t="str">
        <f>'1.4 Rek'!A16</f>
        <v>Zařízení staveniště</v>
      </c>
      <c r="E15" s="134"/>
      <c r="F15" s="135"/>
      <c r="G15" s="132">
        <f>'1.4 Rek'!I16</f>
        <v>0</v>
      </c>
    </row>
    <row r="16" spans="1:57" ht="15.95" customHeight="1" x14ac:dyDescent="0.2">
      <c r="A16" s="130" t="s">
        <v>46</v>
      </c>
      <c r="B16" s="131" t="s">
        <v>47</v>
      </c>
      <c r="C16" s="132">
        <f>'1.4 Rek'!F11</f>
        <v>0</v>
      </c>
      <c r="D16" s="136" t="str">
        <f>'1.4 Rek'!A17</f>
        <v>Úklid staveniště</v>
      </c>
      <c r="E16" s="137"/>
      <c r="F16" s="138"/>
      <c r="G16" s="132">
        <f>'1.4 Rek'!I17</f>
        <v>0</v>
      </c>
    </row>
    <row r="17" spans="1:7" ht="15.95" customHeight="1" x14ac:dyDescent="0.2">
      <c r="A17" s="130" t="s">
        <v>48</v>
      </c>
      <c r="B17" s="131" t="s">
        <v>49</v>
      </c>
      <c r="C17" s="132">
        <f>'1.4 Rek'!H11</f>
        <v>0</v>
      </c>
      <c r="D17" s="136" t="str">
        <f>'1.4 Rek'!A18</f>
        <v>Režie a mimostaveništní doprava</v>
      </c>
      <c r="E17" s="137"/>
      <c r="F17" s="138"/>
      <c r="G17" s="132">
        <f>'1.4 Rek'!I18</f>
        <v>0</v>
      </c>
    </row>
    <row r="18" spans="1:7" ht="15.95" customHeight="1" x14ac:dyDescent="0.2">
      <c r="A18" s="139" t="s">
        <v>50</v>
      </c>
      <c r="B18" s="140" t="s">
        <v>51</v>
      </c>
      <c r="C18" s="132">
        <f>'1.4 Rek'!G11</f>
        <v>0</v>
      </c>
      <c r="D18" s="136"/>
      <c r="E18" s="137"/>
      <c r="F18" s="138"/>
      <c r="G18" s="132"/>
    </row>
    <row r="19" spans="1:7" ht="15.95" customHeight="1" x14ac:dyDescent="0.2">
      <c r="A19" s="141" t="s">
        <v>52</v>
      </c>
      <c r="B19" s="131"/>
      <c r="C19" s="132">
        <f>SUM(C15:C18)</f>
        <v>0</v>
      </c>
      <c r="D19" s="142"/>
      <c r="E19" s="137"/>
      <c r="F19" s="138"/>
      <c r="G19" s="132"/>
    </row>
    <row r="20" spans="1:7" ht="15.95" customHeight="1" x14ac:dyDescent="0.2">
      <c r="A20" s="141"/>
      <c r="B20" s="131"/>
      <c r="C20" s="132"/>
      <c r="D20" s="136"/>
      <c r="E20" s="137"/>
      <c r="F20" s="138"/>
      <c r="G20" s="132"/>
    </row>
    <row r="21" spans="1:7" ht="15.95" customHeight="1" x14ac:dyDescent="0.2">
      <c r="A21" s="141" t="s">
        <v>24</v>
      </c>
      <c r="B21" s="131"/>
      <c r="C21" s="132">
        <f>'1.4 Rek'!I11</f>
        <v>0</v>
      </c>
      <c r="D21" s="136"/>
      <c r="E21" s="137"/>
      <c r="F21" s="138"/>
      <c r="G21" s="132"/>
    </row>
    <row r="22" spans="1:7" ht="15.95" customHeight="1" x14ac:dyDescent="0.2">
      <c r="A22" s="143" t="s">
        <v>53</v>
      </c>
      <c r="B22" s="111"/>
      <c r="C22" s="132">
        <f>C19+C21</f>
        <v>0</v>
      </c>
      <c r="D22" s="136" t="s">
        <v>54</v>
      </c>
      <c r="E22" s="137"/>
      <c r="F22" s="138"/>
      <c r="G22" s="132">
        <f>G23-SUM(G15:G21)</f>
        <v>0</v>
      </c>
    </row>
    <row r="23" spans="1:7" ht="15.95" customHeight="1" thickBot="1" x14ac:dyDescent="0.25">
      <c r="A23" s="304" t="s">
        <v>55</v>
      </c>
      <c r="B23" s="305"/>
      <c r="C23" s="144">
        <f>C22+G23</f>
        <v>0</v>
      </c>
      <c r="D23" s="145" t="s">
        <v>56</v>
      </c>
      <c r="E23" s="146"/>
      <c r="F23" s="147"/>
      <c r="G23" s="132">
        <f>'1.4 Rek'!H19</f>
        <v>0</v>
      </c>
    </row>
    <row r="24" spans="1:7" x14ac:dyDescent="0.2">
      <c r="A24" s="148" t="s">
        <v>57</v>
      </c>
      <c r="B24" s="149"/>
      <c r="C24" s="150"/>
      <c r="D24" s="149" t="s">
        <v>58</v>
      </c>
      <c r="E24" s="149"/>
      <c r="F24" s="151" t="s">
        <v>59</v>
      </c>
      <c r="G24" s="152"/>
    </row>
    <row r="25" spans="1:7" x14ac:dyDescent="0.2">
      <c r="A25" s="143" t="s">
        <v>60</v>
      </c>
      <c r="B25" s="111"/>
      <c r="C25" s="153"/>
      <c r="D25" s="111" t="s">
        <v>60</v>
      </c>
      <c r="F25" s="154" t="s">
        <v>60</v>
      </c>
      <c r="G25" s="155"/>
    </row>
    <row r="26" spans="1:7" ht="37.5" customHeight="1" x14ac:dyDescent="0.2">
      <c r="A26" s="143" t="s">
        <v>61</v>
      </c>
      <c r="B26" s="156"/>
      <c r="C26" s="153"/>
      <c r="D26" s="111" t="s">
        <v>61</v>
      </c>
      <c r="F26" s="154" t="s">
        <v>61</v>
      </c>
      <c r="G26" s="155"/>
    </row>
    <row r="27" spans="1:7" x14ac:dyDescent="0.2">
      <c r="A27" s="143"/>
      <c r="B27" s="157"/>
      <c r="C27" s="153"/>
      <c r="D27" s="111"/>
      <c r="F27" s="154"/>
      <c r="G27" s="155"/>
    </row>
    <row r="28" spans="1:7" x14ac:dyDescent="0.2">
      <c r="A28" s="143" t="s">
        <v>62</v>
      </c>
      <c r="B28" s="111"/>
      <c r="C28" s="153"/>
      <c r="D28" s="154" t="s">
        <v>63</v>
      </c>
      <c r="E28" s="153"/>
      <c r="F28" s="158" t="s">
        <v>63</v>
      </c>
      <c r="G28" s="155"/>
    </row>
    <row r="29" spans="1:7" ht="69" customHeight="1" x14ac:dyDescent="0.2">
      <c r="A29" s="143"/>
      <c r="B29" s="111"/>
      <c r="C29" s="159"/>
      <c r="D29" s="160"/>
      <c r="E29" s="159"/>
      <c r="F29" s="111"/>
      <c r="G29" s="155"/>
    </row>
    <row r="30" spans="1:7" x14ac:dyDescent="0.2">
      <c r="A30" s="161" t="s">
        <v>8</v>
      </c>
      <c r="B30" s="162"/>
      <c r="C30" s="163">
        <v>21</v>
      </c>
      <c r="D30" s="162" t="s">
        <v>64</v>
      </c>
      <c r="E30" s="164"/>
      <c r="F30" s="306">
        <f>ROUND(C23-F32,0)</f>
        <v>0</v>
      </c>
      <c r="G30" s="307"/>
    </row>
    <row r="31" spans="1:7" x14ac:dyDescent="0.2">
      <c r="A31" s="161" t="s">
        <v>65</v>
      </c>
      <c r="B31" s="162"/>
      <c r="C31" s="163">
        <f>C30</f>
        <v>21</v>
      </c>
      <c r="D31" s="162" t="s">
        <v>66</v>
      </c>
      <c r="E31" s="164"/>
      <c r="F31" s="306">
        <f>ROUND(PRODUCT(F30,C31/100),1)</f>
        <v>0</v>
      </c>
      <c r="G31" s="307"/>
    </row>
    <row r="32" spans="1:7" x14ac:dyDescent="0.2">
      <c r="A32" s="161" t="s">
        <v>8</v>
      </c>
      <c r="B32" s="162"/>
      <c r="C32" s="163">
        <v>0</v>
      </c>
      <c r="D32" s="162" t="s">
        <v>66</v>
      </c>
      <c r="E32" s="164"/>
      <c r="F32" s="306">
        <v>0</v>
      </c>
      <c r="G32" s="307"/>
    </row>
    <row r="33" spans="1:8" x14ac:dyDescent="0.2">
      <c r="A33" s="161" t="s">
        <v>65</v>
      </c>
      <c r="B33" s="165"/>
      <c r="C33" s="166">
        <f>C32</f>
        <v>0</v>
      </c>
      <c r="D33" s="162" t="s">
        <v>66</v>
      </c>
      <c r="E33" s="138"/>
      <c r="F33" s="306">
        <f>ROUND(PRODUCT(F32,C33/100),1)</f>
        <v>0</v>
      </c>
      <c r="G33" s="307"/>
    </row>
    <row r="34" spans="1:8" s="170" customFormat="1" ht="19.5" customHeight="1" thickBot="1" x14ac:dyDescent="0.3">
      <c r="A34" s="167" t="s">
        <v>67</v>
      </c>
      <c r="B34" s="168"/>
      <c r="C34" s="168"/>
      <c r="D34" s="168"/>
      <c r="E34" s="169"/>
      <c r="F34" s="308">
        <f>CEILING(SUM(F30:F33),IF(SUM(F30:F33)&gt;=0,1,-1))</f>
        <v>0</v>
      </c>
      <c r="G34" s="309"/>
    </row>
    <row r="36" spans="1:8" x14ac:dyDescent="0.2">
      <c r="A36" s="1" t="s">
        <v>68</v>
      </c>
      <c r="B36" s="1"/>
      <c r="C36" s="1"/>
      <c r="D36" s="1"/>
      <c r="E36" s="1"/>
      <c r="F36" s="1"/>
      <c r="G36" s="1"/>
      <c r="H36" t="s">
        <v>1</v>
      </c>
    </row>
    <row r="37" spans="1:8" ht="14.25" customHeight="1" x14ac:dyDescent="0.2">
      <c r="A37" s="1"/>
      <c r="B37" s="300"/>
      <c r="C37" s="300"/>
      <c r="D37" s="300"/>
      <c r="E37" s="300"/>
      <c r="F37" s="300"/>
      <c r="G37" s="300"/>
      <c r="H37" t="s">
        <v>1</v>
      </c>
    </row>
    <row r="38" spans="1:8" ht="12.75" customHeight="1" x14ac:dyDescent="0.2">
      <c r="A38" s="171"/>
      <c r="B38" s="300"/>
      <c r="C38" s="300"/>
      <c r="D38" s="300"/>
      <c r="E38" s="300"/>
      <c r="F38" s="300"/>
      <c r="G38" s="300"/>
      <c r="H38" t="s">
        <v>1</v>
      </c>
    </row>
    <row r="39" spans="1:8" x14ac:dyDescent="0.2">
      <c r="A39" s="171"/>
      <c r="B39" s="300"/>
      <c r="C39" s="300"/>
      <c r="D39" s="300"/>
      <c r="E39" s="300"/>
      <c r="F39" s="300"/>
      <c r="G39" s="300"/>
      <c r="H39" t="s">
        <v>1</v>
      </c>
    </row>
    <row r="40" spans="1:8" x14ac:dyDescent="0.2">
      <c r="A40" s="171"/>
      <c r="B40" s="300"/>
      <c r="C40" s="300"/>
      <c r="D40" s="300"/>
      <c r="E40" s="300"/>
      <c r="F40" s="300"/>
      <c r="G40" s="300"/>
      <c r="H40" t="s">
        <v>1</v>
      </c>
    </row>
    <row r="41" spans="1:8" x14ac:dyDescent="0.2">
      <c r="A41" s="171"/>
      <c r="B41" s="300"/>
      <c r="C41" s="300"/>
      <c r="D41" s="300"/>
      <c r="E41" s="300"/>
      <c r="F41" s="300"/>
      <c r="G41" s="300"/>
      <c r="H41" t="s">
        <v>1</v>
      </c>
    </row>
    <row r="42" spans="1:8" x14ac:dyDescent="0.2">
      <c r="A42" s="171"/>
      <c r="B42" s="300"/>
      <c r="C42" s="300"/>
      <c r="D42" s="300"/>
      <c r="E42" s="300"/>
      <c r="F42" s="300"/>
      <c r="G42" s="300"/>
      <c r="H42" t="s">
        <v>1</v>
      </c>
    </row>
    <row r="43" spans="1:8" x14ac:dyDescent="0.2">
      <c r="A43" s="171"/>
      <c r="B43" s="300"/>
      <c r="C43" s="300"/>
      <c r="D43" s="300"/>
      <c r="E43" s="300"/>
      <c r="F43" s="300"/>
      <c r="G43" s="300"/>
      <c r="H43" t="s">
        <v>1</v>
      </c>
    </row>
    <row r="44" spans="1:8" x14ac:dyDescent="0.2">
      <c r="A44" s="171"/>
      <c r="B44" s="300"/>
      <c r="C44" s="300"/>
      <c r="D44" s="300"/>
      <c r="E44" s="300"/>
      <c r="F44" s="300"/>
      <c r="G44" s="300"/>
      <c r="H44" t="s">
        <v>1</v>
      </c>
    </row>
    <row r="45" spans="1:8" ht="0.75" customHeight="1" x14ac:dyDescent="0.2">
      <c r="A45" s="171"/>
      <c r="B45" s="300"/>
      <c r="C45" s="300"/>
      <c r="D45" s="300"/>
      <c r="E45" s="300"/>
      <c r="F45" s="300"/>
      <c r="G45" s="300"/>
      <c r="H45" t="s">
        <v>1</v>
      </c>
    </row>
    <row r="46" spans="1:8" x14ac:dyDescent="0.2">
      <c r="B46" s="299"/>
      <c r="C46" s="299"/>
      <c r="D46" s="299"/>
      <c r="E46" s="299"/>
      <c r="F46" s="299"/>
      <c r="G46" s="299"/>
    </row>
    <row r="47" spans="1:8" x14ac:dyDescent="0.2">
      <c r="B47" s="299"/>
      <c r="C47" s="299"/>
      <c r="D47" s="299"/>
      <c r="E47" s="299"/>
      <c r="F47" s="299"/>
      <c r="G47" s="299"/>
    </row>
    <row r="48" spans="1:8" x14ac:dyDescent="0.2">
      <c r="B48" s="299"/>
      <c r="C48" s="299"/>
      <c r="D48" s="299"/>
      <c r="E48" s="299"/>
      <c r="F48" s="299"/>
      <c r="G48" s="299"/>
    </row>
    <row r="49" spans="2:7" x14ac:dyDescent="0.2">
      <c r="B49" s="299"/>
      <c r="C49" s="299"/>
      <c r="D49" s="299"/>
      <c r="E49" s="299"/>
      <c r="F49" s="299"/>
      <c r="G49" s="299"/>
    </row>
    <row r="50" spans="2:7" x14ac:dyDescent="0.2">
      <c r="B50" s="299"/>
      <c r="C50" s="299"/>
      <c r="D50" s="299"/>
      <c r="E50" s="299"/>
      <c r="F50" s="299"/>
      <c r="G50" s="299"/>
    </row>
    <row r="51" spans="2:7" x14ac:dyDescent="0.2">
      <c r="B51" s="299"/>
      <c r="C51" s="299"/>
      <c r="D51" s="299"/>
      <c r="E51" s="299"/>
      <c r="F51" s="299"/>
      <c r="G51" s="299"/>
    </row>
    <row r="52" spans="2:7" x14ac:dyDescent="0.2">
      <c r="B52" s="299"/>
      <c r="C52" s="299"/>
      <c r="D52" s="299"/>
      <c r="E52" s="299"/>
      <c r="F52" s="299"/>
      <c r="G52" s="299"/>
    </row>
    <row r="53" spans="2:7" x14ac:dyDescent="0.2">
      <c r="B53" s="299"/>
      <c r="C53" s="299"/>
      <c r="D53" s="299"/>
      <c r="E53" s="299"/>
      <c r="F53" s="299"/>
      <c r="G53" s="299"/>
    </row>
    <row r="54" spans="2:7" x14ac:dyDescent="0.2">
      <c r="B54" s="299"/>
      <c r="C54" s="299"/>
      <c r="D54" s="299"/>
      <c r="E54" s="299"/>
      <c r="F54" s="299"/>
      <c r="G54" s="299"/>
    </row>
    <row r="55" spans="2:7" x14ac:dyDescent="0.2">
      <c r="B55" s="299"/>
      <c r="C55" s="299"/>
      <c r="D55" s="299"/>
      <c r="E55" s="299"/>
      <c r="F55" s="299"/>
      <c r="G55" s="299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70"/>
  <sheetViews>
    <sheetView workbookViewId="0">
      <selection activeCell="G19" sqref="G1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10" t="s">
        <v>2</v>
      </c>
      <c r="B1" s="311"/>
      <c r="C1" s="172" t="s">
        <v>98</v>
      </c>
      <c r="D1" s="173"/>
      <c r="E1" s="174"/>
      <c r="F1" s="173"/>
      <c r="G1" s="175" t="s">
        <v>69</v>
      </c>
      <c r="H1" s="176">
        <v>1.4</v>
      </c>
      <c r="I1" s="177"/>
    </row>
    <row r="2" spans="1:57" ht="13.5" thickBot="1" x14ac:dyDescent="0.25">
      <c r="A2" s="312" t="s">
        <v>70</v>
      </c>
      <c r="B2" s="313"/>
      <c r="C2" s="178" t="s">
        <v>101</v>
      </c>
      <c r="D2" s="179"/>
      <c r="E2" s="180"/>
      <c r="F2" s="179"/>
      <c r="G2" s="314" t="s">
        <v>158</v>
      </c>
      <c r="H2" s="315"/>
      <c r="I2" s="316"/>
    </row>
    <row r="3" spans="1:57" ht="13.5" thickTop="1" x14ac:dyDescent="0.2">
      <c r="F3" s="111"/>
    </row>
    <row r="4" spans="1:57" ht="19.5" customHeight="1" x14ac:dyDescent="0.25">
      <c r="A4" s="181" t="s">
        <v>71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 x14ac:dyDescent="0.25"/>
    <row r="6" spans="1:57" s="111" customFormat="1" ht="13.5" thickBot="1" x14ac:dyDescent="0.25">
      <c r="A6" s="184"/>
      <c r="B6" s="185" t="s">
        <v>72</v>
      </c>
      <c r="C6" s="185"/>
      <c r="D6" s="186"/>
      <c r="E6" s="187" t="s">
        <v>20</v>
      </c>
      <c r="F6" s="188" t="s">
        <v>21</v>
      </c>
      <c r="G6" s="188" t="s">
        <v>22</v>
      </c>
      <c r="H6" s="188" t="s">
        <v>23</v>
      </c>
      <c r="I6" s="189" t="s">
        <v>24</v>
      </c>
    </row>
    <row r="7" spans="1:57" s="111" customFormat="1" x14ac:dyDescent="0.2">
      <c r="A7" s="281" t="str">
        <f>'1.4 Pol'!B7</f>
        <v>1</v>
      </c>
      <c r="B7" s="61" t="str">
        <f>'1.4 Pol'!C7</f>
        <v>Zemní práce</v>
      </c>
      <c r="D7" s="190"/>
      <c r="E7" s="282">
        <f>'1.4 Pol'!BA11</f>
        <v>0</v>
      </c>
      <c r="F7" s="283">
        <f>'1.4 Pol'!BB11</f>
        <v>0</v>
      </c>
      <c r="G7" s="283">
        <f>'1.4 Pol'!BC11</f>
        <v>0</v>
      </c>
      <c r="H7" s="283">
        <f>'1.4 Pol'!BD11</f>
        <v>0</v>
      </c>
      <c r="I7" s="284">
        <f>'1.4 Pol'!BE11</f>
        <v>0</v>
      </c>
    </row>
    <row r="8" spans="1:57" s="111" customFormat="1" x14ac:dyDescent="0.2">
      <c r="A8" s="281" t="str">
        <f>'1.4 Pol'!B12</f>
        <v>5</v>
      </c>
      <c r="B8" s="61" t="str">
        <f>'1.4 Pol'!C12</f>
        <v>Komunikace</v>
      </c>
      <c r="D8" s="190"/>
      <c r="E8" s="282">
        <f>'1.4 Pol'!BA20</f>
        <v>0</v>
      </c>
      <c r="F8" s="283">
        <f>'1.4 Pol'!BB20</f>
        <v>0</v>
      </c>
      <c r="G8" s="283">
        <f>'1.4 Pol'!BC20</f>
        <v>0</v>
      </c>
      <c r="H8" s="283">
        <f>'1.4 Pol'!BD20</f>
        <v>0</v>
      </c>
      <c r="I8" s="284">
        <f>'1.4 Pol'!BE20</f>
        <v>0</v>
      </c>
    </row>
    <row r="9" spans="1:57" s="111" customFormat="1" x14ac:dyDescent="0.2">
      <c r="A9" s="281" t="str">
        <f>'1.4 Pol'!B21</f>
        <v>99</v>
      </c>
      <c r="B9" s="61" t="str">
        <f>'1.4 Pol'!C21</f>
        <v>Staveništní přesun hmot</v>
      </c>
      <c r="D9" s="190"/>
      <c r="E9" s="282">
        <f>'1.4 Pol'!BA23</f>
        <v>0</v>
      </c>
      <c r="F9" s="283">
        <f>'1.4 Pol'!BB23</f>
        <v>0</v>
      </c>
      <c r="G9" s="283">
        <f>'1.4 Pol'!BC23</f>
        <v>0</v>
      </c>
      <c r="H9" s="283">
        <f>'1.4 Pol'!BD23</f>
        <v>0</v>
      </c>
      <c r="I9" s="284">
        <f>'1.4 Pol'!BE23</f>
        <v>0</v>
      </c>
    </row>
    <row r="10" spans="1:57" s="111" customFormat="1" ht="13.5" thickBot="1" x14ac:dyDescent="0.25">
      <c r="A10" s="281" t="str">
        <f>'1.4 Pol'!B24</f>
        <v>D96</v>
      </c>
      <c r="B10" s="61" t="str">
        <f>'1.4 Pol'!C24</f>
        <v>Přesuny suti a vybouraných hmot</v>
      </c>
      <c r="D10" s="190"/>
      <c r="E10" s="282">
        <f>'1.4 Pol'!BA28</f>
        <v>0</v>
      </c>
      <c r="F10" s="283">
        <f>'1.4 Pol'!BB28</f>
        <v>0</v>
      </c>
      <c r="G10" s="283">
        <f>'1.4 Pol'!BC28</f>
        <v>0</v>
      </c>
      <c r="H10" s="283">
        <f>'1.4 Pol'!BD28</f>
        <v>0</v>
      </c>
      <c r="I10" s="284">
        <f>'1.4 Pol'!BE28</f>
        <v>0</v>
      </c>
    </row>
    <row r="11" spans="1:57" s="13" customFormat="1" ht="13.5" thickBot="1" x14ac:dyDescent="0.25">
      <c r="A11" s="191"/>
      <c r="B11" s="192" t="s">
        <v>73</v>
      </c>
      <c r="C11" s="192"/>
      <c r="D11" s="193"/>
      <c r="E11" s="194">
        <f>SUM(E7:E10)</f>
        <v>0</v>
      </c>
      <c r="F11" s="195">
        <f>SUM(F7:F10)</f>
        <v>0</v>
      </c>
      <c r="G11" s="195">
        <f>SUM(G7:G10)</f>
        <v>0</v>
      </c>
      <c r="H11" s="195">
        <f>SUM(H7:H10)</f>
        <v>0</v>
      </c>
      <c r="I11" s="196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2" t="s">
        <v>74</v>
      </c>
      <c r="B13" s="182"/>
      <c r="C13" s="182"/>
      <c r="D13" s="182"/>
      <c r="E13" s="182"/>
      <c r="F13" s="182"/>
      <c r="G13" s="197"/>
      <c r="H13" s="182"/>
      <c r="I13" s="182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8" t="s">
        <v>75</v>
      </c>
      <c r="B15" s="149"/>
      <c r="C15" s="149"/>
      <c r="D15" s="198"/>
      <c r="E15" s="199" t="s">
        <v>76</v>
      </c>
      <c r="F15" s="200" t="s">
        <v>9</v>
      </c>
      <c r="G15" s="201" t="s">
        <v>77</v>
      </c>
      <c r="H15" s="202"/>
      <c r="I15" s="203" t="s">
        <v>76</v>
      </c>
    </row>
    <row r="16" spans="1:57" x14ac:dyDescent="0.2">
      <c r="A16" s="204" t="s">
        <v>135</v>
      </c>
      <c r="B16" s="205"/>
      <c r="C16" s="205"/>
      <c r="D16" s="206"/>
      <c r="E16" s="207">
        <v>0</v>
      </c>
      <c r="F16" s="208">
        <v>1</v>
      </c>
      <c r="G16" s="209">
        <f>SUM(E11:I11)</f>
        <v>0</v>
      </c>
      <c r="H16" s="210"/>
      <c r="I16" s="211">
        <f>E16+F16*G16/100</f>
        <v>0</v>
      </c>
      <c r="BA16">
        <v>2</v>
      </c>
    </row>
    <row r="17" spans="1:53" x14ac:dyDescent="0.2">
      <c r="A17" s="204" t="s">
        <v>136</v>
      </c>
      <c r="B17" s="205"/>
      <c r="C17" s="205"/>
      <c r="D17" s="206"/>
      <c r="E17" s="207">
        <v>0</v>
      </c>
      <c r="F17" s="208">
        <v>0.5</v>
      </c>
      <c r="G17" s="209">
        <f>SUM(E11:I11)</f>
        <v>0</v>
      </c>
      <c r="H17" s="210"/>
      <c r="I17" s="211">
        <f>E17+F17*G17/100</f>
        <v>0</v>
      </c>
      <c r="BA17">
        <v>2</v>
      </c>
    </row>
    <row r="18" spans="1:53" x14ac:dyDescent="0.2">
      <c r="A18" s="204" t="s">
        <v>137</v>
      </c>
      <c r="B18" s="205"/>
      <c r="C18" s="205"/>
      <c r="D18" s="206"/>
      <c r="E18" s="207">
        <v>0</v>
      </c>
      <c r="F18" s="208">
        <v>3</v>
      </c>
      <c r="G18" s="209">
        <f>SUM(E11:I11)</f>
        <v>0</v>
      </c>
      <c r="H18" s="210"/>
      <c r="I18" s="211">
        <f>E18+F18*G18/100</f>
        <v>0</v>
      </c>
      <c r="BA18">
        <v>2</v>
      </c>
    </row>
    <row r="19" spans="1:53" ht="13.5" thickBot="1" x14ac:dyDescent="0.25">
      <c r="A19" s="212"/>
      <c r="B19" s="213" t="s">
        <v>78</v>
      </c>
      <c r="C19" s="214"/>
      <c r="D19" s="215"/>
      <c r="E19" s="216"/>
      <c r="F19" s="217"/>
      <c r="G19" s="217"/>
      <c r="H19" s="317">
        <f>SUM(I16:I18)</f>
        <v>0</v>
      </c>
      <c r="I19" s="318"/>
    </row>
    <row r="21" spans="1:53" x14ac:dyDescent="0.2">
      <c r="B21" s="13"/>
      <c r="F21" s="218"/>
      <c r="G21" s="219"/>
      <c r="H21" s="219"/>
      <c r="I21" s="45"/>
    </row>
    <row r="22" spans="1:53" x14ac:dyDescent="0.2">
      <c r="F22" s="218"/>
      <c r="G22" s="219"/>
      <c r="H22" s="219"/>
      <c r="I22" s="45"/>
    </row>
    <row r="23" spans="1:53" x14ac:dyDescent="0.2">
      <c r="F23" s="218"/>
      <c r="G23" s="219"/>
      <c r="H23" s="219"/>
      <c r="I23" s="45"/>
    </row>
    <row r="24" spans="1:53" x14ac:dyDescent="0.2">
      <c r="F24" s="218"/>
      <c r="G24" s="219"/>
      <c r="H24" s="219"/>
      <c r="I24" s="45"/>
    </row>
    <row r="25" spans="1:53" x14ac:dyDescent="0.2">
      <c r="F25" s="218"/>
      <c r="G25" s="219"/>
      <c r="H25" s="219"/>
      <c r="I25" s="45"/>
    </row>
    <row r="26" spans="1:53" x14ac:dyDescent="0.2">
      <c r="F26" s="218"/>
      <c r="G26" s="219"/>
      <c r="H26" s="219"/>
      <c r="I26" s="45"/>
    </row>
    <row r="27" spans="1:53" x14ac:dyDescent="0.2">
      <c r="F27" s="218"/>
      <c r="G27" s="219"/>
      <c r="H27" s="219"/>
      <c r="I27" s="45"/>
    </row>
    <row r="28" spans="1:53" x14ac:dyDescent="0.2">
      <c r="F28" s="218"/>
      <c r="G28" s="219"/>
      <c r="H28" s="219"/>
      <c r="I28" s="45"/>
    </row>
    <row r="29" spans="1:53" x14ac:dyDescent="0.2">
      <c r="F29" s="218"/>
      <c r="G29" s="219"/>
      <c r="H29" s="219"/>
      <c r="I29" s="45"/>
    </row>
    <row r="30" spans="1:53" x14ac:dyDescent="0.2">
      <c r="F30" s="218"/>
      <c r="G30" s="219"/>
      <c r="H30" s="219"/>
      <c r="I30" s="45"/>
    </row>
    <row r="31" spans="1:53" x14ac:dyDescent="0.2">
      <c r="F31" s="218"/>
      <c r="G31" s="219"/>
      <c r="H31" s="219"/>
      <c r="I31" s="45"/>
    </row>
    <row r="32" spans="1:53" x14ac:dyDescent="0.2">
      <c r="F32" s="218"/>
      <c r="G32" s="219"/>
      <c r="H32" s="219"/>
      <c r="I32" s="45"/>
    </row>
    <row r="33" spans="6:9" x14ac:dyDescent="0.2">
      <c r="F33" s="218"/>
      <c r="G33" s="219"/>
      <c r="H33" s="219"/>
      <c r="I33" s="45"/>
    </row>
    <row r="34" spans="6:9" x14ac:dyDescent="0.2">
      <c r="F34" s="218"/>
      <c r="G34" s="219"/>
      <c r="H34" s="219"/>
      <c r="I34" s="45"/>
    </row>
    <row r="35" spans="6:9" x14ac:dyDescent="0.2">
      <c r="F35" s="218"/>
      <c r="G35" s="219"/>
      <c r="H35" s="219"/>
      <c r="I35" s="45"/>
    </row>
    <row r="36" spans="6:9" x14ac:dyDescent="0.2">
      <c r="F36" s="218"/>
      <c r="G36" s="219"/>
      <c r="H36" s="219"/>
      <c r="I36" s="45"/>
    </row>
    <row r="37" spans="6:9" x14ac:dyDescent="0.2">
      <c r="F37" s="218"/>
      <c r="G37" s="219"/>
      <c r="H37" s="219"/>
      <c r="I37" s="45"/>
    </row>
    <row r="38" spans="6:9" x14ac:dyDescent="0.2">
      <c r="F38" s="218"/>
      <c r="G38" s="219"/>
      <c r="H38" s="219"/>
      <c r="I38" s="45"/>
    </row>
    <row r="39" spans="6:9" x14ac:dyDescent="0.2">
      <c r="F39" s="218"/>
      <c r="G39" s="219"/>
      <c r="H39" s="219"/>
      <c r="I39" s="45"/>
    </row>
    <row r="40" spans="6:9" x14ac:dyDescent="0.2">
      <c r="F40" s="218"/>
      <c r="G40" s="219"/>
      <c r="H40" s="219"/>
      <c r="I40" s="45"/>
    </row>
    <row r="41" spans="6:9" x14ac:dyDescent="0.2">
      <c r="F41" s="218"/>
      <c r="G41" s="219"/>
      <c r="H41" s="219"/>
      <c r="I41" s="45"/>
    </row>
    <row r="42" spans="6:9" x14ac:dyDescent="0.2">
      <c r="F42" s="218"/>
      <c r="G42" s="219"/>
      <c r="H42" s="219"/>
      <c r="I42" s="45"/>
    </row>
    <row r="43" spans="6:9" x14ac:dyDescent="0.2">
      <c r="F43" s="218"/>
      <c r="G43" s="219"/>
      <c r="H43" s="219"/>
      <c r="I43" s="45"/>
    </row>
    <row r="44" spans="6:9" x14ac:dyDescent="0.2">
      <c r="F44" s="218"/>
      <c r="G44" s="219"/>
      <c r="H44" s="219"/>
      <c r="I44" s="45"/>
    </row>
    <row r="45" spans="6:9" x14ac:dyDescent="0.2">
      <c r="F45" s="218"/>
      <c r="G45" s="219"/>
      <c r="H45" s="219"/>
      <c r="I45" s="45"/>
    </row>
    <row r="46" spans="6:9" x14ac:dyDescent="0.2">
      <c r="F46" s="218"/>
      <c r="G46" s="219"/>
      <c r="H46" s="219"/>
      <c r="I46" s="45"/>
    </row>
    <row r="47" spans="6:9" x14ac:dyDescent="0.2">
      <c r="F47" s="218"/>
      <c r="G47" s="219"/>
      <c r="H47" s="219"/>
      <c r="I47" s="45"/>
    </row>
    <row r="48" spans="6:9" x14ac:dyDescent="0.2">
      <c r="F48" s="218"/>
      <c r="G48" s="219"/>
      <c r="H48" s="219"/>
      <c r="I48" s="45"/>
    </row>
    <row r="49" spans="6:9" x14ac:dyDescent="0.2">
      <c r="F49" s="218"/>
      <c r="G49" s="219"/>
      <c r="H49" s="219"/>
      <c r="I49" s="45"/>
    </row>
    <row r="50" spans="6:9" x14ac:dyDescent="0.2">
      <c r="F50" s="218"/>
      <c r="G50" s="219"/>
      <c r="H50" s="219"/>
      <c r="I50" s="45"/>
    </row>
    <row r="51" spans="6:9" x14ac:dyDescent="0.2">
      <c r="F51" s="218"/>
      <c r="G51" s="219"/>
      <c r="H51" s="219"/>
      <c r="I51" s="45"/>
    </row>
    <row r="52" spans="6:9" x14ac:dyDescent="0.2">
      <c r="F52" s="218"/>
      <c r="G52" s="219"/>
      <c r="H52" s="219"/>
      <c r="I52" s="45"/>
    </row>
    <row r="53" spans="6:9" x14ac:dyDescent="0.2">
      <c r="F53" s="218"/>
      <c r="G53" s="219"/>
      <c r="H53" s="219"/>
      <c r="I53" s="45"/>
    </row>
    <row r="54" spans="6:9" x14ac:dyDescent="0.2">
      <c r="F54" s="218"/>
      <c r="G54" s="219"/>
      <c r="H54" s="219"/>
      <c r="I54" s="45"/>
    </row>
    <row r="55" spans="6:9" x14ac:dyDescent="0.2">
      <c r="F55" s="218"/>
      <c r="G55" s="219"/>
      <c r="H55" s="219"/>
      <c r="I55" s="45"/>
    </row>
    <row r="56" spans="6:9" x14ac:dyDescent="0.2">
      <c r="F56" s="218"/>
      <c r="G56" s="219"/>
      <c r="H56" s="219"/>
      <c r="I56" s="45"/>
    </row>
    <row r="57" spans="6:9" x14ac:dyDescent="0.2">
      <c r="F57" s="218"/>
      <c r="G57" s="219"/>
      <c r="H57" s="219"/>
      <c r="I57" s="45"/>
    </row>
    <row r="58" spans="6:9" x14ac:dyDescent="0.2">
      <c r="F58" s="218"/>
      <c r="G58" s="219"/>
      <c r="H58" s="219"/>
      <c r="I58" s="45"/>
    </row>
    <row r="59" spans="6:9" x14ac:dyDescent="0.2">
      <c r="F59" s="218"/>
      <c r="G59" s="219"/>
      <c r="H59" s="219"/>
      <c r="I59" s="45"/>
    </row>
    <row r="60" spans="6:9" x14ac:dyDescent="0.2">
      <c r="F60" s="218"/>
      <c r="G60" s="219"/>
      <c r="H60" s="219"/>
      <c r="I60" s="45"/>
    </row>
    <row r="61" spans="6:9" x14ac:dyDescent="0.2">
      <c r="F61" s="218"/>
      <c r="G61" s="219"/>
      <c r="H61" s="219"/>
      <c r="I61" s="45"/>
    </row>
    <row r="62" spans="6:9" x14ac:dyDescent="0.2">
      <c r="F62" s="218"/>
      <c r="G62" s="219"/>
      <c r="H62" s="219"/>
      <c r="I62" s="45"/>
    </row>
    <row r="63" spans="6:9" x14ac:dyDescent="0.2">
      <c r="F63" s="218"/>
      <c r="G63" s="219"/>
      <c r="H63" s="219"/>
      <c r="I63" s="45"/>
    </row>
    <row r="64" spans="6:9" x14ac:dyDescent="0.2">
      <c r="F64" s="218"/>
      <c r="G64" s="219"/>
      <c r="H64" s="219"/>
      <c r="I64" s="45"/>
    </row>
    <row r="65" spans="6:9" x14ac:dyDescent="0.2">
      <c r="F65" s="218"/>
      <c r="G65" s="219"/>
      <c r="H65" s="219"/>
      <c r="I65" s="45"/>
    </row>
    <row r="66" spans="6:9" x14ac:dyDescent="0.2">
      <c r="F66" s="218"/>
      <c r="G66" s="219"/>
      <c r="H66" s="219"/>
      <c r="I66" s="45"/>
    </row>
    <row r="67" spans="6:9" x14ac:dyDescent="0.2">
      <c r="F67" s="218"/>
      <c r="G67" s="219"/>
      <c r="H67" s="219"/>
      <c r="I67" s="45"/>
    </row>
    <row r="68" spans="6:9" x14ac:dyDescent="0.2">
      <c r="F68" s="218"/>
      <c r="G68" s="219"/>
      <c r="H68" s="219"/>
      <c r="I68" s="45"/>
    </row>
    <row r="69" spans="6:9" x14ac:dyDescent="0.2">
      <c r="F69" s="218"/>
      <c r="G69" s="219"/>
      <c r="H69" s="219"/>
      <c r="I69" s="45"/>
    </row>
    <row r="70" spans="6:9" x14ac:dyDescent="0.2">
      <c r="F70" s="218"/>
      <c r="G70" s="219"/>
      <c r="H70" s="219"/>
      <c r="I70" s="45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56</vt:i4>
      </vt:variant>
    </vt:vector>
  </HeadingPairs>
  <TitlesOfParts>
    <vt:vector size="78" baseType="lpstr">
      <vt:lpstr>Stavba</vt:lpstr>
      <vt:lpstr>1.2 KL</vt:lpstr>
      <vt:lpstr>1.2 Rek</vt:lpstr>
      <vt:lpstr>1.2 Pol</vt:lpstr>
      <vt:lpstr>1.3 KL</vt:lpstr>
      <vt:lpstr>1.3 Rek</vt:lpstr>
      <vt:lpstr>1.3 Pol</vt:lpstr>
      <vt:lpstr>1.4 KL</vt:lpstr>
      <vt:lpstr>1.4 Rek</vt:lpstr>
      <vt:lpstr>1.4 Pol</vt:lpstr>
      <vt:lpstr>1.5 KL</vt:lpstr>
      <vt:lpstr>1.5 Rek</vt:lpstr>
      <vt:lpstr>1.5 Pol</vt:lpstr>
      <vt:lpstr>2.2 KL</vt:lpstr>
      <vt:lpstr>2.2 Rek</vt:lpstr>
      <vt:lpstr>2.2 Pol</vt:lpstr>
      <vt:lpstr>2.3 KL</vt:lpstr>
      <vt:lpstr>2.3 Rek</vt:lpstr>
      <vt:lpstr>2.3 Pol</vt:lpstr>
      <vt:lpstr>2.4 KL</vt:lpstr>
      <vt:lpstr>2.4 Rek</vt:lpstr>
      <vt:lpstr>2.4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'1.2 Pol'!Názvy_tisku</vt:lpstr>
      <vt:lpstr>'1.2 Rek'!Názvy_tisku</vt:lpstr>
      <vt:lpstr>'1.3 Pol'!Názvy_tisku</vt:lpstr>
      <vt:lpstr>'1.3 Rek'!Názvy_tisku</vt:lpstr>
      <vt:lpstr>'1.4 Pol'!Názvy_tisku</vt:lpstr>
      <vt:lpstr>'1.4 Rek'!Názvy_tisku</vt:lpstr>
      <vt:lpstr>'1.5 Pol'!Názvy_tisku</vt:lpstr>
      <vt:lpstr>'1.5 Rek'!Názvy_tisku</vt:lpstr>
      <vt:lpstr>'2.2 Pol'!Názvy_tisku</vt:lpstr>
      <vt:lpstr>'2.2 Rek'!Názvy_tisku</vt:lpstr>
      <vt:lpstr>'2.3 Pol'!Názvy_tisku</vt:lpstr>
      <vt:lpstr>'2.3 Rek'!Názvy_tisku</vt:lpstr>
      <vt:lpstr>'2.4 Pol'!Názvy_tisku</vt:lpstr>
      <vt:lpstr>'2.4 Rek'!Názvy_tisku</vt:lpstr>
      <vt:lpstr>Stavba!Objednatel</vt:lpstr>
      <vt:lpstr>Stavba!Objekt</vt:lpstr>
      <vt:lpstr>'1.2 KL'!Oblast_tisku</vt:lpstr>
      <vt:lpstr>'1.2 Pol'!Oblast_tisku</vt:lpstr>
      <vt:lpstr>'1.2 Rek'!Oblast_tisku</vt:lpstr>
      <vt:lpstr>'1.3 KL'!Oblast_tisku</vt:lpstr>
      <vt:lpstr>'1.3 Pol'!Oblast_tisku</vt:lpstr>
      <vt:lpstr>'1.3 Rek'!Oblast_tisku</vt:lpstr>
      <vt:lpstr>'1.4 KL'!Oblast_tisku</vt:lpstr>
      <vt:lpstr>'1.4 Pol'!Oblast_tisku</vt:lpstr>
      <vt:lpstr>'1.4 Rek'!Oblast_tisku</vt:lpstr>
      <vt:lpstr>'1.5 KL'!Oblast_tisku</vt:lpstr>
      <vt:lpstr>'1.5 Pol'!Oblast_tisku</vt:lpstr>
      <vt:lpstr>'1.5 Rek'!Oblast_tisku</vt:lpstr>
      <vt:lpstr>'2.2 KL'!Oblast_tisku</vt:lpstr>
      <vt:lpstr>'2.2 Pol'!Oblast_tisku</vt:lpstr>
      <vt:lpstr>'2.2 Rek'!Oblast_tisku</vt:lpstr>
      <vt:lpstr>'2.3 KL'!Oblast_tisku</vt:lpstr>
      <vt:lpstr>'2.3 Pol'!Oblast_tisku</vt:lpstr>
      <vt:lpstr>'2.3 Rek'!Oblast_tisku</vt:lpstr>
      <vt:lpstr>'2.4 KL'!Oblast_tisku</vt:lpstr>
      <vt:lpstr>'2.4 Pol'!Oblast_tisku</vt:lpstr>
      <vt:lpstr>'2.4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Kadlecová</dc:creator>
  <cp:lastModifiedBy>Miloš Podlipný</cp:lastModifiedBy>
  <cp:lastPrinted>2014-02-27T11:15:51Z</cp:lastPrinted>
  <dcterms:created xsi:type="dcterms:W3CDTF">2014-02-27T10:28:23Z</dcterms:created>
  <dcterms:modified xsi:type="dcterms:W3CDTF">2015-07-16T14:19:35Z</dcterms:modified>
</cp:coreProperties>
</file>