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Investice\Akce\0650_PArkovací záliv u OA\Veřejná zakázka\"/>
    </mc:Choice>
  </mc:AlternateContent>
  <bookViews>
    <workbookView xWindow="0" yWindow="0" windowWidth="28800" windowHeight="12435"/>
  </bookViews>
  <sheets>
    <sheet name="Rekapitulace stavby" sheetId="1" r:id="rId1"/>
    <sheet name="SO101 - KOMUNIKACE" sheetId="2" r:id="rId2"/>
    <sheet name="SO401 - VEŘEJNÉ OSVĚTLENÍ" sheetId="3" r:id="rId3"/>
    <sheet name="Pokyny pro vyplnění" sheetId="4" r:id="rId4"/>
  </sheets>
  <definedNames>
    <definedName name="_xlnm._FilterDatabase" localSheetId="1" hidden="1">'SO101 - KOMUNIKACE'!$C$86:$K$288</definedName>
    <definedName name="_xlnm._FilterDatabase" localSheetId="2" hidden="1">'SO401 - VEŘEJNÉ OSVĚTLENÍ'!$C$84:$K$203</definedName>
    <definedName name="_xlnm.Print_Titles" localSheetId="0">'Rekapitulace stavby'!$49:$49</definedName>
    <definedName name="_xlnm.Print_Titles" localSheetId="1">'SO101 - KOMUNIKACE'!$86:$86</definedName>
    <definedName name="_xlnm.Print_Titles" localSheetId="2">'SO401 - VEŘEJNÉ OSVĚTLENÍ'!$84:$84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'SO101 - KOMUNIKACE'!$C$4:$J$36,'SO101 - KOMUNIKACE'!$C$42:$J$68,'SO101 - KOMUNIKACE'!$C$74:$K$288</definedName>
    <definedName name="_xlnm.Print_Area" localSheetId="2">'SO401 - VEŘEJNÉ OSVĚTLENÍ'!$C$4:$J$36,'SO401 - VEŘEJNÉ OSVĚTLENÍ'!$C$42:$J$66,'SO401 - VEŘEJNÉ OSVĚTLENÍ'!$C$72:$K$203</definedName>
  </definedNames>
  <calcPr calcId="152511"/>
</workbook>
</file>

<file path=xl/calcChain.xml><?xml version="1.0" encoding="utf-8"?>
<calcChain xmlns="http://schemas.openxmlformats.org/spreadsheetml/2006/main">
  <c r="AY53" i="1" l="1"/>
  <c r="AX53" i="1"/>
  <c r="BI201" i="3"/>
  <c r="BH201" i="3"/>
  <c r="BG201" i="3"/>
  <c r="BF201" i="3"/>
  <c r="T201" i="3"/>
  <c r="R201" i="3"/>
  <c r="P201" i="3"/>
  <c r="BK201" i="3"/>
  <c r="J201" i="3"/>
  <c r="BE201" i="3" s="1"/>
  <c r="BI198" i="3"/>
  <c r="BH198" i="3"/>
  <c r="BG198" i="3"/>
  <c r="BF198" i="3"/>
  <c r="T198" i="3"/>
  <c r="R198" i="3"/>
  <c r="R197" i="3" s="1"/>
  <c r="P198" i="3"/>
  <c r="BK198" i="3"/>
  <c r="BK197" i="3" s="1"/>
  <c r="J197" i="3" s="1"/>
  <c r="J65" i="3" s="1"/>
  <c r="J198" i="3"/>
  <c r="BE198" i="3"/>
  <c r="BI193" i="3"/>
  <c r="BH193" i="3"/>
  <c r="BG193" i="3"/>
  <c r="BF193" i="3"/>
  <c r="T193" i="3"/>
  <c r="R193" i="3"/>
  <c r="P193" i="3"/>
  <c r="BK193" i="3"/>
  <c r="J193" i="3"/>
  <c r="BE193" i="3" s="1"/>
  <c r="BI190" i="3"/>
  <c r="BH190" i="3"/>
  <c r="BG190" i="3"/>
  <c r="BF190" i="3"/>
  <c r="T190" i="3"/>
  <c r="R190" i="3"/>
  <c r="R189" i="3" s="1"/>
  <c r="P190" i="3"/>
  <c r="BK190" i="3"/>
  <c r="BK189" i="3" s="1"/>
  <c r="J189" i="3" s="1"/>
  <c r="J64" i="3" s="1"/>
  <c r="J190" i="3"/>
  <c r="BE190" i="3"/>
  <c r="BI187" i="3"/>
  <c r="BH187" i="3"/>
  <c r="BG187" i="3"/>
  <c r="BF187" i="3"/>
  <c r="T187" i="3"/>
  <c r="R187" i="3"/>
  <c r="P187" i="3"/>
  <c r="BK187" i="3"/>
  <c r="J187" i="3"/>
  <c r="BE187" i="3" s="1"/>
  <c r="BI185" i="3"/>
  <c r="BH185" i="3"/>
  <c r="BG185" i="3"/>
  <c r="BF185" i="3"/>
  <c r="T185" i="3"/>
  <c r="R185" i="3"/>
  <c r="P185" i="3"/>
  <c r="BK185" i="3"/>
  <c r="J185" i="3"/>
  <c r="BE185" i="3" s="1"/>
  <c r="BI183" i="3"/>
  <c r="BH183" i="3"/>
  <c r="BG183" i="3"/>
  <c r="BF183" i="3"/>
  <c r="T183" i="3"/>
  <c r="R183" i="3"/>
  <c r="P183" i="3"/>
  <c r="BK183" i="3"/>
  <c r="J183" i="3"/>
  <c r="BE183" i="3" s="1"/>
  <c r="BI181" i="3"/>
  <c r="BH181" i="3"/>
  <c r="BG181" i="3"/>
  <c r="BF181" i="3"/>
  <c r="T181" i="3"/>
  <c r="R181" i="3"/>
  <c r="P181" i="3"/>
  <c r="BK181" i="3"/>
  <c r="J181" i="3"/>
  <c r="BE181" i="3" s="1"/>
  <c r="BI179" i="3"/>
  <c r="BH179" i="3"/>
  <c r="BG179" i="3"/>
  <c r="BF179" i="3"/>
  <c r="T179" i="3"/>
  <c r="R179" i="3"/>
  <c r="P179" i="3"/>
  <c r="BK179" i="3"/>
  <c r="J179" i="3"/>
  <c r="BE179" i="3" s="1"/>
  <c r="BI177" i="3"/>
  <c r="BH177" i="3"/>
  <c r="BG177" i="3"/>
  <c r="BF177" i="3"/>
  <c r="T177" i="3"/>
  <c r="R177" i="3"/>
  <c r="P177" i="3"/>
  <c r="BK177" i="3"/>
  <c r="J177" i="3"/>
  <c r="BE177" i="3" s="1"/>
  <c r="BI175" i="3"/>
  <c r="BH175" i="3"/>
  <c r="BG175" i="3"/>
  <c r="BF175" i="3"/>
  <c r="T175" i="3"/>
  <c r="R175" i="3"/>
  <c r="P175" i="3"/>
  <c r="BK175" i="3"/>
  <c r="J175" i="3"/>
  <c r="BE175" i="3" s="1"/>
  <c r="BI173" i="3"/>
  <c r="BH173" i="3"/>
  <c r="BG173" i="3"/>
  <c r="BF173" i="3"/>
  <c r="T173" i="3"/>
  <c r="R173" i="3"/>
  <c r="P173" i="3"/>
  <c r="BK173" i="3"/>
  <c r="J173" i="3"/>
  <c r="BE173" i="3" s="1"/>
  <c r="BI171" i="3"/>
  <c r="BH171" i="3"/>
  <c r="BG171" i="3"/>
  <c r="BF171" i="3"/>
  <c r="T171" i="3"/>
  <c r="R171" i="3"/>
  <c r="P171" i="3"/>
  <c r="BK171" i="3"/>
  <c r="J171" i="3"/>
  <c r="BE171" i="3" s="1"/>
  <c r="BI169" i="3"/>
  <c r="BH169" i="3"/>
  <c r="BG169" i="3"/>
  <c r="BF169" i="3"/>
  <c r="T169" i="3"/>
  <c r="R169" i="3"/>
  <c r="P169" i="3"/>
  <c r="BK169" i="3"/>
  <c r="J169" i="3"/>
  <c r="BE169" i="3" s="1"/>
  <c r="BI167" i="3"/>
  <c r="BH167" i="3"/>
  <c r="BG167" i="3"/>
  <c r="BF167" i="3"/>
  <c r="T167" i="3"/>
  <c r="R167" i="3"/>
  <c r="P167" i="3"/>
  <c r="BK167" i="3"/>
  <c r="J167" i="3"/>
  <c r="BE167" i="3" s="1"/>
  <c r="BI165" i="3"/>
  <c r="BH165" i="3"/>
  <c r="BG165" i="3"/>
  <c r="BF165" i="3"/>
  <c r="T165" i="3"/>
  <c r="R165" i="3"/>
  <c r="P165" i="3"/>
  <c r="BK165" i="3"/>
  <c r="J165" i="3"/>
  <c r="BE165" i="3" s="1"/>
  <c r="BI163" i="3"/>
  <c r="BH163" i="3"/>
  <c r="BG163" i="3"/>
  <c r="BF163" i="3"/>
  <c r="T163" i="3"/>
  <c r="R163" i="3"/>
  <c r="P163" i="3"/>
  <c r="BK163" i="3"/>
  <c r="J163" i="3"/>
  <c r="BE163" i="3" s="1"/>
  <c r="BI161" i="3"/>
  <c r="BH161" i="3"/>
  <c r="BG161" i="3"/>
  <c r="BF161" i="3"/>
  <c r="T161" i="3"/>
  <c r="R161" i="3"/>
  <c r="P161" i="3"/>
  <c r="BK161" i="3"/>
  <c r="J161" i="3"/>
  <c r="BE161" i="3" s="1"/>
  <c r="BI159" i="3"/>
  <c r="BH159" i="3"/>
  <c r="BG159" i="3"/>
  <c r="BF159" i="3"/>
  <c r="T159" i="3"/>
  <c r="R159" i="3"/>
  <c r="P159" i="3"/>
  <c r="BK159" i="3"/>
  <c r="J159" i="3"/>
  <c r="BE159" i="3" s="1"/>
  <c r="BI157" i="3"/>
  <c r="BH157" i="3"/>
  <c r="BG157" i="3"/>
  <c r="BF157" i="3"/>
  <c r="T157" i="3"/>
  <c r="R157" i="3"/>
  <c r="P157" i="3"/>
  <c r="BK157" i="3"/>
  <c r="J157" i="3"/>
  <c r="BE157" i="3" s="1"/>
  <c r="BI155" i="3"/>
  <c r="BH155" i="3"/>
  <c r="BG155" i="3"/>
  <c r="BF155" i="3"/>
  <c r="T155" i="3"/>
  <c r="R155" i="3"/>
  <c r="P155" i="3"/>
  <c r="BK155" i="3"/>
  <c r="J155" i="3"/>
  <c r="BE155" i="3" s="1"/>
  <c r="BI153" i="3"/>
  <c r="BH153" i="3"/>
  <c r="BG153" i="3"/>
  <c r="BF153" i="3"/>
  <c r="T153" i="3"/>
  <c r="R153" i="3"/>
  <c r="P153" i="3"/>
  <c r="BK153" i="3"/>
  <c r="J153" i="3"/>
  <c r="BE153" i="3" s="1"/>
  <c r="BI151" i="3"/>
  <c r="BH151" i="3"/>
  <c r="BG151" i="3"/>
  <c r="BF151" i="3"/>
  <c r="T151" i="3"/>
  <c r="R151" i="3"/>
  <c r="P151" i="3"/>
  <c r="BK151" i="3"/>
  <c r="J151" i="3"/>
  <c r="BE151" i="3" s="1"/>
  <c r="BI149" i="3"/>
  <c r="BH149" i="3"/>
  <c r="BG149" i="3"/>
  <c r="BF149" i="3"/>
  <c r="T149" i="3"/>
  <c r="R149" i="3"/>
  <c r="P149" i="3"/>
  <c r="BK149" i="3"/>
  <c r="J149" i="3"/>
  <c r="BE149" i="3" s="1"/>
  <c r="BI147" i="3"/>
  <c r="BH147" i="3"/>
  <c r="BG147" i="3"/>
  <c r="BF147" i="3"/>
  <c r="T147" i="3"/>
  <c r="R147" i="3"/>
  <c r="P147" i="3"/>
  <c r="BK147" i="3"/>
  <c r="J147" i="3"/>
  <c r="BE147" i="3" s="1"/>
  <c r="BI145" i="3"/>
  <c r="BH145" i="3"/>
  <c r="BG145" i="3"/>
  <c r="BF145" i="3"/>
  <c r="T145" i="3"/>
  <c r="R145" i="3"/>
  <c r="P145" i="3"/>
  <c r="BK145" i="3"/>
  <c r="J145" i="3"/>
  <c r="BE145" i="3" s="1"/>
  <c r="BI142" i="3"/>
  <c r="BH142" i="3"/>
  <c r="BG142" i="3"/>
  <c r="BF142" i="3"/>
  <c r="T142" i="3"/>
  <c r="R142" i="3"/>
  <c r="P142" i="3"/>
  <c r="BK142" i="3"/>
  <c r="J142" i="3"/>
  <c r="BE142" i="3" s="1"/>
  <c r="BI140" i="3"/>
  <c r="BH140" i="3"/>
  <c r="BG140" i="3"/>
  <c r="BF140" i="3"/>
  <c r="T140" i="3"/>
  <c r="R140" i="3"/>
  <c r="P140" i="3"/>
  <c r="BK140" i="3"/>
  <c r="J140" i="3"/>
  <c r="BE140" i="3" s="1"/>
  <c r="BI137" i="3"/>
  <c r="BH137" i="3"/>
  <c r="BG137" i="3"/>
  <c r="BF137" i="3"/>
  <c r="T137" i="3"/>
  <c r="R137" i="3"/>
  <c r="P137" i="3"/>
  <c r="BK137" i="3"/>
  <c r="J137" i="3"/>
  <c r="BE137" i="3" s="1"/>
  <c r="BI134" i="3"/>
  <c r="BH134" i="3"/>
  <c r="BG134" i="3"/>
  <c r="BF134" i="3"/>
  <c r="T134" i="3"/>
  <c r="R134" i="3"/>
  <c r="P134" i="3"/>
  <c r="BK134" i="3"/>
  <c r="J134" i="3"/>
  <c r="BE134" i="3" s="1"/>
  <c r="BI129" i="3"/>
  <c r="BH129" i="3"/>
  <c r="BG129" i="3"/>
  <c r="BF129" i="3"/>
  <c r="T129" i="3"/>
  <c r="R129" i="3"/>
  <c r="P129" i="3"/>
  <c r="BK129" i="3"/>
  <c r="J129" i="3"/>
  <c r="BE129" i="3" s="1"/>
  <c r="BI126" i="3"/>
  <c r="BH126" i="3"/>
  <c r="BG126" i="3"/>
  <c r="BF126" i="3"/>
  <c r="T126" i="3"/>
  <c r="R126" i="3"/>
  <c r="P126" i="3"/>
  <c r="BK126" i="3"/>
  <c r="J126" i="3"/>
  <c r="BE126" i="3" s="1"/>
  <c r="BI123" i="3"/>
  <c r="BH123" i="3"/>
  <c r="BG123" i="3"/>
  <c r="BF123" i="3"/>
  <c r="T123" i="3"/>
  <c r="R123" i="3"/>
  <c r="P123" i="3"/>
  <c r="BK123" i="3"/>
  <c r="J123" i="3"/>
  <c r="BE123" i="3" s="1"/>
  <c r="BI117" i="3"/>
  <c r="BH117" i="3"/>
  <c r="BG117" i="3"/>
  <c r="BF117" i="3"/>
  <c r="T117" i="3"/>
  <c r="R117" i="3"/>
  <c r="P117" i="3"/>
  <c r="BK117" i="3"/>
  <c r="J117" i="3"/>
  <c r="BE117" i="3" s="1"/>
  <c r="BI114" i="3"/>
  <c r="BH114" i="3"/>
  <c r="BG114" i="3"/>
  <c r="BF114" i="3"/>
  <c r="T114" i="3"/>
  <c r="T113" i="3" s="1"/>
  <c r="R114" i="3"/>
  <c r="R113" i="3" s="1"/>
  <c r="P114" i="3"/>
  <c r="P113" i="3" s="1"/>
  <c r="BK114" i="3"/>
  <c r="BK113" i="3" s="1"/>
  <c r="J113" i="3"/>
  <c r="J61" i="3" s="1"/>
  <c r="J114" i="3"/>
  <c r="BE114" i="3"/>
  <c r="BI110" i="3"/>
  <c r="BH110" i="3"/>
  <c r="BG110" i="3"/>
  <c r="BF110" i="3"/>
  <c r="T110" i="3"/>
  <c r="T109" i="3" s="1"/>
  <c r="R110" i="3"/>
  <c r="R109" i="3" s="1"/>
  <c r="P110" i="3"/>
  <c r="P109" i="3" s="1"/>
  <c r="BK110" i="3"/>
  <c r="BK109" i="3" s="1"/>
  <c r="J109" i="3" s="1"/>
  <c r="J60" i="3" s="1"/>
  <c r="J110" i="3"/>
  <c r="BE110" i="3"/>
  <c r="BI106" i="3"/>
  <c r="BH106" i="3"/>
  <c r="BG106" i="3"/>
  <c r="BF106" i="3"/>
  <c r="T106" i="3"/>
  <c r="T105" i="3" s="1"/>
  <c r="R106" i="3"/>
  <c r="R105" i="3" s="1"/>
  <c r="P106" i="3"/>
  <c r="P105" i="3" s="1"/>
  <c r="BK106" i="3"/>
  <c r="BK105" i="3" s="1"/>
  <c r="J105" i="3"/>
  <c r="J59" i="3" s="1"/>
  <c r="J106" i="3"/>
  <c r="BE106" i="3"/>
  <c r="BI103" i="3"/>
  <c r="BH103" i="3"/>
  <c r="BG103" i="3"/>
  <c r="BF103" i="3"/>
  <c r="T103" i="3"/>
  <c r="R103" i="3"/>
  <c r="P103" i="3"/>
  <c r="BK103" i="3"/>
  <c r="J103" i="3"/>
  <c r="BE103" i="3" s="1"/>
  <c r="BI100" i="3"/>
  <c r="BH100" i="3"/>
  <c r="BG100" i="3"/>
  <c r="BF100" i="3"/>
  <c r="T100" i="3"/>
  <c r="R100" i="3"/>
  <c r="P100" i="3"/>
  <c r="BK100" i="3"/>
  <c r="J100" i="3"/>
  <c r="BE100" i="3" s="1"/>
  <c r="BI97" i="3"/>
  <c r="BH97" i="3"/>
  <c r="BG97" i="3"/>
  <c r="BF97" i="3"/>
  <c r="T97" i="3"/>
  <c r="R97" i="3"/>
  <c r="P97" i="3"/>
  <c r="BK97" i="3"/>
  <c r="J97" i="3"/>
  <c r="BE97" i="3" s="1"/>
  <c r="BI94" i="3"/>
  <c r="BH94" i="3"/>
  <c r="BG94" i="3"/>
  <c r="BF94" i="3"/>
  <c r="T94" i="3"/>
  <c r="R94" i="3"/>
  <c r="P94" i="3"/>
  <c r="BK94" i="3"/>
  <c r="J94" i="3"/>
  <c r="BE94" i="3" s="1"/>
  <c r="BI91" i="3"/>
  <c r="BH91" i="3"/>
  <c r="BG91" i="3"/>
  <c r="BF91" i="3"/>
  <c r="T91" i="3"/>
  <c r="R91" i="3"/>
  <c r="P91" i="3"/>
  <c r="BK91" i="3"/>
  <c r="J91" i="3"/>
  <c r="BE91" i="3" s="1"/>
  <c r="BI88" i="3"/>
  <c r="BH88" i="3"/>
  <c r="BG88" i="3"/>
  <c r="BF88" i="3"/>
  <c r="T88" i="3"/>
  <c r="R88" i="3"/>
  <c r="R87" i="3" s="1"/>
  <c r="R86" i="3"/>
  <c r="P88" i="3"/>
  <c r="BK88" i="3"/>
  <c r="BK87" i="3"/>
  <c r="J87" i="3" s="1"/>
  <c r="BK86" i="3"/>
  <c r="J86" i="3" s="1"/>
  <c r="J57" i="3" s="1"/>
  <c r="J88" i="3"/>
  <c r="BE88" i="3"/>
  <c r="J58" i="3"/>
  <c r="F79" i="3"/>
  <c r="E77" i="3"/>
  <c r="F49" i="3"/>
  <c r="E47" i="3"/>
  <c r="J21" i="3"/>
  <c r="E21" i="3"/>
  <c r="J81" i="3" s="1"/>
  <c r="J51" i="3"/>
  <c r="J20" i="3"/>
  <c r="J18" i="3"/>
  <c r="E18" i="3"/>
  <c r="F82" i="3"/>
  <c r="F52" i="3"/>
  <c r="J17" i="3"/>
  <c r="J15" i="3"/>
  <c r="E15" i="3"/>
  <c r="F81" i="3" s="1"/>
  <c r="F51" i="3"/>
  <c r="J14" i="3"/>
  <c r="J12" i="3"/>
  <c r="J79" i="3" s="1"/>
  <c r="J49" i="3"/>
  <c r="E7" i="3"/>
  <c r="E75" i="3"/>
  <c r="E45" i="3"/>
  <c r="AY52" i="1"/>
  <c r="AX52" i="1"/>
  <c r="BI286" i="2"/>
  <c r="BH286" i="2"/>
  <c r="BG286" i="2"/>
  <c r="BF286" i="2"/>
  <c r="T286" i="2"/>
  <c r="T285" i="2" s="1"/>
  <c r="R286" i="2"/>
  <c r="R285" i="2" s="1"/>
  <c r="P286" i="2"/>
  <c r="P285" i="2" s="1"/>
  <c r="BK286" i="2"/>
  <c r="BK285" i="2" s="1"/>
  <c r="J285" i="2" s="1"/>
  <c r="J67" i="2" s="1"/>
  <c r="J286" i="2"/>
  <c r="BE286" i="2"/>
  <c r="BI283" i="2"/>
  <c r="BH283" i="2"/>
  <c r="BG283" i="2"/>
  <c r="BF283" i="2"/>
  <c r="T283" i="2"/>
  <c r="T282" i="2" s="1"/>
  <c r="R283" i="2"/>
  <c r="R282" i="2" s="1"/>
  <c r="P283" i="2"/>
  <c r="P282" i="2" s="1"/>
  <c r="BK283" i="2"/>
  <c r="BK282" i="2" s="1"/>
  <c r="J283" i="2"/>
  <c r="BE283" i="2"/>
  <c r="BI279" i="2"/>
  <c r="BH279" i="2"/>
  <c r="BG279" i="2"/>
  <c r="BF279" i="2"/>
  <c r="T279" i="2"/>
  <c r="R279" i="2"/>
  <c r="P279" i="2"/>
  <c r="BK279" i="2"/>
  <c r="J279" i="2"/>
  <c r="BE279" i="2" s="1"/>
  <c r="BI277" i="2"/>
  <c r="BH277" i="2"/>
  <c r="BG277" i="2"/>
  <c r="BF277" i="2"/>
  <c r="T277" i="2"/>
  <c r="R277" i="2"/>
  <c r="P277" i="2"/>
  <c r="BK277" i="2"/>
  <c r="J277" i="2"/>
  <c r="BE277" i="2" s="1"/>
  <c r="BI274" i="2"/>
  <c r="BH274" i="2"/>
  <c r="BG274" i="2"/>
  <c r="BF274" i="2"/>
  <c r="T274" i="2"/>
  <c r="R274" i="2"/>
  <c r="P274" i="2"/>
  <c r="BK274" i="2"/>
  <c r="J274" i="2"/>
  <c r="BE274" i="2" s="1"/>
  <c r="BI271" i="2"/>
  <c r="BH271" i="2"/>
  <c r="BG271" i="2"/>
  <c r="BF271" i="2"/>
  <c r="T271" i="2"/>
  <c r="T270" i="2" s="1"/>
  <c r="R271" i="2"/>
  <c r="R270" i="2"/>
  <c r="R269" i="2" s="1"/>
  <c r="P271" i="2"/>
  <c r="P270" i="2" s="1"/>
  <c r="P269" i="2" s="1"/>
  <c r="BK271" i="2"/>
  <c r="BK270" i="2"/>
  <c r="J270" i="2" s="1"/>
  <c r="J65" i="2" s="1"/>
  <c r="J271" i="2"/>
  <c r="BE271" i="2" s="1"/>
  <c r="BI267" i="2"/>
  <c r="BH267" i="2"/>
  <c r="BG267" i="2"/>
  <c r="BF267" i="2"/>
  <c r="T267" i="2"/>
  <c r="T266" i="2" s="1"/>
  <c r="R267" i="2"/>
  <c r="R266" i="2" s="1"/>
  <c r="P267" i="2"/>
  <c r="P266" i="2" s="1"/>
  <c r="BK267" i="2"/>
  <c r="BK266" i="2" s="1"/>
  <c r="J266" i="2" s="1"/>
  <c r="J63" i="2" s="1"/>
  <c r="J267" i="2"/>
  <c r="BE267" i="2"/>
  <c r="BI262" i="2"/>
  <c r="BH262" i="2"/>
  <c r="BG262" i="2"/>
  <c r="BF262" i="2"/>
  <c r="T262" i="2"/>
  <c r="R262" i="2"/>
  <c r="P262" i="2"/>
  <c r="BK262" i="2"/>
  <c r="J262" i="2"/>
  <c r="BE262" i="2" s="1"/>
  <c r="BI260" i="2"/>
  <c r="BH260" i="2"/>
  <c r="BG260" i="2"/>
  <c r="BF260" i="2"/>
  <c r="T260" i="2"/>
  <c r="R260" i="2"/>
  <c r="P260" i="2"/>
  <c r="BK260" i="2"/>
  <c r="J260" i="2"/>
  <c r="BE260" i="2" s="1"/>
  <c r="BI256" i="2"/>
  <c r="BH256" i="2"/>
  <c r="BG256" i="2"/>
  <c r="BF256" i="2"/>
  <c r="T256" i="2"/>
  <c r="R256" i="2"/>
  <c r="P256" i="2"/>
  <c r="BK256" i="2"/>
  <c r="J256" i="2"/>
  <c r="BE256" i="2" s="1"/>
  <c r="BI251" i="2"/>
  <c r="BH251" i="2"/>
  <c r="BG251" i="2"/>
  <c r="BF251" i="2"/>
  <c r="T251" i="2"/>
  <c r="R251" i="2"/>
  <c r="P251" i="2"/>
  <c r="BK251" i="2"/>
  <c r="J251" i="2"/>
  <c r="BE251" i="2" s="1"/>
  <c r="BI247" i="2"/>
  <c r="BH247" i="2"/>
  <c r="BG247" i="2"/>
  <c r="BF247" i="2"/>
  <c r="T247" i="2"/>
  <c r="R247" i="2"/>
  <c r="P247" i="2"/>
  <c r="BK247" i="2"/>
  <c r="J247" i="2"/>
  <c r="BE247" i="2" s="1"/>
  <c r="BI242" i="2"/>
  <c r="BH242" i="2"/>
  <c r="BG242" i="2"/>
  <c r="BF242" i="2"/>
  <c r="T242" i="2"/>
  <c r="R242" i="2"/>
  <c r="P242" i="2"/>
  <c r="BK242" i="2"/>
  <c r="J242" i="2"/>
  <c r="BE242" i="2" s="1"/>
  <c r="BI238" i="2"/>
  <c r="BH238" i="2"/>
  <c r="BG238" i="2"/>
  <c r="BF238" i="2"/>
  <c r="T238" i="2"/>
  <c r="T237" i="2" s="1"/>
  <c r="R238" i="2"/>
  <c r="R237" i="2" s="1"/>
  <c r="P238" i="2"/>
  <c r="P237" i="2" s="1"/>
  <c r="BK238" i="2"/>
  <c r="BK237" i="2" s="1"/>
  <c r="J237" i="2" s="1"/>
  <c r="J62" i="2" s="1"/>
  <c r="J238" i="2"/>
  <c r="BE238" i="2"/>
  <c r="BI234" i="2"/>
  <c r="BH234" i="2"/>
  <c r="BG234" i="2"/>
  <c r="BF234" i="2"/>
  <c r="T234" i="2"/>
  <c r="R234" i="2"/>
  <c r="P234" i="2"/>
  <c r="BK234" i="2"/>
  <c r="J234" i="2"/>
  <c r="BE234" i="2" s="1"/>
  <c r="BI230" i="2"/>
  <c r="BH230" i="2"/>
  <c r="BG230" i="2"/>
  <c r="BF230" i="2"/>
  <c r="T230" i="2"/>
  <c r="R230" i="2"/>
  <c r="P230" i="2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 s="1"/>
  <c r="BI224" i="2"/>
  <c r="BH224" i="2"/>
  <c r="BG224" i="2"/>
  <c r="BF224" i="2"/>
  <c r="T224" i="2"/>
  <c r="R224" i="2"/>
  <c r="P224" i="2"/>
  <c r="BK224" i="2"/>
  <c r="J224" i="2"/>
  <c r="BE224" i="2" s="1"/>
  <c r="BI220" i="2"/>
  <c r="BH220" i="2"/>
  <c r="BG220" i="2"/>
  <c r="BF220" i="2"/>
  <c r="T220" i="2"/>
  <c r="R220" i="2"/>
  <c r="P220" i="2"/>
  <c r="BK220" i="2"/>
  <c r="J220" i="2"/>
  <c r="BE220" i="2" s="1"/>
  <c r="BI214" i="2"/>
  <c r="BH214" i="2"/>
  <c r="BG214" i="2"/>
  <c r="BF214" i="2"/>
  <c r="T214" i="2"/>
  <c r="R214" i="2"/>
  <c r="P214" i="2"/>
  <c r="BK214" i="2"/>
  <c r="J214" i="2"/>
  <c r="BE214" i="2" s="1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R210" i="2"/>
  <c r="P210" i="2"/>
  <c r="BK210" i="2"/>
  <c r="J210" i="2"/>
  <c r="BE210" i="2" s="1"/>
  <c r="BI207" i="2"/>
  <c r="BH207" i="2"/>
  <c r="BG207" i="2"/>
  <c r="BF207" i="2"/>
  <c r="T207" i="2"/>
  <c r="R207" i="2"/>
  <c r="P207" i="2"/>
  <c r="BK207" i="2"/>
  <c r="J207" i="2"/>
  <c r="BE207" i="2" s="1"/>
  <c r="BI203" i="2"/>
  <c r="BH203" i="2"/>
  <c r="BG203" i="2"/>
  <c r="BF203" i="2"/>
  <c r="T203" i="2"/>
  <c r="R203" i="2"/>
  <c r="P203" i="2"/>
  <c r="BK203" i="2"/>
  <c r="J203" i="2"/>
  <c r="BE203" i="2" s="1"/>
  <c r="BI198" i="2"/>
  <c r="BH198" i="2"/>
  <c r="BG198" i="2"/>
  <c r="BF198" i="2"/>
  <c r="T198" i="2"/>
  <c r="R198" i="2"/>
  <c r="P198" i="2"/>
  <c r="BK198" i="2"/>
  <c r="J198" i="2"/>
  <c r="BE198" i="2" s="1"/>
  <c r="BI196" i="2"/>
  <c r="BH196" i="2"/>
  <c r="BG196" i="2"/>
  <c r="BF196" i="2"/>
  <c r="T196" i="2"/>
  <c r="R196" i="2"/>
  <c r="P196" i="2"/>
  <c r="BK196" i="2"/>
  <c r="J196" i="2"/>
  <c r="BE196" i="2" s="1"/>
  <c r="BI193" i="2"/>
  <c r="BH193" i="2"/>
  <c r="BG193" i="2"/>
  <c r="BF193" i="2"/>
  <c r="T193" i="2"/>
  <c r="R193" i="2"/>
  <c r="P193" i="2"/>
  <c r="BK193" i="2"/>
  <c r="J193" i="2"/>
  <c r="BE193" i="2" s="1"/>
  <c r="BI190" i="2"/>
  <c r="BH190" i="2"/>
  <c r="BG190" i="2"/>
  <c r="BF190" i="2"/>
  <c r="T190" i="2"/>
  <c r="R190" i="2"/>
  <c r="P190" i="2"/>
  <c r="BK190" i="2"/>
  <c r="J190" i="2"/>
  <c r="BE190" i="2" s="1"/>
  <c r="BI187" i="2"/>
  <c r="BH187" i="2"/>
  <c r="BG187" i="2"/>
  <c r="BF187" i="2"/>
  <c r="T187" i="2"/>
  <c r="T186" i="2" s="1"/>
  <c r="R187" i="2"/>
  <c r="R186" i="2" s="1"/>
  <c r="P187" i="2"/>
  <c r="P186" i="2" s="1"/>
  <c r="BK187" i="2"/>
  <c r="BK186" i="2" s="1"/>
  <c r="J186" i="2" s="1"/>
  <c r="J61" i="2" s="1"/>
  <c r="J187" i="2"/>
  <c r="BE187" i="2"/>
  <c r="BI183" i="2"/>
  <c r="BH183" i="2"/>
  <c r="BG183" i="2"/>
  <c r="BF183" i="2"/>
  <c r="T183" i="2"/>
  <c r="T182" i="2" s="1"/>
  <c r="R183" i="2"/>
  <c r="R182" i="2" s="1"/>
  <c r="P183" i="2"/>
  <c r="P182" i="2" s="1"/>
  <c r="BK183" i="2"/>
  <c r="BK182" i="2" s="1"/>
  <c r="J182" i="2" s="1"/>
  <c r="J60" i="2" s="1"/>
  <c r="J183" i="2"/>
  <c r="BE183" i="2"/>
  <c r="BI179" i="2"/>
  <c r="BH179" i="2"/>
  <c r="BG179" i="2"/>
  <c r="BF179" i="2"/>
  <c r="T179" i="2"/>
  <c r="R179" i="2"/>
  <c r="P179" i="2"/>
  <c r="BK179" i="2"/>
  <c r="J179" i="2"/>
  <c r="BE179" i="2" s="1"/>
  <c r="BI170" i="2"/>
  <c r="BH170" i="2"/>
  <c r="BG170" i="2"/>
  <c r="BF170" i="2"/>
  <c r="T170" i="2"/>
  <c r="R170" i="2"/>
  <c r="P170" i="2"/>
  <c r="BK170" i="2"/>
  <c r="J170" i="2"/>
  <c r="BE170" i="2" s="1"/>
  <c r="BI165" i="2"/>
  <c r="BH165" i="2"/>
  <c r="BG165" i="2"/>
  <c r="BF165" i="2"/>
  <c r="T165" i="2"/>
  <c r="R165" i="2"/>
  <c r="P165" i="2"/>
  <c r="BK165" i="2"/>
  <c r="J165" i="2"/>
  <c r="BE165" i="2" s="1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T160" i="2"/>
  <c r="R160" i="2"/>
  <c r="P160" i="2"/>
  <c r="BK160" i="2"/>
  <c r="J160" i="2"/>
  <c r="BE160" i="2" s="1"/>
  <c r="BI158" i="2"/>
  <c r="BH158" i="2"/>
  <c r="BG158" i="2"/>
  <c r="BF158" i="2"/>
  <c r="T158" i="2"/>
  <c r="R158" i="2"/>
  <c r="P158" i="2"/>
  <c r="BK158" i="2"/>
  <c r="J158" i="2"/>
  <c r="BE158" i="2" s="1"/>
  <c r="BI155" i="2"/>
  <c r="BH155" i="2"/>
  <c r="BG155" i="2"/>
  <c r="BF155" i="2"/>
  <c r="T155" i="2"/>
  <c r="R155" i="2"/>
  <c r="P155" i="2"/>
  <c r="BK155" i="2"/>
  <c r="J155" i="2"/>
  <c r="BE155" i="2" s="1"/>
  <c r="BI150" i="2"/>
  <c r="BH150" i="2"/>
  <c r="BG150" i="2"/>
  <c r="BF150" i="2"/>
  <c r="T150" i="2"/>
  <c r="T149" i="2" s="1"/>
  <c r="R150" i="2"/>
  <c r="R149" i="2" s="1"/>
  <c r="P150" i="2"/>
  <c r="P149" i="2" s="1"/>
  <c r="BK150" i="2"/>
  <c r="BK149" i="2" s="1"/>
  <c r="J150" i="2"/>
  <c r="BE150" i="2"/>
  <c r="BI146" i="2"/>
  <c r="BH146" i="2"/>
  <c r="BG146" i="2"/>
  <c r="BF146" i="2"/>
  <c r="T146" i="2"/>
  <c r="R146" i="2"/>
  <c r="P146" i="2"/>
  <c r="BK146" i="2"/>
  <c r="J146" i="2"/>
  <c r="BE146" i="2" s="1"/>
  <c r="BI139" i="2"/>
  <c r="BH139" i="2"/>
  <c r="BG139" i="2"/>
  <c r="BF139" i="2"/>
  <c r="T139" i="2"/>
  <c r="R139" i="2"/>
  <c r="P139" i="2"/>
  <c r="BK139" i="2"/>
  <c r="J139" i="2"/>
  <c r="BE139" i="2" s="1"/>
  <c r="BI137" i="2"/>
  <c r="BH137" i="2"/>
  <c r="BG137" i="2"/>
  <c r="BF137" i="2"/>
  <c r="T137" i="2"/>
  <c r="R137" i="2"/>
  <c r="P137" i="2"/>
  <c r="BK137" i="2"/>
  <c r="J137" i="2"/>
  <c r="BE137" i="2" s="1"/>
  <c r="BI134" i="2"/>
  <c r="BH134" i="2"/>
  <c r="BG134" i="2"/>
  <c r="BF134" i="2"/>
  <c r="T134" i="2"/>
  <c r="R134" i="2"/>
  <c r="P134" i="2"/>
  <c r="BK134" i="2"/>
  <c r="J134" i="2"/>
  <c r="BE134" i="2" s="1"/>
  <c r="BI127" i="2"/>
  <c r="BH127" i="2"/>
  <c r="BG127" i="2"/>
  <c r="BF127" i="2"/>
  <c r="T127" i="2"/>
  <c r="R127" i="2"/>
  <c r="P127" i="2"/>
  <c r="BK127" i="2"/>
  <c r="J127" i="2"/>
  <c r="BE127" i="2" s="1"/>
  <c r="BI122" i="2"/>
  <c r="BH122" i="2"/>
  <c r="BG122" i="2"/>
  <c r="BF122" i="2"/>
  <c r="T122" i="2"/>
  <c r="R122" i="2"/>
  <c r="P122" i="2"/>
  <c r="BK122" i="2"/>
  <c r="J122" i="2"/>
  <c r="BE122" i="2" s="1"/>
  <c r="BI117" i="2"/>
  <c r="BH117" i="2"/>
  <c r="BG117" i="2"/>
  <c r="BF117" i="2"/>
  <c r="T117" i="2"/>
  <c r="R117" i="2"/>
  <c r="P117" i="2"/>
  <c r="BK117" i="2"/>
  <c r="J117" i="2"/>
  <c r="BE117" i="2" s="1"/>
  <c r="BI114" i="2"/>
  <c r="BH114" i="2"/>
  <c r="BG114" i="2"/>
  <c r="BF114" i="2"/>
  <c r="T114" i="2"/>
  <c r="R114" i="2"/>
  <c r="P114" i="2"/>
  <c r="BK114" i="2"/>
  <c r="J114" i="2"/>
  <c r="BE114" i="2" s="1"/>
  <c r="BI111" i="2"/>
  <c r="BH111" i="2"/>
  <c r="BG111" i="2"/>
  <c r="BF111" i="2"/>
  <c r="T111" i="2"/>
  <c r="R111" i="2"/>
  <c r="P111" i="2"/>
  <c r="BK111" i="2"/>
  <c r="J111" i="2"/>
  <c r="BE111" i="2" s="1"/>
  <c r="BI106" i="2"/>
  <c r="BH106" i="2"/>
  <c r="BG106" i="2"/>
  <c r="BF106" i="2"/>
  <c r="T106" i="2"/>
  <c r="R106" i="2"/>
  <c r="P106" i="2"/>
  <c r="BK106" i="2"/>
  <c r="J106" i="2"/>
  <c r="BE106" i="2" s="1"/>
  <c r="BI103" i="2"/>
  <c r="BH103" i="2"/>
  <c r="BG103" i="2"/>
  <c r="BF103" i="2"/>
  <c r="T103" i="2"/>
  <c r="R103" i="2"/>
  <c r="P103" i="2"/>
  <c r="BK103" i="2"/>
  <c r="J103" i="2"/>
  <c r="BE103" i="2" s="1"/>
  <c r="BI98" i="2"/>
  <c r="BH98" i="2"/>
  <c r="BG98" i="2"/>
  <c r="BF98" i="2"/>
  <c r="T98" i="2"/>
  <c r="R98" i="2"/>
  <c r="P98" i="2"/>
  <c r="BK98" i="2"/>
  <c r="J98" i="2"/>
  <c r="BE98" i="2" s="1"/>
  <c r="BI93" i="2"/>
  <c r="BH93" i="2"/>
  <c r="BG93" i="2"/>
  <c r="BF93" i="2"/>
  <c r="T93" i="2"/>
  <c r="R93" i="2"/>
  <c r="P93" i="2"/>
  <c r="BK93" i="2"/>
  <c r="J93" i="2"/>
  <c r="BE93" i="2" s="1"/>
  <c r="BI90" i="2"/>
  <c r="F34" i="2" s="1"/>
  <c r="BD52" i="1" s="1"/>
  <c r="BH90" i="2"/>
  <c r="F33" i="2"/>
  <c r="BC52" i="1" s="1"/>
  <c r="BG90" i="2"/>
  <c r="F32" i="2" s="1"/>
  <c r="BB52" i="1" s="1"/>
  <c r="BF90" i="2"/>
  <c r="J31" i="2"/>
  <c r="AW52" i="1" s="1"/>
  <c r="F31" i="2"/>
  <c r="BA52" i="1" s="1"/>
  <c r="T90" i="2"/>
  <c r="T89" i="2" s="1"/>
  <c r="R90" i="2"/>
  <c r="R89" i="2" s="1"/>
  <c r="R88" i="2" s="1"/>
  <c r="R87" i="2" s="1"/>
  <c r="P90" i="2"/>
  <c r="P89" i="2" s="1"/>
  <c r="BK90" i="2"/>
  <c r="BK89" i="2"/>
  <c r="J89" i="2" s="1"/>
  <c r="J58" i="2" s="1"/>
  <c r="J90" i="2"/>
  <c r="BE90" i="2"/>
  <c r="F81" i="2"/>
  <c r="E79" i="2"/>
  <c r="F49" i="2"/>
  <c r="E47" i="2"/>
  <c r="J21" i="2"/>
  <c r="E21" i="2"/>
  <c r="J83" i="2"/>
  <c r="J51" i="2"/>
  <c r="J20" i="2"/>
  <c r="J18" i="2"/>
  <c r="E18" i="2"/>
  <c r="F84" i="2" s="1"/>
  <c r="J17" i="2"/>
  <c r="J15" i="2"/>
  <c r="E15" i="2"/>
  <c r="F83" i="2"/>
  <c r="F51" i="2"/>
  <c r="J14" i="2"/>
  <c r="J12" i="2"/>
  <c r="J81" i="2"/>
  <c r="J49" i="2"/>
  <c r="E7" i="2"/>
  <c r="E77" i="2" s="1"/>
  <c r="E45" i="2"/>
  <c r="AS51" i="1"/>
  <c r="L47" i="1"/>
  <c r="AM46" i="1"/>
  <c r="L46" i="1"/>
  <c r="AM44" i="1"/>
  <c r="L44" i="1"/>
  <c r="L42" i="1"/>
  <c r="L41" i="1"/>
  <c r="R122" i="3" l="1"/>
  <c r="J31" i="3"/>
  <c r="AW53" i="1" s="1"/>
  <c r="P122" i="3"/>
  <c r="F32" i="3"/>
  <c r="BB53" i="1" s="1"/>
  <c r="BB51" i="1" s="1"/>
  <c r="F34" i="3"/>
  <c r="BD53" i="1" s="1"/>
  <c r="BD51" i="1" s="1"/>
  <c r="W30" i="1" s="1"/>
  <c r="T122" i="3"/>
  <c r="T121" i="3" s="1"/>
  <c r="BK122" i="3"/>
  <c r="J122" i="3" s="1"/>
  <c r="J63" i="3" s="1"/>
  <c r="F31" i="3"/>
  <c r="BA53" i="1" s="1"/>
  <c r="F33" i="3"/>
  <c r="BC53" i="1" s="1"/>
  <c r="BC51" i="1" s="1"/>
  <c r="BA51" i="1"/>
  <c r="J149" i="2"/>
  <c r="J59" i="2" s="1"/>
  <c r="BK88" i="2"/>
  <c r="F52" i="2"/>
  <c r="J30" i="2"/>
  <c r="AV52" i="1" s="1"/>
  <c r="AT52" i="1" s="1"/>
  <c r="P88" i="2"/>
  <c r="P87" i="2" s="1"/>
  <c r="AU52" i="1" s="1"/>
  <c r="T88" i="2"/>
  <c r="T269" i="2"/>
  <c r="J282" i="2"/>
  <c r="J66" i="2" s="1"/>
  <c r="BK269" i="2"/>
  <c r="J269" i="2" s="1"/>
  <c r="J64" i="2" s="1"/>
  <c r="F30" i="2"/>
  <c r="AZ52" i="1" s="1"/>
  <c r="J30" i="3"/>
  <c r="AV53" i="1" s="1"/>
  <c r="F30" i="3"/>
  <c r="AZ53" i="1" s="1"/>
  <c r="P87" i="3"/>
  <c r="P86" i="3" s="1"/>
  <c r="T87" i="3"/>
  <c r="T86" i="3" s="1"/>
  <c r="R121" i="3"/>
  <c r="R85" i="3" s="1"/>
  <c r="P189" i="3"/>
  <c r="T189" i="3"/>
  <c r="P197" i="3"/>
  <c r="T197" i="3"/>
  <c r="AT53" i="1" l="1"/>
  <c r="P121" i="3"/>
  <c r="BK121" i="3"/>
  <c r="T85" i="3"/>
  <c r="AY51" i="1"/>
  <c r="W29" i="1"/>
  <c r="AW51" i="1"/>
  <c r="AK27" i="1" s="1"/>
  <c r="W27" i="1"/>
  <c r="T87" i="2"/>
  <c r="P85" i="3"/>
  <c r="AU53" i="1" s="1"/>
  <c r="AU51" i="1" s="1"/>
  <c r="AZ51" i="1"/>
  <c r="W28" i="1"/>
  <c r="AX51" i="1"/>
  <c r="J88" i="2"/>
  <c r="J57" i="2" s="1"/>
  <c r="BK87" i="2"/>
  <c r="J87" i="2" s="1"/>
  <c r="J121" i="3" l="1"/>
  <c r="J62" i="3" s="1"/>
  <c r="BK85" i="3"/>
  <c r="J85" i="3" s="1"/>
  <c r="AV51" i="1"/>
  <c r="W26" i="1"/>
  <c r="J27" i="2"/>
  <c r="J56" i="2"/>
  <c r="J27" i="3" l="1"/>
  <c r="J56" i="3"/>
  <c r="J36" i="2"/>
  <c r="AG52" i="1"/>
  <c r="AT51" i="1"/>
  <c r="AK26" i="1"/>
  <c r="AG53" i="1" l="1"/>
  <c r="AN53" i="1" s="1"/>
  <c r="J36" i="3"/>
  <c r="AN52" i="1"/>
  <c r="AG51" i="1" l="1"/>
  <c r="AK23" i="1" s="1"/>
  <c r="AK32" i="1" s="1"/>
  <c r="AN51" i="1" l="1"/>
</calcChain>
</file>

<file path=xl/sharedStrings.xml><?xml version="1.0" encoding="utf-8"?>
<sst xmlns="http://schemas.openxmlformats.org/spreadsheetml/2006/main" count="3555" uniqueCount="829">
  <si>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</si>
  <si>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</si>
  <si>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</si>
  <si>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</si>
  <si>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</si>
  <si>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</si>
  <si>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</si>
  <si>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{70bd1a65-4ed7-46f9-82cf-e26284bd0653}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</si>
  <si>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</si>
  <si>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</si>
  <si>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</si>
  <si>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</si>
  <si>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</si>
  <si>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</si>
  <si>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</si>
  <si>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</si>
  <si>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</si>
  <si>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15063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</si>
  <si>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</si>
  <si>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</si>
  <si>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Parkovací záliv u OA, Choceň</t>
  </si>
  <si>
    <t>KSO:</t>
  </si>
  <si>
    <t>CC-CZ:</t>
  </si>
  <si>
    <t>Místo:</t>
  </si>
  <si>
    <t xml:space="preserve"> </t>
  </si>
  <si>
    <t>Datum:</t>
  </si>
  <si>
    <t>7. 12. 2018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</si>
  <si>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</si>
  <si>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</si>
  <si>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</si>
  <si>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</si>
  <si>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</si>
  <si>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</si>
  <si>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</si>
  <si>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</si>
  <si>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</si>
  <si>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</si>
  <si>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</si>
  <si>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</si>
  <si>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</si>
  <si>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</si>
  <si>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</si>
  <si>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</si>
  <si>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</si>
  <si>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</si>
  <si>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</si>
  <si>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</si>
  <si>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</si>
  <si>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</si>
  <si>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</si>
  <si>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</si>
  <si>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</si>
  <si>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</si>
  <si>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</si>
  <si>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</si>
  <si>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</si>
  <si>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</si>
  <si>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</si>
  <si>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</si>
  <si>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</si>
  <si>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</si>
  <si>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</si>
  <si>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</si>
  <si>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</si>
  <si>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</si>
  <si>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</si>
  <si>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</si>
  <si>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</si>
  <si>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</si>
  <si>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</si>
  <si>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</si>
  <si>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</si>
  <si>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</si>
  <si>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</si>
  <si>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SO101</t>
  </si>
  <si>
    <t>KOMUNIKACE</t>
  </si>
  <si>
    <t>STA</t>
  </si>
  <si>
    <t>1</t>
  </si>
  <si>
    <t>{6b984638-46ed-4f04-a2ca-4b090ee3dce2}</t>
  </si>
  <si>
    <t>2</t>
  </si>
  <si>
    <t>SO401</t>
  </si>
  <si>
    <t>VEŘEJNÉ OSVĚTLENÍ</t>
  </si>
  <si>
    <t>{fea63b14-bafb-4543-9d1b-34ff51da842c}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</si>
  <si>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</si>
  <si>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</si>
  <si>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</si>
  <si>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</si>
  <si>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</si>
  <si>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</si>
  <si>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</si>
  <si>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SO101 -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</si>
  <si>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</si>
  <si>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</si>
  <si>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</si>
  <si>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</si>
  <si>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</si>
  <si>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</si>
  <si>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</si>
  <si>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</si>
  <si>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</si>
  <si>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</si>
  <si>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</si>
  <si>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</si>
  <si>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</si>
  <si>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</si>
  <si>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</si>
  <si>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</si>
  <si>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</si>
  <si>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</si>
  <si>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</si>
  <si>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</si>
  <si>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</si>
  <si>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</si>
  <si>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</si>
  <si>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</si>
  <si>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</si>
  <si>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</si>
  <si>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</si>
  <si>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</si>
  <si>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</si>
  <si>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</si>
  <si>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</si>
  <si>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</si>
  <si>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</si>
  <si>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</si>
  <si>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</si>
  <si>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112151011</t>
  </si>
  <si>
    <t>Volné kácení stromů s rozřezáním a odvětvením D kmene do 200 mm</t>
  </si>
  <si>
    <t>kus</t>
  </si>
  <si>
    <t>CS ÚRS 2018 01</t>
  </si>
  <si>
    <t>4</t>
  </si>
  <si>
    <t>1494152335</t>
  </si>
  <si>
    <t>PP</t>
  </si>
  <si>
    <t>Pokácení stromu volné v celku s odřezáním kmene a s odvětvením průměru kmene přes 100 do 200 mm</t>
  </si>
  <si>
    <t>P</t>
  </si>
  <si>
    <t>Poznámka k položce:
2x Túje
1x Smrk</t>
  </si>
  <si>
    <t>113106142</t>
  </si>
  <si>
    <t>Rozebrání dlažeb z betonových nebo kamenných dlaždic komunikací pro pěší strojně pl přes 50 m2</t>
  </si>
  <si>
    <t>m2</t>
  </si>
  <si>
    <t>449066076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</si>
  <si>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</si>
  <si>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Poznámka k položce:
Stávající chodník</t>
  </si>
  <si>
    <t>VV</t>
  </si>
  <si>
    <t>1,25*130</t>
  </si>
  <si>
    <t>Součet</t>
  </si>
  <si>
    <t>3</t>
  </si>
  <si>
    <t>113107162</t>
  </si>
  <si>
    <t>Odstranění podkladu z kameniva drceného tl 200 mm strojně pl přes 50 do 200 m2</t>
  </si>
  <si>
    <t>-543970225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</si>
  <si>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</si>
  <si>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Poznámka k položce:
stávající podklad pod dlažbou</t>
  </si>
  <si>
    <t>113107163</t>
  </si>
  <si>
    <t>Odstranění podkladu z kameniva drceného tl 300 mm strojně pl přes 50 do 200 m2</t>
  </si>
  <si>
    <t>-1858524189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</si>
  <si>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</si>
  <si>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Poznámka k položce:
Podkladní vrstva pod živičnou vrstvou na sjezdu</t>
  </si>
  <si>
    <t>5</t>
  </si>
  <si>
    <t>113107182</t>
  </si>
  <si>
    <t>Odstranění podkladu živičného tl 100 mm strojně pl přes 50 do 200 m2</t>
  </si>
  <si>
    <t>1263869712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</si>
  <si>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</si>
  <si>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Poznámka k položce:
Odstranění stávajícho živičného krytu</t>
  </si>
  <si>
    <t>65,5+4</t>
  </si>
  <si>
    <t>6</t>
  </si>
  <si>
    <t>113107322</t>
  </si>
  <si>
    <t>Odstranění podkladu z kameniva drceného tl 200 mm strojně pl do 50 m2</t>
  </si>
  <si>
    <t>1786720604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</si>
  <si>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</si>
  <si>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Poznámka k položce:
Podkladní vrstva pod živičným chodníkem</t>
  </si>
  <si>
    <t>7</t>
  </si>
  <si>
    <t>113202111</t>
  </si>
  <si>
    <t>Vytrhání obrub krajníků obrubníků stojatých</t>
  </si>
  <si>
    <t>m</t>
  </si>
  <si>
    <t>CS ÚRS 2017 02</t>
  </si>
  <si>
    <t>546482516</t>
  </si>
  <si>
    <t>Vytrhání obrub s vybouráním lože, s přemístěním hmot na skládku na vzdálenost do 3 m nebo s naložením na dopravní prostředek z krajníků nebo obrubníků stojatých</t>
  </si>
  <si>
    <t>Poznámka k položce:
stávající kamenný obrubník</t>
  </si>
  <si>
    <t>8</t>
  </si>
  <si>
    <t>113204111</t>
  </si>
  <si>
    <t>Vytrhání obrub záhonových</t>
  </si>
  <si>
    <t>-389058046</t>
  </si>
  <si>
    <t>Vytrhání obrub  s vybouráním lože, s přemístěním hmot na skládku na vzdálenost do 3 m nebo s naložením na dopravní prostředek záhonových</t>
  </si>
  <si>
    <t>Poznámka k položce:
stávající záhonový obrubník</t>
  </si>
  <si>
    <t>40+17+25</t>
  </si>
  <si>
    <t>9</t>
  </si>
  <si>
    <t>121101102</t>
  </si>
  <si>
    <t>Sejmutí ornice s přemístěním na vzdálenost do 100 m</t>
  </si>
  <si>
    <t>m3</t>
  </si>
  <si>
    <t>1138012194</t>
  </si>
  <si>
    <t>Sejmutí ornice nebo lesní půdy  s vodorovným přemístěním na hromady v místě upotřebení nebo na dočasné či trvalé skládky se složením, na vzdálenost přes 50 do 100 m</t>
  </si>
  <si>
    <t>Poznámka k položce:
v místech rozšíření stavby na stávající zelené plochy</t>
  </si>
  <si>
    <t>(80+47,1+104,1)*0,15</t>
  </si>
  <si>
    <t>10</t>
  </si>
  <si>
    <t>122202202</t>
  </si>
  <si>
    <t>Odkopávky a prokopávky nezapažené pro silnice objemu do 1000 m3 v hornině tř. 3</t>
  </si>
  <si>
    <t>-150880443</t>
  </si>
  <si>
    <t>Odkopávky a prokopávky nezapažené pro silnice  s přemístěním výkopku v příčných profilech na vzdálenost do 15 m nebo s naložením na dopravní prostředek v hornině tř. 3 přes 100 do 1 000 m3</t>
  </si>
  <si>
    <t>Poznámka k položce:
Odkopávky na úroveň nové zemní pláně</t>
  </si>
  <si>
    <t>1,5*130*0,1</t>
  </si>
  <si>
    <t>(70,9+47,1+104,1)*0,2</t>
  </si>
  <si>
    <t>4*0,1</t>
  </si>
  <si>
    <t>11</t>
  </si>
  <si>
    <t>180405111</t>
  </si>
  <si>
    <t>Založení trávníku ve vegetačních prefabrikátech výsevem semene v rovině a ve svahu do 1:5</t>
  </si>
  <si>
    <t>-1088735553</t>
  </si>
  <si>
    <t>Založení trávníků ve vegetačních prefabrikátech výsevem semene v rovině nebo na svahu do 1:5</t>
  </si>
  <si>
    <t>Poznámka k položce:
Zelený pás</t>
  </si>
  <si>
    <t>12</t>
  </si>
  <si>
    <t>M</t>
  </si>
  <si>
    <t>005724100</t>
  </si>
  <si>
    <t>osivo směs travní parková</t>
  </si>
  <si>
    <t>kg</t>
  </si>
  <si>
    <t>-1633070234</t>
  </si>
  <si>
    <t>Osiva pícnin směsi travní balení obvykle 25 kg parková</t>
  </si>
  <si>
    <t>13</t>
  </si>
  <si>
    <t>181951102</t>
  </si>
  <si>
    <t>Úprava pláně v hornině tř. 1 až 4 se zhutněním</t>
  </si>
  <si>
    <t>670310021</t>
  </si>
  <si>
    <t>Úprava pláně vyrovnáním výškových rozdílů v hornině tř. 1 až 4 se zhutněním</t>
  </si>
  <si>
    <t>1,5*130</t>
  </si>
  <si>
    <t>70,9+47,1+104,1</t>
  </si>
  <si>
    <t>69,5</t>
  </si>
  <si>
    <t>14</t>
  </si>
  <si>
    <t>184201111</t>
  </si>
  <si>
    <t>Výsadba stromu bez balu do jamky výška kmene do 1,8 m v rovině a svahu do 1:5</t>
  </si>
  <si>
    <t>1601247005</t>
  </si>
  <si>
    <t>Výsadba stromů bez balu do předem vyhloubené jamky se zalitím  v rovině nebo na svahu do 1:5, při výšce kmene do 1,8 m</t>
  </si>
  <si>
    <t>Poznámka k položce:
Nové stromy</t>
  </si>
  <si>
    <t>Komunikace pozemní</t>
  </si>
  <si>
    <t>564871111</t>
  </si>
  <si>
    <t>Podklad ze štěrkodrtě ŠD tl 250 mm</t>
  </si>
  <si>
    <t>1624592019</t>
  </si>
  <si>
    <t>Podklad ze štěrkodrti ŠD  s rozprostřením a zhutněním, po zhutnění tl. 250 mm</t>
  </si>
  <si>
    <t>Poznámka k položce:
Podkladní vrstva pod dlažbu</t>
  </si>
  <si>
    <t>184,9+217,738</t>
  </si>
  <si>
    <t>16</t>
  </si>
  <si>
    <t>596211122</t>
  </si>
  <si>
    <t>Kladení zámkové dlažby komunikací pro pěší tl 60 mm skupiny B pl do 300 m2</t>
  </si>
  <si>
    <t>-538775301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</si>
  <si>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B, pro plochy přes 100 do 300 m2</t>
  </si>
  <si>
    <t>Poznámka k položce:
Komunikace pro pěší</t>
  </si>
  <si>
    <t>17</t>
  </si>
  <si>
    <t>59245015</t>
  </si>
  <si>
    <t>dlažba zámková profilová základní 20x16,5x6 cm přírodní</t>
  </si>
  <si>
    <t>-227046468</t>
  </si>
  <si>
    <t>18</t>
  </si>
  <si>
    <t>59245006</t>
  </si>
  <si>
    <t>dlažba skladebná betonová základní pro nevidomé 20 x 10 x 6 cm barevná</t>
  </si>
  <si>
    <t>1675891365</t>
  </si>
  <si>
    <t>19</t>
  </si>
  <si>
    <t>596212210</t>
  </si>
  <si>
    <t>Kladení zámkové dlažby pozemních komunikací tl 80 mm skupiny A pl do 50 m2</t>
  </si>
  <si>
    <t>-253337623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</si>
  <si>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</si>
  <si>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Poznámka k položce:
Sjezd a parkovací místa</t>
  </si>
  <si>
    <t>20</t>
  </si>
  <si>
    <t>592451200</t>
  </si>
  <si>
    <t>dlažba zámková PARKETA slepecká 20x10x8 cm barevná</t>
  </si>
  <si>
    <t>CS ÚRS 2015 02</t>
  </si>
  <si>
    <t>-1949347549</t>
  </si>
  <si>
    <t>Dlaždice betonové dlažba zámková (ČSN EN 1338) dlažba zámková PROMENÁDA-SLEPECKÁ 1 m2=50 kusů parketa  20 x 10 x 6 barevná</t>
  </si>
  <si>
    <t>Poznámka k položce:
spotřeba: 50 kus/m2
v místě sjezdu</t>
  </si>
  <si>
    <t>(4+0,8+0,8)*0,4 "sjezd"</t>
  </si>
  <si>
    <t>592452080</t>
  </si>
  <si>
    <t>dlažba zámková PARKETA barevná 19,6x9,6x8 cm</t>
  </si>
  <si>
    <t>-2091466137</t>
  </si>
  <si>
    <t>Dlaždice betonové dlažba zámková (ČSN EN 1338) dlažba zámková PARKETA 1 m2=50 kusů 19,6 x 9,6 x 8  barevná</t>
  </si>
  <si>
    <t>4*2 "sjezd"</t>
  </si>
  <si>
    <t>6,11*2,25 "před sjezdem"</t>
  </si>
  <si>
    <t>7*3,5 "parkovací místo pro osoby s omezenou schopností pohybu"</t>
  </si>
  <si>
    <t>14 "krajní parkovací místo"</t>
  </si>
  <si>
    <t>5,75*2,25*12 "parkovací místa"</t>
  </si>
  <si>
    <t>22</t>
  </si>
  <si>
    <t>599141111</t>
  </si>
  <si>
    <t>Vyplnění spár mezi silničními dílci živičnou zálivkou</t>
  </si>
  <si>
    <t>1089476020</t>
  </si>
  <si>
    <t>Vyplnění spár mezi silničními dílci jakékoliv tloušťky  živičnou zálivkou</t>
  </si>
  <si>
    <t>Poznámka k položce:
Podél přídlažby</t>
  </si>
  <si>
    <t>Trubní vedení</t>
  </si>
  <si>
    <t>23</t>
  </si>
  <si>
    <t>899331111</t>
  </si>
  <si>
    <t>Výšková úprava uličního vstupu nebo vpusti do 200 mm zvýšením poklopu</t>
  </si>
  <si>
    <t>1945265105</t>
  </si>
  <si>
    <t>Výšková úprava uličního vstupu nebo vpusti do 200 mm  zvýšením poklopu</t>
  </si>
  <si>
    <t>Poznámka k položce:
Výšková úprava poklopu šachty</t>
  </si>
  <si>
    <t>Ostatní konstrukce a práce, bourání</t>
  </si>
  <si>
    <t>24</t>
  </si>
  <si>
    <t>914111111</t>
  </si>
  <si>
    <t>Montáž svislé dopravní značky do velikosti 1 m2 objímkami na sloupek nebo konzolu</t>
  </si>
  <si>
    <t>673594216</t>
  </si>
  <si>
    <t>Montáž svislé dopravní značky základní velikosti do 1 m2 objímkami na sloupky nebo konzoly</t>
  </si>
  <si>
    <t>Poznámka k položce:
IP11c
IP12+O1</t>
  </si>
  <si>
    <t>25</t>
  </si>
  <si>
    <t>40445431</t>
  </si>
  <si>
    <t>značka dopravní svislá nereflexní FeZn-Al rám 500x500mm</t>
  </si>
  <si>
    <t>-504134486</t>
  </si>
  <si>
    <t>Poznámka k položce:
Svislá dopravní značka "P2" - Hlavní pozemní komunikace</t>
  </si>
  <si>
    <t>26</t>
  </si>
  <si>
    <t>914511111</t>
  </si>
  <si>
    <t>Montáž sloupku dopravních značek délky do 3,5 m s betonovým základem</t>
  </si>
  <si>
    <t>-86763373</t>
  </si>
  <si>
    <t>Montáž sloupku dopravních značek délky do 3,5 m do betonového základu</t>
  </si>
  <si>
    <t>Poznámka k položce:
IP11c
IP12+O1
P4</t>
  </si>
  <si>
    <t>27</t>
  </si>
  <si>
    <t>404452300</t>
  </si>
  <si>
    <t>sloupek Zn 70 - 350</t>
  </si>
  <si>
    <t>1468554088</t>
  </si>
  <si>
    <t>Výrobky a tabule orientační pro návěstí a zabezpečovací zařízení silniční značky dopravní svislé sloupky Zn 70 - 350</t>
  </si>
  <si>
    <t>28</t>
  </si>
  <si>
    <t>915111111</t>
  </si>
  <si>
    <t>Vodorovné dopravní značení dělící čáry souvislé š 125 mm základní bílá barva</t>
  </si>
  <si>
    <t>-272937639</t>
  </si>
  <si>
    <t>Vodorovné dopravní značení stříkané barvou  dělící čára šířky 125 mm souvislá bílá základní</t>
  </si>
  <si>
    <t>2.25*14 "V10a"</t>
  </si>
  <si>
    <t>10,7 "V12a"</t>
  </si>
  <si>
    <t>29</t>
  </si>
  <si>
    <t>915131111</t>
  </si>
  <si>
    <t>Vodorovné dopravní značení přechody pro chodce, šipky, symboly základní bílá barva</t>
  </si>
  <si>
    <t>-21349925</t>
  </si>
  <si>
    <t>Vodorovné dopravní značení stříkané barvou  přechody pro chodce, šipky, symboly bílé základní</t>
  </si>
  <si>
    <t>2 "V10f"</t>
  </si>
  <si>
    <t>30</t>
  </si>
  <si>
    <t>915491211</t>
  </si>
  <si>
    <t>Osazení vodícího proužku z betonových desek do betonového lože tl do 100 mm š proužku 250 mm</t>
  </si>
  <si>
    <t>1569750970</t>
  </si>
  <si>
    <t>Osazení vodicího proužku z betonových prefabrikovaných desek tl. do 120 mm do lože z cementové malty tl. 20 mm, s vyplněním a zatřením spár cementovou maltou s podkladní vrstvou z betonu prostého tl. 50 až 100 mm šířka proužku 250 mm</t>
  </si>
  <si>
    <t>Poznámka k položce:
Nová betonová přídlažba</t>
  </si>
  <si>
    <t>31</t>
  </si>
  <si>
    <t>59218001</t>
  </si>
  <si>
    <t>krajník silniční betonový 50x25x8cm</t>
  </si>
  <si>
    <t>-1887513517</t>
  </si>
  <si>
    <t>32</t>
  </si>
  <si>
    <t>916241113</t>
  </si>
  <si>
    <t>Osazení obrubníku kamenného ležatého s boční opěrou do lože z betonu prostého</t>
  </si>
  <si>
    <t>1988823403</t>
  </si>
  <si>
    <t>Osazení obrubníku kamenného se zřízením lože, s vyplněním a zatřením spár cementovou maltou ležatého s boční opěrou z betonu prostého, do lože z betonu prostého</t>
  </si>
  <si>
    <t>33</t>
  </si>
  <si>
    <t>58380004</t>
  </si>
  <si>
    <t>obrubník kamenný přímý, žula, 25x20</t>
  </si>
  <si>
    <t>-822235194</t>
  </si>
  <si>
    <t>1,8+4+1,5 "snížený"</t>
  </si>
  <si>
    <t>5 "sklopený"</t>
  </si>
  <si>
    <t>96,2 "přímý"</t>
  </si>
  <si>
    <t>34</t>
  </si>
  <si>
    <t>58380414</t>
  </si>
  <si>
    <t>obrubník kamenný obloukový , žula, r=0,5÷1 m 25x20</t>
  </si>
  <si>
    <t>-1015565337</t>
  </si>
  <si>
    <t>1,6</t>
  </si>
  <si>
    <t>35</t>
  </si>
  <si>
    <t>58380424</t>
  </si>
  <si>
    <t>obrubník kamenný obloukový , žula, r=1÷3 m 25x20</t>
  </si>
  <si>
    <t>1056230427</t>
  </si>
  <si>
    <t>2,2</t>
  </si>
  <si>
    <t>36</t>
  </si>
  <si>
    <t>916331112</t>
  </si>
  <si>
    <t>Osazení zahradního obrubníku betonového do lože z betonu s boční opěrou</t>
  </si>
  <si>
    <t>-199422928</t>
  </si>
  <si>
    <t>Osazení zahradního obrubníku betonového s ložem tl. od 50 do 100 mm z betonu prostého tř. C 12/15 s boční opěrou z betonu prostého tř. C 12/15</t>
  </si>
  <si>
    <t>37</t>
  </si>
  <si>
    <t>59217001</t>
  </si>
  <si>
    <t>obrubník betonový zahradní 100 x 5 x 25 cm</t>
  </si>
  <si>
    <t>-423881534</t>
  </si>
  <si>
    <t>3,8+20,1+36,2+12</t>
  </si>
  <si>
    <t>38</t>
  </si>
  <si>
    <t>919735112</t>
  </si>
  <si>
    <t>Řezání stávajícího živičného krytu hl do 100 mm</t>
  </si>
  <si>
    <t>1516898645</t>
  </si>
  <si>
    <t>Řezání stávajícího živičného krytu nebo podkladu  hloubky přes 50 do 100 mm</t>
  </si>
  <si>
    <t>997</t>
  </si>
  <si>
    <t>Přesun sutě</t>
  </si>
  <si>
    <t>39</t>
  </si>
  <si>
    <t>997221551</t>
  </si>
  <si>
    <t>Vodorovná doprava suti ze sypkých materiálů do 1 km</t>
  </si>
  <si>
    <t>t</t>
  </si>
  <si>
    <t>1796291190</t>
  </si>
  <si>
    <t>Vodorovná doprava suti bez naložení, ale se složením a s hrubým urovnáním ze sypkých materiálů, na vzdálenost do 1 km</t>
  </si>
  <si>
    <t>47,125+28,82+15,29+1,16</t>
  </si>
  <si>
    <t>40</t>
  </si>
  <si>
    <t>997221559</t>
  </si>
  <si>
    <t>Příplatek ZKD 1 km u vodorovné dopravy suti ze sypkých materiálů</t>
  </si>
  <si>
    <t>-1311073523</t>
  </si>
  <si>
    <t>Vodorovná doprava suti bez naložení, ale se složením a s hrubým urovnáním Příplatek k ceně za každý další i započatý 1 km přes 1 km</t>
  </si>
  <si>
    <t>Poznámka k položce:
vzdálenost skládky 15 km</t>
  </si>
  <si>
    <t>92,395*15</t>
  </si>
  <si>
    <t>41</t>
  </si>
  <si>
    <t>997221561</t>
  </si>
  <si>
    <t>Vodorovná doprava suti z kusových materiálů do 1 km</t>
  </si>
  <si>
    <t>494842693</t>
  </si>
  <si>
    <t>Vodorovná doprava suti bez naložení, ale se složením a s hrubým urovnáním z kusových materiálů, na vzdálenost do 1 km</t>
  </si>
  <si>
    <t xml:space="preserve">41,438+21,73+3,28 </t>
  </si>
  <si>
    <t>42</t>
  </si>
  <si>
    <t>997221569</t>
  </si>
  <si>
    <t>Příplatek ZKD 1 km u vodorovné dopravy suti z kusových materiálů</t>
  </si>
  <si>
    <t>-1694293044</t>
  </si>
  <si>
    <t>66,448*15</t>
  </si>
  <si>
    <t>43</t>
  </si>
  <si>
    <t>997221815</t>
  </si>
  <si>
    <t>Poplatek za uložení na skládce (skládkovné) stavebního odpadu betonového kód odpadu 170 101</t>
  </si>
  <si>
    <t>1137081765</t>
  </si>
  <si>
    <t>Poplatek za uložení stavebního odpadu na skládce (skládkovné) z prostého betonu zatříděného do Katalogu odpadů pod kódem 170 101</t>
  </si>
  <si>
    <t>41,438+3,28</t>
  </si>
  <si>
    <t>44</t>
  </si>
  <si>
    <t>997221845</t>
  </si>
  <si>
    <t>Poplatek za uložení asfaltového odpadu bez obsahu dehtu na skládce (skládkovné)</t>
  </si>
  <si>
    <t>27818096</t>
  </si>
  <si>
    <t>Poplatek za uložení stavebního odpadu na skládce (skládkovné) asfaltového bez obsahu dehtu</t>
  </si>
  <si>
    <t>45</t>
  </si>
  <si>
    <t>997221855</t>
  </si>
  <si>
    <t>Poplatek za uložení odpadu zeminy a kameniva na skládce (skládkovné)</t>
  </si>
  <si>
    <t>-2043035803</t>
  </si>
  <si>
    <t>Poplatek za uložení stavebního odpadu na skládce (skládkovné) zeminy a kameniva</t>
  </si>
  <si>
    <t>47,125+28,82+1,16</t>
  </si>
  <si>
    <t>998</t>
  </si>
  <si>
    <t>Přesun hmot</t>
  </si>
  <si>
    <t>46</t>
  </si>
  <si>
    <t>998225111</t>
  </si>
  <si>
    <t>Přesun hmot pro pozemní komunikace s krytem z kamene, monolitickým betonovým nebo živičným</t>
  </si>
  <si>
    <t>556077002</t>
  </si>
  <si>
    <t>Přesun hmot pro komunikace s krytem z kameniva, monolitickým betonovým nebo živičným  dopravní vzdálenost do 200 m jakékoliv délky objektu</t>
  </si>
  <si>
    <t>VRN</t>
  </si>
  <si>
    <t>Vedlejší rozpočtové náklady</t>
  </si>
  <si>
    <t>VRN1</t>
  </si>
  <si>
    <t>Průzkumné, geodetické a projektové práce</t>
  </si>
  <si>
    <t>47</t>
  </si>
  <si>
    <t>012103000</t>
  </si>
  <si>
    <t>Geodetické práce před výstavbou</t>
  </si>
  <si>
    <t>…</t>
  </si>
  <si>
    <t>1024</t>
  </si>
  <si>
    <t>1451689276</t>
  </si>
  <si>
    <t>Průzkumné, geodetické a projektové práce geodetické práce před výstavbou</t>
  </si>
  <si>
    <t>Poznámka k položce:
Vytyčení stavby</t>
  </si>
  <si>
    <t>48</t>
  </si>
  <si>
    <t>012303000</t>
  </si>
  <si>
    <t>Geodetické práce po výstavbě</t>
  </si>
  <si>
    <t>142367859</t>
  </si>
  <si>
    <t>Průzkumné, geodetické a projektové práce geodetické práce po výstavbě</t>
  </si>
  <si>
    <t>Poznámka k položce:
Zaměření skutečného provedení stavby a geometrický plán</t>
  </si>
  <si>
    <t>49</t>
  </si>
  <si>
    <t>013254000</t>
  </si>
  <si>
    <t>Dokumentace skutečného provedení stavby</t>
  </si>
  <si>
    <t>-500496108</t>
  </si>
  <si>
    <t>Průzkumné, geodetické a projektové práce projektové práce dokumentace stavby (výkresová a textová) skutečného provedení stavby</t>
  </si>
  <si>
    <t>50</t>
  </si>
  <si>
    <t>013294000</t>
  </si>
  <si>
    <t>Ostatní dokumentace</t>
  </si>
  <si>
    <t>1984997472</t>
  </si>
  <si>
    <t>Poznámka k položce:
Dopravně inženýrské opatření (DIO).</t>
  </si>
  <si>
    <t>VRN3</t>
  </si>
  <si>
    <t>Zařízení staveniště</t>
  </si>
  <si>
    <t>51</t>
  </si>
  <si>
    <t>030001000</t>
  </si>
  <si>
    <t>409378843</t>
  </si>
  <si>
    <t>VRN4</t>
  </si>
  <si>
    <t>Inženýrská činnost</t>
  </si>
  <si>
    <t>52</t>
  </si>
  <si>
    <t>043134000</t>
  </si>
  <si>
    <t>Zkoušky zatěžovací</t>
  </si>
  <si>
    <t>-925321973</t>
  </si>
  <si>
    <t>Inženýrská činnost zkoušky a ostatní měření zkoušky zátěžové</t>
  </si>
  <si>
    <t>Poznámka k položce:
na zemní pláni 2x, na podkladní vrstvě 2x
(nejedná se o rázovou zkoušku lehkou dyn.deskou!!!)</t>
  </si>
  <si>
    <t>SO401 - VEŘEJNÉ OSVĚTLENÍ</t>
  </si>
  <si>
    <t xml:space="preserve">    4 - Vodorovné konstrukce</t>
  </si>
  <si>
    <t>PSV - Práce a dodávky PSV</t>
  </si>
  <si>
    <t xml:space="preserve">    741 - Elektroinstalace - silnoproud</t>
  </si>
  <si>
    <t xml:space="preserve">    743 - Elektromontáže - hrubá montáž</t>
  </si>
  <si>
    <t>HZS - Hodinové zúčtovací sazby</t>
  </si>
  <si>
    <t>131201201</t>
  </si>
  <si>
    <t>Hloubení jam zapažených v hornině tř. 3 objemu do 100 m3</t>
  </si>
  <si>
    <t>-123764504</t>
  </si>
  <si>
    <t>Hloubení zapažených jam a zářezů  s urovnáním dna do předepsaného profilu a spádu v hornině tř. 3 do 100 m3</t>
  </si>
  <si>
    <t>7*1*0,5*0,5</t>
  </si>
  <si>
    <t>132101101</t>
  </si>
  <si>
    <t>Hloubení rýh šířky do 600 mm v hornině tř. 1 a 2 objemu do 100 m3</t>
  </si>
  <si>
    <t>-127401249</t>
  </si>
  <si>
    <t>Hloubení zapažených i nezapažených rýh šířky do 600 mm s urovnáním dna do předepsaného profilu a spádu v horninách tř. 1 a 2 do 100 m3</t>
  </si>
  <si>
    <t>153*0,8*0,4</t>
  </si>
  <si>
    <t>162701105</t>
  </si>
  <si>
    <t>Vodorovné přemístění do 10000 m výkopku/sypaniny z horniny tř. 1 až 4</t>
  </si>
  <si>
    <t>1728698290</t>
  </si>
  <si>
    <t>Vodorovné přemístění výkopku nebo sypaniny po suchu  na obvyklém dopravním prostředku, bez naložení výkopku, avšak se složením bez rozhrnutí z horniny tř. 1 až 4 na vzdálenost přes 9 000 do 10 000 m</t>
  </si>
  <si>
    <t>48,96+1,75-36,72</t>
  </si>
  <si>
    <t>171201211</t>
  </si>
  <si>
    <t>Poplatek za uložení odpadu ze sypaniny na skládce (skládkovné)</t>
  </si>
  <si>
    <t>1528653666</t>
  </si>
  <si>
    <t>Uložení sypaniny poplatek za uložení sypaniny na skládce (skládkovné)</t>
  </si>
  <si>
    <t>13,99*1,9</t>
  </si>
  <si>
    <t>174101101</t>
  </si>
  <si>
    <t>Zásyp jam, šachet rýh nebo kolem objektů sypaninou se zhutněním</t>
  </si>
  <si>
    <t>1695500982</t>
  </si>
  <si>
    <t>Zásyp sypaninou z jakékoliv horniny s uložením výkopku ve vrstvách se zhutněním jam, šachet, rýh nebo kolem objektů v těchto vykopávkách</t>
  </si>
  <si>
    <t>153*0,6*0,4</t>
  </si>
  <si>
    <t>R002</t>
  </si>
  <si>
    <t>Montáž pojistek</t>
  </si>
  <si>
    <t>-1449265788</t>
  </si>
  <si>
    <t>Vodorovné konstrukce</t>
  </si>
  <si>
    <t>451572111</t>
  </si>
  <si>
    <t>Lože pod potrubí otevřený výkop z kameniva drobného těženého</t>
  </si>
  <si>
    <t>-230719917</t>
  </si>
  <si>
    <t>Lože pod potrubí, stoky a drobné objekty v otevřeném výkopu z kameniva drobného těženého 0 až 4 mm</t>
  </si>
  <si>
    <t>153*0,2*0,4</t>
  </si>
  <si>
    <t>899722111</t>
  </si>
  <si>
    <t>Krytí potrubí z plastů výstražnou fólií z PVC 20 cm</t>
  </si>
  <si>
    <t>528572962</t>
  </si>
  <si>
    <t>Krytí potrubí z plastů výstražnou fólií z PVC šířky 20 cm</t>
  </si>
  <si>
    <t>153*1,1</t>
  </si>
  <si>
    <t>-982895422</t>
  </si>
  <si>
    <t>Vodorovná doprava suti  bez naložení, ale se složením a s hrubým urovnáním z kusových materiálů, na vzdálenost do 1 km</t>
  </si>
  <si>
    <t>Poznámka k položce:
odvoz stožárů na TS</t>
  </si>
  <si>
    <t>-218561235</t>
  </si>
  <si>
    <t>Vodorovná doprava suti  bez naložení, ale se složením a s hrubým urovnáním Příplatek k ceně za každý další i započatý 1 km přes 1 km</t>
  </si>
  <si>
    <t>2*10</t>
  </si>
  <si>
    <t>PSV</t>
  </si>
  <si>
    <t>Práce a dodávky PSV</t>
  </si>
  <si>
    <t>741</t>
  </si>
  <si>
    <t>Elektroinstalace - silnoproud</t>
  </si>
  <si>
    <t>741110053</t>
  </si>
  <si>
    <t>Montáž trubka plastová ohebná D přes 35 mm uložená volně</t>
  </si>
  <si>
    <t>696504552</t>
  </si>
  <si>
    <t>Montáž trubek elektroinstalačních s nasunutím nebo našroubováním do krabic plastových ohebných, uložených volně, vnější D přes 35 mm</t>
  </si>
  <si>
    <t>153*1,1++8</t>
  </si>
  <si>
    <t>345713610</t>
  </si>
  <si>
    <t>trubka elektroinstalační ohebná Kopodur, HDPE KD 09050</t>
  </si>
  <si>
    <t>-1394972475</t>
  </si>
  <si>
    <t>trubka elektroinstalační tuhá dvouplášťová korugovaná D 41/50 mm, HDPE</t>
  </si>
  <si>
    <t>Poznámka k položce:
EAN 8595057698178</t>
  </si>
  <si>
    <t>741122211</t>
  </si>
  <si>
    <t>Montáž kabel Cu plný kulatý žíla 3x1,5 až 6 mm2 uložený volně (CYKY)</t>
  </si>
  <si>
    <t>-1143279026</t>
  </si>
  <si>
    <t>Montáž kabelů měděných bez ukončení uložených volně nebo v liště plných kulatých (CYKY) počtu a průřezu žil 3x1,5 až 6 mm2</t>
  </si>
  <si>
    <t>7*5</t>
  </si>
  <si>
    <t>341110300</t>
  </si>
  <si>
    <t>kabel silový s Cu jádrem CYKY 3x1,5 mm2</t>
  </si>
  <si>
    <t>539720067</t>
  </si>
  <si>
    <t>Poznámka k položce:
obsah kovu [kg/m], Cu =0,044, Al =0</t>
  </si>
  <si>
    <t>741122234</t>
  </si>
  <si>
    <t>Montáž kabel Cu plný kulatý žíla 5x16 mm2 uložený volně (CYKY)</t>
  </si>
  <si>
    <t>904255695</t>
  </si>
  <si>
    <t>Montáž kabelů měděných bez ukončení uložených volně nebo v liště plných kulatých (CYKY) počtu a průřezu žil 5x16 mm2</t>
  </si>
  <si>
    <t>M001</t>
  </si>
  <si>
    <t>kabel silový s Cu jádrem CYKY 5x16 mm2</t>
  </si>
  <si>
    <t>1373194367</t>
  </si>
  <si>
    <t>741410001</t>
  </si>
  <si>
    <t>Montáž vodič uzemňovací pásek D do 120 mm2 na povrchu</t>
  </si>
  <si>
    <t>1018299689</t>
  </si>
  <si>
    <t>Montáž uzemňovacího vedení s upevněním, propojením a připojením pomocí svorek na povrchu pásku průřezu do 120 mm2</t>
  </si>
  <si>
    <t>354420620</t>
  </si>
  <si>
    <t>pás zemnící 30 x 4 mm FeZn</t>
  </si>
  <si>
    <t>535421402</t>
  </si>
  <si>
    <t>741420021</t>
  </si>
  <si>
    <t>Montáž svorka hromosvodná se 2 šrouby</t>
  </si>
  <si>
    <t>-898606923</t>
  </si>
  <si>
    <t>Montáž hromosvodného vedení svorek se 2 šrouby</t>
  </si>
  <si>
    <t>354418950</t>
  </si>
  <si>
    <t>svorka připojovací SP1 k připojení kovových částí</t>
  </si>
  <si>
    <t>649388823</t>
  </si>
  <si>
    <t>svorka připojovací k připojení kovových částí</t>
  </si>
  <si>
    <t>354419960</t>
  </si>
  <si>
    <t>svorka odbočovací a spojovací SR 3a pro spojování kruhových a páskových vodičů    FeZn</t>
  </si>
  <si>
    <t>-959659091</t>
  </si>
  <si>
    <t>svorka odbočovací a spojovací pro spojování kruhových a páskových vodičů, FeZn</t>
  </si>
  <si>
    <t>-173856510</t>
  </si>
  <si>
    <t>M002</t>
  </si>
  <si>
    <t xml:space="preserve">Pojistka  6A gG 						</t>
  </si>
  <si>
    <t>1237647204</t>
  </si>
  <si>
    <t>R003</t>
  </si>
  <si>
    <t>Stožár ocelový do délky 12m</t>
  </si>
  <si>
    <t>-562535631</t>
  </si>
  <si>
    <t>stožár ocelový do délky 12m</t>
  </si>
  <si>
    <t>M003</t>
  </si>
  <si>
    <t>Stožár 5m bezpaticový - žárový zinek</t>
  </si>
  <si>
    <t>545577910</t>
  </si>
  <si>
    <t>Stožár 6m bezpaticový - žárový zinek</t>
  </si>
  <si>
    <t>R004</t>
  </si>
  <si>
    <t>Výložník ocelový 1-ramenný do hmotnosti 35kg</t>
  </si>
  <si>
    <t>-905508260</t>
  </si>
  <si>
    <t>M004</t>
  </si>
  <si>
    <t xml:space="preserve">Výložník  1000  pro stožáry 						</t>
  </si>
  <si>
    <t>1034036336</t>
  </si>
  <si>
    <t>R005</t>
  </si>
  <si>
    <t>Stožárová ochranná manžeta</t>
  </si>
  <si>
    <t>-956576631</t>
  </si>
  <si>
    <t>M005</t>
  </si>
  <si>
    <t>Manžeta ochranná stožárová</t>
  </si>
  <si>
    <t>-126696735</t>
  </si>
  <si>
    <t>R006</t>
  </si>
  <si>
    <t>Elektrovýzbroj stožáru pro 1 okruh</t>
  </si>
  <si>
    <t>1452504116</t>
  </si>
  <si>
    <t>elektrovýzbroj stožáru pro 1 okruh</t>
  </si>
  <si>
    <t>M006</t>
  </si>
  <si>
    <t>Elektrovýzbroj stožárová do 5x 25mm2</t>
  </si>
  <si>
    <t>-1230568790</t>
  </si>
  <si>
    <t>M007</t>
  </si>
  <si>
    <t>Pouzdro SP 250/1500 stožárové</t>
  </si>
  <si>
    <t>70829001</t>
  </si>
  <si>
    <t>R007.1</t>
  </si>
  <si>
    <t>Svítidlo do 150 W</t>
  </si>
  <si>
    <t>1274747283</t>
  </si>
  <si>
    <t>M008.1</t>
  </si>
  <si>
    <t>-1994581223</t>
  </si>
  <si>
    <t>M009.1</t>
  </si>
  <si>
    <t>SV.VYBO.SCHR. LED + PŘEPĚŤOVÁ OCHRANA</t>
  </si>
  <si>
    <t>-586499191</t>
  </si>
  <si>
    <t>SV.VYBO.SCHR.ATOS 100W KP</t>
  </si>
  <si>
    <t>R008</t>
  </si>
  <si>
    <t>Osazení skříně SVO1</t>
  </si>
  <si>
    <t>629065198</t>
  </si>
  <si>
    <t>osazení skříně SVO1</t>
  </si>
  <si>
    <t>M010</t>
  </si>
  <si>
    <t>Rozvaděč pro veřejné osvětlení RVO1/PSP7P</t>
  </si>
  <si>
    <t>-190829770</t>
  </si>
  <si>
    <t>R009</t>
  </si>
  <si>
    <t>Stožár sadový ocelový</t>
  </si>
  <si>
    <t>417893309</t>
  </si>
  <si>
    <t>M011</t>
  </si>
  <si>
    <t>Stožár sadový 5m žár zinek + ochranná manžeta</t>
  </si>
  <si>
    <t>1986019647</t>
  </si>
  <si>
    <t>Stožár sadový 4m žár zinek + ochranná manžeta</t>
  </si>
  <si>
    <t>743</t>
  </si>
  <si>
    <t>Elektromontáže - hrubá montáž</t>
  </si>
  <si>
    <t>743611121</t>
  </si>
  <si>
    <t>Montáž vodič uzemňovací drát nebo lano D do 10 mm na povrchu</t>
  </si>
  <si>
    <t>-1996006780</t>
  </si>
  <si>
    <t>Montáž uzemňovacího vedení s upevněním, propojením a připojením pomocí svorek na povrchu vodičů FeZn drátu nebo lana D do 10 mm</t>
  </si>
  <si>
    <t>8*2</t>
  </si>
  <si>
    <t>354410730</t>
  </si>
  <si>
    <t>drát průměr 10 mm FeZn</t>
  </si>
  <si>
    <t>-1796557146</t>
  </si>
  <si>
    <t>Součásti pro hromosvody a uzemňování vodiče  svodů dráty FeZn drát průměr 10 mm FeZn  1 kg=1,61m</t>
  </si>
  <si>
    <t>Poznámka k položce:
Hmotnost: 0,62 kg/m</t>
  </si>
  <si>
    <t>16*0,6</t>
  </si>
  <si>
    <t>HZS</t>
  </si>
  <si>
    <t>Hodinové zúčtovací sazby</t>
  </si>
  <si>
    <t>HZS4131</t>
  </si>
  <si>
    <t>Hodinová zúčtovací sazba jeřábník</t>
  </si>
  <si>
    <t>hod</t>
  </si>
  <si>
    <t>512</t>
  </si>
  <si>
    <t>1195626399</t>
  </si>
  <si>
    <t>Hodinové zúčtovací sazby ostatních profesí obsluha stavebních strojů a zařízení jeřábník</t>
  </si>
  <si>
    <t>Poznámka k položce:
Demontáž stávajícího zařízení</t>
  </si>
  <si>
    <t>HZS4141</t>
  </si>
  <si>
    <t>Hodinová zúčtovací sazba vazač břemen</t>
  </si>
  <si>
    <t>1710735125</t>
  </si>
  <si>
    <t>Hodinové zúčtovací sazby ostatních profesí obsluha stavebních strojů a zařízení vazač břemen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</si>
  <si>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</si>
  <si>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</si>
  <si>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</si>
  <si>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</si>
  <si>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</si>
  <si>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</si>
  <si>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</si>
  <si>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</si>
  <si>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</si>
  <si>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</si>
  <si>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</si>
  <si>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</si>
  <si>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</si>
  <si>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</si>
  <si>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</si>
  <si>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</si>
  <si>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</si>
  <si>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</si>
  <si>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</si>
  <si>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</si>
  <si>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</si>
  <si>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</si>
  <si>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</si>
  <si>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</si>
  <si>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</si>
  <si>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</si>
  <si>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</si>
  <si>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</si>
  <si>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</si>
  <si>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</si>
  <si>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</si>
  <si>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</si>
  <si>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</si>
  <si>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</si>
  <si>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</si>
  <si>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</si>
  <si>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</si>
  <si>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</si>
  <si>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</si>
  <si>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</si>
  <si>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</si>
  <si>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</si>
  <si>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</si>
  <si>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</si>
  <si>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</si>
  <si>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</si>
  <si>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</si>
  <si>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</si>
  <si>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</si>
  <si>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</si>
  <si>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</si>
  <si>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</si>
  <si>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</si>
  <si>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</si>
  <si>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</si>
  <si>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</si>
  <si>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</si>
  <si>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</si>
  <si>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</si>
  <si>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</si>
  <si>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</si>
  <si>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</si>
  <si>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</si>
  <si>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</si>
  <si>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</si>
  <si>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</si>
  <si>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</si>
  <si>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</si>
  <si>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</si>
  <si>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</si>
  <si>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</si>
  <si>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</si>
  <si>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</si>
  <si>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</si>
  <si>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</si>
  <si>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</si>
  <si>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</si>
  <si>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</si>
  <si>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</si>
  <si>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</si>
  <si>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</si>
  <si>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</si>
  <si>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</si>
  <si>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</si>
  <si>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</si>
  <si>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</si>
  <si>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</si>
  <si>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</si>
  <si>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</si>
  <si>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</si>
  <si>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</si>
  <si>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</si>
  <si>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</si>
  <si>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</si>
  <si>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</si>
  <si>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</si>
  <si>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</si>
  <si>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</si>
  <si>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</si>
  <si>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</si>
  <si>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</si>
  <si>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</si>
  <si>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</si>
  <si>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</si>
  <si>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</si>
  <si>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</si>
  <si>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</si>
  <si>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</si>
  <si>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</si>
  <si>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</si>
  <si>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</si>
  <si>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</si>
  <si>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</si>
  <si>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</si>
  <si>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</si>
  <si>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</si>
  <si>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</si>
  <si>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</si>
  <si>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</si>
  <si>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</si>
  <si>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</si>
  <si>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</si>
  <si>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</si>
  <si>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</si>
  <si>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</si>
  <si>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</si>
  <si>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</si>
  <si>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</si>
  <si>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</si>
  <si>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</si>
  <si>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</si>
  <si>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</si>
  <si>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</si>
  <si>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</si>
  <si>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</si>
  <si>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</si>
  <si>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</si>
  <si>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</si>
  <si>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</si>
  <si>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</si>
  <si>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</si>
  <si>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</si>
  <si>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</si>
  <si>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</si>
  <si>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</si>
  <si>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</si>
  <si>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</si>
  <si>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</si>
  <si>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</si>
  <si>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</si>
  <si>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</si>
  <si>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</si>
  <si>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</si>
  <si>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</si>
  <si>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</si>
  <si>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</si>
  <si>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</si>
  <si>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</si>
  <si>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</si>
  <si>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</si>
  <si>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</si>
  <si>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</si>
  <si>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</si>
  <si>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</si>
  <si>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</si>
  <si>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</si>
  <si>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</si>
  <si>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</si>
  <si>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</si>
  <si>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</si>
  <si>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</si>
  <si>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</si>
  <si>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</si>
  <si>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</si>
  <si>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</si>
  <si>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</si>
  <si>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</si>
  <si>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</si>
  <si>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</si>
  <si>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</si>
  <si>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</si>
  <si>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</si>
  <si>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</si>
  <si>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Svítidlo LED Gl-ST 50W 4000K s kabelem 6m</t>
  </si>
  <si>
    <t>Svítidlo LED do 150 W</t>
  </si>
  <si>
    <t xml:space="preserve">Svítidlo Gl-ST 50W 4000K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</si>
</sst>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6" xfId="0" applyNumberFormat="1" applyFont="1" applyBorder="1" applyAlignment="1"/>
    <xf numFmtId="166" fontId="31" fillId="0" borderId="17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6" fillId="0" borderId="28" xfId="0" applyFont="1" applyBorder="1" applyAlignment="1" applyProtection="1">
      <alignment horizontal="center" vertical="center"/>
      <protection locked="0"/>
    </xf>
    <xf numFmtId="49" fontId="36" fillId="0" borderId="28" xfId="0" applyNumberFormat="1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167" fontId="36" fillId="0" borderId="28" xfId="0" applyNumberFormat="1" applyFont="1" applyBorder="1" applyAlignment="1" applyProtection="1">
      <alignment vertical="center"/>
      <protection locked="0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31" t="s">
        <v>8</v>
      </c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E4" s="31" t="s">
        <v>14</v>
      </c>
      <c r="BS4" s="22" t="s">
        <v>15</v>
      </c>
    </row>
    <row r="5" spans="1:74" ht="14.45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298" t="s">
        <v>17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7"/>
      <c r="AQ5" s="29"/>
      <c r="BE5" s="296" t="s">
        <v>18</v>
      </c>
      <c r="BS5" s="22" t="s">
        <v>9</v>
      </c>
    </row>
    <row r="6" spans="1:74" ht="36.950000000000003" customHeight="1">
      <c r="B6" s="26"/>
      <c r="C6" s="27"/>
      <c r="D6" s="34" t="s">
        <v>19</v>
      </c>
      <c r="E6" s="27"/>
      <c r="F6" s="27"/>
      <c r="G6" s="27"/>
      <c r="H6" s="27"/>
      <c r="I6" s="27"/>
      <c r="J6" s="27"/>
      <c r="K6" s="300" t="s">
        <v>20</v>
      </c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7"/>
      <c r="AQ6" s="29"/>
      <c r="BE6" s="297"/>
      <c r="BS6" s="22" t="s">
        <v>9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5</v>
      </c>
      <c r="AO7" s="27"/>
      <c r="AP7" s="27"/>
      <c r="AQ7" s="29"/>
      <c r="BE7" s="297"/>
      <c r="BS7" s="22" t="s">
        <v>9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297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297"/>
      <c r="BS9" s="22" t="s">
        <v>9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5</v>
      </c>
      <c r="AO10" s="27"/>
      <c r="AP10" s="27"/>
      <c r="AQ10" s="29"/>
      <c r="BE10" s="297"/>
      <c r="BS10" s="22" t="s">
        <v>9</v>
      </c>
    </row>
    <row r="11" spans="1:74" ht="18.399999999999999" customHeight="1">
      <c r="B11" s="26"/>
      <c r="C11" s="27"/>
      <c r="D11" s="27"/>
      <c r="E11" s="33" t="s">
        <v>24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29</v>
      </c>
      <c r="AL11" s="27"/>
      <c r="AM11" s="27"/>
      <c r="AN11" s="33" t="s">
        <v>5</v>
      </c>
      <c r="AO11" s="27"/>
      <c r="AP11" s="27"/>
      <c r="AQ11" s="29"/>
      <c r="BE11" s="297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297"/>
      <c r="BS12" s="22" t="s">
        <v>9</v>
      </c>
    </row>
    <row r="13" spans="1:74" ht="14.45" customHeight="1">
      <c r="B13" s="26"/>
      <c r="C13" s="27"/>
      <c r="D13" s="35" t="s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31</v>
      </c>
      <c r="AO13" s="27"/>
      <c r="AP13" s="27"/>
      <c r="AQ13" s="29"/>
      <c r="BE13" s="297"/>
      <c r="BS13" s="22" t="s">
        <v>9</v>
      </c>
    </row>
    <row r="14" spans="1:74">
      <c r="B14" s="26"/>
      <c r="C14" s="27"/>
      <c r="D14" s="27"/>
      <c r="E14" s="301" t="s">
        <v>31</v>
      </c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5" t="s">
        <v>29</v>
      </c>
      <c r="AL14" s="27"/>
      <c r="AM14" s="27"/>
      <c r="AN14" s="37" t="s">
        <v>31</v>
      </c>
      <c r="AO14" s="27"/>
      <c r="AP14" s="27"/>
      <c r="AQ14" s="29"/>
      <c r="BE14" s="297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297"/>
      <c r="BS15" s="22" t="s">
        <v>6</v>
      </c>
    </row>
    <row r="16" spans="1:74" ht="14.45" customHeight="1">
      <c r="B16" s="26"/>
      <c r="C16" s="27"/>
      <c r="D16" s="35" t="s">
        <v>32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5</v>
      </c>
      <c r="AO16" s="27"/>
      <c r="AP16" s="27"/>
      <c r="AQ16" s="29"/>
      <c r="BE16" s="297"/>
      <c r="BS16" s="22" t="s">
        <v>6</v>
      </c>
    </row>
    <row r="17" spans="2:71" ht="18.399999999999999" customHeight="1">
      <c r="B17" s="26"/>
      <c r="C17" s="27"/>
      <c r="D17" s="27"/>
      <c r="E17" s="33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29</v>
      </c>
      <c r="AL17" s="27"/>
      <c r="AM17" s="27"/>
      <c r="AN17" s="33" t="s">
        <v>5</v>
      </c>
      <c r="AO17" s="27"/>
      <c r="AP17" s="27"/>
      <c r="AQ17" s="29"/>
      <c r="BE17" s="297"/>
      <c r="BS17" s="22" t="s">
        <v>33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297"/>
      <c r="BS18" s="22" t="s">
        <v>9</v>
      </c>
    </row>
    <row r="19" spans="2:71" ht="14.45" customHeight="1">
      <c r="B19" s="26"/>
      <c r="C19" s="27"/>
      <c r="D19" s="35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297"/>
      <c r="BS19" s="22" t="s">
        <v>9</v>
      </c>
    </row>
    <row r="20" spans="2:71" ht="16.5" customHeight="1">
      <c r="B20" s="26"/>
      <c r="C20" s="27"/>
      <c r="D20" s="27"/>
      <c r="E20" s="303" t="s">
        <v>5</v>
      </c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27"/>
      <c r="AP20" s="27"/>
      <c r="AQ20" s="29"/>
      <c r="BE20" s="297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297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297"/>
    </row>
    <row r="23" spans="2:71" s="1" customFormat="1" ht="25.9" customHeight="1">
      <c r="B23" s="39"/>
      <c r="C23" s="40"/>
      <c r="D23" s="41" t="s">
        <v>35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04">
        <f>ROUND(AG51,2)</f>
        <v>0</v>
      </c>
      <c r="AL23" s="305"/>
      <c r="AM23" s="305"/>
      <c r="AN23" s="305"/>
      <c r="AO23" s="305"/>
      <c r="AP23" s="40"/>
      <c r="AQ23" s="43"/>
      <c r="BE23" s="297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297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06" t="s">
        <v>36</v>
      </c>
      <c r="M25" s="306"/>
      <c r="N25" s="306"/>
      <c r="O25" s="306"/>
      <c r="P25" s="40"/>
      <c r="Q25" s="40"/>
      <c r="R25" s="40"/>
      <c r="S25" s="40"/>
      <c r="T25" s="40"/>
      <c r="U25" s="40"/>
      <c r="V25" s="40"/>
      <c r="W25" s="306" t="s">
        <v>37</v>
      </c>
      <c r="X25" s="306"/>
      <c r="Y25" s="306"/>
      <c r="Z25" s="306"/>
      <c r="AA25" s="306"/>
      <c r="AB25" s="306"/>
      <c r="AC25" s="306"/>
      <c r="AD25" s="306"/>
      <c r="AE25" s="306"/>
      <c r="AF25" s="40"/>
      <c r="AG25" s="40"/>
      <c r="AH25" s="40"/>
      <c r="AI25" s="40"/>
      <c r="AJ25" s="40"/>
      <c r="AK25" s="306" t="s">
        <v>38</v>
      </c>
      <c r="AL25" s="306"/>
      <c r="AM25" s="306"/>
      <c r="AN25" s="306"/>
      <c r="AO25" s="306"/>
      <c r="AP25" s="40"/>
      <c r="AQ25" s="43"/>
      <c r="BE25" s="297"/>
    </row>
    <row r="26" spans="2:71" s="2" customFormat="1" ht="14.45" customHeight="1">
      <c r="B26" s="45"/>
      <c r="C26" s="46"/>
      <c r="D26" s="47" t="s">
        <v>39</v>
      </c>
      <c r="E26" s="46"/>
      <c r="F26" s="47" t="s">
        <v>40</v>
      </c>
      <c r="G26" s="46"/>
      <c r="H26" s="46"/>
      <c r="I26" s="46"/>
      <c r="J26" s="46"/>
      <c r="K26" s="46"/>
      <c r="L26" s="307">
        <v>0.21</v>
      </c>
      <c r="M26" s="308"/>
      <c r="N26" s="308"/>
      <c r="O26" s="308"/>
      <c r="P26" s="46"/>
      <c r="Q26" s="46"/>
      <c r="R26" s="46"/>
      <c r="S26" s="46"/>
      <c r="T26" s="46"/>
      <c r="U26" s="46"/>
      <c r="V26" s="46"/>
      <c r="W26" s="309">
        <f>ROUND(AZ51,2)</f>
        <v>0</v>
      </c>
      <c r="X26" s="308"/>
      <c r="Y26" s="308"/>
      <c r="Z26" s="308"/>
      <c r="AA26" s="308"/>
      <c r="AB26" s="308"/>
      <c r="AC26" s="308"/>
      <c r="AD26" s="308"/>
      <c r="AE26" s="308"/>
      <c r="AF26" s="46"/>
      <c r="AG26" s="46"/>
      <c r="AH26" s="46"/>
      <c r="AI26" s="46"/>
      <c r="AJ26" s="46"/>
      <c r="AK26" s="309">
        <f>ROUND(AV51,2)</f>
        <v>0</v>
      </c>
      <c r="AL26" s="308"/>
      <c r="AM26" s="308"/>
      <c r="AN26" s="308"/>
      <c r="AO26" s="308"/>
      <c r="AP26" s="46"/>
      <c r="AQ26" s="48"/>
      <c r="BE26" s="297"/>
    </row>
    <row r="27" spans="2:71" s="2" customFormat="1" ht="14.45" customHeight="1">
      <c r="B27" s="45"/>
      <c r="C27" s="46"/>
      <c r="D27" s="46"/>
      <c r="E27" s="46"/>
      <c r="F27" s="47" t="s">
        <v>41</v>
      </c>
      <c r="G27" s="46"/>
      <c r="H27" s="46"/>
      <c r="I27" s="46"/>
      <c r="J27" s="46"/>
      <c r="K27" s="46"/>
      <c r="L27" s="307">
        <v>0.15</v>
      </c>
      <c r="M27" s="308"/>
      <c r="N27" s="308"/>
      <c r="O27" s="308"/>
      <c r="P27" s="46"/>
      <c r="Q27" s="46"/>
      <c r="R27" s="46"/>
      <c r="S27" s="46"/>
      <c r="T27" s="46"/>
      <c r="U27" s="46"/>
      <c r="V27" s="46"/>
      <c r="W27" s="309">
        <f>ROUND(BA51,2)</f>
        <v>0</v>
      </c>
      <c r="X27" s="308"/>
      <c r="Y27" s="308"/>
      <c r="Z27" s="308"/>
      <c r="AA27" s="308"/>
      <c r="AB27" s="308"/>
      <c r="AC27" s="308"/>
      <c r="AD27" s="308"/>
      <c r="AE27" s="308"/>
      <c r="AF27" s="46"/>
      <c r="AG27" s="46"/>
      <c r="AH27" s="46"/>
      <c r="AI27" s="46"/>
      <c r="AJ27" s="46"/>
      <c r="AK27" s="309">
        <f>ROUND(AW51,2)</f>
        <v>0</v>
      </c>
      <c r="AL27" s="308"/>
      <c r="AM27" s="308"/>
      <c r="AN27" s="308"/>
      <c r="AO27" s="308"/>
      <c r="AP27" s="46"/>
      <c r="AQ27" s="48"/>
      <c r="BE27" s="297"/>
    </row>
    <row r="28" spans="2:71" s="2" customFormat="1" ht="14.45" hidden="1" customHeight="1">
      <c r="B28" s="45"/>
      <c r="C28" s="46"/>
      <c r="D28" s="46"/>
      <c r="E28" s="46"/>
      <c r="F28" s="47" t="s">
        <v>42</v>
      </c>
      <c r="G28" s="46"/>
      <c r="H28" s="46"/>
      <c r="I28" s="46"/>
      <c r="J28" s="46"/>
      <c r="K28" s="46"/>
      <c r="L28" s="307">
        <v>0.21</v>
      </c>
      <c r="M28" s="308"/>
      <c r="N28" s="308"/>
      <c r="O28" s="308"/>
      <c r="P28" s="46"/>
      <c r="Q28" s="46"/>
      <c r="R28" s="46"/>
      <c r="S28" s="46"/>
      <c r="T28" s="46"/>
      <c r="U28" s="46"/>
      <c r="V28" s="46"/>
      <c r="W28" s="309">
        <f>ROUND(BB51,2)</f>
        <v>0</v>
      </c>
      <c r="X28" s="308"/>
      <c r="Y28" s="308"/>
      <c r="Z28" s="308"/>
      <c r="AA28" s="308"/>
      <c r="AB28" s="308"/>
      <c r="AC28" s="308"/>
      <c r="AD28" s="308"/>
      <c r="AE28" s="308"/>
      <c r="AF28" s="46"/>
      <c r="AG28" s="46"/>
      <c r="AH28" s="46"/>
      <c r="AI28" s="46"/>
      <c r="AJ28" s="46"/>
      <c r="AK28" s="309">
        <v>0</v>
      </c>
      <c r="AL28" s="308"/>
      <c r="AM28" s="308"/>
      <c r="AN28" s="308"/>
      <c r="AO28" s="308"/>
      <c r="AP28" s="46"/>
      <c r="AQ28" s="48"/>
      <c r="BE28" s="297"/>
    </row>
    <row r="29" spans="2:71" s="2" customFormat="1" ht="14.45" hidden="1" customHeight="1">
      <c r="B29" s="45"/>
      <c r="C29" s="46"/>
      <c r="D29" s="46"/>
      <c r="E29" s="46"/>
      <c r="F29" s="47" t="s">
        <v>43</v>
      </c>
      <c r="G29" s="46"/>
      <c r="H29" s="46"/>
      <c r="I29" s="46"/>
      <c r="J29" s="46"/>
      <c r="K29" s="46"/>
      <c r="L29" s="307">
        <v>0.15</v>
      </c>
      <c r="M29" s="308"/>
      <c r="N29" s="308"/>
      <c r="O29" s="308"/>
      <c r="P29" s="46"/>
      <c r="Q29" s="46"/>
      <c r="R29" s="46"/>
      <c r="S29" s="46"/>
      <c r="T29" s="46"/>
      <c r="U29" s="46"/>
      <c r="V29" s="46"/>
      <c r="W29" s="309">
        <f>ROUND(BC51,2)</f>
        <v>0</v>
      </c>
      <c r="X29" s="308"/>
      <c r="Y29" s="308"/>
      <c r="Z29" s="308"/>
      <c r="AA29" s="308"/>
      <c r="AB29" s="308"/>
      <c r="AC29" s="308"/>
      <c r="AD29" s="308"/>
      <c r="AE29" s="308"/>
      <c r="AF29" s="46"/>
      <c r="AG29" s="46"/>
      <c r="AH29" s="46"/>
      <c r="AI29" s="46"/>
      <c r="AJ29" s="46"/>
      <c r="AK29" s="309">
        <v>0</v>
      </c>
      <c r="AL29" s="308"/>
      <c r="AM29" s="308"/>
      <c r="AN29" s="308"/>
      <c r="AO29" s="308"/>
      <c r="AP29" s="46"/>
      <c r="AQ29" s="48"/>
      <c r="BE29" s="297"/>
    </row>
    <row r="30" spans="2:71" s="2" customFormat="1" ht="14.45" hidden="1" customHeight="1">
      <c r="B30" s="45"/>
      <c r="C30" s="46"/>
      <c r="D30" s="46"/>
      <c r="E30" s="46"/>
      <c r="F30" s="47" t="s">
        <v>44</v>
      </c>
      <c r="G30" s="46"/>
      <c r="H30" s="46"/>
      <c r="I30" s="46"/>
      <c r="J30" s="46"/>
      <c r="K30" s="46"/>
      <c r="L30" s="307">
        <v>0</v>
      </c>
      <c r="M30" s="308"/>
      <c r="N30" s="308"/>
      <c r="O30" s="308"/>
      <c r="P30" s="46"/>
      <c r="Q30" s="46"/>
      <c r="R30" s="46"/>
      <c r="S30" s="46"/>
      <c r="T30" s="46"/>
      <c r="U30" s="46"/>
      <c r="V30" s="46"/>
      <c r="W30" s="309">
        <f>ROUND(BD51,2)</f>
        <v>0</v>
      </c>
      <c r="X30" s="308"/>
      <c r="Y30" s="308"/>
      <c r="Z30" s="308"/>
      <c r="AA30" s="308"/>
      <c r="AB30" s="308"/>
      <c r="AC30" s="308"/>
      <c r="AD30" s="308"/>
      <c r="AE30" s="308"/>
      <c r="AF30" s="46"/>
      <c r="AG30" s="46"/>
      <c r="AH30" s="46"/>
      <c r="AI30" s="46"/>
      <c r="AJ30" s="46"/>
      <c r="AK30" s="309">
        <v>0</v>
      </c>
      <c r="AL30" s="308"/>
      <c r="AM30" s="308"/>
      <c r="AN30" s="308"/>
      <c r="AO30" s="308"/>
      <c r="AP30" s="46"/>
      <c r="AQ30" s="48"/>
      <c r="BE30" s="297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297"/>
    </row>
    <row r="32" spans="2:71" s="1" customFormat="1" ht="25.9" customHeight="1">
      <c r="B32" s="39"/>
      <c r="C32" s="49"/>
      <c r="D32" s="50" t="s">
        <v>45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46</v>
      </c>
      <c r="U32" s="51"/>
      <c r="V32" s="51"/>
      <c r="W32" s="51"/>
      <c r="X32" s="310" t="s">
        <v>47</v>
      </c>
      <c r="Y32" s="311"/>
      <c r="Z32" s="311"/>
      <c r="AA32" s="311"/>
      <c r="AB32" s="311"/>
      <c r="AC32" s="51"/>
      <c r="AD32" s="51"/>
      <c r="AE32" s="51"/>
      <c r="AF32" s="51"/>
      <c r="AG32" s="51"/>
      <c r="AH32" s="51"/>
      <c r="AI32" s="51"/>
      <c r="AJ32" s="51"/>
      <c r="AK32" s="312">
        <f>SUM(AK23:AK30)</f>
        <v>0</v>
      </c>
      <c r="AL32" s="311"/>
      <c r="AM32" s="311"/>
      <c r="AN32" s="311"/>
      <c r="AO32" s="313"/>
      <c r="AP32" s="49"/>
      <c r="AQ32" s="53"/>
      <c r="BE32" s="297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39"/>
    </row>
    <row r="39" spans="2:56" s="1" customFormat="1" ht="36.950000000000003" customHeight="1">
      <c r="B39" s="39"/>
      <c r="C39" s="59" t="s">
        <v>48</v>
      </c>
      <c r="AR39" s="39"/>
    </row>
    <row r="40" spans="2:56" s="1" customFormat="1" ht="6.95" customHeight="1">
      <c r="B40" s="39"/>
      <c r="AR40" s="39"/>
    </row>
    <row r="41" spans="2:56" s="3" customFormat="1" ht="14.45" customHeight="1">
      <c r="B41" s="60"/>
      <c r="C41" s="61" t="s">
        <v>16</v>
      </c>
      <c r="L41" s="3" t="str">
        <f>K5</f>
        <v>15063</v>
      </c>
      <c r="AR41" s="60"/>
    </row>
    <row r="42" spans="2:56" s="4" customFormat="1" ht="36.950000000000003" customHeight="1">
      <c r="B42" s="62"/>
      <c r="C42" s="63" t="s">
        <v>19</v>
      </c>
      <c r="L42" s="314" t="str">
        <f>K6</f>
        <v>Parkovací záliv u OA, Choceň</v>
      </c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R42" s="62"/>
    </row>
    <row r="43" spans="2:56" s="1" customFormat="1" ht="6.95" customHeight="1">
      <c r="B43" s="39"/>
      <c r="AR43" s="39"/>
    </row>
    <row r="44" spans="2:56" s="1" customFormat="1">
      <c r="B44" s="39"/>
      <c r="C44" s="61" t="s">
        <v>23</v>
      </c>
      <c r="L44" s="64" t="str">
        <f>IF(K8="","",K8)</f>
        <v xml:space="preserve"> </v>
      </c>
      <c r="AI44" s="61" t="s">
        <v>25</v>
      </c>
      <c r="AM44" s="316" t="str">
        <f>IF(AN8= "","",AN8)</f>
        <v>7. 12. 2018</v>
      </c>
      <c r="AN44" s="316"/>
      <c r="AR44" s="39"/>
    </row>
    <row r="45" spans="2:56" s="1" customFormat="1" ht="6.95" customHeight="1">
      <c r="B45" s="39"/>
      <c r="AR45" s="39"/>
    </row>
    <row r="46" spans="2:56" s="1" customFormat="1">
      <c r="B46" s="39"/>
      <c r="C46" s="61" t="s">
        <v>27</v>
      </c>
      <c r="L46" s="3" t="str">
        <f>IF(E11= "","",E11)</f>
        <v xml:space="preserve"> </v>
      </c>
      <c r="AI46" s="61" t="s">
        <v>32</v>
      </c>
      <c r="AM46" s="317" t="str">
        <f>IF(E17="","",E17)</f>
        <v xml:space="preserve"> </v>
      </c>
      <c r="AN46" s="317"/>
      <c r="AO46" s="317"/>
      <c r="AP46" s="317"/>
      <c r="AR46" s="39"/>
      <c r="AS46" s="318" t="s">
        <v>49</v>
      </c>
      <c r="AT46" s="319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2:56" s="1" customFormat="1">
      <c r="B47" s="39"/>
      <c r="C47" s="61" t="s">
        <v>30</v>
      </c>
      <c r="L47" s="3" t="str">
        <f>IF(E14= "Vyplň údaj","",E14)</f>
        <v/>
      </c>
      <c r="AR47" s="39"/>
      <c r="AS47" s="320"/>
      <c r="AT47" s="321"/>
      <c r="AU47" s="40"/>
      <c r="AV47" s="40"/>
      <c r="AW47" s="40"/>
      <c r="AX47" s="40"/>
      <c r="AY47" s="40"/>
      <c r="AZ47" s="40"/>
      <c r="BA47" s="40"/>
      <c r="BB47" s="40"/>
      <c r="BC47" s="40"/>
      <c r="BD47" s="68"/>
    </row>
    <row r="48" spans="2:56" s="1" customFormat="1" ht="10.9" customHeight="1">
      <c r="B48" s="39"/>
      <c r="AR48" s="39"/>
      <c r="AS48" s="320"/>
      <c r="AT48" s="321"/>
      <c r="AU48" s="40"/>
      <c r="AV48" s="40"/>
      <c r="AW48" s="40"/>
      <c r="AX48" s="40"/>
      <c r="AY48" s="40"/>
      <c r="AZ48" s="40"/>
      <c r="BA48" s="40"/>
      <c r="BB48" s="40"/>
      <c r="BC48" s="40"/>
      <c r="BD48" s="68"/>
    </row>
    <row r="49" spans="1:91" s="1" customFormat="1" ht="29.25" customHeight="1">
      <c r="B49" s="39"/>
      <c r="C49" s="322" t="s">
        <v>50</v>
      </c>
      <c r="D49" s="323"/>
      <c r="E49" s="323"/>
      <c r="F49" s="323"/>
      <c r="G49" s="323"/>
      <c r="H49" s="69"/>
      <c r="I49" s="324" t="s">
        <v>51</v>
      </c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5" t="s">
        <v>52</v>
      </c>
      <c r="AH49" s="323"/>
      <c r="AI49" s="323"/>
      <c r="AJ49" s="323"/>
      <c r="AK49" s="323"/>
      <c r="AL49" s="323"/>
      <c r="AM49" s="323"/>
      <c r="AN49" s="324" t="s">
        <v>53</v>
      </c>
      <c r="AO49" s="323"/>
      <c r="AP49" s="323"/>
      <c r="AQ49" s="70" t="s">
        <v>54</v>
      </c>
      <c r="AR49" s="39"/>
      <c r="AS49" s="71" t="s">
        <v>55</v>
      </c>
      <c r="AT49" s="72" t="s">
        <v>56</v>
      </c>
      <c r="AU49" s="72" t="s">
        <v>57</v>
      </c>
      <c r="AV49" s="72" t="s">
        <v>58</v>
      </c>
      <c r="AW49" s="72" t="s">
        <v>59</v>
      </c>
      <c r="AX49" s="72" t="s">
        <v>60</v>
      </c>
      <c r="AY49" s="72" t="s">
        <v>61</v>
      </c>
      <c r="AZ49" s="72" t="s">
        <v>62</v>
      </c>
      <c r="BA49" s="72" t="s">
        <v>63</v>
      </c>
      <c r="BB49" s="72" t="s">
        <v>64</v>
      </c>
      <c r="BC49" s="72" t="s">
        <v>65</v>
      </c>
      <c r="BD49" s="73" t="s">
        <v>66</v>
      </c>
    </row>
    <row r="50" spans="1:91" s="1" customFormat="1" ht="10.9" customHeight="1">
      <c r="B50" s="39"/>
      <c r="AR50" s="39"/>
      <c r="AS50" s="74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7"/>
    </row>
    <row r="51" spans="1:91" s="4" customFormat="1" ht="32.450000000000003" customHeight="1">
      <c r="B51" s="62"/>
      <c r="C51" s="75" t="s">
        <v>67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329">
        <f>ROUND(SUM(AG52:AG53),2)</f>
        <v>0</v>
      </c>
      <c r="AH51" s="329"/>
      <c r="AI51" s="329"/>
      <c r="AJ51" s="329"/>
      <c r="AK51" s="329"/>
      <c r="AL51" s="329"/>
      <c r="AM51" s="329"/>
      <c r="AN51" s="330">
        <f>SUM(AG51,AT51)</f>
        <v>0</v>
      </c>
      <c r="AO51" s="330"/>
      <c r="AP51" s="330"/>
      <c r="AQ51" s="77" t="s">
        <v>5</v>
      </c>
      <c r="AR51" s="62"/>
      <c r="AS51" s="78">
        <f>ROUND(SUM(AS52:AS53),2)</f>
        <v>0</v>
      </c>
      <c r="AT51" s="79">
        <f>ROUND(SUM(AV51:AW51),2)</f>
        <v>0</v>
      </c>
      <c r="AU51" s="80">
        <f>ROUND(SUM(AU52:AU53),5)</f>
        <v>0</v>
      </c>
      <c r="AV51" s="79">
        <f>ROUND(AZ51*L26,2)</f>
        <v>0</v>
      </c>
      <c r="AW51" s="79">
        <f>ROUND(BA51*L27,2)</f>
        <v>0</v>
      </c>
      <c r="AX51" s="79">
        <f>ROUND(BB51*L26,2)</f>
        <v>0</v>
      </c>
      <c r="AY51" s="79">
        <f>ROUND(BC51*L27,2)</f>
        <v>0</v>
      </c>
      <c r="AZ51" s="79">
        <f>ROUND(SUM(AZ52:AZ53),2)</f>
        <v>0</v>
      </c>
      <c r="BA51" s="79">
        <f>ROUND(SUM(BA52:BA53),2)</f>
        <v>0</v>
      </c>
      <c r="BB51" s="79">
        <f>ROUND(SUM(BB52:BB53),2)</f>
        <v>0</v>
      </c>
      <c r="BC51" s="79">
        <f>ROUND(SUM(BC52:BC53),2)</f>
        <v>0</v>
      </c>
      <c r="BD51" s="81">
        <f>ROUND(SUM(BD52:BD53),2)</f>
        <v>0</v>
      </c>
      <c r="BS51" s="63" t="s">
        <v>68</v>
      </c>
      <c r="BT51" s="63" t="s">
        <v>69</v>
      </c>
      <c r="BU51" s="82" t="s">
        <v>70</v>
      </c>
      <c r="BV51" s="63" t="s">
        <v>71</v>
      </c>
      <c r="BW51" s="63" t="s">
        <v>7</v>
      </c>
      <c r="BX51" s="63" t="s">
        <v>72</v>
      </c>
      <c r="CL51" s="63" t="s">
        <v>5</v>
      </c>
    </row>
    <row r="52" spans="1:91" s="5" customFormat="1" ht="16.5" customHeight="1">
      <c r="A52" s="83" t="s">
        <v>73</v>
      </c>
      <c r="B52" s="84"/>
      <c r="C52" s="85"/>
      <c r="D52" s="328" t="s">
        <v>74</v>
      </c>
      <c r="E52" s="328"/>
      <c r="F52" s="328"/>
      <c r="G52" s="328"/>
      <c r="H52" s="328"/>
      <c r="I52" s="86"/>
      <c r="J52" s="328" t="s">
        <v>75</v>
      </c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6">
        <f>'SO101 - KOMUNIKACE'!J27</f>
        <v>0</v>
      </c>
      <c r="AH52" s="327"/>
      <c r="AI52" s="327"/>
      <c r="AJ52" s="327"/>
      <c r="AK52" s="327"/>
      <c r="AL52" s="327"/>
      <c r="AM52" s="327"/>
      <c r="AN52" s="326">
        <f>SUM(AG52,AT52)</f>
        <v>0</v>
      </c>
      <c r="AO52" s="327"/>
      <c r="AP52" s="327"/>
      <c r="AQ52" s="87" t="s">
        <v>76</v>
      </c>
      <c r="AR52" s="84"/>
      <c r="AS52" s="88">
        <v>0</v>
      </c>
      <c r="AT52" s="89">
        <f>ROUND(SUM(AV52:AW52),2)</f>
        <v>0</v>
      </c>
      <c r="AU52" s="90">
        <f>'SO101 - KOMUNIKACE'!P87</f>
        <v>0</v>
      </c>
      <c r="AV52" s="89">
        <f>'SO101 - KOMUNIKACE'!J30</f>
        <v>0</v>
      </c>
      <c r="AW52" s="89">
        <f>'SO101 - KOMUNIKACE'!J31</f>
        <v>0</v>
      </c>
      <c r="AX52" s="89">
        <f>'SO101 - KOMUNIKACE'!J32</f>
        <v>0</v>
      </c>
      <c r="AY52" s="89">
        <f>'SO101 - KOMUNIKACE'!J33</f>
        <v>0</v>
      </c>
      <c r="AZ52" s="89">
        <f>'SO101 - KOMUNIKACE'!F30</f>
        <v>0</v>
      </c>
      <c r="BA52" s="89">
        <f>'SO101 - KOMUNIKACE'!F31</f>
        <v>0</v>
      </c>
      <c r="BB52" s="89">
        <f>'SO101 - KOMUNIKACE'!F32</f>
        <v>0</v>
      </c>
      <c r="BC52" s="89">
        <f>'SO101 - KOMUNIKACE'!F33</f>
        <v>0</v>
      </c>
      <c r="BD52" s="91">
        <f>'SO101 - KOMUNIKACE'!F34</f>
        <v>0</v>
      </c>
      <c r="BT52" s="92" t="s">
        <v>77</v>
      </c>
      <c r="BV52" s="92" t="s">
        <v>71</v>
      </c>
      <c r="BW52" s="92" t="s">
        <v>78</v>
      </c>
      <c r="BX52" s="92" t="s">
        <v>7</v>
      </c>
      <c r="CL52" s="92" t="s">
        <v>5</v>
      </c>
      <c r="CM52" s="92" t="s">
        <v>79</v>
      </c>
    </row>
    <row r="53" spans="1:91" s="5" customFormat="1" ht="16.5" customHeight="1">
      <c r="A53" s="83" t="s">
        <v>73</v>
      </c>
      <c r="B53" s="84"/>
      <c r="C53" s="85"/>
      <c r="D53" s="328" t="s">
        <v>80</v>
      </c>
      <c r="E53" s="328"/>
      <c r="F53" s="328"/>
      <c r="G53" s="328"/>
      <c r="H53" s="328"/>
      <c r="I53" s="86"/>
      <c r="J53" s="328" t="s">
        <v>81</v>
      </c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6">
        <f>'SO401 - VEŘEJNÉ OSVĚTLENÍ'!J27</f>
        <v>0</v>
      </c>
      <c r="AH53" s="327"/>
      <c r="AI53" s="327"/>
      <c r="AJ53" s="327"/>
      <c r="AK53" s="327"/>
      <c r="AL53" s="327"/>
      <c r="AM53" s="327"/>
      <c r="AN53" s="326">
        <f>SUM(AG53,AT53)</f>
        <v>0</v>
      </c>
      <c r="AO53" s="327"/>
      <c r="AP53" s="327"/>
      <c r="AQ53" s="87" t="s">
        <v>76</v>
      </c>
      <c r="AR53" s="84"/>
      <c r="AS53" s="93">
        <v>0</v>
      </c>
      <c r="AT53" s="94">
        <f>ROUND(SUM(AV53:AW53),2)</f>
        <v>0</v>
      </c>
      <c r="AU53" s="95">
        <f>'SO401 - VEŘEJNÉ OSVĚTLENÍ'!P85</f>
        <v>0</v>
      </c>
      <c r="AV53" s="94">
        <f>'SO401 - VEŘEJNÉ OSVĚTLENÍ'!J30</f>
        <v>0</v>
      </c>
      <c r="AW53" s="94">
        <f>'SO401 - VEŘEJNÉ OSVĚTLENÍ'!J31</f>
        <v>0</v>
      </c>
      <c r="AX53" s="94">
        <f>'SO401 - VEŘEJNÉ OSVĚTLENÍ'!J32</f>
        <v>0</v>
      </c>
      <c r="AY53" s="94">
        <f>'SO401 - VEŘEJNÉ OSVĚTLENÍ'!J33</f>
        <v>0</v>
      </c>
      <c r="AZ53" s="94">
        <f>'SO401 - VEŘEJNÉ OSVĚTLENÍ'!F30</f>
        <v>0</v>
      </c>
      <c r="BA53" s="94">
        <f>'SO401 - VEŘEJNÉ OSVĚTLENÍ'!F31</f>
        <v>0</v>
      </c>
      <c r="BB53" s="94">
        <f>'SO401 - VEŘEJNÉ OSVĚTLENÍ'!F32</f>
        <v>0</v>
      </c>
      <c r="BC53" s="94">
        <f>'SO401 - VEŘEJNÉ OSVĚTLENÍ'!F33</f>
        <v>0</v>
      </c>
      <c r="BD53" s="96">
        <f>'SO401 - VEŘEJNÉ OSVĚTLENÍ'!F34</f>
        <v>0</v>
      </c>
      <c r="BT53" s="92" t="s">
        <v>77</v>
      </c>
      <c r="BV53" s="92" t="s">
        <v>71</v>
      </c>
      <c r="BW53" s="92" t="s">
        <v>82</v>
      </c>
      <c r="BX53" s="92" t="s">
        <v>7</v>
      </c>
      <c r="CL53" s="92" t="s">
        <v>5</v>
      </c>
      <c r="CM53" s="92" t="s">
        <v>79</v>
      </c>
    </row>
    <row r="54" spans="1:91" s="1" customFormat="1" ht="30" customHeight="1">
      <c r="B54" s="39"/>
      <c r="AR54" s="39"/>
    </row>
    <row r="55" spans="1:91" s="1" customFormat="1" ht="6.95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39"/>
    </row>
  </sheetData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101 - KOMUNIKACE'!C2" display="/"/>
    <hyperlink ref="A53" location="'SO401 -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89"/>
  <sheetViews>
    <sheetView showGridLines="0" workbookViewId="0">
      <pane ySplit="1" topLeftCell="A251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98"/>
      <c r="C1" s="98"/>
      <c r="D1" s="99" t="s">
        <v>1</v>
      </c>
      <c r="E1" s="98"/>
      <c r="F1" s="100" t="s">
        <v>83</v>
      </c>
      <c r="G1" s="341" t="s">
        <v>84</v>
      </c>
      <c r="H1" s="341"/>
      <c r="I1" s="101"/>
      <c r="J1" s="100" t="s">
        <v>85</v>
      </c>
      <c r="K1" s="99" t="s">
        <v>86</v>
      </c>
      <c r="L1" s="100" t="s">
        <v>87</v>
      </c>
      <c r="M1" s="100"/>
      <c r="N1" s="100"/>
      <c r="O1" s="100"/>
      <c r="P1" s="100"/>
      <c r="Q1" s="100"/>
      <c r="R1" s="100"/>
      <c r="S1" s="100"/>
      <c r="T1" s="100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1" t="s">
        <v>8</v>
      </c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22" t="s">
        <v>78</v>
      </c>
    </row>
    <row r="3" spans="1:70" ht="6.95" customHeight="1">
      <c r="B3" s="23"/>
      <c r="C3" s="24"/>
      <c r="D3" s="24"/>
      <c r="E3" s="24"/>
      <c r="F3" s="24"/>
      <c r="G3" s="24"/>
      <c r="H3" s="24"/>
      <c r="I3" s="102"/>
      <c r="J3" s="24"/>
      <c r="K3" s="25"/>
      <c r="AT3" s="22" t="s">
        <v>79</v>
      </c>
    </row>
    <row r="4" spans="1:70" ht="36.950000000000003" customHeight="1">
      <c r="B4" s="26"/>
      <c r="C4" s="27"/>
      <c r="D4" s="28" t="s">
        <v>88</v>
      </c>
      <c r="E4" s="27"/>
      <c r="F4" s="27"/>
      <c r="G4" s="27"/>
      <c r="H4" s="27"/>
      <c r="I4" s="103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03"/>
      <c r="J5" s="27"/>
      <c r="K5" s="29"/>
    </row>
    <row r="6" spans="1:70">
      <c r="B6" s="26"/>
      <c r="C6" s="27"/>
      <c r="D6" s="35" t="s">
        <v>19</v>
      </c>
      <c r="E6" s="27"/>
      <c r="F6" s="27"/>
      <c r="G6" s="27"/>
      <c r="H6" s="27"/>
      <c r="I6" s="103"/>
      <c r="J6" s="27"/>
      <c r="K6" s="29"/>
    </row>
    <row r="7" spans="1:70" ht="16.5" customHeight="1">
      <c r="B7" s="26"/>
      <c r="C7" s="27"/>
      <c r="D7" s="27"/>
      <c r="E7" s="333" t="str">
        <f>'Rekapitulace stavby'!K6</f>
        <v>Parkovací záliv u OA, Choceň</v>
      </c>
      <c r="F7" s="334"/>
      <c r="G7" s="334"/>
      <c r="H7" s="334"/>
      <c r="I7" s="103"/>
      <c r="J7" s="27"/>
      <c r="K7" s="29"/>
    </row>
    <row r="8" spans="1:70" s="1" customFormat="1">
      <c r="B8" s="39"/>
      <c r="C8" s="40"/>
      <c r="D8" s="35" t="s">
        <v>89</v>
      </c>
      <c r="E8" s="40"/>
      <c r="F8" s="40"/>
      <c r="G8" s="40"/>
      <c r="H8" s="40"/>
      <c r="I8" s="104"/>
      <c r="J8" s="40"/>
      <c r="K8" s="43"/>
    </row>
    <row r="9" spans="1:70" s="1" customFormat="1" ht="36.950000000000003" customHeight="1">
      <c r="B9" s="39"/>
      <c r="C9" s="40"/>
      <c r="D9" s="40"/>
      <c r="E9" s="335" t="s">
        <v>90</v>
      </c>
      <c r="F9" s="336"/>
      <c r="G9" s="336"/>
      <c r="H9" s="336"/>
      <c r="I9" s="104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04"/>
      <c r="J10" s="40"/>
      <c r="K10" s="43"/>
    </row>
    <row r="11" spans="1:70" s="1" customFormat="1" ht="14.45" customHeight="1">
      <c r="B11" s="39"/>
      <c r="C11" s="40"/>
      <c r="D11" s="35" t="s">
        <v>21</v>
      </c>
      <c r="E11" s="40"/>
      <c r="F11" s="33" t="s">
        <v>5</v>
      </c>
      <c r="G11" s="40"/>
      <c r="H11" s="40"/>
      <c r="I11" s="105" t="s">
        <v>22</v>
      </c>
      <c r="J11" s="33" t="s">
        <v>5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05" t="s">
        <v>25</v>
      </c>
      <c r="J12" s="106" t="str">
        <f>'Rekapitulace stavby'!AN8</f>
        <v>7. 12. 2018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04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05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 xml:space="preserve"> </v>
      </c>
      <c r="F15" s="40"/>
      <c r="G15" s="40"/>
      <c r="H15" s="40"/>
      <c r="I15" s="105" t="s">
        <v>29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04"/>
      <c r="J16" s="40"/>
      <c r="K16" s="43"/>
    </row>
    <row r="17" spans="2:11" s="1" customFormat="1" ht="14.45" customHeight="1">
      <c r="B17" s="39"/>
      <c r="C17" s="40"/>
      <c r="D17" s="35" t="s">
        <v>30</v>
      </c>
      <c r="E17" s="40"/>
      <c r="F17" s="40"/>
      <c r="G17" s="40"/>
      <c r="H17" s="40"/>
      <c r="I17" s="105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05" t="s">
        <v>29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04"/>
      <c r="J19" s="40"/>
      <c r="K19" s="43"/>
    </row>
    <row r="20" spans="2:11" s="1" customFormat="1" ht="14.45" customHeight="1">
      <c r="B20" s="39"/>
      <c r="C20" s="40"/>
      <c r="D20" s="35" t="s">
        <v>32</v>
      </c>
      <c r="E20" s="40"/>
      <c r="F20" s="40"/>
      <c r="G20" s="40"/>
      <c r="H20" s="40"/>
      <c r="I20" s="105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 xml:space="preserve"> </v>
      </c>
      <c r="F21" s="40"/>
      <c r="G21" s="40"/>
      <c r="H21" s="40"/>
      <c r="I21" s="105" t="s">
        <v>29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04"/>
      <c r="J22" s="40"/>
      <c r="K22" s="43"/>
    </row>
    <row r="23" spans="2:11" s="1" customFormat="1" ht="14.45" customHeight="1">
      <c r="B23" s="39"/>
      <c r="C23" s="40"/>
      <c r="D23" s="35" t="s">
        <v>34</v>
      </c>
      <c r="E23" s="40"/>
      <c r="F23" s="40"/>
      <c r="G23" s="40"/>
      <c r="H23" s="40"/>
      <c r="I23" s="104"/>
      <c r="J23" s="40"/>
      <c r="K23" s="43"/>
    </row>
    <row r="24" spans="2:11" s="6" customFormat="1" ht="16.5" customHeight="1">
      <c r="B24" s="107"/>
      <c r="C24" s="108"/>
      <c r="D24" s="108"/>
      <c r="E24" s="303" t="s">
        <v>5</v>
      </c>
      <c r="F24" s="303"/>
      <c r="G24" s="303"/>
      <c r="H24" s="303"/>
      <c r="I24" s="109"/>
      <c r="J24" s="108"/>
      <c r="K24" s="110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04"/>
      <c r="J25" s="40"/>
      <c r="K25" s="43"/>
    </row>
    <row r="26" spans="2:11" s="1" customFormat="1" ht="6.95" customHeight="1">
      <c r="B26" s="39"/>
      <c r="C26" s="40"/>
      <c r="D26" s="66"/>
      <c r="E26" s="66"/>
      <c r="F26" s="66"/>
      <c r="G26" s="66"/>
      <c r="H26" s="66"/>
      <c r="I26" s="111"/>
      <c r="J26" s="66"/>
      <c r="K26" s="112"/>
    </row>
    <row r="27" spans="2:11" s="1" customFormat="1" ht="25.35" customHeight="1">
      <c r="B27" s="39"/>
      <c r="C27" s="40"/>
      <c r="D27" s="113" t="s">
        <v>35</v>
      </c>
      <c r="E27" s="40"/>
      <c r="F27" s="40"/>
      <c r="G27" s="40"/>
      <c r="H27" s="40"/>
      <c r="I27" s="104"/>
      <c r="J27" s="114">
        <f>ROUND(J87,2)</f>
        <v>0</v>
      </c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1"/>
      <c r="J28" s="66"/>
      <c r="K28" s="112"/>
    </row>
    <row r="29" spans="2:11" s="1" customFormat="1" ht="14.45" customHeight="1">
      <c r="B29" s="39"/>
      <c r="C29" s="40"/>
      <c r="D29" s="40"/>
      <c r="E29" s="40"/>
      <c r="F29" s="44" t="s">
        <v>37</v>
      </c>
      <c r="G29" s="40"/>
      <c r="H29" s="40"/>
      <c r="I29" s="115" t="s">
        <v>36</v>
      </c>
      <c r="J29" s="44" t="s">
        <v>38</v>
      </c>
      <c r="K29" s="43"/>
    </row>
    <row r="30" spans="2:11" s="1" customFormat="1" ht="14.45" customHeight="1">
      <c r="B30" s="39"/>
      <c r="C30" s="40"/>
      <c r="D30" s="47" t="s">
        <v>39</v>
      </c>
      <c r="E30" s="47" t="s">
        <v>40</v>
      </c>
      <c r="F30" s="116">
        <f>ROUND(SUM(BE87:BE288), 2)</f>
        <v>0</v>
      </c>
      <c r="G30" s="40"/>
      <c r="H30" s="40"/>
      <c r="I30" s="117">
        <v>0.21</v>
      </c>
      <c r="J30" s="116">
        <f>ROUND(ROUND((SUM(BE87:BE288)),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41</v>
      </c>
      <c r="F31" s="116">
        <f>ROUND(SUM(BF87:BF288), 2)</f>
        <v>0</v>
      </c>
      <c r="G31" s="40"/>
      <c r="H31" s="40"/>
      <c r="I31" s="117">
        <v>0.15</v>
      </c>
      <c r="J31" s="116">
        <f>ROUND(ROUND((SUM(BF87:BF288)),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42</v>
      </c>
      <c r="F32" s="116">
        <f>ROUND(SUM(BG87:BG288), 2)</f>
        <v>0</v>
      </c>
      <c r="G32" s="40"/>
      <c r="H32" s="40"/>
      <c r="I32" s="117">
        <v>0.21</v>
      </c>
      <c r="J32" s="116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43</v>
      </c>
      <c r="F33" s="116">
        <f>ROUND(SUM(BH87:BH288), 2)</f>
        <v>0</v>
      </c>
      <c r="G33" s="40"/>
      <c r="H33" s="40"/>
      <c r="I33" s="117">
        <v>0.15</v>
      </c>
      <c r="J33" s="116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16">
        <f>ROUND(SUM(BI87:BI288), 2)</f>
        <v>0</v>
      </c>
      <c r="G34" s="40"/>
      <c r="H34" s="40"/>
      <c r="I34" s="117">
        <v>0</v>
      </c>
      <c r="J34" s="116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04"/>
      <c r="J35" s="40"/>
      <c r="K35" s="43"/>
    </row>
    <row r="36" spans="2:11" s="1" customFormat="1" ht="25.35" customHeight="1">
      <c r="B36" s="39"/>
      <c r="C36" s="118"/>
      <c r="D36" s="119" t="s">
        <v>45</v>
      </c>
      <c r="E36" s="69"/>
      <c r="F36" s="69"/>
      <c r="G36" s="120" t="s">
        <v>46</v>
      </c>
      <c r="H36" s="121" t="s">
        <v>47</v>
      </c>
      <c r="I36" s="122"/>
      <c r="J36" s="123">
        <f>SUM(J27:J34)</f>
        <v>0</v>
      </c>
      <c r="K36" s="124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25"/>
      <c r="J37" s="55"/>
      <c r="K37" s="56"/>
    </row>
    <row r="41" spans="2:11" s="1" customFormat="1" ht="6.95" customHeight="1">
      <c r="B41" s="57"/>
      <c r="C41" s="58"/>
      <c r="D41" s="58"/>
      <c r="E41" s="58"/>
      <c r="F41" s="58"/>
      <c r="G41" s="58"/>
      <c r="H41" s="58"/>
      <c r="I41" s="126"/>
      <c r="J41" s="58"/>
      <c r="K41" s="127"/>
    </row>
    <row r="42" spans="2:11" s="1" customFormat="1" ht="36.950000000000003" customHeight="1">
      <c r="B42" s="39"/>
      <c r="C42" s="28" t="s">
        <v>91</v>
      </c>
      <c r="D42" s="40"/>
      <c r="E42" s="40"/>
      <c r="F42" s="40"/>
      <c r="G42" s="40"/>
      <c r="H42" s="40"/>
      <c r="I42" s="104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04"/>
      <c r="J43" s="40"/>
      <c r="K43" s="43"/>
    </row>
    <row r="44" spans="2:11" s="1" customFormat="1" ht="14.45" customHeight="1">
      <c r="B44" s="39"/>
      <c r="C44" s="35" t="s">
        <v>19</v>
      </c>
      <c r="D44" s="40"/>
      <c r="E44" s="40"/>
      <c r="F44" s="40"/>
      <c r="G44" s="40"/>
      <c r="H44" s="40"/>
      <c r="I44" s="104"/>
      <c r="J44" s="40"/>
      <c r="K44" s="43"/>
    </row>
    <row r="45" spans="2:11" s="1" customFormat="1" ht="16.5" customHeight="1">
      <c r="B45" s="39"/>
      <c r="C45" s="40"/>
      <c r="D45" s="40"/>
      <c r="E45" s="333" t="str">
        <f>E7</f>
        <v>Parkovací záliv u OA, Choceň</v>
      </c>
      <c r="F45" s="334"/>
      <c r="G45" s="334"/>
      <c r="H45" s="334"/>
      <c r="I45" s="104"/>
      <c r="J45" s="40"/>
      <c r="K45" s="43"/>
    </row>
    <row r="46" spans="2:11" s="1" customFormat="1" ht="14.45" customHeight="1">
      <c r="B46" s="39"/>
      <c r="C46" s="35" t="s">
        <v>89</v>
      </c>
      <c r="D46" s="40"/>
      <c r="E46" s="40"/>
      <c r="F46" s="40"/>
      <c r="G46" s="40"/>
      <c r="H46" s="40"/>
      <c r="I46" s="104"/>
      <c r="J46" s="40"/>
      <c r="K46" s="43"/>
    </row>
    <row r="47" spans="2:11" s="1" customFormat="1" ht="17.25" customHeight="1">
      <c r="B47" s="39"/>
      <c r="C47" s="40"/>
      <c r="D47" s="40"/>
      <c r="E47" s="335" t="str">
        <f>E9</f>
        <v>SO101 - KOMUNIKACE</v>
      </c>
      <c r="F47" s="336"/>
      <c r="G47" s="336"/>
      <c r="H47" s="336"/>
      <c r="I47" s="104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04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05" t="s">
        <v>25</v>
      </c>
      <c r="J49" s="106" t="str">
        <f>IF(J12="","",J12)</f>
        <v>7. 12. 2018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04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 xml:space="preserve"> </v>
      </c>
      <c r="G51" s="40"/>
      <c r="H51" s="40"/>
      <c r="I51" s="105" t="s">
        <v>32</v>
      </c>
      <c r="J51" s="303" t="str">
        <f>E21</f>
        <v xml:space="preserve"> </v>
      </c>
      <c r="K51" s="43"/>
    </row>
    <row r="52" spans="2:47" s="1" customFormat="1" ht="14.45" customHeight="1">
      <c r="B52" s="39"/>
      <c r="C52" s="35" t="s">
        <v>30</v>
      </c>
      <c r="D52" s="40"/>
      <c r="E52" s="40"/>
      <c r="F52" s="33" t="str">
        <f>IF(E18="","",E18)</f>
        <v/>
      </c>
      <c r="G52" s="40"/>
      <c r="H52" s="40"/>
      <c r="I52" s="104"/>
      <c r="J52" s="337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04"/>
      <c r="J53" s="40"/>
      <c r="K53" s="43"/>
    </row>
    <row r="54" spans="2:47" s="1" customFormat="1" ht="29.25" customHeight="1">
      <c r="B54" s="39"/>
      <c r="C54" s="128" t="s">
        <v>92</v>
      </c>
      <c r="D54" s="118"/>
      <c r="E54" s="118"/>
      <c r="F54" s="118"/>
      <c r="G54" s="118"/>
      <c r="H54" s="118"/>
      <c r="I54" s="129"/>
      <c r="J54" s="130" t="s">
        <v>93</v>
      </c>
      <c r="K54" s="131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04"/>
      <c r="J55" s="40"/>
      <c r="K55" s="43"/>
    </row>
    <row r="56" spans="2:47" s="1" customFormat="1" ht="29.25" customHeight="1">
      <c r="B56" s="39"/>
      <c r="C56" s="132" t="s">
        <v>94</v>
      </c>
      <c r="D56" s="40"/>
      <c r="E56" s="40"/>
      <c r="F56" s="40"/>
      <c r="G56" s="40"/>
      <c r="H56" s="40"/>
      <c r="I56" s="104"/>
      <c r="J56" s="114">
        <f>J87</f>
        <v>0</v>
      </c>
      <c r="K56" s="43"/>
      <c r="AU56" s="22" t="s">
        <v>95</v>
      </c>
    </row>
    <row r="57" spans="2:47" s="7" customFormat="1" ht="24.95" customHeight="1">
      <c r="B57" s="133"/>
      <c r="C57" s="134"/>
      <c r="D57" s="135" t="s">
        <v>96</v>
      </c>
      <c r="E57" s="136"/>
      <c r="F57" s="136"/>
      <c r="G57" s="136"/>
      <c r="H57" s="136"/>
      <c r="I57" s="137"/>
      <c r="J57" s="138">
        <f>J88</f>
        <v>0</v>
      </c>
      <c r="K57" s="139"/>
    </row>
    <row r="58" spans="2:47" s="8" customFormat="1" ht="19.899999999999999" customHeight="1">
      <c r="B58" s="140"/>
      <c r="C58" s="141"/>
      <c r="D58" s="142" t="s">
        <v>97</v>
      </c>
      <c r="E58" s="143"/>
      <c r="F58" s="143"/>
      <c r="G58" s="143"/>
      <c r="H58" s="143"/>
      <c r="I58" s="144"/>
      <c r="J58" s="145">
        <f>J89</f>
        <v>0</v>
      </c>
      <c r="K58" s="146"/>
    </row>
    <row r="59" spans="2:47" s="8" customFormat="1" ht="19.899999999999999" customHeight="1">
      <c r="B59" s="140"/>
      <c r="C59" s="141"/>
      <c r="D59" s="142" t="s">
        <v>98</v>
      </c>
      <c r="E59" s="143"/>
      <c r="F59" s="143"/>
      <c r="G59" s="143"/>
      <c r="H59" s="143"/>
      <c r="I59" s="144"/>
      <c r="J59" s="145">
        <f>J149</f>
        <v>0</v>
      </c>
      <c r="K59" s="146"/>
    </row>
    <row r="60" spans="2:47" s="8" customFormat="1" ht="19.899999999999999" customHeight="1">
      <c r="B60" s="140"/>
      <c r="C60" s="141"/>
      <c r="D60" s="142" t="s">
        <v>99</v>
      </c>
      <c r="E60" s="143"/>
      <c r="F60" s="143"/>
      <c r="G60" s="143"/>
      <c r="H60" s="143"/>
      <c r="I60" s="144"/>
      <c r="J60" s="145">
        <f>J182</f>
        <v>0</v>
      </c>
      <c r="K60" s="146"/>
    </row>
    <row r="61" spans="2:47" s="8" customFormat="1" ht="19.899999999999999" customHeight="1">
      <c r="B61" s="140"/>
      <c r="C61" s="141"/>
      <c r="D61" s="142" t="s">
        <v>100</v>
      </c>
      <c r="E61" s="143"/>
      <c r="F61" s="143"/>
      <c r="G61" s="143"/>
      <c r="H61" s="143"/>
      <c r="I61" s="144"/>
      <c r="J61" s="145">
        <f>J186</f>
        <v>0</v>
      </c>
      <c r="K61" s="146"/>
    </row>
    <row r="62" spans="2:47" s="8" customFormat="1" ht="19.899999999999999" customHeight="1">
      <c r="B62" s="140"/>
      <c r="C62" s="141"/>
      <c r="D62" s="142" t="s">
        <v>101</v>
      </c>
      <c r="E62" s="143"/>
      <c r="F62" s="143"/>
      <c r="G62" s="143"/>
      <c r="H62" s="143"/>
      <c r="I62" s="144"/>
      <c r="J62" s="145">
        <f>J237</f>
        <v>0</v>
      </c>
      <c r="K62" s="146"/>
    </row>
    <row r="63" spans="2:47" s="8" customFormat="1" ht="19.899999999999999" customHeight="1">
      <c r="B63" s="140"/>
      <c r="C63" s="141"/>
      <c r="D63" s="142" t="s">
        <v>102</v>
      </c>
      <c r="E63" s="143"/>
      <c r="F63" s="143"/>
      <c r="G63" s="143"/>
      <c r="H63" s="143"/>
      <c r="I63" s="144"/>
      <c r="J63" s="145">
        <f>J266</f>
        <v>0</v>
      </c>
      <c r="K63" s="146"/>
    </row>
    <row r="64" spans="2:47" s="7" customFormat="1" ht="24.95" customHeight="1">
      <c r="B64" s="133"/>
      <c r="C64" s="134"/>
      <c r="D64" s="135" t="s">
        <v>103</v>
      </c>
      <c r="E64" s="136"/>
      <c r="F64" s="136"/>
      <c r="G64" s="136"/>
      <c r="H64" s="136"/>
      <c r="I64" s="137"/>
      <c r="J64" s="138">
        <f>J269</f>
        <v>0</v>
      </c>
      <c r="K64" s="139"/>
    </row>
    <row r="65" spans="2:12" s="8" customFormat="1" ht="19.899999999999999" customHeight="1">
      <c r="B65" s="140"/>
      <c r="C65" s="141"/>
      <c r="D65" s="142" t="s">
        <v>104</v>
      </c>
      <c r="E65" s="143"/>
      <c r="F65" s="143"/>
      <c r="G65" s="143"/>
      <c r="H65" s="143"/>
      <c r="I65" s="144"/>
      <c r="J65" s="145">
        <f>J270</f>
        <v>0</v>
      </c>
      <c r="K65" s="146"/>
    </row>
    <row r="66" spans="2:12" s="8" customFormat="1" ht="19.899999999999999" customHeight="1">
      <c r="B66" s="140"/>
      <c r="C66" s="141"/>
      <c r="D66" s="142" t="s">
        <v>105</v>
      </c>
      <c r="E66" s="143"/>
      <c r="F66" s="143"/>
      <c r="G66" s="143"/>
      <c r="H66" s="143"/>
      <c r="I66" s="144"/>
      <c r="J66" s="145">
        <f>J282</f>
        <v>0</v>
      </c>
      <c r="K66" s="146"/>
    </row>
    <row r="67" spans="2:12" s="8" customFormat="1" ht="19.899999999999999" customHeight="1">
      <c r="B67" s="140"/>
      <c r="C67" s="141"/>
      <c r="D67" s="142" t="s">
        <v>106</v>
      </c>
      <c r="E67" s="143"/>
      <c r="F67" s="143"/>
      <c r="G67" s="143"/>
      <c r="H67" s="143"/>
      <c r="I67" s="144"/>
      <c r="J67" s="145">
        <f>J285</f>
        <v>0</v>
      </c>
      <c r="K67" s="146"/>
    </row>
    <row r="68" spans="2:12" s="1" customFormat="1" ht="21.75" customHeight="1">
      <c r="B68" s="39"/>
      <c r="C68" s="40"/>
      <c r="D68" s="40"/>
      <c r="E68" s="40"/>
      <c r="F68" s="40"/>
      <c r="G68" s="40"/>
      <c r="H68" s="40"/>
      <c r="I68" s="104"/>
      <c r="J68" s="40"/>
      <c r="K68" s="43"/>
    </row>
    <row r="69" spans="2:12" s="1" customFormat="1" ht="6.95" customHeight="1">
      <c r="B69" s="54"/>
      <c r="C69" s="55"/>
      <c r="D69" s="55"/>
      <c r="E69" s="55"/>
      <c r="F69" s="55"/>
      <c r="G69" s="55"/>
      <c r="H69" s="55"/>
      <c r="I69" s="125"/>
      <c r="J69" s="55"/>
      <c r="K69" s="56"/>
    </row>
    <row r="73" spans="2:12" s="1" customFormat="1" ht="6.95" customHeight="1">
      <c r="B73" s="57"/>
      <c r="C73" s="58"/>
      <c r="D73" s="58"/>
      <c r="E73" s="58"/>
      <c r="F73" s="58"/>
      <c r="G73" s="58"/>
      <c r="H73" s="58"/>
      <c r="I73" s="126"/>
      <c r="J73" s="58"/>
      <c r="K73" s="58"/>
      <c r="L73" s="39"/>
    </row>
    <row r="74" spans="2:12" s="1" customFormat="1" ht="36.950000000000003" customHeight="1">
      <c r="B74" s="39"/>
      <c r="C74" s="59" t="s">
        <v>107</v>
      </c>
      <c r="L74" s="39"/>
    </row>
    <row r="75" spans="2:12" s="1" customFormat="1" ht="6.95" customHeight="1">
      <c r="B75" s="39"/>
      <c r="L75" s="39"/>
    </row>
    <row r="76" spans="2:12" s="1" customFormat="1" ht="14.45" customHeight="1">
      <c r="B76" s="39"/>
      <c r="C76" s="61" t="s">
        <v>19</v>
      </c>
      <c r="L76" s="39"/>
    </row>
    <row r="77" spans="2:12" s="1" customFormat="1" ht="16.5" customHeight="1">
      <c r="B77" s="39"/>
      <c r="E77" s="338" t="str">
        <f>E7</f>
        <v>Parkovací záliv u OA, Choceň</v>
      </c>
      <c r="F77" s="339"/>
      <c r="G77" s="339"/>
      <c r="H77" s="339"/>
      <c r="L77" s="39"/>
    </row>
    <row r="78" spans="2:12" s="1" customFormat="1" ht="14.45" customHeight="1">
      <c r="B78" s="39"/>
      <c r="C78" s="61" t="s">
        <v>89</v>
      </c>
      <c r="L78" s="39"/>
    </row>
    <row r="79" spans="2:12" s="1" customFormat="1" ht="17.25" customHeight="1">
      <c r="B79" s="39"/>
      <c r="E79" s="314" t="str">
        <f>E9</f>
        <v>SO101 - KOMUNIKACE</v>
      </c>
      <c r="F79" s="340"/>
      <c r="G79" s="340"/>
      <c r="H79" s="340"/>
      <c r="L79" s="39"/>
    </row>
    <row r="80" spans="2:12" s="1" customFormat="1" ht="6.95" customHeight="1">
      <c r="B80" s="39"/>
      <c r="L80" s="39"/>
    </row>
    <row r="81" spans="2:65" s="1" customFormat="1" ht="18" customHeight="1">
      <c r="B81" s="39"/>
      <c r="C81" s="61" t="s">
        <v>23</v>
      </c>
      <c r="F81" s="147" t="str">
        <f>F12</f>
        <v xml:space="preserve"> </v>
      </c>
      <c r="I81" s="148" t="s">
        <v>25</v>
      </c>
      <c r="J81" s="65" t="str">
        <f>IF(J12="","",J12)</f>
        <v>7. 12. 2018</v>
      </c>
      <c r="L81" s="39"/>
    </row>
    <row r="82" spans="2:65" s="1" customFormat="1" ht="6.95" customHeight="1">
      <c r="B82" s="39"/>
      <c r="L82" s="39"/>
    </row>
    <row r="83" spans="2:65" s="1" customFormat="1">
      <c r="B83" s="39"/>
      <c r="C83" s="61" t="s">
        <v>27</v>
      </c>
      <c r="F83" s="147" t="str">
        <f>E15</f>
        <v xml:space="preserve"> </v>
      </c>
      <c r="I83" s="148" t="s">
        <v>32</v>
      </c>
      <c r="J83" s="147" t="str">
        <f>E21</f>
        <v xml:space="preserve"> </v>
      </c>
      <c r="L83" s="39"/>
    </row>
    <row r="84" spans="2:65" s="1" customFormat="1" ht="14.45" customHeight="1">
      <c r="B84" s="39"/>
      <c r="C84" s="61" t="s">
        <v>30</v>
      </c>
      <c r="F84" s="147" t="str">
        <f>IF(E18="","",E18)</f>
        <v/>
      </c>
      <c r="L84" s="39"/>
    </row>
    <row r="85" spans="2:65" s="1" customFormat="1" ht="10.35" customHeight="1">
      <c r="B85" s="39"/>
      <c r="L85" s="39"/>
    </row>
    <row r="86" spans="2:65" s="9" customFormat="1" ht="29.25" customHeight="1">
      <c r="B86" s="149"/>
      <c r="C86" s="150" t="s">
        <v>108</v>
      </c>
      <c r="D86" s="151" t="s">
        <v>54</v>
      </c>
      <c r="E86" s="151" t="s">
        <v>50</v>
      </c>
      <c r="F86" s="151" t="s">
        <v>109</v>
      </c>
      <c r="G86" s="151" t="s">
        <v>110</v>
      </c>
      <c r="H86" s="151" t="s">
        <v>111</v>
      </c>
      <c r="I86" s="152" t="s">
        <v>112</v>
      </c>
      <c r="J86" s="151" t="s">
        <v>93</v>
      </c>
      <c r="K86" s="153" t="s">
        <v>113</v>
      </c>
      <c r="L86" s="149"/>
      <c r="M86" s="71" t="s">
        <v>114</v>
      </c>
      <c r="N86" s="72" t="s">
        <v>39</v>
      </c>
      <c r="O86" s="72" t="s">
        <v>115</v>
      </c>
      <c r="P86" s="72" t="s">
        <v>116</v>
      </c>
      <c r="Q86" s="72" t="s">
        <v>117</v>
      </c>
      <c r="R86" s="72" t="s">
        <v>118</v>
      </c>
      <c r="S86" s="72" t="s">
        <v>119</v>
      </c>
      <c r="T86" s="73" t="s">
        <v>120</v>
      </c>
    </row>
    <row r="87" spans="2:65" s="1" customFormat="1" ht="29.25" customHeight="1">
      <c r="B87" s="39"/>
      <c r="C87" s="75" t="s">
        <v>94</v>
      </c>
      <c r="J87" s="154">
        <f>BK87</f>
        <v>0</v>
      </c>
      <c r="L87" s="39"/>
      <c r="M87" s="74"/>
      <c r="N87" s="66"/>
      <c r="O87" s="66"/>
      <c r="P87" s="155">
        <f>P88+P269</f>
        <v>0</v>
      </c>
      <c r="Q87" s="66"/>
      <c r="R87" s="155">
        <f>R88+R269</f>
        <v>144.40531256</v>
      </c>
      <c r="S87" s="66"/>
      <c r="T87" s="156">
        <f>T88+T269</f>
        <v>158.84249999999997</v>
      </c>
      <c r="AT87" s="22" t="s">
        <v>68</v>
      </c>
      <c r="AU87" s="22" t="s">
        <v>95</v>
      </c>
      <c r="BK87" s="157">
        <f>BK88+BK269</f>
        <v>0</v>
      </c>
    </row>
    <row r="88" spans="2:65" s="10" customFormat="1" ht="37.35" customHeight="1">
      <c r="B88" s="158"/>
      <c r="D88" s="159" t="s">
        <v>68</v>
      </c>
      <c r="E88" s="160" t="s">
        <v>121</v>
      </c>
      <c r="F88" s="160" t="s">
        <v>122</v>
      </c>
      <c r="I88" s="161"/>
      <c r="J88" s="162">
        <f>BK88</f>
        <v>0</v>
      </c>
      <c r="L88" s="158"/>
      <c r="M88" s="163"/>
      <c r="N88" s="164"/>
      <c r="O88" s="164"/>
      <c r="P88" s="165">
        <f>P89+P149+P182+P186+P237+P266</f>
        <v>0</v>
      </c>
      <c r="Q88" s="164"/>
      <c r="R88" s="165">
        <f>R89+R149+R182+R186+R237+R266</f>
        <v>144.40531256</v>
      </c>
      <c r="S88" s="164"/>
      <c r="T88" s="166">
        <f>T89+T149+T182+T186+T237+T266</f>
        <v>158.84249999999997</v>
      </c>
      <c r="AR88" s="159" t="s">
        <v>77</v>
      </c>
      <c r="AT88" s="167" t="s">
        <v>68</v>
      </c>
      <c r="AU88" s="167" t="s">
        <v>69</v>
      </c>
      <c r="AY88" s="159" t="s">
        <v>123</v>
      </c>
      <c r="BK88" s="168">
        <f>BK89+BK149+BK182+BK186+BK237+BK266</f>
        <v>0</v>
      </c>
    </row>
    <row r="89" spans="2:65" s="10" customFormat="1" ht="19.899999999999999" customHeight="1">
      <c r="B89" s="158"/>
      <c r="D89" s="159" t="s">
        <v>68</v>
      </c>
      <c r="E89" s="169" t="s">
        <v>77</v>
      </c>
      <c r="F89" s="169" t="s">
        <v>124</v>
      </c>
      <c r="I89" s="161"/>
      <c r="J89" s="170">
        <f>BK89</f>
        <v>0</v>
      </c>
      <c r="L89" s="158"/>
      <c r="M89" s="163"/>
      <c r="N89" s="164"/>
      <c r="O89" s="164"/>
      <c r="P89" s="165">
        <f>SUM(P90:P148)</f>
        <v>0</v>
      </c>
      <c r="Q89" s="164"/>
      <c r="R89" s="165">
        <f>SUM(R90:R148)</f>
        <v>2.0899999999999998E-2</v>
      </c>
      <c r="S89" s="164"/>
      <c r="T89" s="166">
        <f>SUM(T90:T148)</f>
        <v>158.84249999999997</v>
      </c>
      <c r="AR89" s="159" t="s">
        <v>77</v>
      </c>
      <c r="AT89" s="167" t="s">
        <v>68</v>
      </c>
      <c r="AU89" s="167" t="s">
        <v>77</v>
      </c>
      <c r="AY89" s="159" t="s">
        <v>123</v>
      </c>
      <c r="BK89" s="168">
        <f>SUM(BK90:BK148)</f>
        <v>0</v>
      </c>
    </row>
    <row r="90" spans="2:65" s="1" customFormat="1" ht="16.5" customHeight="1">
      <c r="B90" s="171"/>
      <c r="C90" s="172" t="s">
        <v>77</v>
      </c>
      <c r="D90" s="172" t="s">
        <v>125</v>
      </c>
      <c r="E90" s="173" t="s">
        <v>126</v>
      </c>
      <c r="F90" s="174" t="s">
        <v>127</v>
      </c>
      <c r="G90" s="175" t="s">
        <v>128</v>
      </c>
      <c r="H90" s="176">
        <v>3</v>
      </c>
      <c r="I90" s="177"/>
      <c r="J90" s="178">
        <f>ROUND(I90*H90,2)</f>
        <v>0</v>
      </c>
      <c r="K90" s="174" t="s">
        <v>129</v>
      </c>
      <c r="L90" s="39"/>
      <c r="M90" s="179" t="s">
        <v>5</v>
      </c>
      <c r="N90" s="180" t="s">
        <v>40</v>
      </c>
      <c r="O90" s="40"/>
      <c r="P90" s="181">
        <f>O90*H90</f>
        <v>0</v>
      </c>
      <c r="Q90" s="181">
        <v>0</v>
      </c>
      <c r="R90" s="181">
        <f>Q90*H90</f>
        <v>0</v>
      </c>
      <c r="S90" s="181">
        <v>0</v>
      </c>
      <c r="T90" s="182">
        <f>S90*H90</f>
        <v>0</v>
      </c>
      <c r="AR90" s="22" t="s">
        <v>130</v>
      </c>
      <c r="AT90" s="22" t="s">
        <v>125</v>
      </c>
      <c r="AU90" s="22" t="s">
        <v>79</v>
      </c>
      <c r="AY90" s="22" t="s">
        <v>123</v>
      </c>
      <c r="BE90" s="183">
        <f>IF(N90="základní",J90,0)</f>
        <v>0</v>
      </c>
      <c r="BF90" s="183">
        <f>IF(N90="snížená",J90,0)</f>
        <v>0</v>
      </c>
      <c r="BG90" s="183">
        <f>IF(N90="zákl. přenesená",J90,0)</f>
        <v>0</v>
      </c>
      <c r="BH90" s="183">
        <f>IF(N90="sníž. přenesená",J90,0)</f>
        <v>0</v>
      </c>
      <c r="BI90" s="183">
        <f>IF(N90="nulová",J90,0)</f>
        <v>0</v>
      </c>
      <c r="BJ90" s="22" t="s">
        <v>77</v>
      </c>
      <c r="BK90" s="183">
        <f>ROUND(I90*H90,2)</f>
        <v>0</v>
      </c>
      <c r="BL90" s="22" t="s">
        <v>130</v>
      </c>
      <c r="BM90" s="22" t="s">
        <v>131</v>
      </c>
    </row>
    <row r="91" spans="2:65" s="1" customFormat="1" ht="27">
      <c r="B91" s="39"/>
      <c r="D91" s="184" t="s">
        <v>132</v>
      </c>
      <c r="F91" s="185" t="s">
        <v>133</v>
      </c>
      <c r="I91" s="186"/>
      <c r="L91" s="39"/>
      <c r="M91" s="187"/>
      <c r="N91" s="40"/>
      <c r="O91" s="40"/>
      <c r="P91" s="40"/>
      <c r="Q91" s="40"/>
      <c r="R91" s="40"/>
      <c r="S91" s="40"/>
      <c r="T91" s="68"/>
      <c r="AT91" s="22" t="s">
        <v>132</v>
      </c>
      <c r="AU91" s="22" t="s">
        <v>79</v>
      </c>
    </row>
    <row r="92" spans="2:65" s="1" customFormat="1" ht="40.5">
      <c r="B92" s="39"/>
      <c r="D92" s="184" t="s">
        <v>134</v>
      </c>
      <c r="F92" s="188" t="s">
        <v>135</v>
      </c>
      <c r="I92" s="186"/>
      <c r="L92" s="39"/>
      <c r="M92" s="187"/>
      <c r="N92" s="40"/>
      <c r="O92" s="40"/>
      <c r="P92" s="40"/>
      <c r="Q92" s="40"/>
      <c r="R92" s="40"/>
      <c r="S92" s="40"/>
      <c r="T92" s="68"/>
      <c r="AT92" s="22" t="s">
        <v>134</v>
      </c>
      <c r="AU92" s="22" t="s">
        <v>79</v>
      </c>
    </row>
    <row r="93" spans="2:65" s="1" customFormat="1" ht="25.5" customHeight="1">
      <c r="B93" s="171"/>
      <c r="C93" s="172" t="s">
        <v>79</v>
      </c>
      <c r="D93" s="172" t="s">
        <v>125</v>
      </c>
      <c r="E93" s="173" t="s">
        <v>136</v>
      </c>
      <c r="F93" s="174" t="s">
        <v>137</v>
      </c>
      <c r="G93" s="175" t="s">
        <v>138</v>
      </c>
      <c r="H93" s="176">
        <v>162.5</v>
      </c>
      <c r="I93" s="177"/>
      <c r="J93" s="178">
        <f>ROUND(I93*H93,2)</f>
        <v>0</v>
      </c>
      <c r="K93" s="174" t="s">
        <v>129</v>
      </c>
      <c r="L93" s="39"/>
      <c r="M93" s="179" t="s">
        <v>5</v>
      </c>
      <c r="N93" s="180" t="s">
        <v>40</v>
      </c>
      <c r="O93" s="40"/>
      <c r="P93" s="181">
        <f>O93*H93</f>
        <v>0</v>
      </c>
      <c r="Q93" s="181">
        <v>0</v>
      </c>
      <c r="R93" s="181">
        <f>Q93*H93</f>
        <v>0</v>
      </c>
      <c r="S93" s="181">
        <v>0.255</v>
      </c>
      <c r="T93" s="182">
        <f>S93*H93</f>
        <v>41.4375</v>
      </c>
      <c r="AR93" s="22" t="s">
        <v>130</v>
      </c>
      <c r="AT93" s="22" t="s">
        <v>125</v>
      </c>
      <c r="AU93" s="22" t="s">
        <v>79</v>
      </c>
      <c r="AY93" s="22" t="s">
        <v>123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22" t="s">
        <v>77</v>
      </c>
      <c r="BK93" s="183">
        <f>ROUND(I93*H93,2)</f>
        <v>0</v>
      </c>
      <c r="BL93" s="22" t="s">
        <v>130</v>
      </c>
      <c r="BM93" s="22" t="s">
        <v>139</v>
      </c>
    </row>
    <row r="94" spans="2:65" s="1" customFormat="1" ht="40.5">
      <c r="B94" s="39"/>
      <c r="D94" s="184" t="s">
        <v>132</v>
      </c>
      <c r="F94" s="185" t="s">
        <v>140</v>
      </c>
      <c r="I94" s="186"/>
      <c r="L94" s="39"/>
      <c r="M94" s="187"/>
      <c r="N94" s="40"/>
      <c r="O94" s="40"/>
      <c r="P94" s="40"/>
      <c r="Q94" s="40"/>
      <c r="R94" s="40"/>
      <c r="S94" s="40"/>
      <c r="T94" s="68"/>
      <c r="AT94" s="22" t="s">
        <v>132</v>
      </c>
      <c r="AU94" s="22" t="s">
        <v>79</v>
      </c>
    </row>
    <row r="95" spans="2:65" s="1" customFormat="1" ht="27">
      <c r="B95" s="39"/>
      <c r="D95" s="184" t="s">
        <v>134</v>
      </c>
      <c r="F95" s="188" t="s">
        <v>141</v>
      </c>
      <c r="I95" s="186"/>
      <c r="L95" s="39"/>
      <c r="M95" s="187"/>
      <c r="N95" s="40"/>
      <c r="O95" s="40"/>
      <c r="P95" s="40"/>
      <c r="Q95" s="40"/>
      <c r="R95" s="40"/>
      <c r="S95" s="40"/>
      <c r="T95" s="68"/>
      <c r="AT95" s="22" t="s">
        <v>134</v>
      </c>
      <c r="AU95" s="22" t="s">
        <v>79</v>
      </c>
    </row>
    <row r="96" spans="2:65" s="11" customFormat="1" ht="13.5">
      <c r="B96" s="189"/>
      <c r="D96" s="184" t="s">
        <v>142</v>
      </c>
      <c r="E96" s="190" t="s">
        <v>5</v>
      </c>
      <c r="F96" s="191" t="s">
        <v>143</v>
      </c>
      <c r="H96" s="192">
        <v>162.5</v>
      </c>
      <c r="I96" s="193"/>
      <c r="L96" s="189"/>
      <c r="M96" s="194"/>
      <c r="N96" s="195"/>
      <c r="O96" s="195"/>
      <c r="P96" s="195"/>
      <c r="Q96" s="195"/>
      <c r="R96" s="195"/>
      <c r="S96" s="195"/>
      <c r="T96" s="196"/>
      <c r="AT96" s="190" t="s">
        <v>142</v>
      </c>
      <c r="AU96" s="190" t="s">
        <v>79</v>
      </c>
      <c r="AV96" s="11" t="s">
        <v>79</v>
      </c>
      <c r="AW96" s="11" t="s">
        <v>33</v>
      </c>
      <c r="AX96" s="11" t="s">
        <v>69</v>
      </c>
      <c r="AY96" s="190" t="s">
        <v>123</v>
      </c>
    </row>
    <row r="97" spans="2:65" s="12" customFormat="1" ht="13.5">
      <c r="B97" s="197"/>
      <c r="D97" s="184" t="s">
        <v>142</v>
      </c>
      <c r="E97" s="198" t="s">
        <v>5</v>
      </c>
      <c r="F97" s="199" t="s">
        <v>144</v>
      </c>
      <c r="H97" s="200">
        <v>162.5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142</v>
      </c>
      <c r="AU97" s="198" t="s">
        <v>79</v>
      </c>
      <c r="AV97" s="12" t="s">
        <v>130</v>
      </c>
      <c r="AW97" s="12" t="s">
        <v>33</v>
      </c>
      <c r="AX97" s="12" t="s">
        <v>77</v>
      </c>
      <c r="AY97" s="198" t="s">
        <v>123</v>
      </c>
    </row>
    <row r="98" spans="2:65" s="1" customFormat="1" ht="25.5" customHeight="1">
      <c r="B98" s="171"/>
      <c r="C98" s="172" t="s">
        <v>145</v>
      </c>
      <c r="D98" s="172" t="s">
        <v>125</v>
      </c>
      <c r="E98" s="173" t="s">
        <v>146</v>
      </c>
      <c r="F98" s="174" t="s">
        <v>147</v>
      </c>
      <c r="G98" s="175" t="s">
        <v>138</v>
      </c>
      <c r="H98" s="176">
        <v>162.5</v>
      </c>
      <c r="I98" s="177"/>
      <c r="J98" s="178">
        <f>ROUND(I98*H98,2)</f>
        <v>0</v>
      </c>
      <c r="K98" s="174" t="s">
        <v>129</v>
      </c>
      <c r="L98" s="39"/>
      <c r="M98" s="179" t="s">
        <v>5</v>
      </c>
      <c r="N98" s="180" t="s">
        <v>40</v>
      </c>
      <c r="O98" s="40"/>
      <c r="P98" s="181">
        <f>O98*H98</f>
        <v>0</v>
      </c>
      <c r="Q98" s="181">
        <v>0</v>
      </c>
      <c r="R98" s="181">
        <f>Q98*H98</f>
        <v>0</v>
      </c>
      <c r="S98" s="181">
        <v>0.28999999999999998</v>
      </c>
      <c r="T98" s="182">
        <f>S98*H98</f>
        <v>47.125</v>
      </c>
      <c r="AR98" s="22" t="s">
        <v>130</v>
      </c>
      <c r="AT98" s="22" t="s">
        <v>125</v>
      </c>
      <c r="AU98" s="22" t="s">
        <v>79</v>
      </c>
      <c r="AY98" s="22" t="s">
        <v>123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22" t="s">
        <v>77</v>
      </c>
      <c r="BK98" s="183">
        <f>ROUND(I98*H98,2)</f>
        <v>0</v>
      </c>
      <c r="BL98" s="22" t="s">
        <v>130</v>
      </c>
      <c r="BM98" s="22" t="s">
        <v>148</v>
      </c>
    </row>
    <row r="99" spans="2:65" s="1" customFormat="1" ht="40.5">
      <c r="B99" s="39"/>
      <c r="D99" s="184" t="s">
        <v>132</v>
      </c>
      <c r="F99" s="185" t="s">
        <v>149</v>
      </c>
      <c r="I99" s="186"/>
      <c r="L99" s="39"/>
      <c r="M99" s="187"/>
      <c r="N99" s="40"/>
      <c r="O99" s="40"/>
      <c r="P99" s="40"/>
      <c r="Q99" s="40"/>
      <c r="R99" s="40"/>
      <c r="S99" s="40"/>
      <c r="T99" s="68"/>
      <c r="AT99" s="22" t="s">
        <v>132</v>
      </c>
      <c r="AU99" s="22" t="s">
        <v>79</v>
      </c>
    </row>
    <row r="100" spans="2:65" s="1" customFormat="1" ht="27">
      <c r="B100" s="39"/>
      <c r="D100" s="184" t="s">
        <v>134</v>
      </c>
      <c r="F100" s="188" t="s">
        <v>150</v>
      </c>
      <c r="I100" s="186"/>
      <c r="L100" s="39"/>
      <c r="M100" s="187"/>
      <c r="N100" s="40"/>
      <c r="O100" s="40"/>
      <c r="P100" s="40"/>
      <c r="Q100" s="40"/>
      <c r="R100" s="40"/>
      <c r="S100" s="40"/>
      <c r="T100" s="68"/>
      <c r="AT100" s="22" t="s">
        <v>134</v>
      </c>
      <c r="AU100" s="22" t="s">
        <v>79</v>
      </c>
    </row>
    <row r="101" spans="2:65" s="11" customFormat="1" ht="13.5">
      <c r="B101" s="189"/>
      <c r="D101" s="184" t="s">
        <v>142</v>
      </c>
      <c r="E101" s="190" t="s">
        <v>5</v>
      </c>
      <c r="F101" s="191" t="s">
        <v>143</v>
      </c>
      <c r="H101" s="192">
        <v>162.5</v>
      </c>
      <c r="I101" s="193"/>
      <c r="L101" s="189"/>
      <c r="M101" s="194"/>
      <c r="N101" s="195"/>
      <c r="O101" s="195"/>
      <c r="P101" s="195"/>
      <c r="Q101" s="195"/>
      <c r="R101" s="195"/>
      <c r="S101" s="195"/>
      <c r="T101" s="196"/>
      <c r="AT101" s="190" t="s">
        <v>142</v>
      </c>
      <c r="AU101" s="190" t="s">
        <v>79</v>
      </c>
      <c r="AV101" s="11" t="s">
        <v>79</v>
      </c>
      <c r="AW101" s="11" t="s">
        <v>33</v>
      </c>
      <c r="AX101" s="11" t="s">
        <v>69</v>
      </c>
      <c r="AY101" s="190" t="s">
        <v>123</v>
      </c>
    </row>
    <row r="102" spans="2:65" s="12" customFormat="1" ht="13.5">
      <c r="B102" s="197"/>
      <c r="D102" s="184" t="s">
        <v>142</v>
      </c>
      <c r="E102" s="198" t="s">
        <v>5</v>
      </c>
      <c r="F102" s="199" t="s">
        <v>144</v>
      </c>
      <c r="H102" s="200">
        <v>162.5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142</v>
      </c>
      <c r="AU102" s="198" t="s">
        <v>79</v>
      </c>
      <c r="AV102" s="12" t="s">
        <v>130</v>
      </c>
      <c r="AW102" s="12" t="s">
        <v>33</v>
      </c>
      <c r="AX102" s="12" t="s">
        <v>77</v>
      </c>
      <c r="AY102" s="198" t="s">
        <v>123</v>
      </c>
    </row>
    <row r="103" spans="2:65" s="1" customFormat="1" ht="25.5" customHeight="1">
      <c r="B103" s="171"/>
      <c r="C103" s="172" t="s">
        <v>130</v>
      </c>
      <c r="D103" s="172" t="s">
        <v>125</v>
      </c>
      <c r="E103" s="173" t="s">
        <v>151</v>
      </c>
      <c r="F103" s="174" t="s">
        <v>152</v>
      </c>
      <c r="G103" s="175" t="s">
        <v>138</v>
      </c>
      <c r="H103" s="176">
        <v>65.5</v>
      </c>
      <c r="I103" s="177"/>
      <c r="J103" s="178">
        <f>ROUND(I103*H103,2)</f>
        <v>0</v>
      </c>
      <c r="K103" s="174" t="s">
        <v>129</v>
      </c>
      <c r="L103" s="39"/>
      <c r="M103" s="179" t="s">
        <v>5</v>
      </c>
      <c r="N103" s="180" t="s">
        <v>40</v>
      </c>
      <c r="O103" s="40"/>
      <c r="P103" s="181">
        <f>O103*H103</f>
        <v>0</v>
      </c>
      <c r="Q103" s="181">
        <v>0</v>
      </c>
      <c r="R103" s="181">
        <f>Q103*H103</f>
        <v>0</v>
      </c>
      <c r="S103" s="181">
        <v>0.44</v>
      </c>
      <c r="T103" s="182">
        <f>S103*H103</f>
        <v>28.82</v>
      </c>
      <c r="AR103" s="22" t="s">
        <v>130</v>
      </c>
      <c r="AT103" s="22" t="s">
        <v>125</v>
      </c>
      <c r="AU103" s="22" t="s">
        <v>79</v>
      </c>
      <c r="AY103" s="22" t="s">
        <v>123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22" t="s">
        <v>77</v>
      </c>
      <c r="BK103" s="183">
        <f>ROUND(I103*H103,2)</f>
        <v>0</v>
      </c>
      <c r="BL103" s="22" t="s">
        <v>130</v>
      </c>
      <c r="BM103" s="22" t="s">
        <v>153</v>
      </c>
    </row>
    <row r="104" spans="2:65" s="1" customFormat="1" ht="40.5">
      <c r="B104" s="39"/>
      <c r="D104" s="184" t="s">
        <v>132</v>
      </c>
      <c r="F104" s="185" t="s">
        <v>154</v>
      </c>
      <c r="I104" s="186"/>
      <c r="L104" s="39"/>
      <c r="M104" s="187"/>
      <c r="N104" s="40"/>
      <c r="O104" s="40"/>
      <c r="P104" s="40"/>
      <c r="Q104" s="40"/>
      <c r="R104" s="40"/>
      <c r="S104" s="40"/>
      <c r="T104" s="68"/>
      <c r="AT104" s="22" t="s">
        <v>132</v>
      </c>
      <c r="AU104" s="22" t="s">
        <v>79</v>
      </c>
    </row>
    <row r="105" spans="2:65" s="1" customFormat="1" ht="27">
      <c r="B105" s="39"/>
      <c r="D105" s="184" t="s">
        <v>134</v>
      </c>
      <c r="F105" s="188" t="s">
        <v>155</v>
      </c>
      <c r="I105" s="186"/>
      <c r="L105" s="39"/>
      <c r="M105" s="187"/>
      <c r="N105" s="40"/>
      <c r="O105" s="40"/>
      <c r="P105" s="40"/>
      <c r="Q105" s="40"/>
      <c r="R105" s="40"/>
      <c r="S105" s="40"/>
      <c r="T105" s="68"/>
      <c r="AT105" s="22" t="s">
        <v>134</v>
      </c>
      <c r="AU105" s="22" t="s">
        <v>79</v>
      </c>
    </row>
    <row r="106" spans="2:65" s="1" customFormat="1" ht="16.5" customHeight="1">
      <c r="B106" s="171"/>
      <c r="C106" s="172" t="s">
        <v>156</v>
      </c>
      <c r="D106" s="172" t="s">
        <v>125</v>
      </c>
      <c r="E106" s="173" t="s">
        <v>157</v>
      </c>
      <c r="F106" s="174" t="s">
        <v>158</v>
      </c>
      <c r="G106" s="175" t="s">
        <v>138</v>
      </c>
      <c r="H106" s="176">
        <v>69.5</v>
      </c>
      <c r="I106" s="177"/>
      <c r="J106" s="178">
        <f>ROUND(I106*H106,2)</f>
        <v>0</v>
      </c>
      <c r="K106" s="174" t="s">
        <v>129</v>
      </c>
      <c r="L106" s="39"/>
      <c r="M106" s="179" t="s">
        <v>5</v>
      </c>
      <c r="N106" s="180" t="s">
        <v>40</v>
      </c>
      <c r="O106" s="40"/>
      <c r="P106" s="181">
        <f>O106*H106</f>
        <v>0</v>
      </c>
      <c r="Q106" s="181">
        <v>0</v>
      </c>
      <c r="R106" s="181">
        <f>Q106*H106</f>
        <v>0</v>
      </c>
      <c r="S106" s="181">
        <v>0.22</v>
      </c>
      <c r="T106" s="182">
        <f>S106*H106</f>
        <v>15.290000000000001</v>
      </c>
      <c r="AR106" s="22" t="s">
        <v>130</v>
      </c>
      <c r="AT106" s="22" t="s">
        <v>125</v>
      </c>
      <c r="AU106" s="22" t="s">
        <v>79</v>
      </c>
      <c r="AY106" s="22" t="s">
        <v>123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22" t="s">
        <v>77</v>
      </c>
      <c r="BK106" s="183">
        <f>ROUND(I106*H106,2)</f>
        <v>0</v>
      </c>
      <c r="BL106" s="22" t="s">
        <v>130</v>
      </c>
      <c r="BM106" s="22" t="s">
        <v>159</v>
      </c>
    </row>
    <row r="107" spans="2:65" s="1" customFormat="1" ht="40.5">
      <c r="B107" s="39"/>
      <c r="D107" s="184" t="s">
        <v>132</v>
      </c>
      <c r="F107" s="185" t="s">
        <v>160</v>
      </c>
      <c r="I107" s="186"/>
      <c r="L107" s="39"/>
      <c r="M107" s="187"/>
      <c r="N107" s="40"/>
      <c r="O107" s="40"/>
      <c r="P107" s="40"/>
      <c r="Q107" s="40"/>
      <c r="R107" s="40"/>
      <c r="S107" s="40"/>
      <c r="T107" s="68"/>
      <c r="AT107" s="22" t="s">
        <v>132</v>
      </c>
      <c r="AU107" s="22" t="s">
        <v>79</v>
      </c>
    </row>
    <row r="108" spans="2:65" s="1" customFormat="1" ht="27">
      <c r="B108" s="39"/>
      <c r="D108" s="184" t="s">
        <v>134</v>
      </c>
      <c r="F108" s="188" t="s">
        <v>161</v>
      </c>
      <c r="I108" s="186"/>
      <c r="L108" s="39"/>
      <c r="M108" s="187"/>
      <c r="N108" s="40"/>
      <c r="O108" s="40"/>
      <c r="P108" s="40"/>
      <c r="Q108" s="40"/>
      <c r="R108" s="40"/>
      <c r="S108" s="40"/>
      <c r="T108" s="68"/>
      <c r="AT108" s="22" t="s">
        <v>134</v>
      </c>
      <c r="AU108" s="22" t="s">
        <v>79</v>
      </c>
    </row>
    <row r="109" spans="2:65" s="11" customFormat="1" ht="13.5">
      <c r="B109" s="189"/>
      <c r="D109" s="184" t="s">
        <v>142</v>
      </c>
      <c r="E109" s="190" t="s">
        <v>5</v>
      </c>
      <c r="F109" s="191" t="s">
        <v>162</v>
      </c>
      <c r="H109" s="192">
        <v>69.5</v>
      </c>
      <c r="I109" s="193"/>
      <c r="L109" s="189"/>
      <c r="M109" s="194"/>
      <c r="N109" s="195"/>
      <c r="O109" s="195"/>
      <c r="P109" s="195"/>
      <c r="Q109" s="195"/>
      <c r="R109" s="195"/>
      <c r="S109" s="195"/>
      <c r="T109" s="196"/>
      <c r="AT109" s="190" t="s">
        <v>142</v>
      </c>
      <c r="AU109" s="190" t="s">
        <v>79</v>
      </c>
      <c r="AV109" s="11" t="s">
        <v>79</v>
      </c>
      <c r="AW109" s="11" t="s">
        <v>33</v>
      </c>
      <c r="AX109" s="11" t="s">
        <v>69</v>
      </c>
      <c r="AY109" s="190" t="s">
        <v>123</v>
      </c>
    </row>
    <row r="110" spans="2:65" s="12" customFormat="1" ht="13.5">
      <c r="B110" s="197"/>
      <c r="D110" s="184" t="s">
        <v>142</v>
      </c>
      <c r="E110" s="198" t="s">
        <v>5</v>
      </c>
      <c r="F110" s="199" t="s">
        <v>144</v>
      </c>
      <c r="H110" s="200">
        <v>69.5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142</v>
      </c>
      <c r="AU110" s="198" t="s">
        <v>79</v>
      </c>
      <c r="AV110" s="12" t="s">
        <v>130</v>
      </c>
      <c r="AW110" s="12" t="s">
        <v>33</v>
      </c>
      <c r="AX110" s="12" t="s">
        <v>77</v>
      </c>
      <c r="AY110" s="198" t="s">
        <v>123</v>
      </c>
    </row>
    <row r="111" spans="2:65" s="1" customFormat="1" ht="16.5" customHeight="1">
      <c r="B111" s="171"/>
      <c r="C111" s="172" t="s">
        <v>163</v>
      </c>
      <c r="D111" s="172" t="s">
        <v>125</v>
      </c>
      <c r="E111" s="173" t="s">
        <v>164</v>
      </c>
      <c r="F111" s="174" t="s">
        <v>165</v>
      </c>
      <c r="G111" s="175" t="s">
        <v>138</v>
      </c>
      <c r="H111" s="176">
        <v>4</v>
      </c>
      <c r="I111" s="177"/>
      <c r="J111" s="178">
        <f>ROUND(I111*H111,2)</f>
        <v>0</v>
      </c>
      <c r="K111" s="174" t="s">
        <v>129</v>
      </c>
      <c r="L111" s="39"/>
      <c r="M111" s="179" t="s">
        <v>5</v>
      </c>
      <c r="N111" s="180" t="s">
        <v>40</v>
      </c>
      <c r="O111" s="40"/>
      <c r="P111" s="181">
        <f>O111*H111</f>
        <v>0</v>
      </c>
      <c r="Q111" s="181">
        <v>0</v>
      </c>
      <c r="R111" s="181">
        <f>Q111*H111</f>
        <v>0</v>
      </c>
      <c r="S111" s="181">
        <v>0.28999999999999998</v>
      </c>
      <c r="T111" s="182">
        <f>S111*H111</f>
        <v>1.1599999999999999</v>
      </c>
      <c r="AR111" s="22" t="s">
        <v>130</v>
      </c>
      <c r="AT111" s="22" t="s">
        <v>125</v>
      </c>
      <c r="AU111" s="22" t="s">
        <v>79</v>
      </c>
      <c r="AY111" s="22" t="s">
        <v>123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22" t="s">
        <v>77</v>
      </c>
      <c r="BK111" s="183">
        <f>ROUND(I111*H111,2)</f>
        <v>0</v>
      </c>
      <c r="BL111" s="22" t="s">
        <v>130</v>
      </c>
      <c r="BM111" s="22" t="s">
        <v>166</v>
      </c>
    </row>
    <row r="112" spans="2:65" s="1" customFormat="1" ht="40.5">
      <c r="B112" s="39"/>
      <c r="D112" s="184" t="s">
        <v>132</v>
      </c>
      <c r="F112" s="185" t="s">
        <v>167</v>
      </c>
      <c r="I112" s="186"/>
      <c r="L112" s="39"/>
      <c r="M112" s="187"/>
      <c r="N112" s="40"/>
      <c r="O112" s="40"/>
      <c r="P112" s="40"/>
      <c r="Q112" s="40"/>
      <c r="R112" s="40"/>
      <c r="S112" s="40"/>
      <c r="T112" s="68"/>
      <c r="AT112" s="22" t="s">
        <v>132</v>
      </c>
      <c r="AU112" s="22" t="s">
        <v>79</v>
      </c>
    </row>
    <row r="113" spans="2:65" s="1" customFormat="1" ht="27">
      <c r="B113" s="39"/>
      <c r="D113" s="184" t="s">
        <v>134</v>
      </c>
      <c r="F113" s="188" t="s">
        <v>168</v>
      </c>
      <c r="I113" s="186"/>
      <c r="L113" s="39"/>
      <c r="M113" s="187"/>
      <c r="N113" s="40"/>
      <c r="O113" s="40"/>
      <c r="P113" s="40"/>
      <c r="Q113" s="40"/>
      <c r="R113" s="40"/>
      <c r="S113" s="40"/>
      <c r="T113" s="68"/>
      <c r="AT113" s="22" t="s">
        <v>134</v>
      </c>
      <c r="AU113" s="22" t="s">
        <v>79</v>
      </c>
    </row>
    <row r="114" spans="2:65" s="1" customFormat="1" ht="16.5" customHeight="1">
      <c r="B114" s="171"/>
      <c r="C114" s="172" t="s">
        <v>169</v>
      </c>
      <c r="D114" s="172" t="s">
        <v>125</v>
      </c>
      <c r="E114" s="173" t="s">
        <v>170</v>
      </c>
      <c r="F114" s="174" t="s">
        <v>171</v>
      </c>
      <c r="G114" s="175" t="s">
        <v>172</v>
      </c>
      <c r="H114" s="176">
        <v>106</v>
      </c>
      <c r="I114" s="177"/>
      <c r="J114" s="178">
        <f>ROUND(I114*H114,2)</f>
        <v>0</v>
      </c>
      <c r="K114" s="174" t="s">
        <v>173</v>
      </c>
      <c r="L114" s="39"/>
      <c r="M114" s="179" t="s">
        <v>5</v>
      </c>
      <c r="N114" s="180" t="s">
        <v>40</v>
      </c>
      <c r="O114" s="40"/>
      <c r="P114" s="181">
        <f>O114*H114</f>
        <v>0</v>
      </c>
      <c r="Q114" s="181">
        <v>0</v>
      </c>
      <c r="R114" s="181">
        <f>Q114*H114</f>
        <v>0</v>
      </c>
      <c r="S114" s="181">
        <v>0.20499999999999999</v>
      </c>
      <c r="T114" s="182">
        <f>S114*H114</f>
        <v>21.73</v>
      </c>
      <c r="AR114" s="22" t="s">
        <v>130</v>
      </c>
      <c r="AT114" s="22" t="s">
        <v>125</v>
      </c>
      <c r="AU114" s="22" t="s">
        <v>79</v>
      </c>
      <c r="AY114" s="22" t="s">
        <v>123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22" t="s">
        <v>77</v>
      </c>
      <c r="BK114" s="183">
        <f>ROUND(I114*H114,2)</f>
        <v>0</v>
      </c>
      <c r="BL114" s="22" t="s">
        <v>130</v>
      </c>
      <c r="BM114" s="22" t="s">
        <v>174</v>
      </c>
    </row>
    <row r="115" spans="2:65" s="1" customFormat="1" ht="27">
      <c r="B115" s="39"/>
      <c r="D115" s="184" t="s">
        <v>132</v>
      </c>
      <c r="F115" s="185" t="s">
        <v>175</v>
      </c>
      <c r="I115" s="186"/>
      <c r="L115" s="39"/>
      <c r="M115" s="187"/>
      <c r="N115" s="40"/>
      <c r="O115" s="40"/>
      <c r="P115" s="40"/>
      <c r="Q115" s="40"/>
      <c r="R115" s="40"/>
      <c r="S115" s="40"/>
      <c r="T115" s="68"/>
      <c r="AT115" s="22" t="s">
        <v>132</v>
      </c>
      <c r="AU115" s="22" t="s">
        <v>79</v>
      </c>
    </row>
    <row r="116" spans="2:65" s="1" customFormat="1" ht="27">
      <c r="B116" s="39"/>
      <c r="D116" s="184" t="s">
        <v>134</v>
      </c>
      <c r="F116" s="188" t="s">
        <v>176</v>
      </c>
      <c r="I116" s="186"/>
      <c r="L116" s="39"/>
      <c r="M116" s="187"/>
      <c r="N116" s="40"/>
      <c r="O116" s="40"/>
      <c r="P116" s="40"/>
      <c r="Q116" s="40"/>
      <c r="R116" s="40"/>
      <c r="S116" s="40"/>
      <c r="T116" s="68"/>
      <c r="AT116" s="22" t="s">
        <v>134</v>
      </c>
      <c r="AU116" s="22" t="s">
        <v>79</v>
      </c>
    </row>
    <row r="117" spans="2:65" s="1" customFormat="1" ht="16.5" customHeight="1">
      <c r="B117" s="171"/>
      <c r="C117" s="172" t="s">
        <v>177</v>
      </c>
      <c r="D117" s="172" t="s">
        <v>125</v>
      </c>
      <c r="E117" s="173" t="s">
        <v>178</v>
      </c>
      <c r="F117" s="174" t="s">
        <v>179</v>
      </c>
      <c r="G117" s="175" t="s">
        <v>172</v>
      </c>
      <c r="H117" s="176">
        <v>82</v>
      </c>
      <c r="I117" s="177"/>
      <c r="J117" s="178">
        <f>ROUND(I117*H117,2)</f>
        <v>0</v>
      </c>
      <c r="K117" s="174" t="s">
        <v>129</v>
      </c>
      <c r="L117" s="39"/>
      <c r="M117" s="179" t="s">
        <v>5</v>
      </c>
      <c r="N117" s="180" t="s">
        <v>40</v>
      </c>
      <c r="O117" s="40"/>
      <c r="P117" s="181">
        <f>O117*H117</f>
        <v>0</v>
      </c>
      <c r="Q117" s="181">
        <v>0</v>
      </c>
      <c r="R117" s="181">
        <f>Q117*H117</f>
        <v>0</v>
      </c>
      <c r="S117" s="181">
        <v>0.04</v>
      </c>
      <c r="T117" s="182">
        <f>S117*H117</f>
        <v>3.2800000000000002</v>
      </c>
      <c r="AR117" s="22" t="s">
        <v>130</v>
      </c>
      <c r="AT117" s="22" t="s">
        <v>125</v>
      </c>
      <c r="AU117" s="22" t="s">
        <v>79</v>
      </c>
      <c r="AY117" s="22" t="s">
        <v>123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22" t="s">
        <v>77</v>
      </c>
      <c r="BK117" s="183">
        <f>ROUND(I117*H117,2)</f>
        <v>0</v>
      </c>
      <c r="BL117" s="22" t="s">
        <v>130</v>
      </c>
      <c r="BM117" s="22" t="s">
        <v>180</v>
      </c>
    </row>
    <row r="118" spans="2:65" s="1" customFormat="1" ht="27">
      <c r="B118" s="39"/>
      <c r="D118" s="184" t="s">
        <v>132</v>
      </c>
      <c r="F118" s="185" t="s">
        <v>181</v>
      </c>
      <c r="I118" s="186"/>
      <c r="L118" s="39"/>
      <c r="M118" s="187"/>
      <c r="N118" s="40"/>
      <c r="O118" s="40"/>
      <c r="P118" s="40"/>
      <c r="Q118" s="40"/>
      <c r="R118" s="40"/>
      <c r="S118" s="40"/>
      <c r="T118" s="68"/>
      <c r="AT118" s="22" t="s">
        <v>132</v>
      </c>
      <c r="AU118" s="22" t="s">
        <v>79</v>
      </c>
    </row>
    <row r="119" spans="2:65" s="1" customFormat="1" ht="27">
      <c r="B119" s="39"/>
      <c r="D119" s="184" t="s">
        <v>134</v>
      </c>
      <c r="F119" s="188" t="s">
        <v>182</v>
      </c>
      <c r="I119" s="186"/>
      <c r="L119" s="39"/>
      <c r="M119" s="187"/>
      <c r="N119" s="40"/>
      <c r="O119" s="40"/>
      <c r="P119" s="40"/>
      <c r="Q119" s="40"/>
      <c r="R119" s="40"/>
      <c r="S119" s="40"/>
      <c r="T119" s="68"/>
      <c r="AT119" s="22" t="s">
        <v>134</v>
      </c>
      <c r="AU119" s="22" t="s">
        <v>79</v>
      </c>
    </row>
    <row r="120" spans="2:65" s="11" customFormat="1" ht="13.5">
      <c r="B120" s="189"/>
      <c r="D120" s="184" t="s">
        <v>142</v>
      </c>
      <c r="E120" s="190" t="s">
        <v>5</v>
      </c>
      <c r="F120" s="191" t="s">
        <v>183</v>
      </c>
      <c r="H120" s="192">
        <v>82</v>
      </c>
      <c r="I120" s="193"/>
      <c r="L120" s="189"/>
      <c r="M120" s="194"/>
      <c r="N120" s="195"/>
      <c r="O120" s="195"/>
      <c r="P120" s="195"/>
      <c r="Q120" s="195"/>
      <c r="R120" s="195"/>
      <c r="S120" s="195"/>
      <c r="T120" s="196"/>
      <c r="AT120" s="190" t="s">
        <v>142</v>
      </c>
      <c r="AU120" s="190" t="s">
        <v>79</v>
      </c>
      <c r="AV120" s="11" t="s">
        <v>79</v>
      </c>
      <c r="AW120" s="11" t="s">
        <v>33</v>
      </c>
      <c r="AX120" s="11" t="s">
        <v>69</v>
      </c>
      <c r="AY120" s="190" t="s">
        <v>123</v>
      </c>
    </row>
    <row r="121" spans="2:65" s="12" customFormat="1" ht="13.5">
      <c r="B121" s="197"/>
      <c r="D121" s="184" t="s">
        <v>142</v>
      </c>
      <c r="E121" s="198" t="s">
        <v>5</v>
      </c>
      <c r="F121" s="199" t="s">
        <v>144</v>
      </c>
      <c r="H121" s="200">
        <v>82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142</v>
      </c>
      <c r="AU121" s="198" t="s">
        <v>79</v>
      </c>
      <c r="AV121" s="12" t="s">
        <v>130</v>
      </c>
      <c r="AW121" s="12" t="s">
        <v>33</v>
      </c>
      <c r="AX121" s="12" t="s">
        <v>77</v>
      </c>
      <c r="AY121" s="198" t="s">
        <v>123</v>
      </c>
    </row>
    <row r="122" spans="2:65" s="1" customFormat="1" ht="16.5" customHeight="1">
      <c r="B122" s="171"/>
      <c r="C122" s="172" t="s">
        <v>184</v>
      </c>
      <c r="D122" s="172" t="s">
        <v>125</v>
      </c>
      <c r="E122" s="173" t="s">
        <v>185</v>
      </c>
      <c r="F122" s="174" t="s">
        <v>186</v>
      </c>
      <c r="G122" s="175" t="s">
        <v>187</v>
      </c>
      <c r="H122" s="176">
        <v>34.68</v>
      </c>
      <c r="I122" s="177"/>
      <c r="J122" s="178">
        <f>ROUND(I122*H122,2)</f>
        <v>0</v>
      </c>
      <c r="K122" s="174" t="s">
        <v>129</v>
      </c>
      <c r="L122" s="39"/>
      <c r="M122" s="179" t="s">
        <v>5</v>
      </c>
      <c r="N122" s="180" t="s">
        <v>40</v>
      </c>
      <c r="O122" s="40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AR122" s="22" t="s">
        <v>130</v>
      </c>
      <c r="AT122" s="22" t="s">
        <v>125</v>
      </c>
      <c r="AU122" s="22" t="s">
        <v>79</v>
      </c>
      <c r="AY122" s="22" t="s">
        <v>123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22" t="s">
        <v>77</v>
      </c>
      <c r="BK122" s="183">
        <f>ROUND(I122*H122,2)</f>
        <v>0</v>
      </c>
      <c r="BL122" s="22" t="s">
        <v>130</v>
      </c>
      <c r="BM122" s="22" t="s">
        <v>188</v>
      </c>
    </row>
    <row r="123" spans="2:65" s="1" customFormat="1" ht="27">
      <c r="B123" s="39"/>
      <c r="D123" s="184" t="s">
        <v>132</v>
      </c>
      <c r="F123" s="185" t="s">
        <v>189</v>
      </c>
      <c r="I123" s="186"/>
      <c r="L123" s="39"/>
      <c r="M123" s="187"/>
      <c r="N123" s="40"/>
      <c r="O123" s="40"/>
      <c r="P123" s="40"/>
      <c r="Q123" s="40"/>
      <c r="R123" s="40"/>
      <c r="S123" s="40"/>
      <c r="T123" s="68"/>
      <c r="AT123" s="22" t="s">
        <v>132</v>
      </c>
      <c r="AU123" s="22" t="s">
        <v>79</v>
      </c>
    </row>
    <row r="124" spans="2:65" s="1" customFormat="1" ht="27">
      <c r="B124" s="39"/>
      <c r="D124" s="184" t="s">
        <v>134</v>
      </c>
      <c r="F124" s="188" t="s">
        <v>190</v>
      </c>
      <c r="I124" s="186"/>
      <c r="L124" s="39"/>
      <c r="M124" s="187"/>
      <c r="N124" s="40"/>
      <c r="O124" s="40"/>
      <c r="P124" s="40"/>
      <c r="Q124" s="40"/>
      <c r="R124" s="40"/>
      <c r="S124" s="40"/>
      <c r="T124" s="68"/>
      <c r="AT124" s="22" t="s">
        <v>134</v>
      </c>
      <c r="AU124" s="22" t="s">
        <v>79</v>
      </c>
    </row>
    <row r="125" spans="2:65" s="11" customFormat="1" ht="13.5">
      <c r="B125" s="189"/>
      <c r="D125" s="184" t="s">
        <v>142</v>
      </c>
      <c r="E125" s="190" t="s">
        <v>5</v>
      </c>
      <c r="F125" s="191" t="s">
        <v>191</v>
      </c>
      <c r="H125" s="192">
        <v>34.68</v>
      </c>
      <c r="I125" s="193"/>
      <c r="L125" s="189"/>
      <c r="M125" s="194"/>
      <c r="N125" s="195"/>
      <c r="O125" s="195"/>
      <c r="P125" s="195"/>
      <c r="Q125" s="195"/>
      <c r="R125" s="195"/>
      <c r="S125" s="195"/>
      <c r="T125" s="196"/>
      <c r="AT125" s="190" t="s">
        <v>142</v>
      </c>
      <c r="AU125" s="190" t="s">
        <v>79</v>
      </c>
      <c r="AV125" s="11" t="s">
        <v>79</v>
      </c>
      <c r="AW125" s="11" t="s">
        <v>33</v>
      </c>
      <c r="AX125" s="11" t="s">
        <v>69</v>
      </c>
      <c r="AY125" s="190" t="s">
        <v>123</v>
      </c>
    </row>
    <row r="126" spans="2:65" s="12" customFormat="1" ht="13.5">
      <c r="B126" s="197"/>
      <c r="D126" s="184" t="s">
        <v>142</v>
      </c>
      <c r="E126" s="198" t="s">
        <v>5</v>
      </c>
      <c r="F126" s="199" t="s">
        <v>144</v>
      </c>
      <c r="H126" s="200">
        <v>34.68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142</v>
      </c>
      <c r="AU126" s="198" t="s">
        <v>79</v>
      </c>
      <c r="AV126" s="12" t="s">
        <v>130</v>
      </c>
      <c r="AW126" s="12" t="s">
        <v>33</v>
      </c>
      <c r="AX126" s="12" t="s">
        <v>77</v>
      </c>
      <c r="AY126" s="198" t="s">
        <v>123</v>
      </c>
    </row>
    <row r="127" spans="2:65" s="1" customFormat="1" ht="25.5" customHeight="1">
      <c r="B127" s="171"/>
      <c r="C127" s="172" t="s">
        <v>192</v>
      </c>
      <c r="D127" s="172" t="s">
        <v>125</v>
      </c>
      <c r="E127" s="173" t="s">
        <v>193</v>
      </c>
      <c r="F127" s="174" t="s">
        <v>194</v>
      </c>
      <c r="G127" s="175" t="s">
        <v>187</v>
      </c>
      <c r="H127" s="176">
        <v>64.319999999999993</v>
      </c>
      <c r="I127" s="177"/>
      <c r="J127" s="178">
        <f>ROUND(I127*H127,2)</f>
        <v>0</v>
      </c>
      <c r="K127" s="174" t="s">
        <v>129</v>
      </c>
      <c r="L127" s="39"/>
      <c r="M127" s="179" t="s">
        <v>5</v>
      </c>
      <c r="N127" s="180" t="s">
        <v>40</v>
      </c>
      <c r="O127" s="40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AR127" s="22" t="s">
        <v>130</v>
      </c>
      <c r="AT127" s="22" t="s">
        <v>125</v>
      </c>
      <c r="AU127" s="22" t="s">
        <v>79</v>
      </c>
      <c r="AY127" s="22" t="s">
        <v>123</v>
      </c>
      <c r="BE127" s="183">
        <f>IF(N127="základní",J127,0)</f>
        <v>0</v>
      </c>
      <c r="BF127" s="183">
        <f>IF(N127="snížená",J127,0)</f>
        <v>0</v>
      </c>
      <c r="BG127" s="183">
        <f>IF(N127="zákl. přenesená",J127,0)</f>
        <v>0</v>
      </c>
      <c r="BH127" s="183">
        <f>IF(N127="sníž. přenesená",J127,0)</f>
        <v>0</v>
      </c>
      <c r="BI127" s="183">
        <f>IF(N127="nulová",J127,0)</f>
        <v>0</v>
      </c>
      <c r="BJ127" s="22" t="s">
        <v>77</v>
      </c>
      <c r="BK127" s="183">
        <f>ROUND(I127*H127,2)</f>
        <v>0</v>
      </c>
      <c r="BL127" s="22" t="s">
        <v>130</v>
      </c>
      <c r="BM127" s="22" t="s">
        <v>195</v>
      </c>
    </row>
    <row r="128" spans="2:65" s="1" customFormat="1" ht="27">
      <c r="B128" s="39"/>
      <c r="D128" s="184" t="s">
        <v>132</v>
      </c>
      <c r="F128" s="185" t="s">
        <v>196</v>
      </c>
      <c r="I128" s="186"/>
      <c r="L128" s="39"/>
      <c r="M128" s="187"/>
      <c r="N128" s="40"/>
      <c r="O128" s="40"/>
      <c r="P128" s="40"/>
      <c r="Q128" s="40"/>
      <c r="R128" s="40"/>
      <c r="S128" s="40"/>
      <c r="T128" s="68"/>
      <c r="AT128" s="22" t="s">
        <v>132</v>
      </c>
      <c r="AU128" s="22" t="s">
        <v>79</v>
      </c>
    </row>
    <row r="129" spans="2:65" s="1" customFormat="1" ht="27">
      <c r="B129" s="39"/>
      <c r="D129" s="184" t="s">
        <v>134</v>
      </c>
      <c r="F129" s="188" t="s">
        <v>197</v>
      </c>
      <c r="I129" s="186"/>
      <c r="L129" s="39"/>
      <c r="M129" s="187"/>
      <c r="N129" s="40"/>
      <c r="O129" s="40"/>
      <c r="P129" s="40"/>
      <c r="Q129" s="40"/>
      <c r="R129" s="40"/>
      <c r="S129" s="40"/>
      <c r="T129" s="68"/>
      <c r="AT129" s="22" t="s">
        <v>134</v>
      </c>
      <c r="AU129" s="22" t="s">
        <v>79</v>
      </c>
    </row>
    <row r="130" spans="2:65" s="11" customFormat="1" ht="13.5">
      <c r="B130" s="189"/>
      <c r="D130" s="184" t="s">
        <v>142</v>
      </c>
      <c r="E130" s="190" t="s">
        <v>5</v>
      </c>
      <c r="F130" s="191" t="s">
        <v>198</v>
      </c>
      <c r="H130" s="192">
        <v>19.5</v>
      </c>
      <c r="I130" s="193"/>
      <c r="L130" s="189"/>
      <c r="M130" s="194"/>
      <c r="N130" s="195"/>
      <c r="O130" s="195"/>
      <c r="P130" s="195"/>
      <c r="Q130" s="195"/>
      <c r="R130" s="195"/>
      <c r="S130" s="195"/>
      <c r="T130" s="196"/>
      <c r="AT130" s="190" t="s">
        <v>142</v>
      </c>
      <c r="AU130" s="190" t="s">
        <v>79</v>
      </c>
      <c r="AV130" s="11" t="s">
        <v>79</v>
      </c>
      <c r="AW130" s="11" t="s">
        <v>33</v>
      </c>
      <c r="AX130" s="11" t="s">
        <v>69</v>
      </c>
      <c r="AY130" s="190" t="s">
        <v>123</v>
      </c>
    </row>
    <row r="131" spans="2:65" s="11" customFormat="1" ht="13.5">
      <c r="B131" s="189"/>
      <c r="D131" s="184" t="s">
        <v>142</v>
      </c>
      <c r="E131" s="190" t="s">
        <v>5</v>
      </c>
      <c r="F131" s="191" t="s">
        <v>199</v>
      </c>
      <c r="H131" s="192">
        <v>44.42</v>
      </c>
      <c r="I131" s="193"/>
      <c r="L131" s="189"/>
      <c r="M131" s="194"/>
      <c r="N131" s="195"/>
      <c r="O131" s="195"/>
      <c r="P131" s="195"/>
      <c r="Q131" s="195"/>
      <c r="R131" s="195"/>
      <c r="S131" s="195"/>
      <c r="T131" s="196"/>
      <c r="AT131" s="190" t="s">
        <v>142</v>
      </c>
      <c r="AU131" s="190" t="s">
        <v>79</v>
      </c>
      <c r="AV131" s="11" t="s">
        <v>79</v>
      </c>
      <c r="AW131" s="11" t="s">
        <v>33</v>
      </c>
      <c r="AX131" s="11" t="s">
        <v>69</v>
      </c>
      <c r="AY131" s="190" t="s">
        <v>123</v>
      </c>
    </row>
    <row r="132" spans="2:65" s="11" customFormat="1" ht="13.5">
      <c r="B132" s="189"/>
      <c r="D132" s="184" t="s">
        <v>142</v>
      </c>
      <c r="E132" s="190" t="s">
        <v>5</v>
      </c>
      <c r="F132" s="191" t="s">
        <v>200</v>
      </c>
      <c r="H132" s="192">
        <v>0.4</v>
      </c>
      <c r="I132" s="193"/>
      <c r="L132" s="189"/>
      <c r="M132" s="194"/>
      <c r="N132" s="195"/>
      <c r="O132" s="195"/>
      <c r="P132" s="195"/>
      <c r="Q132" s="195"/>
      <c r="R132" s="195"/>
      <c r="S132" s="195"/>
      <c r="T132" s="196"/>
      <c r="AT132" s="190" t="s">
        <v>142</v>
      </c>
      <c r="AU132" s="190" t="s">
        <v>79</v>
      </c>
      <c r="AV132" s="11" t="s">
        <v>79</v>
      </c>
      <c r="AW132" s="11" t="s">
        <v>33</v>
      </c>
      <c r="AX132" s="11" t="s">
        <v>69</v>
      </c>
      <c r="AY132" s="190" t="s">
        <v>123</v>
      </c>
    </row>
    <row r="133" spans="2:65" s="12" customFormat="1" ht="13.5">
      <c r="B133" s="197"/>
      <c r="D133" s="184" t="s">
        <v>142</v>
      </c>
      <c r="E133" s="198" t="s">
        <v>5</v>
      </c>
      <c r="F133" s="199" t="s">
        <v>144</v>
      </c>
      <c r="H133" s="200">
        <v>64.319999999999993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142</v>
      </c>
      <c r="AU133" s="198" t="s">
        <v>79</v>
      </c>
      <c r="AV133" s="12" t="s">
        <v>130</v>
      </c>
      <c r="AW133" s="12" t="s">
        <v>33</v>
      </c>
      <c r="AX133" s="12" t="s">
        <v>77</v>
      </c>
      <c r="AY133" s="198" t="s">
        <v>123</v>
      </c>
    </row>
    <row r="134" spans="2:65" s="1" customFormat="1" ht="25.5" customHeight="1">
      <c r="B134" s="171"/>
      <c r="C134" s="172" t="s">
        <v>201</v>
      </c>
      <c r="D134" s="172" t="s">
        <v>125</v>
      </c>
      <c r="E134" s="173" t="s">
        <v>202</v>
      </c>
      <c r="F134" s="174" t="s">
        <v>203</v>
      </c>
      <c r="G134" s="175" t="s">
        <v>138</v>
      </c>
      <c r="H134" s="176">
        <v>20.9</v>
      </c>
      <c r="I134" s="177"/>
      <c r="J134" s="178">
        <f>ROUND(I134*H134,2)</f>
        <v>0</v>
      </c>
      <c r="K134" s="174" t="s">
        <v>173</v>
      </c>
      <c r="L134" s="39"/>
      <c r="M134" s="179" t="s">
        <v>5</v>
      </c>
      <c r="N134" s="180" t="s">
        <v>40</v>
      </c>
      <c r="O134" s="40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AR134" s="22" t="s">
        <v>130</v>
      </c>
      <c r="AT134" s="22" t="s">
        <v>125</v>
      </c>
      <c r="AU134" s="22" t="s">
        <v>79</v>
      </c>
      <c r="AY134" s="22" t="s">
        <v>123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22" t="s">
        <v>77</v>
      </c>
      <c r="BK134" s="183">
        <f>ROUND(I134*H134,2)</f>
        <v>0</v>
      </c>
      <c r="BL134" s="22" t="s">
        <v>130</v>
      </c>
      <c r="BM134" s="22" t="s">
        <v>204</v>
      </c>
    </row>
    <row r="135" spans="2:65" s="1" customFormat="1" ht="13.5">
      <c r="B135" s="39"/>
      <c r="D135" s="184" t="s">
        <v>132</v>
      </c>
      <c r="F135" s="185" t="s">
        <v>205</v>
      </c>
      <c r="I135" s="186"/>
      <c r="L135" s="39"/>
      <c r="M135" s="187"/>
      <c r="N135" s="40"/>
      <c r="O135" s="40"/>
      <c r="P135" s="40"/>
      <c r="Q135" s="40"/>
      <c r="R135" s="40"/>
      <c r="S135" s="40"/>
      <c r="T135" s="68"/>
      <c r="AT135" s="22" t="s">
        <v>132</v>
      </c>
      <c r="AU135" s="22" t="s">
        <v>79</v>
      </c>
    </row>
    <row r="136" spans="2:65" s="1" customFormat="1" ht="27">
      <c r="B136" s="39"/>
      <c r="D136" s="184" t="s">
        <v>134</v>
      </c>
      <c r="F136" s="188" t="s">
        <v>206</v>
      </c>
      <c r="I136" s="186"/>
      <c r="L136" s="39"/>
      <c r="M136" s="187"/>
      <c r="N136" s="40"/>
      <c r="O136" s="40"/>
      <c r="P136" s="40"/>
      <c r="Q136" s="40"/>
      <c r="R136" s="40"/>
      <c r="S136" s="40"/>
      <c r="T136" s="68"/>
      <c r="AT136" s="22" t="s">
        <v>134</v>
      </c>
      <c r="AU136" s="22" t="s">
        <v>79</v>
      </c>
    </row>
    <row r="137" spans="2:65" s="1" customFormat="1" ht="16.5" customHeight="1">
      <c r="B137" s="171"/>
      <c r="C137" s="205" t="s">
        <v>207</v>
      </c>
      <c r="D137" s="205" t="s">
        <v>208</v>
      </c>
      <c r="E137" s="206" t="s">
        <v>209</v>
      </c>
      <c r="F137" s="207" t="s">
        <v>210</v>
      </c>
      <c r="G137" s="208" t="s">
        <v>211</v>
      </c>
      <c r="H137" s="209">
        <v>20.9</v>
      </c>
      <c r="I137" s="210"/>
      <c r="J137" s="211">
        <f>ROUND(I137*H137,2)</f>
        <v>0</v>
      </c>
      <c r="K137" s="207" t="s">
        <v>173</v>
      </c>
      <c r="L137" s="212"/>
      <c r="M137" s="213" t="s">
        <v>5</v>
      </c>
      <c r="N137" s="214" t="s">
        <v>40</v>
      </c>
      <c r="O137" s="40"/>
      <c r="P137" s="181">
        <f>O137*H137</f>
        <v>0</v>
      </c>
      <c r="Q137" s="181">
        <v>1E-3</v>
      </c>
      <c r="R137" s="181">
        <f>Q137*H137</f>
        <v>2.0899999999999998E-2</v>
      </c>
      <c r="S137" s="181">
        <v>0</v>
      </c>
      <c r="T137" s="182">
        <f>S137*H137</f>
        <v>0</v>
      </c>
      <c r="AR137" s="22" t="s">
        <v>177</v>
      </c>
      <c r="AT137" s="22" t="s">
        <v>208</v>
      </c>
      <c r="AU137" s="22" t="s">
        <v>79</v>
      </c>
      <c r="AY137" s="22" t="s">
        <v>123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22" t="s">
        <v>77</v>
      </c>
      <c r="BK137" s="183">
        <f>ROUND(I137*H137,2)</f>
        <v>0</v>
      </c>
      <c r="BL137" s="22" t="s">
        <v>130</v>
      </c>
      <c r="BM137" s="22" t="s">
        <v>212</v>
      </c>
    </row>
    <row r="138" spans="2:65" s="1" customFormat="1" ht="13.5">
      <c r="B138" s="39"/>
      <c r="D138" s="184" t="s">
        <v>132</v>
      </c>
      <c r="F138" s="185" t="s">
        <v>213</v>
      </c>
      <c r="I138" s="186"/>
      <c r="L138" s="39"/>
      <c r="M138" s="187"/>
      <c r="N138" s="40"/>
      <c r="O138" s="40"/>
      <c r="P138" s="40"/>
      <c r="Q138" s="40"/>
      <c r="R138" s="40"/>
      <c r="S138" s="40"/>
      <c r="T138" s="68"/>
      <c r="AT138" s="22" t="s">
        <v>132</v>
      </c>
      <c r="AU138" s="22" t="s">
        <v>79</v>
      </c>
    </row>
    <row r="139" spans="2:65" s="1" customFormat="1" ht="16.5" customHeight="1">
      <c r="B139" s="171"/>
      <c r="C139" s="172" t="s">
        <v>214</v>
      </c>
      <c r="D139" s="172" t="s">
        <v>125</v>
      </c>
      <c r="E139" s="173" t="s">
        <v>215</v>
      </c>
      <c r="F139" s="174" t="s">
        <v>216</v>
      </c>
      <c r="G139" s="175" t="s">
        <v>138</v>
      </c>
      <c r="H139" s="176">
        <v>490.6</v>
      </c>
      <c r="I139" s="177"/>
      <c r="J139" s="178">
        <f>ROUND(I139*H139,2)</f>
        <v>0</v>
      </c>
      <c r="K139" s="174" t="s">
        <v>173</v>
      </c>
      <c r="L139" s="39"/>
      <c r="M139" s="179" t="s">
        <v>5</v>
      </c>
      <c r="N139" s="180" t="s">
        <v>40</v>
      </c>
      <c r="O139" s="40"/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AR139" s="22" t="s">
        <v>130</v>
      </c>
      <c r="AT139" s="22" t="s">
        <v>125</v>
      </c>
      <c r="AU139" s="22" t="s">
        <v>79</v>
      </c>
      <c r="AY139" s="22" t="s">
        <v>123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22" t="s">
        <v>77</v>
      </c>
      <c r="BK139" s="183">
        <f>ROUND(I139*H139,2)</f>
        <v>0</v>
      </c>
      <c r="BL139" s="22" t="s">
        <v>130</v>
      </c>
      <c r="BM139" s="22" t="s">
        <v>217</v>
      </c>
    </row>
    <row r="140" spans="2:65" s="1" customFormat="1" ht="13.5">
      <c r="B140" s="39"/>
      <c r="D140" s="184" t="s">
        <v>132</v>
      </c>
      <c r="F140" s="185" t="s">
        <v>218</v>
      </c>
      <c r="I140" s="186"/>
      <c r="L140" s="39"/>
      <c r="M140" s="187"/>
      <c r="N140" s="40"/>
      <c r="O140" s="40"/>
      <c r="P140" s="40"/>
      <c r="Q140" s="40"/>
      <c r="R140" s="40"/>
      <c r="S140" s="40"/>
      <c r="T140" s="68"/>
      <c r="AT140" s="22" t="s">
        <v>132</v>
      </c>
      <c r="AU140" s="22" t="s">
        <v>79</v>
      </c>
    </row>
    <row r="141" spans="2:65" s="11" customFormat="1" ht="13.5">
      <c r="B141" s="189"/>
      <c r="D141" s="184" t="s">
        <v>142</v>
      </c>
      <c r="E141" s="190" t="s">
        <v>5</v>
      </c>
      <c r="F141" s="191" t="s">
        <v>219</v>
      </c>
      <c r="H141" s="192">
        <v>195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142</v>
      </c>
      <c r="AU141" s="190" t="s">
        <v>79</v>
      </c>
      <c r="AV141" s="11" t="s">
        <v>79</v>
      </c>
      <c r="AW141" s="11" t="s">
        <v>33</v>
      </c>
      <c r="AX141" s="11" t="s">
        <v>69</v>
      </c>
      <c r="AY141" s="190" t="s">
        <v>123</v>
      </c>
    </row>
    <row r="142" spans="2:65" s="11" customFormat="1" ht="13.5">
      <c r="B142" s="189"/>
      <c r="D142" s="184" t="s">
        <v>142</v>
      </c>
      <c r="E142" s="190" t="s">
        <v>5</v>
      </c>
      <c r="F142" s="191" t="s">
        <v>220</v>
      </c>
      <c r="H142" s="192">
        <v>222.1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142</v>
      </c>
      <c r="AU142" s="190" t="s">
        <v>79</v>
      </c>
      <c r="AV142" s="11" t="s">
        <v>79</v>
      </c>
      <c r="AW142" s="11" t="s">
        <v>33</v>
      </c>
      <c r="AX142" s="11" t="s">
        <v>69</v>
      </c>
      <c r="AY142" s="190" t="s">
        <v>123</v>
      </c>
    </row>
    <row r="143" spans="2:65" s="11" customFormat="1" ht="13.5">
      <c r="B143" s="189"/>
      <c r="D143" s="184" t="s">
        <v>142</v>
      </c>
      <c r="E143" s="190" t="s">
        <v>5</v>
      </c>
      <c r="F143" s="191" t="s">
        <v>221</v>
      </c>
      <c r="H143" s="192">
        <v>69.5</v>
      </c>
      <c r="I143" s="193"/>
      <c r="L143" s="189"/>
      <c r="M143" s="194"/>
      <c r="N143" s="195"/>
      <c r="O143" s="195"/>
      <c r="P143" s="195"/>
      <c r="Q143" s="195"/>
      <c r="R143" s="195"/>
      <c r="S143" s="195"/>
      <c r="T143" s="196"/>
      <c r="AT143" s="190" t="s">
        <v>142</v>
      </c>
      <c r="AU143" s="190" t="s">
        <v>79</v>
      </c>
      <c r="AV143" s="11" t="s">
        <v>79</v>
      </c>
      <c r="AW143" s="11" t="s">
        <v>33</v>
      </c>
      <c r="AX143" s="11" t="s">
        <v>69</v>
      </c>
      <c r="AY143" s="190" t="s">
        <v>123</v>
      </c>
    </row>
    <row r="144" spans="2:65" s="11" customFormat="1" ht="13.5">
      <c r="B144" s="189"/>
      <c r="D144" s="184" t="s">
        <v>142</v>
      </c>
      <c r="E144" s="190" t="s">
        <v>5</v>
      </c>
      <c r="F144" s="191" t="s">
        <v>130</v>
      </c>
      <c r="H144" s="192">
        <v>4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142</v>
      </c>
      <c r="AU144" s="190" t="s">
        <v>79</v>
      </c>
      <c r="AV144" s="11" t="s">
        <v>79</v>
      </c>
      <c r="AW144" s="11" t="s">
        <v>33</v>
      </c>
      <c r="AX144" s="11" t="s">
        <v>69</v>
      </c>
      <c r="AY144" s="190" t="s">
        <v>123</v>
      </c>
    </row>
    <row r="145" spans="2:65" s="12" customFormat="1" ht="13.5">
      <c r="B145" s="197"/>
      <c r="D145" s="184" t="s">
        <v>142</v>
      </c>
      <c r="E145" s="198" t="s">
        <v>5</v>
      </c>
      <c r="F145" s="199" t="s">
        <v>144</v>
      </c>
      <c r="H145" s="200">
        <v>490.6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142</v>
      </c>
      <c r="AU145" s="198" t="s">
        <v>79</v>
      </c>
      <c r="AV145" s="12" t="s">
        <v>130</v>
      </c>
      <c r="AW145" s="12" t="s">
        <v>33</v>
      </c>
      <c r="AX145" s="12" t="s">
        <v>77</v>
      </c>
      <c r="AY145" s="198" t="s">
        <v>123</v>
      </c>
    </row>
    <row r="146" spans="2:65" s="1" customFormat="1" ht="25.5" customHeight="1">
      <c r="B146" s="171"/>
      <c r="C146" s="172" t="s">
        <v>222</v>
      </c>
      <c r="D146" s="172" t="s">
        <v>125</v>
      </c>
      <c r="E146" s="173" t="s">
        <v>223</v>
      </c>
      <c r="F146" s="174" t="s">
        <v>224</v>
      </c>
      <c r="G146" s="175" t="s">
        <v>128</v>
      </c>
      <c r="H146" s="176">
        <v>2</v>
      </c>
      <c r="I146" s="177"/>
      <c r="J146" s="178">
        <f>ROUND(I146*H146,2)</f>
        <v>0</v>
      </c>
      <c r="K146" s="174" t="s">
        <v>129</v>
      </c>
      <c r="L146" s="39"/>
      <c r="M146" s="179" t="s">
        <v>5</v>
      </c>
      <c r="N146" s="180" t="s">
        <v>40</v>
      </c>
      <c r="O146" s="40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AR146" s="22" t="s">
        <v>130</v>
      </c>
      <c r="AT146" s="22" t="s">
        <v>125</v>
      </c>
      <c r="AU146" s="22" t="s">
        <v>79</v>
      </c>
      <c r="AY146" s="22" t="s">
        <v>123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22" t="s">
        <v>77</v>
      </c>
      <c r="BK146" s="183">
        <f>ROUND(I146*H146,2)</f>
        <v>0</v>
      </c>
      <c r="BL146" s="22" t="s">
        <v>130</v>
      </c>
      <c r="BM146" s="22" t="s">
        <v>225</v>
      </c>
    </row>
    <row r="147" spans="2:65" s="1" customFormat="1" ht="27">
      <c r="B147" s="39"/>
      <c r="D147" s="184" t="s">
        <v>132</v>
      </c>
      <c r="F147" s="185" t="s">
        <v>226</v>
      </c>
      <c r="I147" s="186"/>
      <c r="L147" s="39"/>
      <c r="M147" s="187"/>
      <c r="N147" s="40"/>
      <c r="O147" s="40"/>
      <c r="P147" s="40"/>
      <c r="Q147" s="40"/>
      <c r="R147" s="40"/>
      <c r="S147" s="40"/>
      <c r="T147" s="68"/>
      <c r="AT147" s="22" t="s">
        <v>132</v>
      </c>
      <c r="AU147" s="22" t="s">
        <v>79</v>
      </c>
    </row>
    <row r="148" spans="2:65" s="1" customFormat="1" ht="27">
      <c r="B148" s="39"/>
      <c r="D148" s="184" t="s">
        <v>134</v>
      </c>
      <c r="F148" s="188" t="s">
        <v>227</v>
      </c>
      <c r="I148" s="186"/>
      <c r="L148" s="39"/>
      <c r="M148" s="187"/>
      <c r="N148" s="40"/>
      <c r="O148" s="40"/>
      <c r="P148" s="40"/>
      <c r="Q148" s="40"/>
      <c r="R148" s="40"/>
      <c r="S148" s="40"/>
      <c r="T148" s="68"/>
      <c r="AT148" s="22" t="s">
        <v>134</v>
      </c>
      <c r="AU148" s="22" t="s">
        <v>79</v>
      </c>
    </row>
    <row r="149" spans="2:65" s="10" customFormat="1" ht="29.85" customHeight="1">
      <c r="B149" s="158"/>
      <c r="D149" s="159" t="s">
        <v>68</v>
      </c>
      <c r="E149" s="169" t="s">
        <v>156</v>
      </c>
      <c r="F149" s="169" t="s">
        <v>228</v>
      </c>
      <c r="I149" s="161"/>
      <c r="J149" s="170">
        <f>BK149</f>
        <v>0</v>
      </c>
      <c r="L149" s="158"/>
      <c r="M149" s="163"/>
      <c r="N149" s="164"/>
      <c r="O149" s="164"/>
      <c r="P149" s="165">
        <f>SUM(P150:P181)</f>
        <v>0</v>
      </c>
      <c r="Q149" s="164"/>
      <c r="R149" s="165">
        <f>SUM(R150:R181)</f>
        <v>87.759236560000005</v>
      </c>
      <c r="S149" s="164"/>
      <c r="T149" s="166">
        <f>SUM(T150:T181)</f>
        <v>0</v>
      </c>
      <c r="AR149" s="159" t="s">
        <v>77</v>
      </c>
      <c r="AT149" s="167" t="s">
        <v>68</v>
      </c>
      <c r="AU149" s="167" t="s">
        <v>77</v>
      </c>
      <c r="AY149" s="159" t="s">
        <v>123</v>
      </c>
      <c r="BK149" s="168">
        <f>SUM(BK150:BK181)</f>
        <v>0</v>
      </c>
    </row>
    <row r="150" spans="2:65" s="1" customFormat="1" ht="16.5" customHeight="1">
      <c r="B150" s="171"/>
      <c r="C150" s="172" t="s">
        <v>11</v>
      </c>
      <c r="D150" s="172" t="s">
        <v>125</v>
      </c>
      <c r="E150" s="173" t="s">
        <v>229</v>
      </c>
      <c r="F150" s="174" t="s">
        <v>230</v>
      </c>
      <c r="G150" s="175" t="s">
        <v>138</v>
      </c>
      <c r="H150" s="176">
        <v>402.63799999999998</v>
      </c>
      <c r="I150" s="177"/>
      <c r="J150" s="178">
        <f>ROUND(I150*H150,2)</f>
        <v>0</v>
      </c>
      <c r="K150" s="174" t="s">
        <v>129</v>
      </c>
      <c r="L150" s="39"/>
      <c r="M150" s="179" t="s">
        <v>5</v>
      </c>
      <c r="N150" s="180" t="s">
        <v>40</v>
      </c>
      <c r="O150" s="40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AR150" s="22" t="s">
        <v>130</v>
      </c>
      <c r="AT150" s="22" t="s">
        <v>125</v>
      </c>
      <c r="AU150" s="22" t="s">
        <v>79</v>
      </c>
      <c r="AY150" s="22" t="s">
        <v>123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22" t="s">
        <v>77</v>
      </c>
      <c r="BK150" s="183">
        <f>ROUND(I150*H150,2)</f>
        <v>0</v>
      </c>
      <c r="BL150" s="22" t="s">
        <v>130</v>
      </c>
      <c r="BM150" s="22" t="s">
        <v>231</v>
      </c>
    </row>
    <row r="151" spans="2:65" s="1" customFormat="1" ht="13.5">
      <c r="B151" s="39"/>
      <c r="D151" s="184" t="s">
        <v>132</v>
      </c>
      <c r="F151" s="185" t="s">
        <v>232</v>
      </c>
      <c r="I151" s="186"/>
      <c r="L151" s="39"/>
      <c r="M151" s="187"/>
      <c r="N151" s="40"/>
      <c r="O151" s="40"/>
      <c r="P151" s="40"/>
      <c r="Q151" s="40"/>
      <c r="R151" s="40"/>
      <c r="S151" s="40"/>
      <c r="T151" s="68"/>
      <c r="AT151" s="22" t="s">
        <v>132</v>
      </c>
      <c r="AU151" s="22" t="s">
        <v>79</v>
      </c>
    </row>
    <row r="152" spans="2:65" s="1" customFormat="1" ht="27">
      <c r="B152" s="39"/>
      <c r="D152" s="184" t="s">
        <v>134</v>
      </c>
      <c r="F152" s="188" t="s">
        <v>233</v>
      </c>
      <c r="I152" s="186"/>
      <c r="L152" s="39"/>
      <c r="M152" s="187"/>
      <c r="N152" s="40"/>
      <c r="O152" s="40"/>
      <c r="P152" s="40"/>
      <c r="Q152" s="40"/>
      <c r="R152" s="40"/>
      <c r="S152" s="40"/>
      <c r="T152" s="68"/>
      <c r="AT152" s="22" t="s">
        <v>134</v>
      </c>
      <c r="AU152" s="22" t="s">
        <v>79</v>
      </c>
    </row>
    <row r="153" spans="2:65" s="11" customFormat="1" ht="13.5">
      <c r="B153" s="189"/>
      <c r="D153" s="184" t="s">
        <v>142</v>
      </c>
      <c r="E153" s="190" t="s">
        <v>5</v>
      </c>
      <c r="F153" s="191" t="s">
        <v>234</v>
      </c>
      <c r="H153" s="192">
        <v>402.63799999999998</v>
      </c>
      <c r="I153" s="193"/>
      <c r="L153" s="189"/>
      <c r="M153" s="194"/>
      <c r="N153" s="195"/>
      <c r="O153" s="195"/>
      <c r="P153" s="195"/>
      <c r="Q153" s="195"/>
      <c r="R153" s="195"/>
      <c r="S153" s="195"/>
      <c r="T153" s="196"/>
      <c r="AT153" s="190" t="s">
        <v>142</v>
      </c>
      <c r="AU153" s="190" t="s">
        <v>79</v>
      </c>
      <c r="AV153" s="11" t="s">
        <v>79</v>
      </c>
      <c r="AW153" s="11" t="s">
        <v>33</v>
      </c>
      <c r="AX153" s="11" t="s">
        <v>69</v>
      </c>
      <c r="AY153" s="190" t="s">
        <v>123</v>
      </c>
    </row>
    <row r="154" spans="2:65" s="12" customFormat="1" ht="13.5">
      <c r="B154" s="197"/>
      <c r="D154" s="184" t="s">
        <v>142</v>
      </c>
      <c r="E154" s="198" t="s">
        <v>5</v>
      </c>
      <c r="F154" s="199" t="s">
        <v>144</v>
      </c>
      <c r="H154" s="200">
        <v>402.63799999999998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142</v>
      </c>
      <c r="AU154" s="198" t="s">
        <v>79</v>
      </c>
      <c r="AV154" s="12" t="s">
        <v>130</v>
      </c>
      <c r="AW154" s="12" t="s">
        <v>33</v>
      </c>
      <c r="AX154" s="12" t="s">
        <v>77</v>
      </c>
      <c r="AY154" s="198" t="s">
        <v>123</v>
      </c>
    </row>
    <row r="155" spans="2:65" s="1" customFormat="1" ht="25.5" customHeight="1">
      <c r="B155" s="171"/>
      <c r="C155" s="172" t="s">
        <v>235</v>
      </c>
      <c r="D155" s="172" t="s">
        <v>125</v>
      </c>
      <c r="E155" s="173" t="s">
        <v>236</v>
      </c>
      <c r="F155" s="174" t="s">
        <v>237</v>
      </c>
      <c r="G155" s="175" t="s">
        <v>138</v>
      </c>
      <c r="H155" s="176">
        <v>184.9</v>
      </c>
      <c r="I155" s="177"/>
      <c r="J155" s="178">
        <f>ROUND(I155*H155,2)</f>
        <v>0</v>
      </c>
      <c r="K155" s="174" t="s">
        <v>129</v>
      </c>
      <c r="L155" s="39"/>
      <c r="M155" s="179" t="s">
        <v>5</v>
      </c>
      <c r="N155" s="180" t="s">
        <v>40</v>
      </c>
      <c r="O155" s="40"/>
      <c r="P155" s="181">
        <f>O155*H155</f>
        <v>0</v>
      </c>
      <c r="Q155" s="181">
        <v>8.4250000000000005E-2</v>
      </c>
      <c r="R155" s="181">
        <f>Q155*H155</f>
        <v>15.577825000000001</v>
      </c>
      <c r="S155" s="181">
        <v>0</v>
      </c>
      <c r="T155" s="182">
        <f>S155*H155</f>
        <v>0</v>
      </c>
      <c r="AR155" s="22" t="s">
        <v>130</v>
      </c>
      <c r="AT155" s="22" t="s">
        <v>125</v>
      </c>
      <c r="AU155" s="22" t="s">
        <v>79</v>
      </c>
      <c r="AY155" s="22" t="s">
        <v>123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22" t="s">
        <v>77</v>
      </c>
      <c r="BK155" s="183">
        <f>ROUND(I155*H155,2)</f>
        <v>0</v>
      </c>
      <c r="BL155" s="22" t="s">
        <v>130</v>
      </c>
      <c r="BM155" s="22" t="s">
        <v>238</v>
      </c>
    </row>
    <row r="156" spans="2:65" s="1" customFormat="1" ht="40.5">
      <c r="B156" s="39"/>
      <c r="D156" s="184" t="s">
        <v>132</v>
      </c>
      <c r="F156" s="185" t="s">
        <v>239</v>
      </c>
      <c r="I156" s="186"/>
      <c r="L156" s="39"/>
      <c r="M156" s="187"/>
      <c r="N156" s="40"/>
      <c r="O156" s="40"/>
      <c r="P156" s="40"/>
      <c r="Q156" s="40"/>
      <c r="R156" s="40"/>
      <c r="S156" s="40"/>
      <c r="T156" s="68"/>
      <c r="AT156" s="22" t="s">
        <v>132</v>
      </c>
      <c r="AU156" s="22" t="s">
        <v>79</v>
      </c>
    </row>
    <row r="157" spans="2:65" s="1" customFormat="1" ht="27">
      <c r="B157" s="39"/>
      <c r="D157" s="184" t="s">
        <v>134</v>
      </c>
      <c r="F157" s="188" t="s">
        <v>240</v>
      </c>
      <c r="I157" s="186"/>
      <c r="L157" s="39"/>
      <c r="M157" s="187"/>
      <c r="N157" s="40"/>
      <c r="O157" s="40"/>
      <c r="P157" s="40"/>
      <c r="Q157" s="40"/>
      <c r="R157" s="40"/>
      <c r="S157" s="40"/>
      <c r="T157" s="68"/>
      <c r="AT157" s="22" t="s">
        <v>134</v>
      </c>
      <c r="AU157" s="22" t="s">
        <v>79</v>
      </c>
    </row>
    <row r="158" spans="2:65" s="1" customFormat="1" ht="16.5" customHeight="1">
      <c r="B158" s="171"/>
      <c r="C158" s="205" t="s">
        <v>241</v>
      </c>
      <c r="D158" s="205" t="s">
        <v>208</v>
      </c>
      <c r="E158" s="206" t="s">
        <v>242</v>
      </c>
      <c r="F158" s="207" t="s">
        <v>243</v>
      </c>
      <c r="G158" s="208" t="s">
        <v>138</v>
      </c>
      <c r="H158" s="209">
        <v>183</v>
      </c>
      <c r="I158" s="210"/>
      <c r="J158" s="211">
        <f>ROUND(I158*H158,2)</f>
        <v>0</v>
      </c>
      <c r="K158" s="207" t="s">
        <v>129</v>
      </c>
      <c r="L158" s="212"/>
      <c r="M158" s="213" t="s">
        <v>5</v>
      </c>
      <c r="N158" s="214" t="s">
        <v>40</v>
      </c>
      <c r="O158" s="40"/>
      <c r="P158" s="181">
        <f>O158*H158</f>
        <v>0</v>
      </c>
      <c r="Q158" s="181">
        <v>0.113</v>
      </c>
      <c r="R158" s="181">
        <f>Q158*H158</f>
        <v>20.679000000000002</v>
      </c>
      <c r="S158" s="181">
        <v>0</v>
      </c>
      <c r="T158" s="182">
        <f>S158*H158</f>
        <v>0</v>
      </c>
      <c r="AR158" s="22" t="s">
        <v>177</v>
      </c>
      <c r="AT158" s="22" t="s">
        <v>208</v>
      </c>
      <c r="AU158" s="22" t="s">
        <v>79</v>
      </c>
      <c r="AY158" s="22" t="s">
        <v>123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22" t="s">
        <v>77</v>
      </c>
      <c r="BK158" s="183">
        <f>ROUND(I158*H158,2)</f>
        <v>0</v>
      </c>
      <c r="BL158" s="22" t="s">
        <v>130</v>
      </c>
      <c r="BM158" s="22" t="s">
        <v>244</v>
      </c>
    </row>
    <row r="159" spans="2:65" s="1" customFormat="1" ht="13.5">
      <c r="B159" s="39"/>
      <c r="D159" s="184" t="s">
        <v>132</v>
      </c>
      <c r="F159" s="185" t="s">
        <v>243</v>
      </c>
      <c r="I159" s="186"/>
      <c r="L159" s="39"/>
      <c r="M159" s="187"/>
      <c r="N159" s="40"/>
      <c r="O159" s="40"/>
      <c r="P159" s="40"/>
      <c r="Q159" s="40"/>
      <c r="R159" s="40"/>
      <c r="S159" s="40"/>
      <c r="T159" s="68"/>
      <c r="AT159" s="22" t="s">
        <v>132</v>
      </c>
      <c r="AU159" s="22" t="s">
        <v>79</v>
      </c>
    </row>
    <row r="160" spans="2:65" s="1" customFormat="1" ht="16.5" customHeight="1">
      <c r="B160" s="171"/>
      <c r="C160" s="205" t="s">
        <v>245</v>
      </c>
      <c r="D160" s="205" t="s">
        <v>208</v>
      </c>
      <c r="E160" s="206" t="s">
        <v>246</v>
      </c>
      <c r="F160" s="207" t="s">
        <v>247</v>
      </c>
      <c r="G160" s="208" t="s">
        <v>138</v>
      </c>
      <c r="H160" s="209">
        <v>1.9</v>
      </c>
      <c r="I160" s="210"/>
      <c r="J160" s="211">
        <f>ROUND(I160*H160,2)</f>
        <v>0</v>
      </c>
      <c r="K160" s="207" t="s">
        <v>129</v>
      </c>
      <c r="L160" s="212"/>
      <c r="M160" s="213" t="s">
        <v>5</v>
      </c>
      <c r="N160" s="214" t="s">
        <v>40</v>
      </c>
      <c r="O160" s="40"/>
      <c r="P160" s="181">
        <f>O160*H160</f>
        <v>0</v>
      </c>
      <c r="Q160" s="181">
        <v>0.13100000000000001</v>
      </c>
      <c r="R160" s="181">
        <f>Q160*H160</f>
        <v>0.24890000000000001</v>
      </c>
      <c r="S160" s="181">
        <v>0</v>
      </c>
      <c r="T160" s="182">
        <f>S160*H160</f>
        <v>0</v>
      </c>
      <c r="AR160" s="22" t="s">
        <v>177</v>
      </c>
      <c r="AT160" s="22" t="s">
        <v>208</v>
      </c>
      <c r="AU160" s="22" t="s">
        <v>79</v>
      </c>
      <c r="AY160" s="22" t="s">
        <v>123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22" t="s">
        <v>77</v>
      </c>
      <c r="BK160" s="183">
        <f>ROUND(I160*H160,2)</f>
        <v>0</v>
      </c>
      <c r="BL160" s="22" t="s">
        <v>130</v>
      </c>
      <c r="BM160" s="22" t="s">
        <v>248</v>
      </c>
    </row>
    <row r="161" spans="2:65" s="1" customFormat="1" ht="13.5">
      <c r="B161" s="39"/>
      <c r="D161" s="184" t="s">
        <v>132</v>
      </c>
      <c r="F161" s="185" t="s">
        <v>247</v>
      </c>
      <c r="I161" s="186"/>
      <c r="L161" s="39"/>
      <c r="M161" s="187"/>
      <c r="N161" s="40"/>
      <c r="O161" s="40"/>
      <c r="P161" s="40"/>
      <c r="Q161" s="40"/>
      <c r="R161" s="40"/>
      <c r="S161" s="40"/>
      <c r="T161" s="68"/>
      <c r="AT161" s="22" t="s">
        <v>132</v>
      </c>
      <c r="AU161" s="22" t="s">
        <v>79</v>
      </c>
    </row>
    <row r="162" spans="2:65" s="1" customFormat="1" ht="25.5" customHeight="1">
      <c r="B162" s="171"/>
      <c r="C162" s="172" t="s">
        <v>249</v>
      </c>
      <c r="D162" s="172" t="s">
        <v>125</v>
      </c>
      <c r="E162" s="173" t="s">
        <v>250</v>
      </c>
      <c r="F162" s="174" t="s">
        <v>251</v>
      </c>
      <c r="G162" s="175" t="s">
        <v>138</v>
      </c>
      <c r="H162" s="176">
        <v>217.738</v>
      </c>
      <c r="I162" s="177"/>
      <c r="J162" s="178">
        <f>ROUND(I162*H162,2)</f>
        <v>0</v>
      </c>
      <c r="K162" s="174" t="s">
        <v>129</v>
      </c>
      <c r="L162" s="39"/>
      <c r="M162" s="179" t="s">
        <v>5</v>
      </c>
      <c r="N162" s="180" t="s">
        <v>40</v>
      </c>
      <c r="O162" s="40"/>
      <c r="P162" s="181">
        <f>O162*H162</f>
        <v>0</v>
      </c>
      <c r="Q162" s="181">
        <v>0.10362</v>
      </c>
      <c r="R162" s="181">
        <f>Q162*H162</f>
        <v>22.562011560000002</v>
      </c>
      <c r="S162" s="181">
        <v>0</v>
      </c>
      <c r="T162" s="182">
        <f>S162*H162</f>
        <v>0</v>
      </c>
      <c r="AR162" s="22" t="s">
        <v>130</v>
      </c>
      <c r="AT162" s="22" t="s">
        <v>125</v>
      </c>
      <c r="AU162" s="22" t="s">
        <v>79</v>
      </c>
      <c r="AY162" s="22" t="s">
        <v>123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22" t="s">
        <v>77</v>
      </c>
      <c r="BK162" s="183">
        <f>ROUND(I162*H162,2)</f>
        <v>0</v>
      </c>
      <c r="BL162" s="22" t="s">
        <v>130</v>
      </c>
      <c r="BM162" s="22" t="s">
        <v>252</v>
      </c>
    </row>
    <row r="163" spans="2:65" s="1" customFormat="1" ht="40.5">
      <c r="B163" s="39"/>
      <c r="D163" s="184" t="s">
        <v>132</v>
      </c>
      <c r="F163" s="185" t="s">
        <v>253</v>
      </c>
      <c r="I163" s="186"/>
      <c r="L163" s="39"/>
      <c r="M163" s="187"/>
      <c r="N163" s="40"/>
      <c r="O163" s="40"/>
      <c r="P163" s="40"/>
      <c r="Q163" s="40"/>
      <c r="R163" s="40"/>
      <c r="S163" s="40"/>
      <c r="T163" s="68"/>
      <c r="AT163" s="22" t="s">
        <v>132</v>
      </c>
      <c r="AU163" s="22" t="s">
        <v>79</v>
      </c>
    </row>
    <row r="164" spans="2:65" s="1" customFormat="1" ht="27">
      <c r="B164" s="39"/>
      <c r="D164" s="184" t="s">
        <v>134</v>
      </c>
      <c r="F164" s="188" t="s">
        <v>254</v>
      </c>
      <c r="I164" s="186"/>
      <c r="L164" s="39"/>
      <c r="M164" s="187"/>
      <c r="N164" s="40"/>
      <c r="O164" s="40"/>
      <c r="P164" s="40"/>
      <c r="Q164" s="40"/>
      <c r="R164" s="40"/>
      <c r="S164" s="40"/>
      <c r="T164" s="68"/>
      <c r="AT164" s="22" t="s">
        <v>134</v>
      </c>
      <c r="AU164" s="22" t="s">
        <v>79</v>
      </c>
    </row>
    <row r="165" spans="2:65" s="1" customFormat="1" ht="16.5" customHeight="1">
      <c r="B165" s="171"/>
      <c r="C165" s="205" t="s">
        <v>255</v>
      </c>
      <c r="D165" s="205" t="s">
        <v>208</v>
      </c>
      <c r="E165" s="206" t="s">
        <v>256</v>
      </c>
      <c r="F165" s="207" t="s">
        <v>257</v>
      </c>
      <c r="G165" s="208" t="s">
        <v>138</v>
      </c>
      <c r="H165" s="209">
        <v>2.2400000000000002</v>
      </c>
      <c r="I165" s="210"/>
      <c r="J165" s="211">
        <f>ROUND(I165*H165,2)</f>
        <v>0</v>
      </c>
      <c r="K165" s="207" t="s">
        <v>258</v>
      </c>
      <c r="L165" s="212"/>
      <c r="M165" s="213" t="s">
        <v>5</v>
      </c>
      <c r="N165" s="214" t="s">
        <v>40</v>
      </c>
      <c r="O165" s="40"/>
      <c r="P165" s="181">
        <f>O165*H165</f>
        <v>0</v>
      </c>
      <c r="Q165" s="181">
        <v>0.13</v>
      </c>
      <c r="R165" s="181">
        <f>Q165*H165</f>
        <v>0.29120000000000001</v>
      </c>
      <c r="S165" s="181">
        <v>0</v>
      </c>
      <c r="T165" s="182">
        <f>S165*H165</f>
        <v>0</v>
      </c>
      <c r="AR165" s="22" t="s">
        <v>177</v>
      </c>
      <c r="AT165" s="22" t="s">
        <v>208</v>
      </c>
      <c r="AU165" s="22" t="s">
        <v>79</v>
      </c>
      <c r="AY165" s="22" t="s">
        <v>123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22" t="s">
        <v>77</v>
      </c>
      <c r="BK165" s="183">
        <f>ROUND(I165*H165,2)</f>
        <v>0</v>
      </c>
      <c r="BL165" s="22" t="s">
        <v>130</v>
      </c>
      <c r="BM165" s="22" t="s">
        <v>259</v>
      </c>
    </row>
    <row r="166" spans="2:65" s="1" customFormat="1" ht="27">
      <c r="B166" s="39"/>
      <c r="D166" s="184" t="s">
        <v>132</v>
      </c>
      <c r="F166" s="185" t="s">
        <v>260</v>
      </c>
      <c r="I166" s="186"/>
      <c r="L166" s="39"/>
      <c r="M166" s="187"/>
      <c r="N166" s="40"/>
      <c r="O166" s="40"/>
      <c r="P166" s="40"/>
      <c r="Q166" s="40"/>
      <c r="R166" s="40"/>
      <c r="S166" s="40"/>
      <c r="T166" s="68"/>
      <c r="AT166" s="22" t="s">
        <v>132</v>
      </c>
      <c r="AU166" s="22" t="s">
        <v>79</v>
      </c>
    </row>
    <row r="167" spans="2:65" s="1" customFormat="1" ht="40.5">
      <c r="B167" s="39"/>
      <c r="D167" s="184" t="s">
        <v>134</v>
      </c>
      <c r="F167" s="188" t="s">
        <v>261</v>
      </c>
      <c r="I167" s="186"/>
      <c r="L167" s="39"/>
      <c r="M167" s="187"/>
      <c r="N167" s="40"/>
      <c r="O167" s="40"/>
      <c r="P167" s="40"/>
      <c r="Q167" s="40"/>
      <c r="R167" s="40"/>
      <c r="S167" s="40"/>
      <c r="T167" s="68"/>
      <c r="AT167" s="22" t="s">
        <v>134</v>
      </c>
      <c r="AU167" s="22" t="s">
        <v>79</v>
      </c>
    </row>
    <row r="168" spans="2:65" s="11" customFormat="1" ht="13.5">
      <c r="B168" s="189"/>
      <c r="D168" s="184" t="s">
        <v>142</v>
      </c>
      <c r="E168" s="190" t="s">
        <v>5</v>
      </c>
      <c r="F168" s="191" t="s">
        <v>262</v>
      </c>
      <c r="H168" s="192">
        <v>2.2400000000000002</v>
      </c>
      <c r="I168" s="193"/>
      <c r="L168" s="189"/>
      <c r="M168" s="194"/>
      <c r="N168" s="195"/>
      <c r="O168" s="195"/>
      <c r="P168" s="195"/>
      <c r="Q168" s="195"/>
      <c r="R168" s="195"/>
      <c r="S168" s="195"/>
      <c r="T168" s="196"/>
      <c r="AT168" s="190" t="s">
        <v>142</v>
      </c>
      <c r="AU168" s="190" t="s">
        <v>79</v>
      </c>
      <c r="AV168" s="11" t="s">
        <v>79</v>
      </c>
      <c r="AW168" s="11" t="s">
        <v>33</v>
      </c>
      <c r="AX168" s="11" t="s">
        <v>69</v>
      </c>
      <c r="AY168" s="190" t="s">
        <v>123</v>
      </c>
    </row>
    <row r="169" spans="2:65" s="12" customFormat="1" ht="13.5">
      <c r="B169" s="197"/>
      <c r="D169" s="184" t="s">
        <v>142</v>
      </c>
      <c r="E169" s="198" t="s">
        <v>5</v>
      </c>
      <c r="F169" s="199" t="s">
        <v>144</v>
      </c>
      <c r="H169" s="200">
        <v>2.2400000000000002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142</v>
      </c>
      <c r="AU169" s="198" t="s">
        <v>79</v>
      </c>
      <c r="AV169" s="12" t="s">
        <v>130</v>
      </c>
      <c r="AW169" s="12" t="s">
        <v>33</v>
      </c>
      <c r="AX169" s="12" t="s">
        <v>77</v>
      </c>
      <c r="AY169" s="198" t="s">
        <v>123</v>
      </c>
    </row>
    <row r="170" spans="2:65" s="1" customFormat="1" ht="16.5" customHeight="1">
      <c r="B170" s="171"/>
      <c r="C170" s="205" t="s">
        <v>10</v>
      </c>
      <c r="D170" s="205" t="s">
        <v>208</v>
      </c>
      <c r="E170" s="206" t="s">
        <v>263</v>
      </c>
      <c r="F170" s="207" t="s">
        <v>264</v>
      </c>
      <c r="G170" s="208" t="s">
        <v>138</v>
      </c>
      <c r="H170" s="209">
        <v>215.49799999999999</v>
      </c>
      <c r="I170" s="210"/>
      <c r="J170" s="211">
        <f>ROUND(I170*H170,2)</f>
        <v>0</v>
      </c>
      <c r="K170" s="207" t="s">
        <v>258</v>
      </c>
      <c r="L170" s="212"/>
      <c r="M170" s="213" t="s">
        <v>5</v>
      </c>
      <c r="N170" s="214" t="s">
        <v>40</v>
      </c>
      <c r="O170" s="40"/>
      <c r="P170" s="181">
        <f>O170*H170</f>
        <v>0</v>
      </c>
      <c r="Q170" s="181">
        <v>0.13</v>
      </c>
      <c r="R170" s="181">
        <f>Q170*H170</f>
        <v>28.01474</v>
      </c>
      <c r="S170" s="181">
        <v>0</v>
      </c>
      <c r="T170" s="182">
        <f>S170*H170</f>
        <v>0</v>
      </c>
      <c r="AR170" s="22" t="s">
        <v>177</v>
      </c>
      <c r="AT170" s="22" t="s">
        <v>208</v>
      </c>
      <c r="AU170" s="22" t="s">
        <v>79</v>
      </c>
      <c r="AY170" s="22" t="s">
        <v>123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22" t="s">
        <v>77</v>
      </c>
      <c r="BK170" s="183">
        <f>ROUND(I170*H170,2)</f>
        <v>0</v>
      </c>
      <c r="BL170" s="22" t="s">
        <v>130</v>
      </c>
      <c r="BM170" s="22" t="s">
        <v>265</v>
      </c>
    </row>
    <row r="171" spans="2:65" s="1" customFormat="1" ht="27">
      <c r="B171" s="39"/>
      <c r="D171" s="184" t="s">
        <v>132</v>
      </c>
      <c r="F171" s="185" t="s">
        <v>266</v>
      </c>
      <c r="I171" s="186"/>
      <c r="L171" s="39"/>
      <c r="M171" s="187"/>
      <c r="N171" s="40"/>
      <c r="O171" s="40"/>
      <c r="P171" s="40"/>
      <c r="Q171" s="40"/>
      <c r="R171" s="40"/>
      <c r="S171" s="40"/>
      <c r="T171" s="68"/>
      <c r="AT171" s="22" t="s">
        <v>132</v>
      </c>
      <c r="AU171" s="22" t="s">
        <v>79</v>
      </c>
    </row>
    <row r="172" spans="2:65" s="1" customFormat="1" ht="40.5">
      <c r="B172" s="39"/>
      <c r="D172" s="184" t="s">
        <v>134</v>
      </c>
      <c r="F172" s="188" t="s">
        <v>261</v>
      </c>
      <c r="I172" s="186"/>
      <c r="L172" s="39"/>
      <c r="M172" s="187"/>
      <c r="N172" s="40"/>
      <c r="O172" s="40"/>
      <c r="P172" s="40"/>
      <c r="Q172" s="40"/>
      <c r="R172" s="40"/>
      <c r="S172" s="40"/>
      <c r="T172" s="68"/>
      <c r="AT172" s="22" t="s">
        <v>134</v>
      </c>
      <c r="AU172" s="22" t="s">
        <v>79</v>
      </c>
    </row>
    <row r="173" spans="2:65" s="11" customFormat="1" ht="13.5">
      <c r="B173" s="189"/>
      <c r="D173" s="184" t="s">
        <v>142</v>
      </c>
      <c r="E173" s="190" t="s">
        <v>5</v>
      </c>
      <c r="F173" s="191" t="s">
        <v>267</v>
      </c>
      <c r="H173" s="192">
        <v>8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142</v>
      </c>
      <c r="AU173" s="190" t="s">
        <v>79</v>
      </c>
      <c r="AV173" s="11" t="s">
        <v>79</v>
      </c>
      <c r="AW173" s="11" t="s">
        <v>33</v>
      </c>
      <c r="AX173" s="11" t="s">
        <v>69</v>
      </c>
      <c r="AY173" s="190" t="s">
        <v>123</v>
      </c>
    </row>
    <row r="174" spans="2:65" s="11" customFormat="1" ht="13.5">
      <c r="B174" s="189"/>
      <c r="D174" s="184" t="s">
        <v>142</v>
      </c>
      <c r="E174" s="190" t="s">
        <v>5</v>
      </c>
      <c r="F174" s="191" t="s">
        <v>268</v>
      </c>
      <c r="H174" s="192">
        <v>13.747999999999999</v>
      </c>
      <c r="I174" s="193"/>
      <c r="L174" s="189"/>
      <c r="M174" s="194"/>
      <c r="N174" s="195"/>
      <c r="O174" s="195"/>
      <c r="P174" s="195"/>
      <c r="Q174" s="195"/>
      <c r="R174" s="195"/>
      <c r="S174" s="195"/>
      <c r="T174" s="196"/>
      <c r="AT174" s="190" t="s">
        <v>142</v>
      </c>
      <c r="AU174" s="190" t="s">
        <v>79</v>
      </c>
      <c r="AV174" s="11" t="s">
        <v>79</v>
      </c>
      <c r="AW174" s="11" t="s">
        <v>33</v>
      </c>
      <c r="AX174" s="11" t="s">
        <v>69</v>
      </c>
      <c r="AY174" s="190" t="s">
        <v>123</v>
      </c>
    </row>
    <row r="175" spans="2:65" s="11" customFormat="1" ht="13.5">
      <c r="B175" s="189"/>
      <c r="D175" s="184" t="s">
        <v>142</v>
      </c>
      <c r="E175" s="190" t="s">
        <v>5</v>
      </c>
      <c r="F175" s="191" t="s">
        <v>269</v>
      </c>
      <c r="H175" s="192">
        <v>24.5</v>
      </c>
      <c r="I175" s="193"/>
      <c r="L175" s="189"/>
      <c r="M175" s="194"/>
      <c r="N175" s="195"/>
      <c r="O175" s="195"/>
      <c r="P175" s="195"/>
      <c r="Q175" s="195"/>
      <c r="R175" s="195"/>
      <c r="S175" s="195"/>
      <c r="T175" s="196"/>
      <c r="AT175" s="190" t="s">
        <v>142</v>
      </c>
      <c r="AU175" s="190" t="s">
        <v>79</v>
      </c>
      <c r="AV175" s="11" t="s">
        <v>79</v>
      </c>
      <c r="AW175" s="11" t="s">
        <v>33</v>
      </c>
      <c r="AX175" s="11" t="s">
        <v>69</v>
      </c>
      <c r="AY175" s="190" t="s">
        <v>123</v>
      </c>
    </row>
    <row r="176" spans="2:65" s="11" customFormat="1" ht="13.5">
      <c r="B176" s="189"/>
      <c r="D176" s="184" t="s">
        <v>142</v>
      </c>
      <c r="E176" s="190" t="s">
        <v>5</v>
      </c>
      <c r="F176" s="191" t="s">
        <v>270</v>
      </c>
      <c r="H176" s="192">
        <v>14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142</v>
      </c>
      <c r="AU176" s="190" t="s">
        <v>79</v>
      </c>
      <c r="AV176" s="11" t="s">
        <v>79</v>
      </c>
      <c r="AW176" s="11" t="s">
        <v>33</v>
      </c>
      <c r="AX176" s="11" t="s">
        <v>69</v>
      </c>
      <c r="AY176" s="190" t="s">
        <v>123</v>
      </c>
    </row>
    <row r="177" spans="2:65" s="11" customFormat="1" ht="13.5">
      <c r="B177" s="189"/>
      <c r="D177" s="184" t="s">
        <v>142</v>
      </c>
      <c r="E177" s="190" t="s">
        <v>5</v>
      </c>
      <c r="F177" s="191" t="s">
        <v>271</v>
      </c>
      <c r="H177" s="192">
        <v>155.25</v>
      </c>
      <c r="I177" s="193"/>
      <c r="L177" s="189"/>
      <c r="M177" s="194"/>
      <c r="N177" s="195"/>
      <c r="O177" s="195"/>
      <c r="P177" s="195"/>
      <c r="Q177" s="195"/>
      <c r="R177" s="195"/>
      <c r="S177" s="195"/>
      <c r="T177" s="196"/>
      <c r="AT177" s="190" t="s">
        <v>142</v>
      </c>
      <c r="AU177" s="190" t="s">
        <v>79</v>
      </c>
      <c r="AV177" s="11" t="s">
        <v>79</v>
      </c>
      <c r="AW177" s="11" t="s">
        <v>33</v>
      </c>
      <c r="AX177" s="11" t="s">
        <v>69</v>
      </c>
      <c r="AY177" s="190" t="s">
        <v>123</v>
      </c>
    </row>
    <row r="178" spans="2:65" s="12" customFormat="1" ht="13.5">
      <c r="B178" s="197"/>
      <c r="D178" s="184" t="s">
        <v>142</v>
      </c>
      <c r="E178" s="198" t="s">
        <v>5</v>
      </c>
      <c r="F178" s="199" t="s">
        <v>144</v>
      </c>
      <c r="H178" s="200">
        <v>215.49799999999999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142</v>
      </c>
      <c r="AU178" s="198" t="s">
        <v>79</v>
      </c>
      <c r="AV178" s="12" t="s">
        <v>130</v>
      </c>
      <c r="AW178" s="12" t="s">
        <v>33</v>
      </c>
      <c r="AX178" s="12" t="s">
        <v>77</v>
      </c>
      <c r="AY178" s="198" t="s">
        <v>123</v>
      </c>
    </row>
    <row r="179" spans="2:65" s="1" customFormat="1" ht="16.5" customHeight="1">
      <c r="B179" s="171"/>
      <c r="C179" s="172" t="s">
        <v>272</v>
      </c>
      <c r="D179" s="172" t="s">
        <v>125</v>
      </c>
      <c r="E179" s="173" t="s">
        <v>273</v>
      </c>
      <c r="F179" s="174" t="s">
        <v>274</v>
      </c>
      <c r="G179" s="175" t="s">
        <v>172</v>
      </c>
      <c r="H179" s="176">
        <v>107.1</v>
      </c>
      <c r="I179" s="177"/>
      <c r="J179" s="178">
        <f>ROUND(I179*H179,2)</f>
        <v>0</v>
      </c>
      <c r="K179" s="174" t="s">
        <v>129</v>
      </c>
      <c r="L179" s="39"/>
      <c r="M179" s="179" t="s">
        <v>5</v>
      </c>
      <c r="N179" s="180" t="s">
        <v>40</v>
      </c>
      <c r="O179" s="40"/>
      <c r="P179" s="181">
        <f>O179*H179</f>
        <v>0</v>
      </c>
      <c r="Q179" s="181">
        <v>3.5999999999999999E-3</v>
      </c>
      <c r="R179" s="181">
        <f>Q179*H179</f>
        <v>0.38555999999999996</v>
      </c>
      <c r="S179" s="181">
        <v>0</v>
      </c>
      <c r="T179" s="182">
        <f>S179*H179</f>
        <v>0</v>
      </c>
      <c r="AR179" s="22" t="s">
        <v>130</v>
      </c>
      <c r="AT179" s="22" t="s">
        <v>125</v>
      </c>
      <c r="AU179" s="22" t="s">
        <v>79</v>
      </c>
      <c r="AY179" s="22" t="s">
        <v>123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22" t="s">
        <v>77</v>
      </c>
      <c r="BK179" s="183">
        <f>ROUND(I179*H179,2)</f>
        <v>0</v>
      </c>
      <c r="BL179" s="22" t="s">
        <v>130</v>
      </c>
      <c r="BM179" s="22" t="s">
        <v>275</v>
      </c>
    </row>
    <row r="180" spans="2:65" s="1" customFormat="1" ht="13.5">
      <c r="B180" s="39"/>
      <c r="D180" s="184" t="s">
        <v>132</v>
      </c>
      <c r="F180" s="185" t="s">
        <v>276</v>
      </c>
      <c r="I180" s="186"/>
      <c r="L180" s="39"/>
      <c r="M180" s="187"/>
      <c r="N180" s="40"/>
      <c r="O180" s="40"/>
      <c r="P180" s="40"/>
      <c r="Q180" s="40"/>
      <c r="R180" s="40"/>
      <c r="S180" s="40"/>
      <c r="T180" s="68"/>
      <c r="AT180" s="22" t="s">
        <v>132</v>
      </c>
      <c r="AU180" s="22" t="s">
        <v>79</v>
      </c>
    </row>
    <row r="181" spans="2:65" s="1" customFormat="1" ht="27">
      <c r="B181" s="39"/>
      <c r="D181" s="184" t="s">
        <v>134</v>
      </c>
      <c r="F181" s="188" t="s">
        <v>277</v>
      </c>
      <c r="I181" s="186"/>
      <c r="L181" s="39"/>
      <c r="M181" s="187"/>
      <c r="N181" s="40"/>
      <c r="O181" s="40"/>
      <c r="P181" s="40"/>
      <c r="Q181" s="40"/>
      <c r="R181" s="40"/>
      <c r="S181" s="40"/>
      <c r="T181" s="68"/>
      <c r="AT181" s="22" t="s">
        <v>134</v>
      </c>
      <c r="AU181" s="22" t="s">
        <v>79</v>
      </c>
    </row>
    <row r="182" spans="2:65" s="10" customFormat="1" ht="29.85" customHeight="1">
      <c r="B182" s="158"/>
      <c r="D182" s="159" t="s">
        <v>68</v>
      </c>
      <c r="E182" s="169" t="s">
        <v>177</v>
      </c>
      <c r="F182" s="169" t="s">
        <v>278</v>
      </c>
      <c r="I182" s="161"/>
      <c r="J182" s="170">
        <f>BK182</f>
        <v>0</v>
      </c>
      <c r="L182" s="158"/>
      <c r="M182" s="163"/>
      <c r="N182" s="164"/>
      <c r="O182" s="164"/>
      <c r="P182" s="165">
        <f>SUM(P183:P185)</f>
        <v>0</v>
      </c>
      <c r="Q182" s="164"/>
      <c r="R182" s="165">
        <f>SUM(R183:R185)</f>
        <v>0.42080000000000001</v>
      </c>
      <c r="S182" s="164"/>
      <c r="T182" s="166">
        <f>SUM(T183:T185)</f>
        <v>0</v>
      </c>
      <c r="AR182" s="159" t="s">
        <v>77</v>
      </c>
      <c r="AT182" s="167" t="s">
        <v>68</v>
      </c>
      <c r="AU182" s="167" t="s">
        <v>77</v>
      </c>
      <c r="AY182" s="159" t="s">
        <v>123</v>
      </c>
      <c r="BK182" s="168">
        <f>SUM(BK183:BK185)</f>
        <v>0</v>
      </c>
    </row>
    <row r="183" spans="2:65" s="1" customFormat="1" ht="16.5" customHeight="1">
      <c r="B183" s="171"/>
      <c r="C183" s="172" t="s">
        <v>279</v>
      </c>
      <c r="D183" s="172" t="s">
        <v>125</v>
      </c>
      <c r="E183" s="173" t="s">
        <v>280</v>
      </c>
      <c r="F183" s="174" t="s">
        <v>281</v>
      </c>
      <c r="G183" s="175" t="s">
        <v>128</v>
      </c>
      <c r="H183" s="176">
        <v>1</v>
      </c>
      <c r="I183" s="177"/>
      <c r="J183" s="178">
        <f>ROUND(I183*H183,2)</f>
        <v>0</v>
      </c>
      <c r="K183" s="174" t="s">
        <v>129</v>
      </c>
      <c r="L183" s="39"/>
      <c r="M183" s="179" t="s">
        <v>5</v>
      </c>
      <c r="N183" s="180" t="s">
        <v>40</v>
      </c>
      <c r="O183" s="40"/>
      <c r="P183" s="181">
        <f>O183*H183</f>
        <v>0</v>
      </c>
      <c r="Q183" s="181">
        <v>0.42080000000000001</v>
      </c>
      <c r="R183" s="181">
        <f>Q183*H183</f>
        <v>0.42080000000000001</v>
      </c>
      <c r="S183" s="181">
        <v>0</v>
      </c>
      <c r="T183" s="182">
        <f>S183*H183</f>
        <v>0</v>
      </c>
      <c r="AR183" s="22" t="s">
        <v>130</v>
      </c>
      <c r="AT183" s="22" t="s">
        <v>125</v>
      </c>
      <c r="AU183" s="22" t="s">
        <v>79</v>
      </c>
      <c r="AY183" s="22" t="s">
        <v>123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22" t="s">
        <v>77</v>
      </c>
      <c r="BK183" s="183">
        <f>ROUND(I183*H183,2)</f>
        <v>0</v>
      </c>
      <c r="BL183" s="22" t="s">
        <v>130</v>
      </c>
      <c r="BM183" s="22" t="s">
        <v>282</v>
      </c>
    </row>
    <row r="184" spans="2:65" s="1" customFormat="1" ht="13.5">
      <c r="B184" s="39"/>
      <c r="D184" s="184" t="s">
        <v>132</v>
      </c>
      <c r="F184" s="185" t="s">
        <v>283</v>
      </c>
      <c r="I184" s="186"/>
      <c r="L184" s="39"/>
      <c r="M184" s="187"/>
      <c r="N184" s="40"/>
      <c r="O184" s="40"/>
      <c r="P184" s="40"/>
      <c r="Q184" s="40"/>
      <c r="R184" s="40"/>
      <c r="S184" s="40"/>
      <c r="T184" s="68"/>
      <c r="AT184" s="22" t="s">
        <v>132</v>
      </c>
      <c r="AU184" s="22" t="s">
        <v>79</v>
      </c>
    </row>
    <row r="185" spans="2:65" s="1" customFormat="1" ht="27">
      <c r="B185" s="39"/>
      <c r="D185" s="184" t="s">
        <v>134</v>
      </c>
      <c r="F185" s="188" t="s">
        <v>284</v>
      </c>
      <c r="I185" s="186"/>
      <c r="L185" s="39"/>
      <c r="M185" s="187"/>
      <c r="N185" s="40"/>
      <c r="O185" s="40"/>
      <c r="P185" s="40"/>
      <c r="Q185" s="40"/>
      <c r="R185" s="40"/>
      <c r="S185" s="40"/>
      <c r="T185" s="68"/>
      <c r="AT185" s="22" t="s">
        <v>134</v>
      </c>
      <c r="AU185" s="22" t="s">
        <v>79</v>
      </c>
    </row>
    <row r="186" spans="2:65" s="10" customFormat="1" ht="29.85" customHeight="1">
      <c r="B186" s="158"/>
      <c r="D186" s="159" t="s">
        <v>68</v>
      </c>
      <c r="E186" s="169" t="s">
        <v>184</v>
      </c>
      <c r="F186" s="169" t="s">
        <v>285</v>
      </c>
      <c r="I186" s="161"/>
      <c r="J186" s="170">
        <f>BK186</f>
        <v>0</v>
      </c>
      <c r="L186" s="158"/>
      <c r="M186" s="163"/>
      <c r="N186" s="164"/>
      <c r="O186" s="164"/>
      <c r="P186" s="165">
        <f>SUM(P187:P236)</f>
        <v>0</v>
      </c>
      <c r="Q186" s="164"/>
      <c r="R186" s="165">
        <f>SUM(R187:R236)</f>
        <v>56.204375999999996</v>
      </c>
      <c r="S186" s="164"/>
      <c r="T186" s="166">
        <f>SUM(T187:T236)</f>
        <v>0</v>
      </c>
      <c r="AR186" s="159" t="s">
        <v>77</v>
      </c>
      <c r="AT186" s="167" t="s">
        <v>68</v>
      </c>
      <c r="AU186" s="167" t="s">
        <v>77</v>
      </c>
      <c r="AY186" s="159" t="s">
        <v>123</v>
      </c>
      <c r="BK186" s="168">
        <f>SUM(BK187:BK236)</f>
        <v>0</v>
      </c>
    </row>
    <row r="187" spans="2:65" s="1" customFormat="1" ht="25.5" customHeight="1">
      <c r="B187" s="171"/>
      <c r="C187" s="172" t="s">
        <v>286</v>
      </c>
      <c r="D187" s="172" t="s">
        <v>125</v>
      </c>
      <c r="E187" s="173" t="s">
        <v>287</v>
      </c>
      <c r="F187" s="174" t="s">
        <v>288</v>
      </c>
      <c r="G187" s="175" t="s">
        <v>128</v>
      </c>
      <c r="H187" s="176">
        <v>2</v>
      </c>
      <c r="I187" s="177"/>
      <c r="J187" s="178">
        <f>ROUND(I187*H187,2)</f>
        <v>0</v>
      </c>
      <c r="K187" s="174" t="s">
        <v>173</v>
      </c>
      <c r="L187" s="39"/>
      <c r="M187" s="179" t="s">
        <v>5</v>
      </c>
      <c r="N187" s="180" t="s">
        <v>40</v>
      </c>
      <c r="O187" s="40"/>
      <c r="P187" s="181">
        <f>O187*H187</f>
        <v>0</v>
      </c>
      <c r="Q187" s="181">
        <v>6.9999999999999999E-4</v>
      </c>
      <c r="R187" s="181">
        <f>Q187*H187</f>
        <v>1.4E-3</v>
      </c>
      <c r="S187" s="181">
        <v>0</v>
      </c>
      <c r="T187" s="182">
        <f>S187*H187</f>
        <v>0</v>
      </c>
      <c r="AR187" s="22" t="s">
        <v>130</v>
      </c>
      <c r="AT187" s="22" t="s">
        <v>125</v>
      </c>
      <c r="AU187" s="22" t="s">
        <v>79</v>
      </c>
      <c r="AY187" s="22" t="s">
        <v>123</v>
      </c>
      <c r="BE187" s="183">
        <f>IF(N187="základní",J187,0)</f>
        <v>0</v>
      </c>
      <c r="BF187" s="183">
        <f>IF(N187="snížená",J187,0)</f>
        <v>0</v>
      </c>
      <c r="BG187" s="183">
        <f>IF(N187="zákl. přenesená",J187,0)</f>
        <v>0</v>
      </c>
      <c r="BH187" s="183">
        <f>IF(N187="sníž. přenesená",J187,0)</f>
        <v>0</v>
      </c>
      <c r="BI187" s="183">
        <f>IF(N187="nulová",J187,0)</f>
        <v>0</v>
      </c>
      <c r="BJ187" s="22" t="s">
        <v>77</v>
      </c>
      <c r="BK187" s="183">
        <f>ROUND(I187*H187,2)</f>
        <v>0</v>
      </c>
      <c r="BL187" s="22" t="s">
        <v>130</v>
      </c>
      <c r="BM187" s="22" t="s">
        <v>289</v>
      </c>
    </row>
    <row r="188" spans="2:65" s="1" customFormat="1" ht="13.5">
      <c r="B188" s="39"/>
      <c r="D188" s="184" t="s">
        <v>132</v>
      </c>
      <c r="F188" s="185" t="s">
        <v>290</v>
      </c>
      <c r="I188" s="186"/>
      <c r="L188" s="39"/>
      <c r="M188" s="187"/>
      <c r="N188" s="40"/>
      <c r="O188" s="40"/>
      <c r="P188" s="40"/>
      <c r="Q188" s="40"/>
      <c r="R188" s="40"/>
      <c r="S188" s="40"/>
      <c r="T188" s="68"/>
      <c r="AT188" s="22" t="s">
        <v>132</v>
      </c>
      <c r="AU188" s="22" t="s">
        <v>79</v>
      </c>
    </row>
    <row r="189" spans="2:65" s="1" customFormat="1" ht="40.5">
      <c r="B189" s="39"/>
      <c r="D189" s="184" t="s">
        <v>134</v>
      </c>
      <c r="F189" s="188" t="s">
        <v>291</v>
      </c>
      <c r="I189" s="186"/>
      <c r="L189" s="39"/>
      <c r="M189" s="187"/>
      <c r="N189" s="40"/>
      <c r="O189" s="40"/>
      <c r="P189" s="40"/>
      <c r="Q189" s="40"/>
      <c r="R189" s="40"/>
      <c r="S189" s="40"/>
      <c r="T189" s="68"/>
      <c r="AT189" s="22" t="s">
        <v>134</v>
      </c>
      <c r="AU189" s="22" t="s">
        <v>79</v>
      </c>
    </row>
    <row r="190" spans="2:65" s="1" customFormat="1" ht="16.5" customHeight="1">
      <c r="B190" s="171"/>
      <c r="C190" s="205" t="s">
        <v>292</v>
      </c>
      <c r="D190" s="205" t="s">
        <v>208</v>
      </c>
      <c r="E190" s="206" t="s">
        <v>293</v>
      </c>
      <c r="F190" s="207" t="s">
        <v>294</v>
      </c>
      <c r="G190" s="208" t="s">
        <v>128</v>
      </c>
      <c r="H190" s="209">
        <v>2</v>
      </c>
      <c r="I190" s="210"/>
      <c r="J190" s="211">
        <f>ROUND(I190*H190,2)</f>
        <v>0</v>
      </c>
      <c r="K190" s="207" t="s">
        <v>129</v>
      </c>
      <c r="L190" s="212"/>
      <c r="M190" s="213" t="s">
        <v>5</v>
      </c>
      <c r="N190" s="214" t="s">
        <v>40</v>
      </c>
      <c r="O190" s="40"/>
      <c r="P190" s="181">
        <f>O190*H190</f>
        <v>0</v>
      </c>
      <c r="Q190" s="181">
        <v>2.8E-3</v>
      </c>
      <c r="R190" s="181">
        <f>Q190*H190</f>
        <v>5.5999999999999999E-3</v>
      </c>
      <c r="S190" s="181">
        <v>0</v>
      </c>
      <c r="T190" s="182">
        <f>S190*H190</f>
        <v>0</v>
      </c>
      <c r="AR190" s="22" t="s">
        <v>177</v>
      </c>
      <c r="AT190" s="22" t="s">
        <v>208</v>
      </c>
      <c r="AU190" s="22" t="s">
        <v>79</v>
      </c>
      <c r="AY190" s="22" t="s">
        <v>123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22" t="s">
        <v>77</v>
      </c>
      <c r="BK190" s="183">
        <f>ROUND(I190*H190,2)</f>
        <v>0</v>
      </c>
      <c r="BL190" s="22" t="s">
        <v>130</v>
      </c>
      <c r="BM190" s="22" t="s">
        <v>295</v>
      </c>
    </row>
    <row r="191" spans="2:65" s="1" customFormat="1" ht="13.5">
      <c r="B191" s="39"/>
      <c r="D191" s="184" t="s">
        <v>132</v>
      </c>
      <c r="F191" s="185" t="s">
        <v>294</v>
      </c>
      <c r="I191" s="186"/>
      <c r="L191" s="39"/>
      <c r="M191" s="187"/>
      <c r="N191" s="40"/>
      <c r="O191" s="40"/>
      <c r="P191" s="40"/>
      <c r="Q191" s="40"/>
      <c r="R191" s="40"/>
      <c r="S191" s="40"/>
      <c r="T191" s="68"/>
      <c r="AT191" s="22" t="s">
        <v>132</v>
      </c>
      <c r="AU191" s="22" t="s">
        <v>79</v>
      </c>
    </row>
    <row r="192" spans="2:65" s="1" customFormat="1" ht="27">
      <c r="B192" s="39"/>
      <c r="D192" s="184" t="s">
        <v>134</v>
      </c>
      <c r="F192" s="188" t="s">
        <v>296</v>
      </c>
      <c r="I192" s="186"/>
      <c r="L192" s="39"/>
      <c r="M192" s="187"/>
      <c r="N192" s="40"/>
      <c r="O192" s="40"/>
      <c r="P192" s="40"/>
      <c r="Q192" s="40"/>
      <c r="R192" s="40"/>
      <c r="S192" s="40"/>
      <c r="T192" s="68"/>
      <c r="AT192" s="22" t="s">
        <v>134</v>
      </c>
      <c r="AU192" s="22" t="s">
        <v>79</v>
      </c>
    </row>
    <row r="193" spans="2:65" s="1" customFormat="1" ht="16.5" customHeight="1">
      <c r="B193" s="171"/>
      <c r="C193" s="172" t="s">
        <v>297</v>
      </c>
      <c r="D193" s="172" t="s">
        <v>125</v>
      </c>
      <c r="E193" s="173" t="s">
        <v>298</v>
      </c>
      <c r="F193" s="174" t="s">
        <v>299</v>
      </c>
      <c r="G193" s="175" t="s">
        <v>128</v>
      </c>
      <c r="H193" s="176">
        <v>3</v>
      </c>
      <c r="I193" s="177"/>
      <c r="J193" s="178">
        <f>ROUND(I193*H193,2)</f>
        <v>0</v>
      </c>
      <c r="K193" s="174" t="s">
        <v>173</v>
      </c>
      <c r="L193" s="39"/>
      <c r="M193" s="179" t="s">
        <v>5</v>
      </c>
      <c r="N193" s="180" t="s">
        <v>40</v>
      </c>
      <c r="O193" s="40"/>
      <c r="P193" s="181">
        <f>O193*H193</f>
        <v>0</v>
      </c>
      <c r="Q193" s="181">
        <v>0.10940999999999999</v>
      </c>
      <c r="R193" s="181">
        <f>Q193*H193</f>
        <v>0.32822999999999997</v>
      </c>
      <c r="S193" s="181">
        <v>0</v>
      </c>
      <c r="T193" s="182">
        <f>S193*H193</f>
        <v>0</v>
      </c>
      <c r="AR193" s="22" t="s">
        <v>130</v>
      </c>
      <c r="AT193" s="22" t="s">
        <v>125</v>
      </c>
      <c r="AU193" s="22" t="s">
        <v>79</v>
      </c>
      <c r="AY193" s="22" t="s">
        <v>123</v>
      </c>
      <c r="BE193" s="183">
        <f>IF(N193="základní",J193,0)</f>
        <v>0</v>
      </c>
      <c r="BF193" s="183">
        <f>IF(N193="snížená",J193,0)</f>
        <v>0</v>
      </c>
      <c r="BG193" s="183">
        <f>IF(N193="zákl. přenesená",J193,0)</f>
        <v>0</v>
      </c>
      <c r="BH193" s="183">
        <f>IF(N193="sníž. přenesená",J193,0)</f>
        <v>0</v>
      </c>
      <c r="BI193" s="183">
        <f>IF(N193="nulová",J193,0)</f>
        <v>0</v>
      </c>
      <c r="BJ193" s="22" t="s">
        <v>77</v>
      </c>
      <c r="BK193" s="183">
        <f>ROUND(I193*H193,2)</f>
        <v>0</v>
      </c>
      <c r="BL193" s="22" t="s">
        <v>130</v>
      </c>
      <c r="BM193" s="22" t="s">
        <v>300</v>
      </c>
    </row>
    <row r="194" spans="2:65" s="1" customFormat="1" ht="13.5">
      <c r="B194" s="39"/>
      <c r="D194" s="184" t="s">
        <v>132</v>
      </c>
      <c r="F194" s="185" t="s">
        <v>301</v>
      </c>
      <c r="I194" s="186"/>
      <c r="L194" s="39"/>
      <c r="M194" s="187"/>
      <c r="N194" s="40"/>
      <c r="O194" s="40"/>
      <c r="P194" s="40"/>
      <c r="Q194" s="40"/>
      <c r="R194" s="40"/>
      <c r="S194" s="40"/>
      <c r="T194" s="68"/>
      <c r="AT194" s="22" t="s">
        <v>132</v>
      </c>
      <c r="AU194" s="22" t="s">
        <v>79</v>
      </c>
    </row>
    <row r="195" spans="2:65" s="1" customFormat="1" ht="54">
      <c r="B195" s="39"/>
      <c r="D195" s="184" t="s">
        <v>134</v>
      </c>
      <c r="F195" s="188" t="s">
        <v>302</v>
      </c>
      <c r="I195" s="186"/>
      <c r="L195" s="39"/>
      <c r="M195" s="187"/>
      <c r="N195" s="40"/>
      <c r="O195" s="40"/>
      <c r="P195" s="40"/>
      <c r="Q195" s="40"/>
      <c r="R195" s="40"/>
      <c r="S195" s="40"/>
      <c r="T195" s="68"/>
      <c r="AT195" s="22" t="s">
        <v>134</v>
      </c>
      <c r="AU195" s="22" t="s">
        <v>79</v>
      </c>
    </row>
    <row r="196" spans="2:65" s="1" customFormat="1" ht="16.5" customHeight="1">
      <c r="B196" s="171"/>
      <c r="C196" s="205" t="s">
        <v>303</v>
      </c>
      <c r="D196" s="205" t="s">
        <v>208</v>
      </c>
      <c r="E196" s="206" t="s">
        <v>304</v>
      </c>
      <c r="F196" s="207" t="s">
        <v>305</v>
      </c>
      <c r="G196" s="208" t="s">
        <v>128</v>
      </c>
      <c r="H196" s="209">
        <v>3</v>
      </c>
      <c r="I196" s="210"/>
      <c r="J196" s="211">
        <f>ROUND(I196*H196,2)</f>
        <v>0</v>
      </c>
      <c r="K196" s="207" t="s">
        <v>173</v>
      </c>
      <c r="L196" s="212"/>
      <c r="M196" s="213" t="s">
        <v>5</v>
      </c>
      <c r="N196" s="214" t="s">
        <v>40</v>
      </c>
      <c r="O196" s="40"/>
      <c r="P196" s="181">
        <f>O196*H196</f>
        <v>0</v>
      </c>
      <c r="Q196" s="181">
        <v>6.4999999999999997E-3</v>
      </c>
      <c r="R196" s="181">
        <f>Q196*H196</f>
        <v>1.95E-2</v>
      </c>
      <c r="S196" s="181">
        <v>0</v>
      </c>
      <c r="T196" s="182">
        <f>S196*H196</f>
        <v>0</v>
      </c>
      <c r="AR196" s="22" t="s">
        <v>177</v>
      </c>
      <c r="AT196" s="22" t="s">
        <v>208</v>
      </c>
      <c r="AU196" s="22" t="s">
        <v>79</v>
      </c>
      <c r="AY196" s="22" t="s">
        <v>123</v>
      </c>
      <c r="BE196" s="183">
        <f>IF(N196="základní",J196,0)</f>
        <v>0</v>
      </c>
      <c r="BF196" s="183">
        <f>IF(N196="snížená",J196,0)</f>
        <v>0</v>
      </c>
      <c r="BG196" s="183">
        <f>IF(N196="zákl. přenesená",J196,0)</f>
        <v>0</v>
      </c>
      <c r="BH196" s="183">
        <f>IF(N196="sníž. přenesená",J196,0)</f>
        <v>0</v>
      </c>
      <c r="BI196" s="183">
        <f>IF(N196="nulová",J196,0)</f>
        <v>0</v>
      </c>
      <c r="BJ196" s="22" t="s">
        <v>77</v>
      </c>
      <c r="BK196" s="183">
        <f>ROUND(I196*H196,2)</f>
        <v>0</v>
      </c>
      <c r="BL196" s="22" t="s">
        <v>130</v>
      </c>
      <c r="BM196" s="22" t="s">
        <v>306</v>
      </c>
    </row>
    <row r="197" spans="2:65" s="1" customFormat="1" ht="27">
      <c r="B197" s="39"/>
      <c r="D197" s="184" t="s">
        <v>132</v>
      </c>
      <c r="F197" s="185" t="s">
        <v>307</v>
      </c>
      <c r="I197" s="186"/>
      <c r="L197" s="39"/>
      <c r="M197" s="187"/>
      <c r="N197" s="40"/>
      <c r="O197" s="40"/>
      <c r="P197" s="40"/>
      <c r="Q197" s="40"/>
      <c r="R197" s="40"/>
      <c r="S197" s="40"/>
      <c r="T197" s="68"/>
      <c r="AT197" s="22" t="s">
        <v>132</v>
      </c>
      <c r="AU197" s="22" t="s">
        <v>79</v>
      </c>
    </row>
    <row r="198" spans="2:65" s="1" customFormat="1" ht="25.5" customHeight="1">
      <c r="B198" s="171"/>
      <c r="C198" s="172" t="s">
        <v>308</v>
      </c>
      <c r="D198" s="172" t="s">
        <v>125</v>
      </c>
      <c r="E198" s="173" t="s">
        <v>309</v>
      </c>
      <c r="F198" s="174" t="s">
        <v>310</v>
      </c>
      <c r="G198" s="175" t="s">
        <v>172</v>
      </c>
      <c r="H198" s="176">
        <v>42.2</v>
      </c>
      <c r="I198" s="177"/>
      <c r="J198" s="178">
        <f>ROUND(I198*H198,2)</f>
        <v>0</v>
      </c>
      <c r="K198" s="174" t="s">
        <v>129</v>
      </c>
      <c r="L198" s="39"/>
      <c r="M198" s="179" t="s">
        <v>5</v>
      </c>
      <c r="N198" s="180" t="s">
        <v>40</v>
      </c>
      <c r="O198" s="40"/>
      <c r="P198" s="181">
        <f>O198*H198</f>
        <v>0</v>
      </c>
      <c r="Q198" s="181">
        <v>8.0000000000000007E-5</v>
      </c>
      <c r="R198" s="181">
        <f>Q198*H198</f>
        <v>3.3760000000000005E-3</v>
      </c>
      <c r="S198" s="181">
        <v>0</v>
      </c>
      <c r="T198" s="182">
        <f>S198*H198</f>
        <v>0</v>
      </c>
      <c r="AR198" s="22" t="s">
        <v>130</v>
      </c>
      <c r="AT198" s="22" t="s">
        <v>125</v>
      </c>
      <c r="AU198" s="22" t="s">
        <v>79</v>
      </c>
      <c r="AY198" s="22" t="s">
        <v>123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22" t="s">
        <v>77</v>
      </c>
      <c r="BK198" s="183">
        <f>ROUND(I198*H198,2)</f>
        <v>0</v>
      </c>
      <c r="BL198" s="22" t="s">
        <v>130</v>
      </c>
      <c r="BM198" s="22" t="s">
        <v>311</v>
      </c>
    </row>
    <row r="199" spans="2:65" s="1" customFormat="1" ht="13.5">
      <c r="B199" s="39"/>
      <c r="D199" s="184" t="s">
        <v>132</v>
      </c>
      <c r="F199" s="185" t="s">
        <v>312</v>
      </c>
      <c r="I199" s="186"/>
      <c r="L199" s="39"/>
      <c r="M199" s="187"/>
      <c r="N199" s="40"/>
      <c r="O199" s="40"/>
      <c r="P199" s="40"/>
      <c r="Q199" s="40"/>
      <c r="R199" s="40"/>
      <c r="S199" s="40"/>
      <c r="T199" s="68"/>
      <c r="AT199" s="22" t="s">
        <v>132</v>
      </c>
      <c r="AU199" s="22" t="s">
        <v>79</v>
      </c>
    </row>
    <row r="200" spans="2:65" s="11" customFormat="1" ht="13.5">
      <c r="B200" s="189"/>
      <c r="D200" s="184" t="s">
        <v>142</v>
      </c>
      <c r="E200" s="190" t="s">
        <v>5</v>
      </c>
      <c r="F200" s="191" t="s">
        <v>313</v>
      </c>
      <c r="H200" s="192">
        <v>31.5</v>
      </c>
      <c r="I200" s="193"/>
      <c r="L200" s="189"/>
      <c r="M200" s="194"/>
      <c r="N200" s="195"/>
      <c r="O200" s="195"/>
      <c r="P200" s="195"/>
      <c r="Q200" s="195"/>
      <c r="R200" s="195"/>
      <c r="S200" s="195"/>
      <c r="T200" s="196"/>
      <c r="AT200" s="190" t="s">
        <v>142</v>
      </c>
      <c r="AU200" s="190" t="s">
        <v>79</v>
      </c>
      <c r="AV200" s="11" t="s">
        <v>79</v>
      </c>
      <c r="AW200" s="11" t="s">
        <v>33</v>
      </c>
      <c r="AX200" s="11" t="s">
        <v>69</v>
      </c>
      <c r="AY200" s="190" t="s">
        <v>123</v>
      </c>
    </row>
    <row r="201" spans="2:65" s="11" customFormat="1" ht="13.5">
      <c r="B201" s="189"/>
      <c r="D201" s="184" t="s">
        <v>142</v>
      </c>
      <c r="E201" s="190" t="s">
        <v>5</v>
      </c>
      <c r="F201" s="191" t="s">
        <v>314</v>
      </c>
      <c r="H201" s="192">
        <v>10.7</v>
      </c>
      <c r="I201" s="193"/>
      <c r="L201" s="189"/>
      <c r="M201" s="194"/>
      <c r="N201" s="195"/>
      <c r="O201" s="195"/>
      <c r="P201" s="195"/>
      <c r="Q201" s="195"/>
      <c r="R201" s="195"/>
      <c r="S201" s="195"/>
      <c r="T201" s="196"/>
      <c r="AT201" s="190" t="s">
        <v>142</v>
      </c>
      <c r="AU201" s="190" t="s">
        <v>79</v>
      </c>
      <c r="AV201" s="11" t="s">
        <v>79</v>
      </c>
      <c r="AW201" s="11" t="s">
        <v>33</v>
      </c>
      <c r="AX201" s="11" t="s">
        <v>69</v>
      </c>
      <c r="AY201" s="190" t="s">
        <v>123</v>
      </c>
    </row>
    <row r="202" spans="2:65" s="12" customFormat="1" ht="13.5">
      <c r="B202" s="197"/>
      <c r="D202" s="184" t="s">
        <v>142</v>
      </c>
      <c r="E202" s="198" t="s">
        <v>5</v>
      </c>
      <c r="F202" s="199" t="s">
        <v>144</v>
      </c>
      <c r="H202" s="200">
        <v>42.2</v>
      </c>
      <c r="I202" s="201"/>
      <c r="L202" s="197"/>
      <c r="M202" s="202"/>
      <c r="N202" s="203"/>
      <c r="O202" s="203"/>
      <c r="P202" s="203"/>
      <c r="Q202" s="203"/>
      <c r="R202" s="203"/>
      <c r="S202" s="203"/>
      <c r="T202" s="204"/>
      <c r="AT202" s="198" t="s">
        <v>142</v>
      </c>
      <c r="AU202" s="198" t="s">
        <v>79</v>
      </c>
      <c r="AV202" s="12" t="s">
        <v>130</v>
      </c>
      <c r="AW202" s="12" t="s">
        <v>33</v>
      </c>
      <c r="AX202" s="12" t="s">
        <v>77</v>
      </c>
      <c r="AY202" s="198" t="s">
        <v>123</v>
      </c>
    </row>
    <row r="203" spans="2:65" s="1" customFormat="1" ht="25.5" customHeight="1">
      <c r="B203" s="171"/>
      <c r="C203" s="172" t="s">
        <v>315</v>
      </c>
      <c r="D203" s="172" t="s">
        <v>125</v>
      </c>
      <c r="E203" s="173" t="s">
        <v>316</v>
      </c>
      <c r="F203" s="174" t="s">
        <v>317</v>
      </c>
      <c r="G203" s="175" t="s">
        <v>138</v>
      </c>
      <c r="H203" s="176">
        <v>2</v>
      </c>
      <c r="I203" s="177"/>
      <c r="J203" s="178">
        <f>ROUND(I203*H203,2)</f>
        <v>0</v>
      </c>
      <c r="K203" s="174" t="s">
        <v>129</v>
      </c>
      <c r="L203" s="39"/>
      <c r="M203" s="179" t="s">
        <v>5</v>
      </c>
      <c r="N203" s="180" t="s">
        <v>40</v>
      </c>
      <c r="O203" s="40"/>
      <c r="P203" s="181">
        <f>O203*H203</f>
        <v>0</v>
      </c>
      <c r="Q203" s="181">
        <v>5.9999999999999995E-4</v>
      </c>
      <c r="R203" s="181">
        <f>Q203*H203</f>
        <v>1.1999999999999999E-3</v>
      </c>
      <c r="S203" s="181">
        <v>0</v>
      </c>
      <c r="T203" s="182">
        <f>S203*H203</f>
        <v>0</v>
      </c>
      <c r="AR203" s="22" t="s">
        <v>130</v>
      </c>
      <c r="AT203" s="22" t="s">
        <v>125</v>
      </c>
      <c r="AU203" s="22" t="s">
        <v>79</v>
      </c>
      <c r="AY203" s="22" t="s">
        <v>123</v>
      </c>
      <c r="BE203" s="183">
        <f>IF(N203="základní",J203,0)</f>
        <v>0</v>
      </c>
      <c r="BF203" s="183">
        <f>IF(N203="snížená",J203,0)</f>
        <v>0</v>
      </c>
      <c r="BG203" s="183">
        <f>IF(N203="zákl. přenesená",J203,0)</f>
        <v>0</v>
      </c>
      <c r="BH203" s="183">
        <f>IF(N203="sníž. přenesená",J203,0)</f>
        <v>0</v>
      </c>
      <c r="BI203" s="183">
        <f>IF(N203="nulová",J203,0)</f>
        <v>0</v>
      </c>
      <c r="BJ203" s="22" t="s">
        <v>77</v>
      </c>
      <c r="BK203" s="183">
        <f>ROUND(I203*H203,2)</f>
        <v>0</v>
      </c>
      <c r="BL203" s="22" t="s">
        <v>130</v>
      </c>
      <c r="BM203" s="22" t="s">
        <v>318</v>
      </c>
    </row>
    <row r="204" spans="2:65" s="1" customFormat="1" ht="13.5">
      <c r="B204" s="39"/>
      <c r="D204" s="184" t="s">
        <v>132</v>
      </c>
      <c r="F204" s="185" t="s">
        <v>319</v>
      </c>
      <c r="I204" s="186"/>
      <c r="L204" s="39"/>
      <c r="M204" s="187"/>
      <c r="N204" s="40"/>
      <c r="O204" s="40"/>
      <c r="P204" s="40"/>
      <c r="Q204" s="40"/>
      <c r="R204" s="40"/>
      <c r="S204" s="40"/>
      <c r="T204" s="68"/>
      <c r="AT204" s="22" t="s">
        <v>132</v>
      </c>
      <c r="AU204" s="22" t="s">
        <v>79</v>
      </c>
    </row>
    <row r="205" spans="2:65" s="11" customFormat="1" ht="13.5">
      <c r="B205" s="189"/>
      <c r="D205" s="184" t="s">
        <v>142</v>
      </c>
      <c r="E205" s="190" t="s">
        <v>5</v>
      </c>
      <c r="F205" s="191" t="s">
        <v>320</v>
      </c>
      <c r="H205" s="192">
        <v>2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142</v>
      </c>
      <c r="AU205" s="190" t="s">
        <v>79</v>
      </c>
      <c r="AV205" s="11" t="s">
        <v>79</v>
      </c>
      <c r="AW205" s="11" t="s">
        <v>33</v>
      </c>
      <c r="AX205" s="11" t="s">
        <v>69</v>
      </c>
      <c r="AY205" s="190" t="s">
        <v>123</v>
      </c>
    </row>
    <row r="206" spans="2:65" s="12" customFormat="1" ht="13.5">
      <c r="B206" s="197"/>
      <c r="D206" s="184" t="s">
        <v>142</v>
      </c>
      <c r="E206" s="198" t="s">
        <v>5</v>
      </c>
      <c r="F206" s="199" t="s">
        <v>144</v>
      </c>
      <c r="H206" s="200">
        <v>2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142</v>
      </c>
      <c r="AU206" s="198" t="s">
        <v>79</v>
      </c>
      <c r="AV206" s="12" t="s">
        <v>130</v>
      </c>
      <c r="AW206" s="12" t="s">
        <v>33</v>
      </c>
      <c r="AX206" s="12" t="s">
        <v>77</v>
      </c>
      <c r="AY206" s="198" t="s">
        <v>123</v>
      </c>
    </row>
    <row r="207" spans="2:65" s="1" customFormat="1" ht="25.5" customHeight="1">
      <c r="B207" s="171"/>
      <c r="C207" s="172" t="s">
        <v>321</v>
      </c>
      <c r="D207" s="172" t="s">
        <v>125</v>
      </c>
      <c r="E207" s="173" t="s">
        <v>322</v>
      </c>
      <c r="F207" s="174" t="s">
        <v>323</v>
      </c>
      <c r="G207" s="175" t="s">
        <v>172</v>
      </c>
      <c r="H207" s="176">
        <v>107.1</v>
      </c>
      <c r="I207" s="177"/>
      <c r="J207" s="178">
        <f>ROUND(I207*H207,2)</f>
        <v>0</v>
      </c>
      <c r="K207" s="174" t="s">
        <v>129</v>
      </c>
      <c r="L207" s="39"/>
      <c r="M207" s="179" t="s">
        <v>5</v>
      </c>
      <c r="N207" s="180" t="s">
        <v>40</v>
      </c>
      <c r="O207" s="40"/>
      <c r="P207" s="181">
        <f>O207*H207</f>
        <v>0</v>
      </c>
      <c r="Q207" s="181">
        <v>8.0879999999999994E-2</v>
      </c>
      <c r="R207" s="181">
        <f>Q207*H207</f>
        <v>8.6622479999999982</v>
      </c>
      <c r="S207" s="181">
        <v>0</v>
      </c>
      <c r="T207" s="182">
        <f>S207*H207</f>
        <v>0</v>
      </c>
      <c r="AR207" s="22" t="s">
        <v>130</v>
      </c>
      <c r="AT207" s="22" t="s">
        <v>125</v>
      </c>
      <c r="AU207" s="22" t="s">
        <v>79</v>
      </c>
      <c r="AY207" s="22" t="s">
        <v>123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22" t="s">
        <v>77</v>
      </c>
      <c r="BK207" s="183">
        <f>ROUND(I207*H207,2)</f>
        <v>0</v>
      </c>
      <c r="BL207" s="22" t="s">
        <v>130</v>
      </c>
      <c r="BM207" s="22" t="s">
        <v>324</v>
      </c>
    </row>
    <row r="208" spans="2:65" s="1" customFormat="1" ht="40.5">
      <c r="B208" s="39"/>
      <c r="D208" s="184" t="s">
        <v>132</v>
      </c>
      <c r="F208" s="185" t="s">
        <v>325</v>
      </c>
      <c r="I208" s="186"/>
      <c r="L208" s="39"/>
      <c r="M208" s="187"/>
      <c r="N208" s="40"/>
      <c r="O208" s="40"/>
      <c r="P208" s="40"/>
      <c r="Q208" s="40"/>
      <c r="R208" s="40"/>
      <c r="S208" s="40"/>
      <c r="T208" s="68"/>
      <c r="AT208" s="22" t="s">
        <v>132</v>
      </c>
      <c r="AU208" s="22" t="s">
        <v>79</v>
      </c>
    </row>
    <row r="209" spans="2:65" s="1" customFormat="1" ht="27">
      <c r="B209" s="39"/>
      <c r="D209" s="184" t="s">
        <v>134</v>
      </c>
      <c r="F209" s="188" t="s">
        <v>326</v>
      </c>
      <c r="I209" s="186"/>
      <c r="L209" s="39"/>
      <c r="M209" s="187"/>
      <c r="N209" s="40"/>
      <c r="O209" s="40"/>
      <c r="P209" s="40"/>
      <c r="Q209" s="40"/>
      <c r="R209" s="40"/>
      <c r="S209" s="40"/>
      <c r="T209" s="68"/>
      <c r="AT209" s="22" t="s">
        <v>134</v>
      </c>
      <c r="AU209" s="22" t="s">
        <v>79</v>
      </c>
    </row>
    <row r="210" spans="2:65" s="1" customFormat="1" ht="16.5" customHeight="1">
      <c r="B210" s="171"/>
      <c r="C210" s="205" t="s">
        <v>327</v>
      </c>
      <c r="D210" s="205" t="s">
        <v>208</v>
      </c>
      <c r="E210" s="206" t="s">
        <v>328</v>
      </c>
      <c r="F210" s="207" t="s">
        <v>329</v>
      </c>
      <c r="G210" s="208" t="s">
        <v>172</v>
      </c>
      <c r="H210" s="209">
        <v>107.1</v>
      </c>
      <c r="I210" s="210"/>
      <c r="J210" s="211">
        <f>ROUND(I210*H210,2)</f>
        <v>0</v>
      </c>
      <c r="K210" s="207" t="s">
        <v>129</v>
      </c>
      <c r="L210" s="212"/>
      <c r="M210" s="213" t="s">
        <v>5</v>
      </c>
      <c r="N210" s="214" t="s">
        <v>40</v>
      </c>
      <c r="O210" s="40"/>
      <c r="P210" s="181">
        <f>O210*H210</f>
        <v>0</v>
      </c>
      <c r="Q210" s="181">
        <v>4.5999999999999999E-2</v>
      </c>
      <c r="R210" s="181">
        <f>Q210*H210</f>
        <v>4.9265999999999996</v>
      </c>
      <c r="S210" s="181">
        <v>0</v>
      </c>
      <c r="T210" s="182">
        <f>S210*H210</f>
        <v>0</v>
      </c>
      <c r="AR210" s="22" t="s">
        <v>177</v>
      </c>
      <c r="AT210" s="22" t="s">
        <v>208</v>
      </c>
      <c r="AU210" s="22" t="s">
        <v>79</v>
      </c>
      <c r="AY210" s="22" t="s">
        <v>123</v>
      </c>
      <c r="BE210" s="183">
        <f>IF(N210="základní",J210,0)</f>
        <v>0</v>
      </c>
      <c r="BF210" s="183">
        <f>IF(N210="snížená",J210,0)</f>
        <v>0</v>
      </c>
      <c r="BG210" s="183">
        <f>IF(N210="zákl. přenesená",J210,0)</f>
        <v>0</v>
      </c>
      <c r="BH210" s="183">
        <f>IF(N210="sníž. přenesená",J210,0)</f>
        <v>0</v>
      </c>
      <c r="BI210" s="183">
        <f>IF(N210="nulová",J210,0)</f>
        <v>0</v>
      </c>
      <c r="BJ210" s="22" t="s">
        <v>77</v>
      </c>
      <c r="BK210" s="183">
        <f>ROUND(I210*H210,2)</f>
        <v>0</v>
      </c>
      <c r="BL210" s="22" t="s">
        <v>130</v>
      </c>
      <c r="BM210" s="22" t="s">
        <v>330</v>
      </c>
    </row>
    <row r="211" spans="2:65" s="1" customFormat="1" ht="13.5">
      <c r="B211" s="39"/>
      <c r="D211" s="184" t="s">
        <v>132</v>
      </c>
      <c r="F211" s="185" t="s">
        <v>329</v>
      </c>
      <c r="I211" s="186"/>
      <c r="L211" s="39"/>
      <c r="M211" s="187"/>
      <c r="N211" s="40"/>
      <c r="O211" s="40"/>
      <c r="P211" s="40"/>
      <c r="Q211" s="40"/>
      <c r="R211" s="40"/>
      <c r="S211" s="40"/>
      <c r="T211" s="68"/>
      <c r="AT211" s="22" t="s">
        <v>132</v>
      </c>
      <c r="AU211" s="22" t="s">
        <v>79</v>
      </c>
    </row>
    <row r="212" spans="2:65" s="1" customFormat="1" ht="25.5" customHeight="1">
      <c r="B212" s="171"/>
      <c r="C212" s="172" t="s">
        <v>331</v>
      </c>
      <c r="D212" s="172" t="s">
        <v>125</v>
      </c>
      <c r="E212" s="173" t="s">
        <v>332</v>
      </c>
      <c r="F212" s="174" t="s">
        <v>333</v>
      </c>
      <c r="G212" s="175" t="s">
        <v>172</v>
      </c>
      <c r="H212" s="176">
        <v>112.3</v>
      </c>
      <c r="I212" s="177"/>
      <c r="J212" s="178">
        <f>ROUND(I212*H212,2)</f>
        <v>0</v>
      </c>
      <c r="K212" s="174" t="s">
        <v>129</v>
      </c>
      <c r="L212" s="39"/>
      <c r="M212" s="179" t="s">
        <v>5</v>
      </c>
      <c r="N212" s="180" t="s">
        <v>40</v>
      </c>
      <c r="O212" s="40"/>
      <c r="P212" s="181">
        <f>O212*H212</f>
        <v>0</v>
      </c>
      <c r="Q212" s="181">
        <v>0.16849</v>
      </c>
      <c r="R212" s="181">
        <f>Q212*H212</f>
        <v>18.921427000000001</v>
      </c>
      <c r="S212" s="181">
        <v>0</v>
      </c>
      <c r="T212" s="182">
        <f>S212*H212</f>
        <v>0</v>
      </c>
      <c r="AR212" s="22" t="s">
        <v>130</v>
      </c>
      <c r="AT212" s="22" t="s">
        <v>125</v>
      </c>
      <c r="AU212" s="22" t="s">
        <v>79</v>
      </c>
      <c r="AY212" s="22" t="s">
        <v>123</v>
      </c>
      <c r="BE212" s="183">
        <f>IF(N212="základní",J212,0)</f>
        <v>0</v>
      </c>
      <c r="BF212" s="183">
        <f>IF(N212="snížená",J212,0)</f>
        <v>0</v>
      </c>
      <c r="BG212" s="183">
        <f>IF(N212="zákl. přenesená",J212,0)</f>
        <v>0</v>
      </c>
      <c r="BH212" s="183">
        <f>IF(N212="sníž. přenesená",J212,0)</f>
        <v>0</v>
      </c>
      <c r="BI212" s="183">
        <f>IF(N212="nulová",J212,0)</f>
        <v>0</v>
      </c>
      <c r="BJ212" s="22" t="s">
        <v>77</v>
      </c>
      <c r="BK212" s="183">
        <f>ROUND(I212*H212,2)</f>
        <v>0</v>
      </c>
      <c r="BL212" s="22" t="s">
        <v>130</v>
      </c>
      <c r="BM212" s="22" t="s">
        <v>334</v>
      </c>
    </row>
    <row r="213" spans="2:65" s="1" customFormat="1" ht="27">
      <c r="B213" s="39"/>
      <c r="D213" s="184" t="s">
        <v>132</v>
      </c>
      <c r="F213" s="185" t="s">
        <v>335</v>
      </c>
      <c r="I213" s="186"/>
      <c r="L213" s="39"/>
      <c r="M213" s="187"/>
      <c r="N213" s="40"/>
      <c r="O213" s="40"/>
      <c r="P213" s="40"/>
      <c r="Q213" s="40"/>
      <c r="R213" s="40"/>
      <c r="S213" s="40"/>
      <c r="T213" s="68"/>
      <c r="AT213" s="22" t="s">
        <v>132</v>
      </c>
      <c r="AU213" s="22" t="s">
        <v>79</v>
      </c>
    </row>
    <row r="214" spans="2:65" s="1" customFormat="1" ht="16.5" customHeight="1">
      <c r="B214" s="171"/>
      <c r="C214" s="205" t="s">
        <v>336</v>
      </c>
      <c r="D214" s="205" t="s">
        <v>208</v>
      </c>
      <c r="E214" s="206" t="s">
        <v>337</v>
      </c>
      <c r="F214" s="207" t="s">
        <v>338</v>
      </c>
      <c r="G214" s="208" t="s">
        <v>172</v>
      </c>
      <c r="H214" s="209">
        <v>108.5</v>
      </c>
      <c r="I214" s="210"/>
      <c r="J214" s="211">
        <f>ROUND(I214*H214,2)</f>
        <v>0</v>
      </c>
      <c r="K214" s="207" t="s">
        <v>129</v>
      </c>
      <c r="L214" s="212"/>
      <c r="M214" s="213" t="s">
        <v>5</v>
      </c>
      <c r="N214" s="214" t="s">
        <v>40</v>
      </c>
      <c r="O214" s="40"/>
      <c r="P214" s="181">
        <f>O214*H214</f>
        <v>0</v>
      </c>
      <c r="Q214" s="181">
        <v>0.125</v>
      </c>
      <c r="R214" s="181">
        <f>Q214*H214</f>
        <v>13.5625</v>
      </c>
      <c r="S214" s="181">
        <v>0</v>
      </c>
      <c r="T214" s="182">
        <f>S214*H214</f>
        <v>0</v>
      </c>
      <c r="AR214" s="22" t="s">
        <v>177</v>
      </c>
      <c r="AT214" s="22" t="s">
        <v>208</v>
      </c>
      <c r="AU214" s="22" t="s">
        <v>79</v>
      </c>
      <c r="AY214" s="22" t="s">
        <v>123</v>
      </c>
      <c r="BE214" s="183">
        <f>IF(N214="základní",J214,0)</f>
        <v>0</v>
      </c>
      <c r="BF214" s="183">
        <f>IF(N214="snížená",J214,0)</f>
        <v>0</v>
      </c>
      <c r="BG214" s="183">
        <f>IF(N214="zákl. přenesená",J214,0)</f>
        <v>0</v>
      </c>
      <c r="BH214" s="183">
        <f>IF(N214="sníž. přenesená",J214,0)</f>
        <v>0</v>
      </c>
      <c r="BI214" s="183">
        <f>IF(N214="nulová",J214,0)</f>
        <v>0</v>
      </c>
      <c r="BJ214" s="22" t="s">
        <v>77</v>
      </c>
      <c r="BK214" s="183">
        <f>ROUND(I214*H214,2)</f>
        <v>0</v>
      </c>
      <c r="BL214" s="22" t="s">
        <v>130</v>
      </c>
      <c r="BM214" s="22" t="s">
        <v>339</v>
      </c>
    </row>
    <row r="215" spans="2:65" s="1" customFormat="1" ht="13.5">
      <c r="B215" s="39"/>
      <c r="D215" s="184" t="s">
        <v>132</v>
      </c>
      <c r="F215" s="185" t="s">
        <v>338</v>
      </c>
      <c r="I215" s="186"/>
      <c r="L215" s="39"/>
      <c r="M215" s="187"/>
      <c r="N215" s="40"/>
      <c r="O215" s="40"/>
      <c r="P215" s="40"/>
      <c r="Q215" s="40"/>
      <c r="R215" s="40"/>
      <c r="S215" s="40"/>
      <c r="T215" s="68"/>
      <c r="AT215" s="22" t="s">
        <v>132</v>
      </c>
      <c r="AU215" s="22" t="s">
        <v>79</v>
      </c>
    </row>
    <row r="216" spans="2:65" s="11" customFormat="1" ht="13.5">
      <c r="B216" s="189"/>
      <c r="D216" s="184" t="s">
        <v>142</v>
      </c>
      <c r="E216" s="190" t="s">
        <v>5</v>
      </c>
      <c r="F216" s="191" t="s">
        <v>340</v>
      </c>
      <c r="H216" s="192">
        <v>7.3</v>
      </c>
      <c r="I216" s="193"/>
      <c r="L216" s="189"/>
      <c r="M216" s="194"/>
      <c r="N216" s="195"/>
      <c r="O216" s="195"/>
      <c r="P216" s="195"/>
      <c r="Q216" s="195"/>
      <c r="R216" s="195"/>
      <c r="S216" s="195"/>
      <c r="T216" s="196"/>
      <c r="AT216" s="190" t="s">
        <v>142</v>
      </c>
      <c r="AU216" s="190" t="s">
        <v>79</v>
      </c>
      <c r="AV216" s="11" t="s">
        <v>79</v>
      </c>
      <c r="AW216" s="11" t="s">
        <v>33</v>
      </c>
      <c r="AX216" s="11" t="s">
        <v>69</v>
      </c>
      <c r="AY216" s="190" t="s">
        <v>123</v>
      </c>
    </row>
    <row r="217" spans="2:65" s="11" customFormat="1" ht="13.5">
      <c r="B217" s="189"/>
      <c r="D217" s="184" t="s">
        <v>142</v>
      </c>
      <c r="E217" s="190" t="s">
        <v>5</v>
      </c>
      <c r="F217" s="191" t="s">
        <v>341</v>
      </c>
      <c r="H217" s="192">
        <v>5</v>
      </c>
      <c r="I217" s="193"/>
      <c r="L217" s="189"/>
      <c r="M217" s="194"/>
      <c r="N217" s="195"/>
      <c r="O217" s="195"/>
      <c r="P217" s="195"/>
      <c r="Q217" s="195"/>
      <c r="R217" s="195"/>
      <c r="S217" s="195"/>
      <c r="T217" s="196"/>
      <c r="AT217" s="190" t="s">
        <v>142</v>
      </c>
      <c r="AU217" s="190" t="s">
        <v>79</v>
      </c>
      <c r="AV217" s="11" t="s">
        <v>79</v>
      </c>
      <c r="AW217" s="11" t="s">
        <v>33</v>
      </c>
      <c r="AX217" s="11" t="s">
        <v>69</v>
      </c>
      <c r="AY217" s="190" t="s">
        <v>123</v>
      </c>
    </row>
    <row r="218" spans="2:65" s="11" customFormat="1" ht="13.5">
      <c r="B218" s="189"/>
      <c r="D218" s="184" t="s">
        <v>142</v>
      </c>
      <c r="E218" s="190" t="s">
        <v>5</v>
      </c>
      <c r="F218" s="191" t="s">
        <v>342</v>
      </c>
      <c r="H218" s="192">
        <v>96.2</v>
      </c>
      <c r="I218" s="193"/>
      <c r="L218" s="189"/>
      <c r="M218" s="194"/>
      <c r="N218" s="195"/>
      <c r="O218" s="195"/>
      <c r="P218" s="195"/>
      <c r="Q218" s="195"/>
      <c r="R218" s="195"/>
      <c r="S218" s="195"/>
      <c r="T218" s="196"/>
      <c r="AT218" s="190" t="s">
        <v>142</v>
      </c>
      <c r="AU218" s="190" t="s">
        <v>79</v>
      </c>
      <c r="AV218" s="11" t="s">
        <v>79</v>
      </c>
      <c r="AW218" s="11" t="s">
        <v>33</v>
      </c>
      <c r="AX218" s="11" t="s">
        <v>69</v>
      </c>
      <c r="AY218" s="190" t="s">
        <v>123</v>
      </c>
    </row>
    <row r="219" spans="2:65" s="12" customFormat="1" ht="13.5">
      <c r="B219" s="197"/>
      <c r="D219" s="184" t="s">
        <v>142</v>
      </c>
      <c r="E219" s="198" t="s">
        <v>5</v>
      </c>
      <c r="F219" s="199" t="s">
        <v>144</v>
      </c>
      <c r="H219" s="200">
        <v>108.5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142</v>
      </c>
      <c r="AU219" s="198" t="s">
        <v>79</v>
      </c>
      <c r="AV219" s="12" t="s">
        <v>130</v>
      </c>
      <c r="AW219" s="12" t="s">
        <v>33</v>
      </c>
      <c r="AX219" s="12" t="s">
        <v>77</v>
      </c>
      <c r="AY219" s="198" t="s">
        <v>123</v>
      </c>
    </row>
    <row r="220" spans="2:65" s="1" customFormat="1" ht="16.5" customHeight="1">
      <c r="B220" s="171"/>
      <c r="C220" s="205" t="s">
        <v>343</v>
      </c>
      <c r="D220" s="205" t="s">
        <v>208</v>
      </c>
      <c r="E220" s="206" t="s">
        <v>344</v>
      </c>
      <c r="F220" s="207" t="s">
        <v>345</v>
      </c>
      <c r="G220" s="208" t="s">
        <v>172</v>
      </c>
      <c r="H220" s="209">
        <v>1.6</v>
      </c>
      <c r="I220" s="210"/>
      <c r="J220" s="211">
        <f>ROUND(I220*H220,2)</f>
        <v>0</v>
      </c>
      <c r="K220" s="207" t="s">
        <v>129</v>
      </c>
      <c r="L220" s="212"/>
      <c r="M220" s="213" t="s">
        <v>5</v>
      </c>
      <c r="N220" s="214" t="s">
        <v>40</v>
      </c>
      <c r="O220" s="40"/>
      <c r="P220" s="181">
        <f>O220*H220</f>
        <v>0</v>
      </c>
      <c r="Q220" s="181">
        <v>0.125</v>
      </c>
      <c r="R220" s="181">
        <f>Q220*H220</f>
        <v>0.2</v>
      </c>
      <c r="S220" s="181">
        <v>0</v>
      </c>
      <c r="T220" s="182">
        <f>S220*H220</f>
        <v>0</v>
      </c>
      <c r="AR220" s="22" t="s">
        <v>177</v>
      </c>
      <c r="AT220" s="22" t="s">
        <v>208</v>
      </c>
      <c r="AU220" s="22" t="s">
        <v>79</v>
      </c>
      <c r="AY220" s="22" t="s">
        <v>123</v>
      </c>
      <c r="BE220" s="183">
        <f>IF(N220="základní",J220,0)</f>
        <v>0</v>
      </c>
      <c r="BF220" s="183">
        <f>IF(N220="snížená",J220,0)</f>
        <v>0</v>
      </c>
      <c r="BG220" s="183">
        <f>IF(N220="zákl. přenesená",J220,0)</f>
        <v>0</v>
      </c>
      <c r="BH220" s="183">
        <f>IF(N220="sníž. přenesená",J220,0)</f>
        <v>0</v>
      </c>
      <c r="BI220" s="183">
        <f>IF(N220="nulová",J220,0)</f>
        <v>0</v>
      </c>
      <c r="BJ220" s="22" t="s">
        <v>77</v>
      </c>
      <c r="BK220" s="183">
        <f>ROUND(I220*H220,2)</f>
        <v>0</v>
      </c>
      <c r="BL220" s="22" t="s">
        <v>130</v>
      </c>
      <c r="BM220" s="22" t="s">
        <v>346</v>
      </c>
    </row>
    <row r="221" spans="2:65" s="1" customFormat="1" ht="13.5">
      <c r="B221" s="39"/>
      <c r="D221" s="184" t="s">
        <v>132</v>
      </c>
      <c r="F221" s="185" t="s">
        <v>345</v>
      </c>
      <c r="I221" s="186"/>
      <c r="L221" s="39"/>
      <c r="M221" s="187"/>
      <c r="N221" s="40"/>
      <c r="O221" s="40"/>
      <c r="P221" s="40"/>
      <c r="Q221" s="40"/>
      <c r="R221" s="40"/>
      <c r="S221" s="40"/>
      <c r="T221" s="68"/>
      <c r="AT221" s="22" t="s">
        <v>132</v>
      </c>
      <c r="AU221" s="22" t="s">
        <v>79</v>
      </c>
    </row>
    <row r="222" spans="2:65" s="11" customFormat="1" ht="13.5">
      <c r="B222" s="189"/>
      <c r="D222" s="184" t="s">
        <v>142</v>
      </c>
      <c r="E222" s="190" t="s">
        <v>5</v>
      </c>
      <c r="F222" s="191" t="s">
        <v>347</v>
      </c>
      <c r="H222" s="192">
        <v>1.6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142</v>
      </c>
      <c r="AU222" s="190" t="s">
        <v>79</v>
      </c>
      <c r="AV222" s="11" t="s">
        <v>79</v>
      </c>
      <c r="AW222" s="11" t="s">
        <v>33</v>
      </c>
      <c r="AX222" s="11" t="s">
        <v>69</v>
      </c>
      <c r="AY222" s="190" t="s">
        <v>123</v>
      </c>
    </row>
    <row r="223" spans="2:65" s="12" customFormat="1" ht="13.5">
      <c r="B223" s="197"/>
      <c r="D223" s="184" t="s">
        <v>142</v>
      </c>
      <c r="E223" s="198" t="s">
        <v>5</v>
      </c>
      <c r="F223" s="199" t="s">
        <v>144</v>
      </c>
      <c r="H223" s="200">
        <v>1.6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142</v>
      </c>
      <c r="AU223" s="198" t="s">
        <v>79</v>
      </c>
      <c r="AV223" s="12" t="s">
        <v>130</v>
      </c>
      <c r="AW223" s="12" t="s">
        <v>33</v>
      </c>
      <c r="AX223" s="12" t="s">
        <v>77</v>
      </c>
      <c r="AY223" s="198" t="s">
        <v>123</v>
      </c>
    </row>
    <row r="224" spans="2:65" s="1" customFormat="1" ht="16.5" customHeight="1">
      <c r="B224" s="171"/>
      <c r="C224" s="205" t="s">
        <v>348</v>
      </c>
      <c r="D224" s="205" t="s">
        <v>208</v>
      </c>
      <c r="E224" s="206" t="s">
        <v>349</v>
      </c>
      <c r="F224" s="207" t="s">
        <v>350</v>
      </c>
      <c r="G224" s="208" t="s">
        <v>172</v>
      </c>
      <c r="H224" s="209">
        <v>2.2000000000000002</v>
      </c>
      <c r="I224" s="210"/>
      <c r="J224" s="211">
        <f>ROUND(I224*H224,2)</f>
        <v>0</v>
      </c>
      <c r="K224" s="207" t="s">
        <v>129</v>
      </c>
      <c r="L224" s="212"/>
      <c r="M224" s="213" t="s">
        <v>5</v>
      </c>
      <c r="N224" s="214" t="s">
        <v>40</v>
      </c>
      <c r="O224" s="40"/>
      <c r="P224" s="181">
        <f>O224*H224</f>
        <v>0</v>
      </c>
      <c r="Q224" s="181">
        <v>0.125</v>
      </c>
      <c r="R224" s="181">
        <f>Q224*H224</f>
        <v>0.27500000000000002</v>
      </c>
      <c r="S224" s="181">
        <v>0</v>
      </c>
      <c r="T224" s="182">
        <f>S224*H224</f>
        <v>0</v>
      </c>
      <c r="AR224" s="22" t="s">
        <v>177</v>
      </c>
      <c r="AT224" s="22" t="s">
        <v>208</v>
      </c>
      <c r="AU224" s="22" t="s">
        <v>79</v>
      </c>
      <c r="AY224" s="22" t="s">
        <v>123</v>
      </c>
      <c r="BE224" s="183">
        <f>IF(N224="základní",J224,0)</f>
        <v>0</v>
      </c>
      <c r="BF224" s="183">
        <f>IF(N224="snížená",J224,0)</f>
        <v>0</v>
      </c>
      <c r="BG224" s="183">
        <f>IF(N224="zákl. přenesená",J224,0)</f>
        <v>0</v>
      </c>
      <c r="BH224" s="183">
        <f>IF(N224="sníž. přenesená",J224,0)</f>
        <v>0</v>
      </c>
      <c r="BI224" s="183">
        <f>IF(N224="nulová",J224,0)</f>
        <v>0</v>
      </c>
      <c r="BJ224" s="22" t="s">
        <v>77</v>
      </c>
      <c r="BK224" s="183">
        <f>ROUND(I224*H224,2)</f>
        <v>0</v>
      </c>
      <c r="BL224" s="22" t="s">
        <v>130</v>
      </c>
      <c r="BM224" s="22" t="s">
        <v>351</v>
      </c>
    </row>
    <row r="225" spans="2:65" s="1" customFormat="1" ht="13.5">
      <c r="B225" s="39"/>
      <c r="D225" s="184" t="s">
        <v>132</v>
      </c>
      <c r="F225" s="185" t="s">
        <v>350</v>
      </c>
      <c r="I225" s="186"/>
      <c r="L225" s="39"/>
      <c r="M225" s="187"/>
      <c r="N225" s="40"/>
      <c r="O225" s="40"/>
      <c r="P225" s="40"/>
      <c r="Q225" s="40"/>
      <c r="R225" s="40"/>
      <c r="S225" s="40"/>
      <c r="T225" s="68"/>
      <c r="AT225" s="22" t="s">
        <v>132</v>
      </c>
      <c r="AU225" s="22" t="s">
        <v>79</v>
      </c>
    </row>
    <row r="226" spans="2:65" s="11" customFormat="1" ht="13.5">
      <c r="B226" s="189"/>
      <c r="D226" s="184" t="s">
        <v>142</v>
      </c>
      <c r="E226" s="190" t="s">
        <v>5</v>
      </c>
      <c r="F226" s="191" t="s">
        <v>352</v>
      </c>
      <c r="H226" s="192">
        <v>2.2000000000000002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142</v>
      </c>
      <c r="AU226" s="190" t="s">
        <v>79</v>
      </c>
      <c r="AV226" s="11" t="s">
        <v>79</v>
      </c>
      <c r="AW226" s="11" t="s">
        <v>33</v>
      </c>
      <c r="AX226" s="11" t="s">
        <v>69</v>
      </c>
      <c r="AY226" s="190" t="s">
        <v>123</v>
      </c>
    </row>
    <row r="227" spans="2:65" s="12" customFormat="1" ht="13.5">
      <c r="B227" s="197"/>
      <c r="D227" s="184" t="s">
        <v>142</v>
      </c>
      <c r="E227" s="198" t="s">
        <v>5</v>
      </c>
      <c r="F227" s="199" t="s">
        <v>144</v>
      </c>
      <c r="H227" s="200">
        <v>2.2000000000000002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142</v>
      </c>
      <c r="AU227" s="198" t="s">
        <v>79</v>
      </c>
      <c r="AV227" s="12" t="s">
        <v>130</v>
      </c>
      <c r="AW227" s="12" t="s">
        <v>33</v>
      </c>
      <c r="AX227" s="12" t="s">
        <v>77</v>
      </c>
      <c r="AY227" s="198" t="s">
        <v>123</v>
      </c>
    </row>
    <row r="228" spans="2:65" s="1" customFormat="1" ht="16.5" customHeight="1">
      <c r="B228" s="171"/>
      <c r="C228" s="172" t="s">
        <v>353</v>
      </c>
      <c r="D228" s="172" t="s">
        <v>125</v>
      </c>
      <c r="E228" s="173" t="s">
        <v>354</v>
      </c>
      <c r="F228" s="174" t="s">
        <v>355</v>
      </c>
      <c r="G228" s="175" t="s">
        <v>172</v>
      </c>
      <c r="H228" s="176">
        <v>72.099999999999994</v>
      </c>
      <c r="I228" s="177"/>
      <c r="J228" s="178">
        <f>ROUND(I228*H228,2)</f>
        <v>0</v>
      </c>
      <c r="K228" s="174" t="s">
        <v>173</v>
      </c>
      <c r="L228" s="39"/>
      <c r="M228" s="179" t="s">
        <v>5</v>
      </c>
      <c r="N228" s="180" t="s">
        <v>40</v>
      </c>
      <c r="O228" s="40"/>
      <c r="P228" s="181">
        <f>O228*H228</f>
        <v>0</v>
      </c>
      <c r="Q228" s="181">
        <v>0.10095</v>
      </c>
      <c r="R228" s="181">
        <f>Q228*H228</f>
        <v>7.2784949999999995</v>
      </c>
      <c r="S228" s="181">
        <v>0</v>
      </c>
      <c r="T228" s="182">
        <f>S228*H228</f>
        <v>0</v>
      </c>
      <c r="AR228" s="22" t="s">
        <v>130</v>
      </c>
      <c r="AT228" s="22" t="s">
        <v>125</v>
      </c>
      <c r="AU228" s="22" t="s">
        <v>79</v>
      </c>
      <c r="AY228" s="22" t="s">
        <v>123</v>
      </c>
      <c r="BE228" s="183">
        <f>IF(N228="základní",J228,0)</f>
        <v>0</v>
      </c>
      <c r="BF228" s="183">
        <f>IF(N228="snížená",J228,0)</f>
        <v>0</v>
      </c>
      <c r="BG228" s="183">
        <f>IF(N228="zákl. přenesená",J228,0)</f>
        <v>0</v>
      </c>
      <c r="BH228" s="183">
        <f>IF(N228="sníž. přenesená",J228,0)</f>
        <v>0</v>
      </c>
      <c r="BI228" s="183">
        <f>IF(N228="nulová",J228,0)</f>
        <v>0</v>
      </c>
      <c r="BJ228" s="22" t="s">
        <v>77</v>
      </c>
      <c r="BK228" s="183">
        <f>ROUND(I228*H228,2)</f>
        <v>0</v>
      </c>
      <c r="BL228" s="22" t="s">
        <v>130</v>
      </c>
      <c r="BM228" s="22" t="s">
        <v>356</v>
      </c>
    </row>
    <row r="229" spans="2:65" s="1" customFormat="1" ht="27">
      <c r="B229" s="39"/>
      <c r="D229" s="184" t="s">
        <v>132</v>
      </c>
      <c r="F229" s="185" t="s">
        <v>357</v>
      </c>
      <c r="I229" s="186"/>
      <c r="L229" s="39"/>
      <c r="M229" s="187"/>
      <c r="N229" s="40"/>
      <c r="O229" s="40"/>
      <c r="P229" s="40"/>
      <c r="Q229" s="40"/>
      <c r="R229" s="40"/>
      <c r="S229" s="40"/>
      <c r="T229" s="68"/>
      <c r="AT229" s="22" t="s">
        <v>132</v>
      </c>
      <c r="AU229" s="22" t="s">
        <v>79</v>
      </c>
    </row>
    <row r="230" spans="2:65" s="1" customFormat="1" ht="16.5" customHeight="1">
      <c r="B230" s="171"/>
      <c r="C230" s="205" t="s">
        <v>358</v>
      </c>
      <c r="D230" s="205" t="s">
        <v>208</v>
      </c>
      <c r="E230" s="206" t="s">
        <v>359</v>
      </c>
      <c r="F230" s="207" t="s">
        <v>360</v>
      </c>
      <c r="G230" s="208" t="s">
        <v>172</v>
      </c>
      <c r="H230" s="209">
        <v>72.099999999999994</v>
      </c>
      <c r="I230" s="210"/>
      <c r="J230" s="211">
        <f>ROUND(I230*H230,2)</f>
        <v>0</v>
      </c>
      <c r="K230" s="207" t="s">
        <v>129</v>
      </c>
      <c r="L230" s="212"/>
      <c r="M230" s="213" t="s">
        <v>5</v>
      </c>
      <c r="N230" s="214" t="s">
        <v>40</v>
      </c>
      <c r="O230" s="40"/>
      <c r="P230" s="181">
        <f>O230*H230</f>
        <v>0</v>
      </c>
      <c r="Q230" s="181">
        <v>2.8000000000000001E-2</v>
      </c>
      <c r="R230" s="181">
        <f>Q230*H230</f>
        <v>2.0187999999999997</v>
      </c>
      <c r="S230" s="181">
        <v>0</v>
      </c>
      <c r="T230" s="182">
        <f>S230*H230</f>
        <v>0</v>
      </c>
      <c r="AR230" s="22" t="s">
        <v>177</v>
      </c>
      <c r="AT230" s="22" t="s">
        <v>208</v>
      </c>
      <c r="AU230" s="22" t="s">
        <v>79</v>
      </c>
      <c r="AY230" s="22" t="s">
        <v>123</v>
      </c>
      <c r="BE230" s="183">
        <f>IF(N230="základní",J230,0)</f>
        <v>0</v>
      </c>
      <c r="BF230" s="183">
        <f>IF(N230="snížená",J230,0)</f>
        <v>0</v>
      </c>
      <c r="BG230" s="183">
        <f>IF(N230="zákl. přenesená",J230,0)</f>
        <v>0</v>
      </c>
      <c r="BH230" s="183">
        <f>IF(N230="sníž. přenesená",J230,0)</f>
        <v>0</v>
      </c>
      <c r="BI230" s="183">
        <f>IF(N230="nulová",J230,0)</f>
        <v>0</v>
      </c>
      <c r="BJ230" s="22" t="s">
        <v>77</v>
      </c>
      <c r="BK230" s="183">
        <f>ROUND(I230*H230,2)</f>
        <v>0</v>
      </c>
      <c r="BL230" s="22" t="s">
        <v>130</v>
      </c>
      <c r="BM230" s="22" t="s">
        <v>361</v>
      </c>
    </row>
    <row r="231" spans="2:65" s="1" customFormat="1" ht="13.5">
      <c r="B231" s="39"/>
      <c r="D231" s="184" t="s">
        <v>132</v>
      </c>
      <c r="F231" s="185" t="s">
        <v>360</v>
      </c>
      <c r="I231" s="186"/>
      <c r="L231" s="39"/>
      <c r="M231" s="187"/>
      <c r="N231" s="40"/>
      <c r="O231" s="40"/>
      <c r="P231" s="40"/>
      <c r="Q231" s="40"/>
      <c r="R231" s="40"/>
      <c r="S231" s="40"/>
      <c r="T231" s="68"/>
      <c r="AT231" s="22" t="s">
        <v>132</v>
      </c>
      <c r="AU231" s="22" t="s">
        <v>79</v>
      </c>
    </row>
    <row r="232" spans="2:65" s="11" customFormat="1" ht="13.5">
      <c r="B232" s="189"/>
      <c r="D232" s="184" t="s">
        <v>142</v>
      </c>
      <c r="E232" s="190" t="s">
        <v>5</v>
      </c>
      <c r="F232" s="191" t="s">
        <v>362</v>
      </c>
      <c r="H232" s="192">
        <v>72.099999999999994</v>
      </c>
      <c r="I232" s="193"/>
      <c r="L232" s="189"/>
      <c r="M232" s="194"/>
      <c r="N232" s="195"/>
      <c r="O232" s="195"/>
      <c r="P232" s="195"/>
      <c r="Q232" s="195"/>
      <c r="R232" s="195"/>
      <c r="S232" s="195"/>
      <c r="T232" s="196"/>
      <c r="AT232" s="190" t="s">
        <v>142</v>
      </c>
      <c r="AU232" s="190" t="s">
        <v>79</v>
      </c>
      <c r="AV232" s="11" t="s">
        <v>79</v>
      </c>
      <c r="AW232" s="11" t="s">
        <v>33</v>
      </c>
      <c r="AX232" s="11" t="s">
        <v>69</v>
      </c>
      <c r="AY232" s="190" t="s">
        <v>123</v>
      </c>
    </row>
    <row r="233" spans="2:65" s="12" customFormat="1" ht="13.5">
      <c r="B233" s="197"/>
      <c r="D233" s="184" t="s">
        <v>142</v>
      </c>
      <c r="E233" s="198" t="s">
        <v>5</v>
      </c>
      <c r="F233" s="199" t="s">
        <v>144</v>
      </c>
      <c r="H233" s="200">
        <v>72.099999999999994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142</v>
      </c>
      <c r="AU233" s="198" t="s">
        <v>79</v>
      </c>
      <c r="AV233" s="12" t="s">
        <v>130</v>
      </c>
      <c r="AW233" s="12" t="s">
        <v>33</v>
      </c>
      <c r="AX233" s="12" t="s">
        <v>77</v>
      </c>
      <c r="AY233" s="198" t="s">
        <v>123</v>
      </c>
    </row>
    <row r="234" spans="2:65" s="1" customFormat="1" ht="16.5" customHeight="1">
      <c r="B234" s="171"/>
      <c r="C234" s="172" t="s">
        <v>363</v>
      </c>
      <c r="D234" s="172" t="s">
        <v>125</v>
      </c>
      <c r="E234" s="173" t="s">
        <v>364</v>
      </c>
      <c r="F234" s="174" t="s">
        <v>365</v>
      </c>
      <c r="G234" s="175" t="s">
        <v>172</v>
      </c>
      <c r="H234" s="176">
        <v>107.1</v>
      </c>
      <c r="I234" s="177"/>
      <c r="J234" s="178">
        <f>ROUND(I234*H234,2)</f>
        <v>0</v>
      </c>
      <c r="K234" s="174" t="s">
        <v>129</v>
      </c>
      <c r="L234" s="39"/>
      <c r="M234" s="179" t="s">
        <v>5</v>
      </c>
      <c r="N234" s="180" t="s">
        <v>40</v>
      </c>
      <c r="O234" s="40"/>
      <c r="P234" s="181">
        <f>O234*H234</f>
        <v>0</v>
      </c>
      <c r="Q234" s="181">
        <v>0</v>
      </c>
      <c r="R234" s="181">
        <f>Q234*H234</f>
        <v>0</v>
      </c>
      <c r="S234" s="181">
        <v>0</v>
      </c>
      <c r="T234" s="182">
        <f>S234*H234</f>
        <v>0</v>
      </c>
      <c r="AR234" s="22" t="s">
        <v>130</v>
      </c>
      <c r="AT234" s="22" t="s">
        <v>125</v>
      </c>
      <c r="AU234" s="22" t="s">
        <v>79</v>
      </c>
      <c r="AY234" s="22" t="s">
        <v>123</v>
      </c>
      <c r="BE234" s="183">
        <f>IF(N234="základní",J234,0)</f>
        <v>0</v>
      </c>
      <c r="BF234" s="183">
        <f>IF(N234="snížená",J234,0)</f>
        <v>0</v>
      </c>
      <c r="BG234" s="183">
        <f>IF(N234="zákl. přenesená",J234,0)</f>
        <v>0</v>
      </c>
      <c r="BH234" s="183">
        <f>IF(N234="sníž. přenesená",J234,0)</f>
        <v>0</v>
      </c>
      <c r="BI234" s="183">
        <f>IF(N234="nulová",J234,0)</f>
        <v>0</v>
      </c>
      <c r="BJ234" s="22" t="s">
        <v>77</v>
      </c>
      <c r="BK234" s="183">
        <f>ROUND(I234*H234,2)</f>
        <v>0</v>
      </c>
      <c r="BL234" s="22" t="s">
        <v>130</v>
      </c>
      <c r="BM234" s="22" t="s">
        <v>366</v>
      </c>
    </row>
    <row r="235" spans="2:65" s="1" customFormat="1" ht="13.5">
      <c r="B235" s="39"/>
      <c r="D235" s="184" t="s">
        <v>132</v>
      </c>
      <c r="F235" s="185" t="s">
        <v>367</v>
      </c>
      <c r="I235" s="186"/>
      <c r="L235" s="39"/>
      <c r="M235" s="187"/>
      <c r="N235" s="40"/>
      <c r="O235" s="40"/>
      <c r="P235" s="40"/>
      <c r="Q235" s="40"/>
      <c r="R235" s="40"/>
      <c r="S235" s="40"/>
      <c r="T235" s="68"/>
      <c r="AT235" s="22" t="s">
        <v>132</v>
      </c>
      <c r="AU235" s="22" t="s">
        <v>79</v>
      </c>
    </row>
    <row r="236" spans="2:65" s="1" customFormat="1" ht="27">
      <c r="B236" s="39"/>
      <c r="D236" s="184" t="s">
        <v>134</v>
      </c>
      <c r="F236" s="188" t="s">
        <v>277</v>
      </c>
      <c r="I236" s="186"/>
      <c r="L236" s="39"/>
      <c r="M236" s="187"/>
      <c r="N236" s="40"/>
      <c r="O236" s="40"/>
      <c r="P236" s="40"/>
      <c r="Q236" s="40"/>
      <c r="R236" s="40"/>
      <c r="S236" s="40"/>
      <c r="T236" s="68"/>
      <c r="AT236" s="22" t="s">
        <v>134</v>
      </c>
      <c r="AU236" s="22" t="s">
        <v>79</v>
      </c>
    </row>
    <row r="237" spans="2:65" s="10" customFormat="1" ht="29.85" customHeight="1">
      <c r="B237" s="158"/>
      <c r="D237" s="159" t="s">
        <v>68</v>
      </c>
      <c r="E237" s="169" t="s">
        <v>368</v>
      </c>
      <c r="F237" s="169" t="s">
        <v>369</v>
      </c>
      <c r="I237" s="161"/>
      <c r="J237" s="170">
        <f>BK237</f>
        <v>0</v>
      </c>
      <c r="L237" s="158"/>
      <c r="M237" s="163"/>
      <c r="N237" s="164"/>
      <c r="O237" s="164"/>
      <c r="P237" s="165">
        <f>SUM(P238:P265)</f>
        <v>0</v>
      </c>
      <c r="Q237" s="164"/>
      <c r="R237" s="165">
        <f>SUM(R238:R265)</f>
        <v>0</v>
      </c>
      <c r="S237" s="164"/>
      <c r="T237" s="166">
        <f>SUM(T238:T265)</f>
        <v>0</v>
      </c>
      <c r="AR237" s="159" t="s">
        <v>77</v>
      </c>
      <c r="AT237" s="167" t="s">
        <v>68</v>
      </c>
      <c r="AU237" s="167" t="s">
        <v>77</v>
      </c>
      <c r="AY237" s="159" t="s">
        <v>123</v>
      </c>
      <c r="BK237" s="168">
        <f>SUM(BK238:BK265)</f>
        <v>0</v>
      </c>
    </row>
    <row r="238" spans="2:65" s="1" customFormat="1" ht="16.5" customHeight="1">
      <c r="B238" s="171"/>
      <c r="C238" s="172" t="s">
        <v>370</v>
      </c>
      <c r="D238" s="172" t="s">
        <v>125</v>
      </c>
      <c r="E238" s="173" t="s">
        <v>371</v>
      </c>
      <c r="F238" s="174" t="s">
        <v>372</v>
      </c>
      <c r="G238" s="175" t="s">
        <v>373</v>
      </c>
      <c r="H238" s="176">
        <v>92.394999999999996</v>
      </c>
      <c r="I238" s="177"/>
      <c r="J238" s="178">
        <f>ROUND(I238*H238,2)</f>
        <v>0</v>
      </c>
      <c r="K238" s="174" t="s">
        <v>173</v>
      </c>
      <c r="L238" s="39"/>
      <c r="M238" s="179" t="s">
        <v>5</v>
      </c>
      <c r="N238" s="180" t="s">
        <v>40</v>
      </c>
      <c r="O238" s="40"/>
      <c r="P238" s="181">
        <f>O238*H238</f>
        <v>0</v>
      </c>
      <c r="Q238" s="181">
        <v>0</v>
      </c>
      <c r="R238" s="181">
        <f>Q238*H238</f>
        <v>0</v>
      </c>
      <c r="S238" s="181">
        <v>0</v>
      </c>
      <c r="T238" s="182">
        <f>S238*H238</f>
        <v>0</v>
      </c>
      <c r="AR238" s="22" t="s">
        <v>130</v>
      </c>
      <c r="AT238" s="22" t="s">
        <v>125</v>
      </c>
      <c r="AU238" s="22" t="s">
        <v>79</v>
      </c>
      <c r="AY238" s="22" t="s">
        <v>123</v>
      </c>
      <c r="BE238" s="183">
        <f>IF(N238="základní",J238,0)</f>
        <v>0</v>
      </c>
      <c r="BF238" s="183">
        <f>IF(N238="snížená",J238,0)</f>
        <v>0</v>
      </c>
      <c r="BG238" s="183">
        <f>IF(N238="zákl. přenesená",J238,0)</f>
        <v>0</v>
      </c>
      <c r="BH238" s="183">
        <f>IF(N238="sníž. přenesená",J238,0)</f>
        <v>0</v>
      </c>
      <c r="BI238" s="183">
        <f>IF(N238="nulová",J238,0)</f>
        <v>0</v>
      </c>
      <c r="BJ238" s="22" t="s">
        <v>77</v>
      </c>
      <c r="BK238" s="183">
        <f>ROUND(I238*H238,2)</f>
        <v>0</v>
      </c>
      <c r="BL238" s="22" t="s">
        <v>130</v>
      </c>
      <c r="BM238" s="22" t="s">
        <v>374</v>
      </c>
    </row>
    <row r="239" spans="2:65" s="1" customFormat="1" ht="27">
      <c r="B239" s="39"/>
      <c r="D239" s="184" t="s">
        <v>132</v>
      </c>
      <c r="F239" s="185" t="s">
        <v>375</v>
      </c>
      <c r="I239" s="186"/>
      <c r="L239" s="39"/>
      <c r="M239" s="187"/>
      <c r="N239" s="40"/>
      <c r="O239" s="40"/>
      <c r="P239" s="40"/>
      <c r="Q239" s="40"/>
      <c r="R239" s="40"/>
      <c r="S239" s="40"/>
      <c r="T239" s="68"/>
      <c r="AT239" s="22" t="s">
        <v>132</v>
      </c>
      <c r="AU239" s="22" t="s">
        <v>79</v>
      </c>
    </row>
    <row r="240" spans="2:65" s="11" customFormat="1" ht="13.5">
      <c r="B240" s="189"/>
      <c r="D240" s="184" t="s">
        <v>142</v>
      </c>
      <c r="E240" s="190" t="s">
        <v>5</v>
      </c>
      <c r="F240" s="191" t="s">
        <v>376</v>
      </c>
      <c r="H240" s="192">
        <v>92.394999999999996</v>
      </c>
      <c r="I240" s="193"/>
      <c r="L240" s="189"/>
      <c r="M240" s="194"/>
      <c r="N240" s="195"/>
      <c r="O240" s="195"/>
      <c r="P240" s="195"/>
      <c r="Q240" s="195"/>
      <c r="R240" s="195"/>
      <c r="S240" s="195"/>
      <c r="T240" s="196"/>
      <c r="AT240" s="190" t="s">
        <v>142</v>
      </c>
      <c r="AU240" s="190" t="s">
        <v>79</v>
      </c>
      <c r="AV240" s="11" t="s">
        <v>79</v>
      </c>
      <c r="AW240" s="11" t="s">
        <v>33</v>
      </c>
      <c r="AX240" s="11" t="s">
        <v>69</v>
      </c>
      <c r="AY240" s="190" t="s">
        <v>123</v>
      </c>
    </row>
    <row r="241" spans="2:65" s="12" customFormat="1" ht="13.5">
      <c r="B241" s="197"/>
      <c r="D241" s="184" t="s">
        <v>142</v>
      </c>
      <c r="E241" s="198" t="s">
        <v>5</v>
      </c>
      <c r="F241" s="199" t="s">
        <v>144</v>
      </c>
      <c r="H241" s="200">
        <v>92.394999999999996</v>
      </c>
      <c r="I241" s="201"/>
      <c r="L241" s="197"/>
      <c r="M241" s="202"/>
      <c r="N241" s="203"/>
      <c r="O241" s="203"/>
      <c r="P241" s="203"/>
      <c r="Q241" s="203"/>
      <c r="R241" s="203"/>
      <c r="S241" s="203"/>
      <c r="T241" s="204"/>
      <c r="AT241" s="198" t="s">
        <v>142</v>
      </c>
      <c r="AU241" s="198" t="s">
        <v>79</v>
      </c>
      <c r="AV241" s="12" t="s">
        <v>130</v>
      </c>
      <c r="AW241" s="12" t="s">
        <v>33</v>
      </c>
      <c r="AX241" s="12" t="s">
        <v>77</v>
      </c>
      <c r="AY241" s="198" t="s">
        <v>123</v>
      </c>
    </row>
    <row r="242" spans="2:65" s="1" customFormat="1" ht="16.5" customHeight="1">
      <c r="B242" s="171"/>
      <c r="C242" s="172" t="s">
        <v>377</v>
      </c>
      <c r="D242" s="172" t="s">
        <v>125</v>
      </c>
      <c r="E242" s="173" t="s">
        <v>378</v>
      </c>
      <c r="F242" s="174" t="s">
        <v>379</v>
      </c>
      <c r="G242" s="175" t="s">
        <v>373</v>
      </c>
      <c r="H242" s="176">
        <v>1385.925</v>
      </c>
      <c r="I242" s="177"/>
      <c r="J242" s="178">
        <f>ROUND(I242*H242,2)</f>
        <v>0</v>
      </c>
      <c r="K242" s="174" t="s">
        <v>173</v>
      </c>
      <c r="L242" s="39"/>
      <c r="M242" s="179" t="s">
        <v>5</v>
      </c>
      <c r="N242" s="180" t="s">
        <v>40</v>
      </c>
      <c r="O242" s="40"/>
      <c r="P242" s="181">
        <f>O242*H242</f>
        <v>0</v>
      </c>
      <c r="Q242" s="181">
        <v>0</v>
      </c>
      <c r="R242" s="181">
        <f>Q242*H242</f>
        <v>0</v>
      </c>
      <c r="S242" s="181">
        <v>0</v>
      </c>
      <c r="T242" s="182">
        <f>S242*H242</f>
        <v>0</v>
      </c>
      <c r="AR242" s="22" t="s">
        <v>130</v>
      </c>
      <c r="AT242" s="22" t="s">
        <v>125</v>
      </c>
      <c r="AU242" s="22" t="s">
        <v>79</v>
      </c>
      <c r="AY242" s="22" t="s">
        <v>123</v>
      </c>
      <c r="BE242" s="183">
        <f>IF(N242="základní",J242,0)</f>
        <v>0</v>
      </c>
      <c r="BF242" s="183">
        <f>IF(N242="snížená",J242,0)</f>
        <v>0</v>
      </c>
      <c r="BG242" s="183">
        <f>IF(N242="zákl. přenesená",J242,0)</f>
        <v>0</v>
      </c>
      <c r="BH242" s="183">
        <f>IF(N242="sníž. přenesená",J242,0)</f>
        <v>0</v>
      </c>
      <c r="BI242" s="183">
        <f>IF(N242="nulová",J242,0)</f>
        <v>0</v>
      </c>
      <c r="BJ242" s="22" t="s">
        <v>77</v>
      </c>
      <c r="BK242" s="183">
        <f>ROUND(I242*H242,2)</f>
        <v>0</v>
      </c>
      <c r="BL242" s="22" t="s">
        <v>130</v>
      </c>
      <c r="BM242" s="22" t="s">
        <v>380</v>
      </c>
    </row>
    <row r="243" spans="2:65" s="1" customFormat="1" ht="27">
      <c r="B243" s="39"/>
      <c r="D243" s="184" t="s">
        <v>132</v>
      </c>
      <c r="F243" s="185" t="s">
        <v>381</v>
      </c>
      <c r="I243" s="186"/>
      <c r="L243" s="39"/>
      <c r="M243" s="187"/>
      <c r="N243" s="40"/>
      <c r="O243" s="40"/>
      <c r="P243" s="40"/>
      <c r="Q243" s="40"/>
      <c r="R243" s="40"/>
      <c r="S243" s="40"/>
      <c r="T243" s="68"/>
      <c r="AT243" s="22" t="s">
        <v>132</v>
      </c>
      <c r="AU243" s="22" t="s">
        <v>79</v>
      </c>
    </row>
    <row r="244" spans="2:65" s="1" customFormat="1" ht="27">
      <c r="B244" s="39"/>
      <c r="D244" s="184" t="s">
        <v>134</v>
      </c>
      <c r="F244" s="188" t="s">
        <v>382</v>
      </c>
      <c r="I244" s="186"/>
      <c r="L244" s="39"/>
      <c r="M244" s="187"/>
      <c r="N244" s="40"/>
      <c r="O244" s="40"/>
      <c r="P244" s="40"/>
      <c r="Q244" s="40"/>
      <c r="R244" s="40"/>
      <c r="S244" s="40"/>
      <c r="T244" s="68"/>
      <c r="AT244" s="22" t="s">
        <v>134</v>
      </c>
      <c r="AU244" s="22" t="s">
        <v>79</v>
      </c>
    </row>
    <row r="245" spans="2:65" s="11" customFormat="1" ht="13.5">
      <c r="B245" s="189"/>
      <c r="D245" s="184" t="s">
        <v>142</v>
      </c>
      <c r="E245" s="190" t="s">
        <v>5</v>
      </c>
      <c r="F245" s="191" t="s">
        <v>383</v>
      </c>
      <c r="H245" s="192">
        <v>1385.925</v>
      </c>
      <c r="I245" s="193"/>
      <c r="L245" s="189"/>
      <c r="M245" s="194"/>
      <c r="N245" s="195"/>
      <c r="O245" s="195"/>
      <c r="P245" s="195"/>
      <c r="Q245" s="195"/>
      <c r="R245" s="195"/>
      <c r="S245" s="195"/>
      <c r="T245" s="196"/>
      <c r="AT245" s="190" t="s">
        <v>142</v>
      </c>
      <c r="AU245" s="190" t="s">
        <v>79</v>
      </c>
      <c r="AV245" s="11" t="s">
        <v>79</v>
      </c>
      <c r="AW245" s="11" t="s">
        <v>33</v>
      </c>
      <c r="AX245" s="11" t="s">
        <v>69</v>
      </c>
      <c r="AY245" s="190" t="s">
        <v>123</v>
      </c>
    </row>
    <row r="246" spans="2:65" s="12" customFormat="1" ht="13.5">
      <c r="B246" s="197"/>
      <c r="D246" s="184" t="s">
        <v>142</v>
      </c>
      <c r="E246" s="198" t="s">
        <v>5</v>
      </c>
      <c r="F246" s="199" t="s">
        <v>144</v>
      </c>
      <c r="H246" s="200">
        <v>1385.925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142</v>
      </c>
      <c r="AU246" s="198" t="s">
        <v>79</v>
      </c>
      <c r="AV246" s="12" t="s">
        <v>130</v>
      </c>
      <c r="AW246" s="12" t="s">
        <v>33</v>
      </c>
      <c r="AX246" s="12" t="s">
        <v>77</v>
      </c>
      <c r="AY246" s="198" t="s">
        <v>123</v>
      </c>
    </row>
    <row r="247" spans="2:65" s="1" customFormat="1" ht="16.5" customHeight="1">
      <c r="B247" s="171"/>
      <c r="C247" s="172" t="s">
        <v>384</v>
      </c>
      <c r="D247" s="172" t="s">
        <v>125</v>
      </c>
      <c r="E247" s="173" t="s">
        <v>385</v>
      </c>
      <c r="F247" s="174" t="s">
        <v>386</v>
      </c>
      <c r="G247" s="175" t="s">
        <v>373</v>
      </c>
      <c r="H247" s="176">
        <v>66.447999999999993</v>
      </c>
      <c r="I247" s="177"/>
      <c r="J247" s="178">
        <f>ROUND(I247*H247,2)</f>
        <v>0</v>
      </c>
      <c r="K247" s="174" t="s">
        <v>173</v>
      </c>
      <c r="L247" s="39"/>
      <c r="M247" s="179" t="s">
        <v>5</v>
      </c>
      <c r="N247" s="180" t="s">
        <v>40</v>
      </c>
      <c r="O247" s="40"/>
      <c r="P247" s="181">
        <f>O247*H247</f>
        <v>0</v>
      </c>
      <c r="Q247" s="181">
        <v>0</v>
      </c>
      <c r="R247" s="181">
        <f>Q247*H247</f>
        <v>0</v>
      </c>
      <c r="S247" s="181">
        <v>0</v>
      </c>
      <c r="T247" s="182">
        <f>S247*H247</f>
        <v>0</v>
      </c>
      <c r="AR247" s="22" t="s">
        <v>130</v>
      </c>
      <c r="AT247" s="22" t="s">
        <v>125</v>
      </c>
      <c r="AU247" s="22" t="s">
        <v>79</v>
      </c>
      <c r="AY247" s="22" t="s">
        <v>123</v>
      </c>
      <c r="BE247" s="183">
        <f>IF(N247="základní",J247,0)</f>
        <v>0</v>
      </c>
      <c r="BF247" s="183">
        <f>IF(N247="snížená",J247,0)</f>
        <v>0</v>
      </c>
      <c r="BG247" s="183">
        <f>IF(N247="zákl. přenesená",J247,0)</f>
        <v>0</v>
      </c>
      <c r="BH247" s="183">
        <f>IF(N247="sníž. přenesená",J247,0)</f>
        <v>0</v>
      </c>
      <c r="BI247" s="183">
        <f>IF(N247="nulová",J247,0)</f>
        <v>0</v>
      </c>
      <c r="BJ247" s="22" t="s">
        <v>77</v>
      </c>
      <c r="BK247" s="183">
        <f>ROUND(I247*H247,2)</f>
        <v>0</v>
      </c>
      <c r="BL247" s="22" t="s">
        <v>130</v>
      </c>
      <c r="BM247" s="22" t="s">
        <v>387</v>
      </c>
    </row>
    <row r="248" spans="2:65" s="1" customFormat="1" ht="27">
      <c r="B248" s="39"/>
      <c r="D248" s="184" t="s">
        <v>132</v>
      </c>
      <c r="F248" s="185" t="s">
        <v>388</v>
      </c>
      <c r="I248" s="186"/>
      <c r="L248" s="39"/>
      <c r="M248" s="187"/>
      <c r="N248" s="40"/>
      <c r="O248" s="40"/>
      <c r="P248" s="40"/>
      <c r="Q248" s="40"/>
      <c r="R248" s="40"/>
      <c r="S248" s="40"/>
      <c r="T248" s="68"/>
      <c r="AT248" s="22" t="s">
        <v>132</v>
      </c>
      <c r="AU248" s="22" t="s">
        <v>79</v>
      </c>
    </row>
    <row r="249" spans="2:65" s="11" customFormat="1" ht="13.5">
      <c r="B249" s="189"/>
      <c r="D249" s="184" t="s">
        <v>142</v>
      </c>
      <c r="E249" s="190" t="s">
        <v>5</v>
      </c>
      <c r="F249" s="191" t="s">
        <v>389</v>
      </c>
      <c r="H249" s="192">
        <v>66.447999999999993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142</v>
      </c>
      <c r="AU249" s="190" t="s">
        <v>79</v>
      </c>
      <c r="AV249" s="11" t="s">
        <v>79</v>
      </c>
      <c r="AW249" s="11" t="s">
        <v>33</v>
      </c>
      <c r="AX249" s="11" t="s">
        <v>69</v>
      </c>
      <c r="AY249" s="190" t="s">
        <v>123</v>
      </c>
    </row>
    <row r="250" spans="2:65" s="12" customFormat="1" ht="13.5">
      <c r="B250" s="197"/>
      <c r="D250" s="184" t="s">
        <v>142</v>
      </c>
      <c r="E250" s="198" t="s">
        <v>5</v>
      </c>
      <c r="F250" s="199" t="s">
        <v>144</v>
      </c>
      <c r="H250" s="200">
        <v>66.447999999999993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142</v>
      </c>
      <c r="AU250" s="198" t="s">
        <v>79</v>
      </c>
      <c r="AV250" s="12" t="s">
        <v>130</v>
      </c>
      <c r="AW250" s="12" t="s">
        <v>33</v>
      </c>
      <c r="AX250" s="12" t="s">
        <v>77</v>
      </c>
      <c r="AY250" s="198" t="s">
        <v>123</v>
      </c>
    </row>
    <row r="251" spans="2:65" s="1" customFormat="1" ht="16.5" customHeight="1">
      <c r="B251" s="171"/>
      <c r="C251" s="172" t="s">
        <v>390</v>
      </c>
      <c r="D251" s="172" t="s">
        <v>125</v>
      </c>
      <c r="E251" s="173" t="s">
        <v>391</v>
      </c>
      <c r="F251" s="174" t="s">
        <v>392</v>
      </c>
      <c r="G251" s="175" t="s">
        <v>373</v>
      </c>
      <c r="H251" s="176">
        <v>996.72</v>
      </c>
      <c r="I251" s="177"/>
      <c r="J251" s="178">
        <f>ROUND(I251*H251,2)</f>
        <v>0</v>
      </c>
      <c r="K251" s="174" t="s">
        <v>173</v>
      </c>
      <c r="L251" s="39"/>
      <c r="M251" s="179" t="s">
        <v>5</v>
      </c>
      <c r="N251" s="180" t="s">
        <v>40</v>
      </c>
      <c r="O251" s="40"/>
      <c r="P251" s="181">
        <f>O251*H251</f>
        <v>0</v>
      </c>
      <c r="Q251" s="181">
        <v>0</v>
      </c>
      <c r="R251" s="181">
        <f>Q251*H251</f>
        <v>0</v>
      </c>
      <c r="S251" s="181">
        <v>0</v>
      </c>
      <c r="T251" s="182">
        <f>S251*H251</f>
        <v>0</v>
      </c>
      <c r="AR251" s="22" t="s">
        <v>130</v>
      </c>
      <c r="AT251" s="22" t="s">
        <v>125</v>
      </c>
      <c r="AU251" s="22" t="s">
        <v>79</v>
      </c>
      <c r="AY251" s="22" t="s">
        <v>123</v>
      </c>
      <c r="BE251" s="183">
        <f>IF(N251="základní",J251,0)</f>
        <v>0</v>
      </c>
      <c r="BF251" s="183">
        <f>IF(N251="snížená",J251,0)</f>
        <v>0</v>
      </c>
      <c r="BG251" s="183">
        <f>IF(N251="zákl. přenesená",J251,0)</f>
        <v>0</v>
      </c>
      <c r="BH251" s="183">
        <f>IF(N251="sníž. přenesená",J251,0)</f>
        <v>0</v>
      </c>
      <c r="BI251" s="183">
        <f>IF(N251="nulová",J251,0)</f>
        <v>0</v>
      </c>
      <c r="BJ251" s="22" t="s">
        <v>77</v>
      </c>
      <c r="BK251" s="183">
        <f>ROUND(I251*H251,2)</f>
        <v>0</v>
      </c>
      <c r="BL251" s="22" t="s">
        <v>130</v>
      </c>
      <c r="BM251" s="22" t="s">
        <v>393</v>
      </c>
    </row>
    <row r="252" spans="2:65" s="1" customFormat="1" ht="27">
      <c r="B252" s="39"/>
      <c r="D252" s="184" t="s">
        <v>132</v>
      </c>
      <c r="F252" s="185" t="s">
        <v>381</v>
      </c>
      <c r="I252" s="186"/>
      <c r="L252" s="39"/>
      <c r="M252" s="187"/>
      <c r="N252" s="40"/>
      <c r="O252" s="40"/>
      <c r="P252" s="40"/>
      <c r="Q252" s="40"/>
      <c r="R252" s="40"/>
      <c r="S252" s="40"/>
      <c r="T252" s="68"/>
      <c r="AT252" s="22" t="s">
        <v>132</v>
      </c>
      <c r="AU252" s="22" t="s">
        <v>79</v>
      </c>
    </row>
    <row r="253" spans="2:65" s="1" customFormat="1" ht="27">
      <c r="B253" s="39"/>
      <c r="D253" s="184" t="s">
        <v>134</v>
      </c>
      <c r="F253" s="188" t="s">
        <v>382</v>
      </c>
      <c r="I253" s="186"/>
      <c r="L253" s="39"/>
      <c r="M253" s="187"/>
      <c r="N253" s="40"/>
      <c r="O253" s="40"/>
      <c r="P253" s="40"/>
      <c r="Q253" s="40"/>
      <c r="R253" s="40"/>
      <c r="S253" s="40"/>
      <c r="T253" s="68"/>
      <c r="AT253" s="22" t="s">
        <v>134</v>
      </c>
      <c r="AU253" s="22" t="s">
        <v>79</v>
      </c>
    </row>
    <row r="254" spans="2:65" s="11" customFormat="1" ht="13.5">
      <c r="B254" s="189"/>
      <c r="D254" s="184" t="s">
        <v>142</v>
      </c>
      <c r="E254" s="190" t="s">
        <v>5</v>
      </c>
      <c r="F254" s="191" t="s">
        <v>394</v>
      </c>
      <c r="H254" s="192">
        <v>996.72</v>
      </c>
      <c r="I254" s="193"/>
      <c r="L254" s="189"/>
      <c r="M254" s="194"/>
      <c r="N254" s="195"/>
      <c r="O254" s="195"/>
      <c r="P254" s="195"/>
      <c r="Q254" s="195"/>
      <c r="R254" s="195"/>
      <c r="S254" s="195"/>
      <c r="T254" s="196"/>
      <c r="AT254" s="190" t="s">
        <v>142</v>
      </c>
      <c r="AU254" s="190" t="s">
        <v>79</v>
      </c>
      <c r="AV254" s="11" t="s">
        <v>79</v>
      </c>
      <c r="AW254" s="11" t="s">
        <v>33</v>
      </c>
      <c r="AX254" s="11" t="s">
        <v>69</v>
      </c>
      <c r="AY254" s="190" t="s">
        <v>123</v>
      </c>
    </row>
    <row r="255" spans="2:65" s="12" customFormat="1" ht="13.5">
      <c r="B255" s="197"/>
      <c r="D255" s="184" t="s">
        <v>142</v>
      </c>
      <c r="E255" s="198" t="s">
        <v>5</v>
      </c>
      <c r="F255" s="199" t="s">
        <v>144</v>
      </c>
      <c r="H255" s="200">
        <v>996.72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142</v>
      </c>
      <c r="AU255" s="198" t="s">
        <v>79</v>
      </c>
      <c r="AV255" s="12" t="s">
        <v>130</v>
      </c>
      <c r="AW255" s="12" t="s">
        <v>33</v>
      </c>
      <c r="AX255" s="12" t="s">
        <v>77</v>
      </c>
      <c r="AY255" s="198" t="s">
        <v>123</v>
      </c>
    </row>
    <row r="256" spans="2:65" s="1" customFormat="1" ht="25.5" customHeight="1">
      <c r="B256" s="171"/>
      <c r="C256" s="172" t="s">
        <v>395</v>
      </c>
      <c r="D256" s="172" t="s">
        <v>125</v>
      </c>
      <c r="E256" s="173" t="s">
        <v>396</v>
      </c>
      <c r="F256" s="174" t="s">
        <v>397</v>
      </c>
      <c r="G256" s="175" t="s">
        <v>373</v>
      </c>
      <c r="H256" s="176">
        <v>44.718000000000004</v>
      </c>
      <c r="I256" s="177"/>
      <c r="J256" s="178">
        <f>ROUND(I256*H256,2)</f>
        <v>0</v>
      </c>
      <c r="K256" s="174" t="s">
        <v>129</v>
      </c>
      <c r="L256" s="39"/>
      <c r="M256" s="179" t="s">
        <v>5</v>
      </c>
      <c r="N256" s="180" t="s">
        <v>40</v>
      </c>
      <c r="O256" s="40"/>
      <c r="P256" s="181">
        <f>O256*H256</f>
        <v>0</v>
      </c>
      <c r="Q256" s="181">
        <v>0</v>
      </c>
      <c r="R256" s="181">
        <f>Q256*H256</f>
        <v>0</v>
      </c>
      <c r="S256" s="181">
        <v>0</v>
      </c>
      <c r="T256" s="182">
        <f>S256*H256</f>
        <v>0</v>
      </c>
      <c r="AR256" s="22" t="s">
        <v>130</v>
      </c>
      <c r="AT256" s="22" t="s">
        <v>125</v>
      </c>
      <c r="AU256" s="22" t="s">
        <v>79</v>
      </c>
      <c r="AY256" s="22" t="s">
        <v>123</v>
      </c>
      <c r="BE256" s="183">
        <f>IF(N256="základní",J256,0)</f>
        <v>0</v>
      </c>
      <c r="BF256" s="183">
        <f>IF(N256="snížená",J256,0)</f>
        <v>0</v>
      </c>
      <c r="BG256" s="183">
        <f>IF(N256="zákl. přenesená",J256,0)</f>
        <v>0</v>
      </c>
      <c r="BH256" s="183">
        <f>IF(N256="sníž. přenesená",J256,0)</f>
        <v>0</v>
      </c>
      <c r="BI256" s="183">
        <f>IF(N256="nulová",J256,0)</f>
        <v>0</v>
      </c>
      <c r="BJ256" s="22" t="s">
        <v>77</v>
      </c>
      <c r="BK256" s="183">
        <f>ROUND(I256*H256,2)</f>
        <v>0</v>
      </c>
      <c r="BL256" s="22" t="s">
        <v>130</v>
      </c>
      <c r="BM256" s="22" t="s">
        <v>398</v>
      </c>
    </row>
    <row r="257" spans="2:65" s="1" customFormat="1" ht="27">
      <c r="B257" s="39"/>
      <c r="D257" s="184" t="s">
        <v>132</v>
      </c>
      <c r="F257" s="185" t="s">
        <v>399</v>
      </c>
      <c r="I257" s="186"/>
      <c r="L257" s="39"/>
      <c r="M257" s="187"/>
      <c r="N257" s="40"/>
      <c r="O257" s="40"/>
      <c r="P257" s="40"/>
      <c r="Q257" s="40"/>
      <c r="R257" s="40"/>
      <c r="S257" s="40"/>
      <c r="T257" s="68"/>
      <c r="AT257" s="22" t="s">
        <v>132</v>
      </c>
      <c r="AU257" s="22" t="s">
        <v>79</v>
      </c>
    </row>
    <row r="258" spans="2:65" s="11" customFormat="1" ht="13.5">
      <c r="B258" s="189"/>
      <c r="D258" s="184" t="s">
        <v>142</v>
      </c>
      <c r="E258" s="190" t="s">
        <v>5</v>
      </c>
      <c r="F258" s="191" t="s">
        <v>400</v>
      </c>
      <c r="H258" s="192">
        <v>44.718000000000004</v>
      </c>
      <c r="I258" s="193"/>
      <c r="L258" s="189"/>
      <c r="M258" s="194"/>
      <c r="N258" s="195"/>
      <c r="O258" s="195"/>
      <c r="P258" s="195"/>
      <c r="Q258" s="195"/>
      <c r="R258" s="195"/>
      <c r="S258" s="195"/>
      <c r="T258" s="196"/>
      <c r="AT258" s="190" t="s">
        <v>142</v>
      </c>
      <c r="AU258" s="190" t="s">
        <v>79</v>
      </c>
      <c r="AV258" s="11" t="s">
        <v>79</v>
      </c>
      <c r="AW258" s="11" t="s">
        <v>33</v>
      </c>
      <c r="AX258" s="11" t="s">
        <v>69</v>
      </c>
      <c r="AY258" s="190" t="s">
        <v>123</v>
      </c>
    </row>
    <row r="259" spans="2:65" s="12" customFormat="1" ht="13.5">
      <c r="B259" s="197"/>
      <c r="D259" s="184" t="s">
        <v>142</v>
      </c>
      <c r="E259" s="198" t="s">
        <v>5</v>
      </c>
      <c r="F259" s="199" t="s">
        <v>144</v>
      </c>
      <c r="H259" s="200">
        <v>44.718000000000004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142</v>
      </c>
      <c r="AU259" s="198" t="s">
        <v>79</v>
      </c>
      <c r="AV259" s="12" t="s">
        <v>130</v>
      </c>
      <c r="AW259" s="12" t="s">
        <v>33</v>
      </c>
      <c r="AX259" s="12" t="s">
        <v>77</v>
      </c>
      <c r="AY259" s="198" t="s">
        <v>123</v>
      </c>
    </row>
    <row r="260" spans="2:65" s="1" customFormat="1" ht="25.5" customHeight="1">
      <c r="B260" s="171"/>
      <c r="C260" s="172" t="s">
        <v>401</v>
      </c>
      <c r="D260" s="172" t="s">
        <v>125</v>
      </c>
      <c r="E260" s="173" t="s">
        <v>402</v>
      </c>
      <c r="F260" s="174" t="s">
        <v>403</v>
      </c>
      <c r="G260" s="175" t="s">
        <v>373</v>
      </c>
      <c r="H260" s="176">
        <v>15.29</v>
      </c>
      <c r="I260" s="177"/>
      <c r="J260" s="178">
        <f>ROUND(I260*H260,2)</f>
        <v>0</v>
      </c>
      <c r="K260" s="174" t="s">
        <v>173</v>
      </c>
      <c r="L260" s="39"/>
      <c r="M260" s="179" t="s">
        <v>5</v>
      </c>
      <c r="N260" s="180" t="s">
        <v>40</v>
      </c>
      <c r="O260" s="40"/>
      <c r="P260" s="181">
        <f>O260*H260</f>
        <v>0</v>
      </c>
      <c r="Q260" s="181">
        <v>0</v>
      </c>
      <c r="R260" s="181">
        <f>Q260*H260</f>
        <v>0</v>
      </c>
      <c r="S260" s="181">
        <v>0</v>
      </c>
      <c r="T260" s="182">
        <f>S260*H260</f>
        <v>0</v>
      </c>
      <c r="AR260" s="22" t="s">
        <v>130</v>
      </c>
      <c r="AT260" s="22" t="s">
        <v>125</v>
      </c>
      <c r="AU260" s="22" t="s">
        <v>79</v>
      </c>
      <c r="AY260" s="22" t="s">
        <v>123</v>
      </c>
      <c r="BE260" s="183">
        <f>IF(N260="základní",J260,0)</f>
        <v>0</v>
      </c>
      <c r="BF260" s="183">
        <f>IF(N260="snížená",J260,0)</f>
        <v>0</v>
      </c>
      <c r="BG260" s="183">
        <f>IF(N260="zákl. přenesená",J260,0)</f>
        <v>0</v>
      </c>
      <c r="BH260" s="183">
        <f>IF(N260="sníž. přenesená",J260,0)</f>
        <v>0</v>
      </c>
      <c r="BI260" s="183">
        <f>IF(N260="nulová",J260,0)</f>
        <v>0</v>
      </c>
      <c r="BJ260" s="22" t="s">
        <v>77</v>
      </c>
      <c r="BK260" s="183">
        <f>ROUND(I260*H260,2)</f>
        <v>0</v>
      </c>
      <c r="BL260" s="22" t="s">
        <v>130</v>
      </c>
      <c r="BM260" s="22" t="s">
        <v>404</v>
      </c>
    </row>
    <row r="261" spans="2:65" s="1" customFormat="1" ht="13.5">
      <c r="B261" s="39"/>
      <c r="D261" s="184" t="s">
        <v>132</v>
      </c>
      <c r="F261" s="185" t="s">
        <v>405</v>
      </c>
      <c r="I261" s="186"/>
      <c r="L261" s="39"/>
      <c r="M261" s="187"/>
      <c r="N261" s="40"/>
      <c r="O261" s="40"/>
      <c r="P261" s="40"/>
      <c r="Q261" s="40"/>
      <c r="R261" s="40"/>
      <c r="S261" s="40"/>
      <c r="T261" s="68"/>
      <c r="AT261" s="22" t="s">
        <v>132</v>
      </c>
      <c r="AU261" s="22" t="s">
        <v>79</v>
      </c>
    </row>
    <row r="262" spans="2:65" s="1" customFormat="1" ht="16.5" customHeight="1">
      <c r="B262" s="171"/>
      <c r="C262" s="172" t="s">
        <v>406</v>
      </c>
      <c r="D262" s="172" t="s">
        <v>125</v>
      </c>
      <c r="E262" s="173" t="s">
        <v>407</v>
      </c>
      <c r="F262" s="174" t="s">
        <v>408</v>
      </c>
      <c r="G262" s="175" t="s">
        <v>373</v>
      </c>
      <c r="H262" s="176">
        <v>77.105000000000004</v>
      </c>
      <c r="I262" s="177"/>
      <c r="J262" s="178">
        <f>ROUND(I262*H262,2)</f>
        <v>0</v>
      </c>
      <c r="K262" s="174" t="s">
        <v>173</v>
      </c>
      <c r="L262" s="39"/>
      <c r="M262" s="179" t="s">
        <v>5</v>
      </c>
      <c r="N262" s="180" t="s">
        <v>40</v>
      </c>
      <c r="O262" s="40"/>
      <c r="P262" s="181">
        <f>O262*H262</f>
        <v>0</v>
      </c>
      <c r="Q262" s="181">
        <v>0</v>
      </c>
      <c r="R262" s="181">
        <f>Q262*H262</f>
        <v>0</v>
      </c>
      <c r="S262" s="181">
        <v>0</v>
      </c>
      <c r="T262" s="182">
        <f>S262*H262</f>
        <v>0</v>
      </c>
      <c r="AR262" s="22" t="s">
        <v>130</v>
      </c>
      <c r="AT262" s="22" t="s">
        <v>125</v>
      </c>
      <c r="AU262" s="22" t="s">
        <v>79</v>
      </c>
      <c r="AY262" s="22" t="s">
        <v>123</v>
      </c>
      <c r="BE262" s="183">
        <f>IF(N262="základní",J262,0)</f>
        <v>0</v>
      </c>
      <c r="BF262" s="183">
        <f>IF(N262="snížená",J262,0)</f>
        <v>0</v>
      </c>
      <c r="BG262" s="183">
        <f>IF(N262="zákl. přenesená",J262,0)</f>
        <v>0</v>
      </c>
      <c r="BH262" s="183">
        <f>IF(N262="sníž. přenesená",J262,0)</f>
        <v>0</v>
      </c>
      <c r="BI262" s="183">
        <f>IF(N262="nulová",J262,0)</f>
        <v>0</v>
      </c>
      <c r="BJ262" s="22" t="s">
        <v>77</v>
      </c>
      <c r="BK262" s="183">
        <f>ROUND(I262*H262,2)</f>
        <v>0</v>
      </c>
      <c r="BL262" s="22" t="s">
        <v>130</v>
      </c>
      <c r="BM262" s="22" t="s">
        <v>409</v>
      </c>
    </row>
    <row r="263" spans="2:65" s="1" customFormat="1" ht="13.5">
      <c r="B263" s="39"/>
      <c r="D263" s="184" t="s">
        <v>132</v>
      </c>
      <c r="F263" s="185" t="s">
        <v>410</v>
      </c>
      <c r="I263" s="186"/>
      <c r="L263" s="39"/>
      <c r="M263" s="187"/>
      <c r="N263" s="40"/>
      <c r="O263" s="40"/>
      <c r="P263" s="40"/>
      <c r="Q263" s="40"/>
      <c r="R263" s="40"/>
      <c r="S263" s="40"/>
      <c r="T263" s="68"/>
      <c r="AT263" s="22" t="s">
        <v>132</v>
      </c>
      <c r="AU263" s="22" t="s">
        <v>79</v>
      </c>
    </row>
    <row r="264" spans="2:65" s="11" customFormat="1" ht="13.5">
      <c r="B264" s="189"/>
      <c r="D264" s="184" t="s">
        <v>142</v>
      </c>
      <c r="E264" s="190" t="s">
        <v>5</v>
      </c>
      <c r="F264" s="191" t="s">
        <v>411</v>
      </c>
      <c r="H264" s="192">
        <v>77.105000000000004</v>
      </c>
      <c r="I264" s="193"/>
      <c r="L264" s="189"/>
      <c r="M264" s="194"/>
      <c r="N264" s="195"/>
      <c r="O264" s="195"/>
      <c r="P264" s="195"/>
      <c r="Q264" s="195"/>
      <c r="R264" s="195"/>
      <c r="S264" s="195"/>
      <c r="T264" s="196"/>
      <c r="AT264" s="190" t="s">
        <v>142</v>
      </c>
      <c r="AU264" s="190" t="s">
        <v>79</v>
      </c>
      <c r="AV264" s="11" t="s">
        <v>79</v>
      </c>
      <c r="AW264" s="11" t="s">
        <v>33</v>
      </c>
      <c r="AX264" s="11" t="s">
        <v>69</v>
      </c>
      <c r="AY264" s="190" t="s">
        <v>123</v>
      </c>
    </row>
    <row r="265" spans="2:65" s="12" customFormat="1" ht="13.5">
      <c r="B265" s="197"/>
      <c r="D265" s="184" t="s">
        <v>142</v>
      </c>
      <c r="E265" s="198" t="s">
        <v>5</v>
      </c>
      <c r="F265" s="199" t="s">
        <v>144</v>
      </c>
      <c r="H265" s="200">
        <v>77.105000000000004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142</v>
      </c>
      <c r="AU265" s="198" t="s">
        <v>79</v>
      </c>
      <c r="AV265" s="12" t="s">
        <v>130</v>
      </c>
      <c r="AW265" s="12" t="s">
        <v>33</v>
      </c>
      <c r="AX265" s="12" t="s">
        <v>77</v>
      </c>
      <c r="AY265" s="198" t="s">
        <v>123</v>
      </c>
    </row>
    <row r="266" spans="2:65" s="10" customFormat="1" ht="29.85" customHeight="1">
      <c r="B266" s="158"/>
      <c r="D266" s="159" t="s">
        <v>68</v>
      </c>
      <c r="E266" s="169" t="s">
        <v>412</v>
      </c>
      <c r="F266" s="169" t="s">
        <v>413</v>
      </c>
      <c r="I266" s="161"/>
      <c r="J266" s="170">
        <f>BK266</f>
        <v>0</v>
      </c>
      <c r="L266" s="158"/>
      <c r="M266" s="163"/>
      <c r="N266" s="164"/>
      <c r="O266" s="164"/>
      <c r="P266" s="165">
        <f>SUM(P267:P268)</f>
        <v>0</v>
      </c>
      <c r="Q266" s="164"/>
      <c r="R266" s="165">
        <f>SUM(R267:R268)</f>
        <v>0</v>
      </c>
      <c r="S266" s="164"/>
      <c r="T266" s="166">
        <f>SUM(T267:T268)</f>
        <v>0</v>
      </c>
      <c r="AR266" s="159" t="s">
        <v>77</v>
      </c>
      <c r="AT266" s="167" t="s">
        <v>68</v>
      </c>
      <c r="AU266" s="167" t="s">
        <v>77</v>
      </c>
      <c r="AY266" s="159" t="s">
        <v>123</v>
      </c>
      <c r="BK266" s="168">
        <f>SUM(BK267:BK268)</f>
        <v>0</v>
      </c>
    </row>
    <row r="267" spans="2:65" s="1" customFormat="1" ht="25.5" customHeight="1">
      <c r="B267" s="171"/>
      <c r="C267" s="172" t="s">
        <v>414</v>
      </c>
      <c r="D267" s="172" t="s">
        <v>125</v>
      </c>
      <c r="E267" s="173" t="s">
        <v>415</v>
      </c>
      <c r="F267" s="174" t="s">
        <v>416</v>
      </c>
      <c r="G267" s="175" t="s">
        <v>373</v>
      </c>
      <c r="H267" s="176">
        <v>144.405</v>
      </c>
      <c r="I267" s="177"/>
      <c r="J267" s="178">
        <f>ROUND(I267*H267,2)</f>
        <v>0</v>
      </c>
      <c r="K267" s="174" t="s">
        <v>129</v>
      </c>
      <c r="L267" s="39"/>
      <c r="M267" s="179" t="s">
        <v>5</v>
      </c>
      <c r="N267" s="180" t="s">
        <v>40</v>
      </c>
      <c r="O267" s="40"/>
      <c r="P267" s="181">
        <f>O267*H267</f>
        <v>0</v>
      </c>
      <c r="Q267" s="181">
        <v>0</v>
      </c>
      <c r="R267" s="181">
        <f>Q267*H267</f>
        <v>0</v>
      </c>
      <c r="S267" s="181">
        <v>0</v>
      </c>
      <c r="T267" s="182">
        <f>S267*H267</f>
        <v>0</v>
      </c>
      <c r="AR267" s="22" t="s">
        <v>130</v>
      </c>
      <c r="AT267" s="22" t="s">
        <v>125</v>
      </c>
      <c r="AU267" s="22" t="s">
        <v>79</v>
      </c>
      <c r="AY267" s="22" t="s">
        <v>123</v>
      </c>
      <c r="BE267" s="183">
        <f>IF(N267="základní",J267,0)</f>
        <v>0</v>
      </c>
      <c r="BF267" s="183">
        <f>IF(N267="snížená",J267,0)</f>
        <v>0</v>
      </c>
      <c r="BG267" s="183">
        <f>IF(N267="zákl. přenesená",J267,0)</f>
        <v>0</v>
      </c>
      <c r="BH267" s="183">
        <f>IF(N267="sníž. přenesená",J267,0)</f>
        <v>0</v>
      </c>
      <c r="BI267" s="183">
        <f>IF(N267="nulová",J267,0)</f>
        <v>0</v>
      </c>
      <c r="BJ267" s="22" t="s">
        <v>77</v>
      </c>
      <c r="BK267" s="183">
        <f>ROUND(I267*H267,2)</f>
        <v>0</v>
      </c>
      <c r="BL267" s="22" t="s">
        <v>130</v>
      </c>
      <c r="BM267" s="22" t="s">
        <v>417</v>
      </c>
    </row>
    <row r="268" spans="2:65" s="1" customFormat="1" ht="27">
      <c r="B268" s="39"/>
      <c r="D268" s="184" t="s">
        <v>132</v>
      </c>
      <c r="F268" s="185" t="s">
        <v>418</v>
      </c>
      <c r="I268" s="186"/>
      <c r="L268" s="39"/>
      <c r="M268" s="187"/>
      <c r="N268" s="40"/>
      <c r="O268" s="40"/>
      <c r="P268" s="40"/>
      <c r="Q268" s="40"/>
      <c r="R268" s="40"/>
      <c r="S268" s="40"/>
      <c r="T268" s="68"/>
      <c r="AT268" s="22" t="s">
        <v>132</v>
      </c>
      <c r="AU268" s="22" t="s">
        <v>79</v>
      </c>
    </row>
    <row r="269" spans="2:65" s="10" customFormat="1" ht="37.35" customHeight="1">
      <c r="B269" s="158"/>
      <c r="D269" s="159" t="s">
        <v>68</v>
      </c>
      <c r="E269" s="160" t="s">
        <v>419</v>
      </c>
      <c r="F269" s="160" t="s">
        <v>420</v>
      </c>
      <c r="I269" s="161"/>
      <c r="J269" s="162">
        <f>BK269</f>
        <v>0</v>
      </c>
      <c r="L269" s="158"/>
      <c r="M269" s="163"/>
      <c r="N269" s="164"/>
      <c r="O269" s="164"/>
      <c r="P269" s="165">
        <f>P270+P282+P285</f>
        <v>0</v>
      </c>
      <c r="Q269" s="164"/>
      <c r="R269" s="165">
        <f>R270+R282+R285</f>
        <v>0</v>
      </c>
      <c r="S269" s="164"/>
      <c r="T269" s="166">
        <f>T270+T282+T285</f>
        <v>0</v>
      </c>
      <c r="AR269" s="159" t="s">
        <v>156</v>
      </c>
      <c r="AT269" s="167" t="s">
        <v>68</v>
      </c>
      <c r="AU269" s="167" t="s">
        <v>69</v>
      </c>
      <c r="AY269" s="159" t="s">
        <v>123</v>
      </c>
      <c r="BK269" s="168">
        <f>BK270+BK282+BK285</f>
        <v>0</v>
      </c>
    </row>
    <row r="270" spans="2:65" s="10" customFormat="1" ht="19.899999999999999" customHeight="1">
      <c r="B270" s="158"/>
      <c r="D270" s="159" t="s">
        <v>68</v>
      </c>
      <c r="E270" s="169" t="s">
        <v>421</v>
      </c>
      <c r="F270" s="169" t="s">
        <v>422</v>
      </c>
      <c r="I270" s="161"/>
      <c r="J270" s="170">
        <f>BK270</f>
        <v>0</v>
      </c>
      <c r="L270" s="158"/>
      <c r="M270" s="163"/>
      <c r="N270" s="164"/>
      <c r="O270" s="164"/>
      <c r="P270" s="165">
        <f>SUM(P271:P281)</f>
        <v>0</v>
      </c>
      <c r="Q270" s="164"/>
      <c r="R270" s="165">
        <f>SUM(R271:R281)</f>
        <v>0</v>
      </c>
      <c r="S270" s="164"/>
      <c r="T270" s="166">
        <f>SUM(T271:T281)</f>
        <v>0</v>
      </c>
      <c r="AR270" s="159" t="s">
        <v>156</v>
      </c>
      <c r="AT270" s="167" t="s">
        <v>68</v>
      </c>
      <c r="AU270" s="167" t="s">
        <v>77</v>
      </c>
      <c r="AY270" s="159" t="s">
        <v>123</v>
      </c>
      <c r="BK270" s="168">
        <f>SUM(BK271:BK281)</f>
        <v>0</v>
      </c>
    </row>
    <row r="271" spans="2:65" s="1" customFormat="1" ht="16.5" customHeight="1">
      <c r="B271" s="171"/>
      <c r="C271" s="172" t="s">
        <v>423</v>
      </c>
      <c r="D271" s="172" t="s">
        <v>125</v>
      </c>
      <c r="E271" s="173" t="s">
        <v>424</v>
      </c>
      <c r="F271" s="174" t="s">
        <v>425</v>
      </c>
      <c r="G271" s="175" t="s">
        <v>426</v>
      </c>
      <c r="H271" s="176">
        <v>1</v>
      </c>
      <c r="I271" s="177"/>
      <c r="J271" s="178">
        <f>ROUND(I271*H271,2)</f>
        <v>0</v>
      </c>
      <c r="K271" s="174" t="s">
        <v>258</v>
      </c>
      <c r="L271" s="39"/>
      <c r="M271" s="179" t="s">
        <v>5</v>
      </c>
      <c r="N271" s="180" t="s">
        <v>40</v>
      </c>
      <c r="O271" s="40"/>
      <c r="P271" s="181">
        <f>O271*H271</f>
        <v>0</v>
      </c>
      <c r="Q271" s="181">
        <v>0</v>
      </c>
      <c r="R271" s="181">
        <f>Q271*H271</f>
        <v>0</v>
      </c>
      <c r="S271" s="181">
        <v>0</v>
      </c>
      <c r="T271" s="182">
        <f>S271*H271</f>
        <v>0</v>
      </c>
      <c r="AR271" s="22" t="s">
        <v>427</v>
      </c>
      <c r="AT271" s="22" t="s">
        <v>125</v>
      </c>
      <c r="AU271" s="22" t="s">
        <v>79</v>
      </c>
      <c r="AY271" s="22" t="s">
        <v>123</v>
      </c>
      <c r="BE271" s="183">
        <f>IF(N271="základní",J271,0)</f>
        <v>0</v>
      </c>
      <c r="BF271" s="183">
        <f>IF(N271="snížená",J271,0)</f>
        <v>0</v>
      </c>
      <c r="BG271" s="183">
        <f>IF(N271="zákl. přenesená",J271,0)</f>
        <v>0</v>
      </c>
      <c r="BH271" s="183">
        <f>IF(N271="sníž. přenesená",J271,0)</f>
        <v>0</v>
      </c>
      <c r="BI271" s="183">
        <f>IF(N271="nulová",J271,0)</f>
        <v>0</v>
      </c>
      <c r="BJ271" s="22" t="s">
        <v>77</v>
      </c>
      <c r="BK271" s="183">
        <f>ROUND(I271*H271,2)</f>
        <v>0</v>
      </c>
      <c r="BL271" s="22" t="s">
        <v>427</v>
      </c>
      <c r="BM271" s="22" t="s">
        <v>428</v>
      </c>
    </row>
    <row r="272" spans="2:65" s="1" customFormat="1" ht="13.5">
      <c r="B272" s="39"/>
      <c r="D272" s="184" t="s">
        <v>132</v>
      </c>
      <c r="F272" s="185" t="s">
        <v>429</v>
      </c>
      <c r="I272" s="186"/>
      <c r="L272" s="39"/>
      <c r="M272" s="187"/>
      <c r="N272" s="40"/>
      <c r="O272" s="40"/>
      <c r="P272" s="40"/>
      <c r="Q272" s="40"/>
      <c r="R272" s="40"/>
      <c r="S272" s="40"/>
      <c r="T272" s="68"/>
      <c r="AT272" s="22" t="s">
        <v>132</v>
      </c>
      <c r="AU272" s="22" t="s">
        <v>79</v>
      </c>
    </row>
    <row r="273" spans="2:65" s="1" customFormat="1" ht="27">
      <c r="B273" s="39"/>
      <c r="D273" s="184" t="s">
        <v>134</v>
      </c>
      <c r="F273" s="188" t="s">
        <v>430</v>
      </c>
      <c r="I273" s="186"/>
      <c r="L273" s="39"/>
      <c r="M273" s="187"/>
      <c r="N273" s="40"/>
      <c r="O273" s="40"/>
      <c r="P273" s="40"/>
      <c r="Q273" s="40"/>
      <c r="R273" s="40"/>
      <c r="S273" s="40"/>
      <c r="T273" s="68"/>
      <c r="AT273" s="22" t="s">
        <v>134</v>
      </c>
      <c r="AU273" s="22" t="s">
        <v>79</v>
      </c>
    </row>
    <row r="274" spans="2:65" s="1" customFormat="1" ht="16.5" customHeight="1">
      <c r="B274" s="171"/>
      <c r="C274" s="172" t="s">
        <v>431</v>
      </c>
      <c r="D274" s="172" t="s">
        <v>125</v>
      </c>
      <c r="E274" s="173" t="s">
        <v>432</v>
      </c>
      <c r="F274" s="174" t="s">
        <v>433</v>
      </c>
      <c r="G274" s="175" t="s">
        <v>426</v>
      </c>
      <c r="H274" s="176">
        <v>1</v>
      </c>
      <c r="I274" s="177"/>
      <c r="J274" s="178">
        <f>ROUND(I274*H274,2)</f>
        <v>0</v>
      </c>
      <c r="K274" s="174" t="s">
        <v>258</v>
      </c>
      <c r="L274" s="39"/>
      <c r="M274" s="179" t="s">
        <v>5</v>
      </c>
      <c r="N274" s="180" t="s">
        <v>40</v>
      </c>
      <c r="O274" s="40"/>
      <c r="P274" s="181">
        <f>O274*H274</f>
        <v>0</v>
      </c>
      <c r="Q274" s="181">
        <v>0</v>
      </c>
      <c r="R274" s="181">
        <f>Q274*H274</f>
        <v>0</v>
      </c>
      <c r="S274" s="181">
        <v>0</v>
      </c>
      <c r="T274" s="182">
        <f>S274*H274</f>
        <v>0</v>
      </c>
      <c r="AR274" s="22" t="s">
        <v>427</v>
      </c>
      <c r="AT274" s="22" t="s">
        <v>125</v>
      </c>
      <c r="AU274" s="22" t="s">
        <v>79</v>
      </c>
      <c r="AY274" s="22" t="s">
        <v>123</v>
      </c>
      <c r="BE274" s="183">
        <f>IF(N274="základní",J274,0)</f>
        <v>0</v>
      </c>
      <c r="BF274" s="183">
        <f>IF(N274="snížená",J274,0)</f>
        <v>0</v>
      </c>
      <c r="BG274" s="183">
        <f>IF(N274="zákl. přenesená",J274,0)</f>
        <v>0</v>
      </c>
      <c r="BH274" s="183">
        <f>IF(N274="sníž. přenesená",J274,0)</f>
        <v>0</v>
      </c>
      <c r="BI274" s="183">
        <f>IF(N274="nulová",J274,0)</f>
        <v>0</v>
      </c>
      <c r="BJ274" s="22" t="s">
        <v>77</v>
      </c>
      <c r="BK274" s="183">
        <f>ROUND(I274*H274,2)</f>
        <v>0</v>
      </c>
      <c r="BL274" s="22" t="s">
        <v>427</v>
      </c>
      <c r="BM274" s="22" t="s">
        <v>434</v>
      </c>
    </row>
    <row r="275" spans="2:65" s="1" customFormat="1" ht="13.5">
      <c r="B275" s="39"/>
      <c r="D275" s="184" t="s">
        <v>132</v>
      </c>
      <c r="F275" s="185" t="s">
        <v>435</v>
      </c>
      <c r="I275" s="186"/>
      <c r="L275" s="39"/>
      <c r="M275" s="187"/>
      <c r="N275" s="40"/>
      <c r="O275" s="40"/>
      <c r="P275" s="40"/>
      <c r="Q275" s="40"/>
      <c r="R275" s="40"/>
      <c r="S275" s="40"/>
      <c r="T275" s="68"/>
      <c r="AT275" s="22" t="s">
        <v>132</v>
      </c>
      <c r="AU275" s="22" t="s">
        <v>79</v>
      </c>
    </row>
    <row r="276" spans="2:65" s="1" customFormat="1" ht="27">
      <c r="B276" s="39"/>
      <c r="D276" s="184" t="s">
        <v>134</v>
      </c>
      <c r="F276" s="188" t="s">
        <v>436</v>
      </c>
      <c r="I276" s="186"/>
      <c r="L276" s="39"/>
      <c r="M276" s="187"/>
      <c r="N276" s="40"/>
      <c r="O276" s="40"/>
      <c r="P276" s="40"/>
      <c r="Q276" s="40"/>
      <c r="R276" s="40"/>
      <c r="S276" s="40"/>
      <c r="T276" s="68"/>
      <c r="AT276" s="22" t="s">
        <v>134</v>
      </c>
      <c r="AU276" s="22" t="s">
        <v>79</v>
      </c>
    </row>
    <row r="277" spans="2:65" s="1" customFormat="1" ht="16.5" customHeight="1">
      <c r="B277" s="171"/>
      <c r="C277" s="172" t="s">
        <v>437</v>
      </c>
      <c r="D277" s="172" t="s">
        <v>125</v>
      </c>
      <c r="E277" s="173" t="s">
        <v>438</v>
      </c>
      <c r="F277" s="174" t="s">
        <v>439</v>
      </c>
      <c r="G277" s="175" t="s">
        <v>426</v>
      </c>
      <c r="H277" s="176">
        <v>1</v>
      </c>
      <c r="I277" s="177"/>
      <c r="J277" s="178">
        <f>ROUND(I277*H277,2)</f>
        <v>0</v>
      </c>
      <c r="K277" s="174" t="s">
        <v>258</v>
      </c>
      <c r="L277" s="39"/>
      <c r="M277" s="179" t="s">
        <v>5</v>
      </c>
      <c r="N277" s="180" t="s">
        <v>40</v>
      </c>
      <c r="O277" s="40"/>
      <c r="P277" s="181">
        <f>O277*H277</f>
        <v>0</v>
      </c>
      <c r="Q277" s="181">
        <v>0</v>
      </c>
      <c r="R277" s="181">
        <f>Q277*H277</f>
        <v>0</v>
      </c>
      <c r="S277" s="181">
        <v>0</v>
      </c>
      <c r="T277" s="182">
        <f>S277*H277</f>
        <v>0</v>
      </c>
      <c r="AR277" s="22" t="s">
        <v>427</v>
      </c>
      <c r="AT277" s="22" t="s">
        <v>125</v>
      </c>
      <c r="AU277" s="22" t="s">
        <v>79</v>
      </c>
      <c r="AY277" s="22" t="s">
        <v>123</v>
      </c>
      <c r="BE277" s="183">
        <f>IF(N277="základní",J277,0)</f>
        <v>0</v>
      </c>
      <c r="BF277" s="183">
        <f>IF(N277="snížená",J277,0)</f>
        <v>0</v>
      </c>
      <c r="BG277" s="183">
        <f>IF(N277="zákl. přenesená",J277,0)</f>
        <v>0</v>
      </c>
      <c r="BH277" s="183">
        <f>IF(N277="sníž. přenesená",J277,0)</f>
        <v>0</v>
      </c>
      <c r="BI277" s="183">
        <f>IF(N277="nulová",J277,0)</f>
        <v>0</v>
      </c>
      <c r="BJ277" s="22" t="s">
        <v>77</v>
      </c>
      <c r="BK277" s="183">
        <f>ROUND(I277*H277,2)</f>
        <v>0</v>
      </c>
      <c r="BL277" s="22" t="s">
        <v>427</v>
      </c>
      <c r="BM277" s="22" t="s">
        <v>440</v>
      </c>
    </row>
    <row r="278" spans="2:65" s="1" customFormat="1" ht="27">
      <c r="B278" s="39"/>
      <c r="D278" s="184" t="s">
        <v>132</v>
      </c>
      <c r="F278" s="185" t="s">
        <v>441</v>
      </c>
      <c r="I278" s="186"/>
      <c r="L278" s="39"/>
      <c r="M278" s="187"/>
      <c r="N278" s="40"/>
      <c r="O278" s="40"/>
      <c r="P278" s="40"/>
      <c r="Q278" s="40"/>
      <c r="R278" s="40"/>
      <c r="S278" s="40"/>
      <c r="T278" s="68"/>
      <c r="AT278" s="22" t="s">
        <v>132</v>
      </c>
      <c r="AU278" s="22" t="s">
        <v>79</v>
      </c>
    </row>
    <row r="279" spans="2:65" s="1" customFormat="1" ht="16.5" customHeight="1">
      <c r="B279" s="171"/>
      <c r="C279" s="172" t="s">
        <v>442</v>
      </c>
      <c r="D279" s="172" t="s">
        <v>125</v>
      </c>
      <c r="E279" s="173" t="s">
        <v>443</v>
      </c>
      <c r="F279" s="174" t="s">
        <v>444</v>
      </c>
      <c r="G279" s="175" t="s">
        <v>426</v>
      </c>
      <c r="H279" s="176">
        <v>1</v>
      </c>
      <c r="I279" s="177"/>
      <c r="J279" s="178">
        <f>ROUND(I279*H279,2)</f>
        <v>0</v>
      </c>
      <c r="K279" s="174" t="s">
        <v>129</v>
      </c>
      <c r="L279" s="39"/>
      <c r="M279" s="179" t="s">
        <v>5</v>
      </c>
      <c r="N279" s="180" t="s">
        <v>40</v>
      </c>
      <c r="O279" s="40"/>
      <c r="P279" s="181">
        <f>O279*H279</f>
        <v>0</v>
      </c>
      <c r="Q279" s="181">
        <v>0</v>
      </c>
      <c r="R279" s="181">
        <f>Q279*H279</f>
        <v>0</v>
      </c>
      <c r="S279" s="181">
        <v>0</v>
      </c>
      <c r="T279" s="182">
        <f>S279*H279</f>
        <v>0</v>
      </c>
      <c r="AR279" s="22" t="s">
        <v>427</v>
      </c>
      <c r="AT279" s="22" t="s">
        <v>125</v>
      </c>
      <c r="AU279" s="22" t="s">
        <v>79</v>
      </c>
      <c r="AY279" s="22" t="s">
        <v>123</v>
      </c>
      <c r="BE279" s="183">
        <f>IF(N279="základní",J279,0)</f>
        <v>0</v>
      </c>
      <c r="BF279" s="183">
        <f>IF(N279="snížená",J279,0)</f>
        <v>0</v>
      </c>
      <c r="BG279" s="183">
        <f>IF(N279="zákl. přenesená",J279,0)</f>
        <v>0</v>
      </c>
      <c r="BH279" s="183">
        <f>IF(N279="sníž. přenesená",J279,0)</f>
        <v>0</v>
      </c>
      <c r="BI279" s="183">
        <f>IF(N279="nulová",J279,0)</f>
        <v>0</v>
      </c>
      <c r="BJ279" s="22" t="s">
        <v>77</v>
      </c>
      <c r="BK279" s="183">
        <f>ROUND(I279*H279,2)</f>
        <v>0</v>
      </c>
      <c r="BL279" s="22" t="s">
        <v>427</v>
      </c>
      <c r="BM279" s="22" t="s">
        <v>445</v>
      </c>
    </row>
    <row r="280" spans="2:65" s="1" customFormat="1" ht="13.5">
      <c r="B280" s="39"/>
      <c r="D280" s="184" t="s">
        <v>132</v>
      </c>
      <c r="F280" s="185" t="s">
        <v>444</v>
      </c>
      <c r="I280" s="186"/>
      <c r="L280" s="39"/>
      <c r="M280" s="187"/>
      <c r="N280" s="40"/>
      <c r="O280" s="40"/>
      <c r="P280" s="40"/>
      <c r="Q280" s="40"/>
      <c r="R280" s="40"/>
      <c r="S280" s="40"/>
      <c r="T280" s="68"/>
      <c r="AT280" s="22" t="s">
        <v>132</v>
      </c>
      <c r="AU280" s="22" t="s">
        <v>79</v>
      </c>
    </row>
    <row r="281" spans="2:65" s="1" customFormat="1" ht="27">
      <c r="B281" s="39"/>
      <c r="D281" s="184" t="s">
        <v>134</v>
      </c>
      <c r="F281" s="188" t="s">
        <v>446</v>
      </c>
      <c r="I281" s="186"/>
      <c r="L281" s="39"/>
      <c r="M281" s="187"/>
      <c r="N281" s="40"/>
      <c r="O281" s="40"/>
      <c r="P281" s="40"/>
      <c r="Q281" s="40"/>
      <c r="R281" s="40"/>
      <c r="S281" s="40"/>
      <c r="T281" s="68"/>
      <c r="AT281" s="22" t="s">
        <v>134</v>
      </c>
      <c r="AU281" s="22" t="s">
        <v>79</v>
      </c>
    </row>
    <row r="282" spans="2:65" s="10" customFormat="1" ht="29.85" customHeight="1">
      <c r="B282" s="158"/>
      <c r="D282" s="159" t="s">
        <v>68</v>
      </c>
      <c r="E282" s="169" t="s">
        <v>447</v>
      </c>
      <c r="F282" s="169" t="s">
        <v>448</v>
      </c>
      <c r="I282" s="161"/>
      <c r="J282" s="170">
        <f>BK282</f>
        <v>0</v>
      </c>
      <c r="L282" s="158"/>
      <c r="M282" s="163"/>
      <c r="N282" s="164"/>
      <c r="O282" s="164"/>
      <c r="P282" s="165">
        <f>SUM(P283:P284)</f>
        <v>0</v>
      </c>
      <c r="Q282" s="164"/>
      <c r="R282" s="165">
        <f>SUM(R283:R284)</f>
        <v>0</v>
      </c>
      <c r="S282" s="164"/>
      <c r="T282" s="166">
        <f>SUM(T283:T284)</f>
        <v>0</v>
      </c>
      <c r="AR282" s="159" t="s">
        <v>156</v>
      </c>
      <c r="AT282" s="167" t="s">
        <v>68</v>
      </c>
      <c r="AU282" s="167" t="s">
        <v>77</v>
      </c>
      <c r="AY282" s="159" t="s">
        <v>123</v>
      </c>
      <c r="BK282" s="168">
        <f>SUM(BK283:BK284)</f>
        <v>0</v>
      </c>
    </row>
    <row r="283" spans="2:65" s="1" customFormat="1" ht="16.5" customHeight="1">
      <c r="B283" s="171"/>
      <c r="C283" s="172" t="s">
        <v>449</v>
      </c>
      <c r="D283" s="172" t="s">
        <v>125</v>
      </c>
      <c r="E283" s="173" t="s">
        <v>450</v>
      </c>
      <c r="F283" s="174" t="s">
        <v>448</v>
      </c>
      <c r="G283" s="175" t="s">
        <v>426</v>
      </c>
      <c r="H283" s="176">
        <v>2</v>
      </c>
      <c r="I283" s="177"/>
      <c r="J283" s="178">
        <f>ROUND(I283*H283,2)</f>
        <v>0</v>
      </c>
      <c r="K283" s="174" t="s">
        <v>129</v>
      </c>
      <c r="L283" s="39"/>
      <c r="M283" s="179" t="s">
        <v>5</v>
      </c>
      <c r="N283" s="180" t="s">
        <v>40</v>
      </c>
      <c r="O283" s="40"/>
      <c r="P283" s="181">
        <f>O283*H283</f>
        <v>0</v>
      </c>
      <c r="Q283" s="181">
        <v>0</v>
      </c>
      <c r="R283" s="181">
        <f>Q283*H283</f>
        <v>0</v>
      </c>
      <c r="S283" s="181">
        <v>0</v>
      </c>
      <c r="T283" s="182">
        <f>S283*H283</f>
        <v>0</v>
      </c>
      <c r="AR283" s="22" t="s">
        <v>427</v>
      </c>
      <c r="AT283" s="22" t="s">
        <v>125</v>
      </c>
      <c r="AU283" s="22" t="s">
        <v>79</v>
      </c>
      <c r="AY283" s="22" t="s">
        <v>123</v>
      </c>
      <c r="BE283" s="183">
        <f>IF(N283="základní",J283,0)</f>
        <v>0</v>
      </c>
      <c r="BF283" s="183">
        <f>IF(N283="snížená",J283,0)</f>
        <v>0</v>
      </c>
      <c r="BG283" s="183">
        <f>IF(N283="zákl. přenesená",J283,0)</f>
        <v>0</v>
      </c>
      <c r="BH283" s="183">
        <f>IF(N283="sníž. přenesená",J283,0)</f>
        <v>0</v>
      </c>
      <c r="BI283" s="183">
        <f>IF(N283="nulová",J283,0)</f>
        <v>0</v>
      </c>
      <c r="BJ283" s="22" t="s">
        <v>77</v>
      </c>
      <c r="BK283" s="183">
        <f>ROUND(I283*H283,2)</f>
        <v>0</v>
      </c>
      <c r="BL283" s="22" t="s">
        <v>427</v>
      </c>
      <c r="BM283" s="22" t="s">
        <v>451</v>
      </c>
    </row>
    <row r="284" spans="2:65" s="1" customFormat="1" ht="13.5">
      <c r="B284" s="39"/>
      <c r="D284" s="184" t="s">
        <v>132</v>
      </c>
      <c r="F284" s="185" t="s">
        <v>448</v>
      </c>
      <c r="I284" s="186"/>
      <c r="L284" s="39"/>
      <c r="M284" s="187"/>
      <c r="N284" s="40"/>
      <c r="O284" s="40"/>
      <c r="P284" s="40"/>
      <c r="Q284" s="40"/>
      <c r="R284" s="40"/>
      <c r="S284" s="40"/>
      <c r="T284" s="68"/>
      <c r="AT284" s="22" t="s">
        <v>132</v>
      </c>
      <c r="AU284" s="22" t="s">
        <v>79</v>
      </c>
    </row>
    <row r="285" spans="2:65" s="10" customFormat="1" ht="29.85" customHeight="1">
      <c r="B285" s="158"/>
      <c r="D285" s="159" t="s">
        <v>68</v>
      </c>
      <c r="E285" s="169" t="s">
        <v>452</v>
      </c>
      <c r="F285" s="169" t="s">
        <v>453</v>
      </c>
      <c r="I285" s="161"/>
      <c r="J285" s="170">
        <f>BK285</f>
        <v>0</v>
      </c>
      <c r="L285" s="158"/>
      <c r="M285" s="163"/>
      <c r="N285" s="164"/>
      <c r="O285" s="164"/>
      <c r="P285" s="165">
        <f>SUM(P286:P288)</f>
        <v>0</v>
      </c>
      <c r="Q285" s="164"/>
      <c r="R285" s="165">
        <f>SUM(R286:R288)</f>
        <v>0</v>
      </c>
      <c r="S285" s="164"/>
      <c r="T285" s="166">
        <f>SUM(T286:T288)</f>
        <v>0</v>
      </c>
      <c r="AR285" s="159" t="s">
        <v>156</v>
      </c>
      <c r="AT285" s="167" t="s">
        <v>68</v>
      </c>
      <c r="AU285" s="167" t="s">
        <v>77</v>
      </c>
      <c r="AY285" s="159" t="s">
        <v>123</v>
      </c>
      <c r="BK285" s="168">
        <f>SUM(BK286:BK288)</f>
        <v>0</v>
      </c>
    </row>
    <row r="286" spans="2:65" s="1" customFormat="1" ht="16.5" customHeight="1">
      <c r="B286" s="171"/>
      <c r="C286" s="172" t="s">
        <v>454</v>
      </c>
      <c r="D286" s="172" t="s">
        <v>125</v>
      </c>
      <c r="E286" s="173" t="s">
        <v>455</v>
      </c>
      <c r="F286" s="174" t="s">
        <v>456</v>
      </c>
      <c r="G286" s="175" t="s">
        <v>426</v>
      </c>
      <c r="H286" s="176">
        <v>4</v>
      </c>
      <c r="I286" s="177"/>
      <c r="J286" s="178">
        <f>ROUND(I286*H286,2)</f>
        <v>0</v>
      </c>
      <c r="K286" s="174" t="s">
        <v>258</v>
      </c>
      <c r="L286" s="39"/>
      <c r="M286" s="179" t="s">
        <v>5</v>
      </c>
      <c r="N286" s="180" t="s">
        <v>40</v>
      </c>
      <c r="O286" s="40"/>
      <c r="P286" s="181">
        <f>O286*H286</f>
        <v>0</v>
      </c>
      <c r="Q286" s="181">
        <v>0</v>
      </c>
      <c r="R286" s="181">
        <f>Q286*H286</f>
        <v>0</v>
      </c>
      <c r="S286" s="181">
        <v>0</v>
      </c>
      <c r="T286" s="182">
        <f>S286*H286</f>
        <v>0</v>
      </c>
      <c r="AR286" s="22" t="s">
        <v>427</v>
      </c>
      <c r="AT286" s="22" t="s">
        <v>125</v>
      </c>
      <c r="AU286" s="22" t="s">
        <v>79</v>
      </c>
      <c r="AY286" s="22" t="s">
        <v>123</v>
      </c>
      <c r="BE286" s="183">
        <f>IF(N286="základní",J286,0)</f>
        <v>0</v>
      </c>
      <c r="BF286" s="183">
        <f>IF(N286="snížená",J286,0)</f>
        <v>0</v>
      </c>
      <c r="BG286" s="183">
        <f>IF(N286="zákl. přenesená",J286,0)</f>
        <v>0</v>
      </c>
      <c r="BH286" s="183">
        <f>IF(N286="sníž. přenesená",J286,0)</f>
        <v>0</v>
      </c>
      <c r="BI286" s="183">
        <f>IF(N286="nulová",J286,0)</f>
        <v>0</v>
      </c>
      <c r="BJ286" s="22" t="s">
        <v>77</v>
      </c>
      <c r="BK286" s="183">
        <f>ROUND(I286*H286,2)</f>
        <v>0</v>
      </c>
      <c r="BL286" s="22" t="s">
        <v>427</v>
      </c>
      <c r="BM286" s="22" t="s">
        <v>457</v>
      </c>
    </row>
    <row r="287" spans="2:65" s="1" customFormat="1" ht="13.5">
      <c r="B287" s="39"/>
      <c r="D287" s="184" t="s">
        <v>132</v>
      </c>
      <c r="F287" s="185" t="s">
        <v>458</v>
      </c>
      <c r="I287" s="186"/>
      <c r="L287" s="39"/>
      <c r="M287" s="187"/>
      <c r="N287" s="40"/>
      <c r="O287" s="40"/>
      <c r="P287" s="40"/>
      <c r="Q287" s="40"/>
      <c r="R287" s="40"/>
      <c r="S287" s="40"/>
      <c r="T287" s="68"/>
      <c r="AT287" s="22" t="s">
        <v>132</v>
      </c>
      <c r="AU287" s="22" t="s">
        <v>79</v>
      </c>
    </row>
    <row r="288" spans="2:65" s="1" customFormat="1" ht="40.5">
      <c r="B288" s="39"/>
      <c r="D288" s="184" t="s">
        <v>134</v>
      </c>
      <c r="F288" s="188" t="s">
        <v>459</v>
      </c>
      <c r="I288" s="186"/>
      <c r="L288" s="39"/>
      <c r="M288" s="215"/>
      <c r="N288" s="216"/>
      <c r="O288" s="216"/>
      <c r="P288" s="216"/>
      <c r="Q288" s="216"/>
      <c r="R288" s="216"/>
      <c r="S288" s="216"/>
      <c r="T288" s="217"/>
      <c r="AT288" s="22" t="s">
        <v>134</v>
      </c>
      <c r="AU288" s="22" t="s">
        <v>79</v>
      </c>
    </row>
    <row r="289" spans="2:12" s="1" customFormat="1" ht="6.95" customHeight="1">
      <c r="B289" s="54"/>
      <c r="C289" s="55"/>
      <c r="D289" s="55"/>
      <c r="E289" s="55"/>
      <c r="F289" s="55"/>
      <c r="G289" s="55"/>
      <c r="H289" s="55"/>
      <c r="I289" s="125"/>
      <c r="J289" s="55"/>
      <c r="K289" s="55"/>
      <c r="L289" s="39"/>
    </row>
  </sheetData>
  <autoFilter ref="C86:K288"/>
  <mergeCells count="10">
    <mergeCell ref="J51:J52"/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4"/>
  <sheetViews>
    <sheetView showGridLines="0" workbookViewId="0">
      <pane ySplit="1" topLeftCell="A110" activePane="bottomLeft" state="frozen"/>
      <selection pane="bottomLeft" activeCell="H179" sqref="H17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98"/>
      <c r="C1" s="98"/>
      <c r="D1" s="99" t="s">
        <v>1</v>
      </c>
      <c r="E1" s="98"/>
      <c r="F1" s="100" t="s">
        <v>83</v>
      </c>
      <c r="G1" s="341" t="s">
        <v>84</v>
      </c>
      <c r="H1" s="341"/>
      <c r="I1" s="101"/>
      <c r="J1" s="100" t="s">
        <v>85</v>
      </c>
      <c r="K1" s="99" t="s">
        <v>86</v>
      </c>
      <c r="L1" s="100" t="s">
        <v>87</v>
      </c>
      <c r="M1" s="100"/>
      <c r="N1" s="100"/>
      <c r="O1" s="100"/>
      <c r="P1" s="100"/>
      <c r="Q1" s="100"/>
      <c r="R1" s="100"/>
      <c r="S1" s="100"/>
      <c r="T1" s="100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31" t="s">
        <v>8</v>
      </c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22" t="s">
        <v>82</v>
      </c>
    </row>
    <row r="3" spans="1:70" ht="6.95" customHeight="1">
      <c r="B3" s="23"/>
      <c r="C3" s="24"/>
      <c r="D3" s="24"/>
      <c r="E3" s="24"/>
      <c r="F3" s="24"/>
      <c r="G3" s="24"/>
      <c r="H3" s="24"/>
      <c r="I3" s="102"/>
      <c r="J3" s="24"/>
      <c r="K3" s="25"/>
      <c r="AT3" s="22" t="s">
        <v>79</v>
      </c>
    </row>
    <row r="4" spans="1:70" ht="36.950000000000003" customHeight="1">
      <c r="B4" s="26"/>
      <c r="C4" s="27"/>
      <c r="D4" s="28" t="s">
        <v>88</v>
      </c>
      <c r="E4" s="27"/>
      <c r="F4" s="27"/>
      <c r="G4" s="27"/>
      <c r="H4" s="27"/>
      <c r="I4" s="103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03"/>
      <c r="J5" s="27"/>
      <c r="K5" s="29"/>
    </row>
    <row r="6" spans="1:70">
      <c r="B6" s="26"/>
      <c r="C6" s="27"/>
      <c r="D6" s="35" t="s">
        <v>19</v>
      </c>
      <c r="E6" s="27"/>
      <c r="F6" s="27"/>
      <c r="G6" s="27"/>
      <c r="H6" s="27"/>
      <c r="I6" s="103"/>
      <c r="J6" s="27"/>
      <c r="K6" s="29"/>
    </row>
    <row r="7" spans="1:70" ht="16.5" customHeight="1">
      <c r="B7" s="26"/>
      <c r="C7" s="27"/>
      <c r="D7" s="27"/>
      <c r="E7" s="333" t="str">
        <f>'Rekapitulace stavby'!K6</f>
        <v>Parkovací záliv u OA, Choceň</v>
      </c>
      <c r="F7" s="334"/>
      <c r="G7" s="334"/>
      <c r="H7" s="334"/>
      <c r="I7" s="103"/>
      <c r="J7" s="27"/>
      <c r="K7" s="29"/>
    </row>
    <row r="8" spans="1:70" s="1" customFormat="1">
      <c r="B8" s="39"/>
      <c r="C8" s="40"/>
      <c r="D8" s="35" t="s">
        <v>89</v>
      </c>
      <c r="E8" s="40"/>
      <c r="F8" s="40"/>
      <c r="G8" s="40"/>
      <c r="H8" s="40"/>
      <c r="I8" s="104"/>
      <c r="J8" s="40"/>
      <c r="K8" s="43"/>
    </row>
    <row r="9" spans="1:70" s="1" customFormat="1" ht="36.950000000000003" customHeight="1">
      <c r="B9" s="39"/>
      <c r="C9" s="40"/>
      <c r="D9" s="40"/>
      <c r="E9" s="335" t="s">
        <v>460</v>
      </c>
      <c r="F9" s="336"/>
      <c r="G9" s="336"/>
      <c r="H9" s="336"/>
      <c r="I9" s="104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04"/>
      <c r="J10" s="40"/>
      <c r="K10" s="43"/>
    </row>
    <row r="11" spans="1:70" s="1" customFormat="1" ht="14.45" customHeight="1">
      <c r="B11" s="39"/>
      <c r="C11" s="40"/>
      <c r="D11" s="35" t="s">
        <v>21</v>
      </c>
      <c r="E11" s="40"/>
      <c r="F11" s="33" t="s">
        <v>5</v>
      </c>
      <c r="G11" s="40"/>
      <c r="H11" s="40"/>
      <c r="I11" s="105" t="s">
        <v>22</v>
      </c>
      <c r="J11" s="33" t="s">
        <v>5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05" t="s">
        <v>25</v>
      </c>
      <c r="J12" s="106" t="str">
        <f>'Rekapitulace stavby'!AN8</f>
        <v>7. 12. 2018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04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05" t="s">
        <v>28</v>
      </c>
      <c r="J14" s="33" t="str">
        <f>IF('Rekapitulace stavby'!AN10="","",'Rekapitulace stavby'!AN10)</f>
        <v/>
      </c>
      <c r="K14" s="43"/>
    </row>
    <row r="15" spans="1:70" s="1" customFormat="1" ht="18" customHeight="1">
      <c r="B15" s="39"/>
      <c r="C15" s="40"/>
      <c r="D15" s="40"/>
      <c r="E15" s="33" t="str">
        <f>IF('Rekapitulace stavby'!E11="","",'Rekapitulace stavby'!E11)</f>
        <v xml:space="preserve"> </v>
      </c>
      <c r="F15" s="40"/>
      <c r="G15" s="40"/>
      <c r="H15" s="40"/>
      <c r="I15" s="105" t="s">
        <v>29</v>
      </c>
      <c r="J15" s="33" t="str">
        <f>IF('Rekapitulace stavby'!AN11="","",'Rekapitulace stavby'!AN11)</f>
        <v/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04"/>
      <c r="J16" s="40"/>
      <c r="K16" s="43"/>
    </row>
    <row r="17" spans="2:11" s="1" customFormat="1" ht="14.45" customHeight="1">
      <c r="B17" s="39"/>
      <c r="C17" s="40"/>
      <c r="D17" s="35" t="s">
        <v>30</v>
      </c>
      <c r="E17" s="40"/>
      <c r="F17" s="40"/>
      <c r="G17" s="40"/>
      <c r="H17" s="40"/>
      <c r="I17" s="105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05" t="s">
        <v>29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04"/>
      <c r="J19" s="40"/>
      <c r="K19" s="43"/>
    </row>
    <row r="20" spans="2:11" s="1" customFormat="1" ht="14.45" customHeight="1">
      <c r="B20" s="39"/>
      <c r="C20" s="40"/>
      <c r="D20" s="35" t="s">
        <v>32</v>
      </c>
      <c r="E20" s="40"/>
      <c r="F20" s="40"/>
      <c r="G20" s="40"/>
      <c r="H20" s="40"/>
      <c r="I20" s="105" t="s">
        <v>28</v>
      </c>
      <c r="J20" s="33" t="str">
        <f>IF('Rekapitulace stavby'!AN16="","",'Rekapitulace stavby'!AN16)</f>
        <v/>
      </c>
      <c r="K20" s="43"/>
    </row>
    <row r="21" spans="2:11" s="1" customFormat="1" ht="18" customHeight="1">
      <c r="B21" s="39"/>
      <c r="C21" s="40"/>
      <c r="D21" s="40"/>
      <c r="E21" s="33" t="str">
        <f>IF('Rekapitulace stavby'!E17="","",'Rekapitulace stavby'!E17)</f>
        <v xml:space="preserve"> </v>
      </c>
      <c r="F21" s="40"/>
      <c r="G21" s="40"/>
      <c r="H21" s="40"/>
      <c r="I21" s="105" t="s">
        <v>29</v>
      </c>
      <c r="J21" s="33" t="str">
        <f>IF('Rekapitulace stavby'!AN17="","",'Rekapitulace stavby'!AN17)</f>
        <v/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04"/>
      <c r="J22" s="40"/>
      <c r="K22" s="43"/>
    </row>
    <row r="23" spans="2:11" s="1" customFormat="1" ht="14.45" customHeight="1">
      <c r="B23" s="39"/>
      <c r="C23" s="40"/>
      <c r="D23" s="35" t="s">
        <v>34</v>
      </c>
      <c r="E23" s="40"/>
      <c r="F23" s="40"/>
      <c r="G23" s="40"/>
      <c r="H23" s="40"/>
      <c r="I23" s="104"/>
      <c r="J23" s="40"/>
      <c r="K23" s="43"/>
    </row>
    <row r="24" spans="2:11" s="6" customFormat="1" ht="16.5" customHeight="1">
      <c r="B24" s="107"/>
      <c r="C24" s="108"/>
      <c r="D24" s="108"/>
      <c r="E24" s="303" t="s">
        <v>5</v>
      </c>
      <c r="F24" s="303"/>
      <c r="G24" s="303"/>
      <c r="H24" s="303"/>
      <c r="I24" s="109"/>
      <c r="J24" s="108"/>
      <c r="K24" s="110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04"/>
      <c r="J25" s="40"/>
      <c r="K25" s="43"/>
    </row>
    <row r="26" spans="2:11" s="1" customFormat="1" ht="6.95" customHeight="1">
      <c r="B26" s="39"/>
      <c r="C26" s="40"/>
      <c r="D26" s="66"/>
      <c r="E26" s="66"/>
      <c r="F26" s="66"/>
      <c r="G26" s="66"/>
      <c r="H26" s="66"/>
      <c r="I26" s="111"/>
      <c r="J26" s="66"/>
      <c r="K26" s="112"/>
    </row>
    <row r="27" spans="2:11" s="1" customFormat="1" ht="25.35" customHeight="1">
      <c r="B27" s="39"/>
      <c r="C27" s="40"/>
      <c r="D27" s="113" t="s">
        <v>35</v>
      </c>
      <c r="E27" s="40"/>
      <c r="F27" s="40"/>
      <c r="G27" s="40"/>
      <c r="H27" s="40"/>
      <c r="I27" s="104"/>
      <c r="J27" s="114">
        <f>ROUND(J85,2)</f>
        <v>0</v>
      </c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1"/>
      <c r="J28" s="66"/>
      <c r="K28" s="112"/>
    </row>
    <row r="29" spans="2:11" s="1" customFormat="1" ht="14.45" customHeight="1">
      <c r="B29" s="39"/>
      <c r="C29" s="40"/>
      <c r="D29" s="40"/>
      <c r="E29" s="40"/>
      <c r="F29" s="44" t="s">
        <v>37</v>
      </c>
      <c r="G29" s="40"/>
      <c r="H29" s="40"/>
      <c r="I29" s="115" t="s">
        <v>36</v>
      </c>
      <c r="J29" s="44" t="s">
        <v>38</v>
      </c>
      <c r="K29" s="43"/>
    </row>
    <row r="30" spans="2:11" s="1" customFormat="1" ht="14.45" customHeight="1">
      <c r="B30" s="39"/>
      <c r="C30" s="40"/>
      <c r="D30" s="47" t="s">
        <v>39</v>
      </c>
      <c r="E30" s="47" t="s">
        <v>40</v>
      </c>
      <c r="F30" s="116">
        <f>ROUND(SUM(BE85:BE203), 2)</f>
        <v>0</v>
      </c>
      <c r="G30" s="40"/>
      <c r="H30" s="40"/>
      <c r="I30" s="117">
        <v>0.21</v>
      </c>
      <c r="J30" s="116">
        <f>ROUND(ROUND((SUM(BE85:BE203)),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41</v>
      </c>
      <c r="F31" s="116">
        <f>ROUND(SUM(BF85:BF203), 2)</f>
        <v>0</v>
      </c>
      <c r="G31" s="40"/>
      <c r="H31" s="40"/>
      <c r="I31" s="117">
        <v>0.15</v>
      </c>
      <c r="J31" s="116">
        <f>ROUND(ROUND((SUM(BF85:BF203)),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42</v>
      </c>
      <c r="F32" s="116">
        <f>ROUND(SUM(BG85:BG203), 2)</f>
        <v>0</v>
      </c>
      <c r="G32" s="40"/>
      <c r="H32" s="40"/>
      <c r="I32" s="117">
        <v>0.21</v>
      </c>
      <c r="J32" s="116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43</v>
      </c>
      <c r="F33" s="116">
        <f>ROUND(SUM(BH85:BH203), 2)</f>
        <v>0</v>
      </c>
      <c r="G33" s="40"/>
      <c r="H33" s="40"/>
      <c r="I33" s="117">
        <v>0.15</v>
      </c>
      <c r="J33" s="116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16">
        <f>ROUND(SUM(BI85:BI203), 2)</f>
        <v>0</v>
      </c>
      <c r="G34" s="40"/>
      <c r="H34" s="40"/>
      <c r="I34" s="117">
        <v>0</v>
      </c>
      <c r="J34" s="116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04"/>
      <c r="J35" s="40"/>
      <c r="K35" s="43"/>
    </row>
    <row r="36" spans="2:11" s="1" customFormat="1" ht="25.35" customHeight="1">
      <c r="B36" s="39"/>
      <c r="C36" s="118"/>
      <c r="D36" s="119" t="s">
        <v>45</v>
      </c>
      <c r="E36" s="69"/>
      <c r="F36" s="69"/>
      <c r="G36" s="120" t="s">
        <v>46</v>
      </c>
      <c r="H36" s="121" t="s">
        <v>47</v>
      </c>
      <c r="I36" s="122"/>
      <c r="J36" s="123">
        <f>SUM(J27:J34)</f>
        <v>0</v>
      </c>
      <c r="K36" s="124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25"/>
      <c r="J37" s="55"/>
      <c r="K37" s="56"/>
    </row>
    <row r="41" spans="2:11" s="1" customFormat="1" ht="6.95" customHeight="1">
      <c r="B41" s="57"/>
      <c r="C41" s="58"/>
      <c r="D41" s="58"/>
      <c r="E41" s="58"/>
      <c r="F41" s="58"/>
      <c r="G41" s="58"/>
      <c r="H41" s="58"/>
      <c r="I41" s="126"/>
      <c r="J41" s="58"/>
      <c r="K41" s="127"/>
    </row>
    <row r="42" spans="2:11" s="1" customFormat="1" ht="36.950000000000003" customHeight="1">
      <c r="B42" s="39"/>
      <c r="C42" s="28" t="s">
        <v>91</v>
      </c>
      <c r="D42" s="40"/>
      <c r="E42" s="40"/>
      <c r="F42" s="40"/>
      <c r="G42" s="40"/>
      <c r="H42" s="40"/>
      <c r="I42" s="104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04"/>
      <c r="J43" s="40"/>
      <c r="K43" s="43"/>
    </row>
    <row r="44" spans="2:11" s="1" customFormat="1" ht="14.45" customHeight="1">
      <c r="B44" s="39"/>
      <c r="C44" s="35" t="s">
        <v>19</v>
      </c>
      <c r="D44" s="40"/>
      <c r="E44" s="40"/>
      <c r="F44" s="40"/>
      <c r="G44" s="40"/>
      <c r="H44" s="40"/>
      <c r="I44" s="104"/>
      <c r="J44" s="40"/>
      <c r="K44" s="43"/>
    </row>
    <row r="45" spans="2:11" s="1" customFormat="1" ht="16.5" customHeight="1">
      <c r="B45" s="39"/>
      <c r="C45" s="40"/>
      <c r="D45" s="40"/>
      <c r="E45" s="333" t="str">
        <f>E7</f>
        <v>Parkovací záliv u OA, Choceň</v>
      </c>
      <c r="F45" s="334"/>
      <c r="G45" s="334"/>
      <c r="H45" s="334"/>
      <c r="I45" s="104"/>
      <c r="J45" s="40"/>
      <c r="K45" s="43"/>
    </row>
    <row r="46" spans="2:11" s="1" customFormat="1" ht="14.45" customHeight="1">
      <c r="B46" s="39"/>
      <c r="C46" s="35" t="s">
        <v>89</v>
      </c>
      <c r="D46" s="40"/>
      <c r="E46" s="40"/>
      <c r="F46" s="40"/>
      <c r="G46" s="40"/>
      <c r="H46" s="40"/>
      <c r="I46" s="104"/>
      <c r="J46" s="40"/>
      <c r="K46" s="43"/>
    </row>
    <row r="47" spans="2:11" s="1" customFormat="1" ht="17.25" customHeight="1">
      <c r="B47" s="39"/>
      <c r="C47" s="40"/>
      <c r="D47" s="40"/>
      <c r="E47" s="335" t="str">
        <f>E9</f>
        <v>SO401 - VEŘEJNÉ OSVĚTLENÍ</v>
      </c>
      <c r="F47" s="336"/>
      <c r="G47" s="336"/>
      <c r="H47" s="336"/>
      <c r="I47" s="104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04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 xml:space="preserve"> </v>
      </c>
      <c r="G49" s="40"/>
      <c r="H49" s="40"/>
      <c r="I49" s="105" t="s">
        <v>25</v>
      </c>
      <c r="J49" s="106" t="str">
        <f>IF(J12="","",J12)</f>
        <v>7. 12. 2018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04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 xml:space="preserve"> </v>
      </c>
      <c r="G51" s="40"/>
      <c r="H51" s="40"/>
      <c r="I51" s="105" t="s">
        <v>32</v>
      </c>
      <c r="J51" s="303" t="str">
        <f>E21</f>
        <v xml:space="preserve"> </v>
      </c>
      <c r="K51" s="43"/>
    </row>
    <row r="52" spans="2:47" s="1" customFormat="1" ht="14.45" customHeight="1">
      <c r="B52" s="39"/>
      <c r="C52" s="35" t="s">
        <v>30</v>
      </c>
      <c r="D52" s="40"/>
      <c r="E52" s="40"/>
      <c r="F52" s="33" t="str">
        <f>IF(E18="","",E18)</f>
        <v/>
      </c>
      <c r="G52" s="40"/>
      <c r="H52" s="40"/>
      <c r="I52" s="104"/>
      <c r="J52" s="337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04"/>
      <c r="J53" s="40"/>
      <c r="K53" s="43"/>
    </row>
    <row r="54" spans="2:47" s="1" customFormat="1" ht="29.25" customHeight="1">
      <c r="B54" s="39"/>
      <c r="C54" s="128" t="s">
        <v>92</v>
      </c>
      <c r="D54" s="118"/>
      <c r="E54" s="118"/>
      <c r="F54" s="118"/>
      <c r="G54" s="118"/>
      <c r="H54" s="118"/>
      <c r="I54" s="129"/>
      <c r="J54" s="130" t="s">
        <v>93</v>
      </c>
      <c r="K54" s="131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04"/>
      <c r="J55" s="40"/>
      <c r="K55" s="43"/>
    </row>
    <row r="56" spans="2:47" s="1" customFormat="1" ht="29.25" customHeight="1">
      <c r="B56" s="39"/>
      <c r="C56" s="132" t="s">
        <v>94</v>
      </c>
      <c r="D56" s="40"/>
      <c r="E56" s="40"/>
      <c r="F56" s="40"/>
      <c r="G56" s="40"/>
      <c r="H56" s="40"/>
      <c r="I56" s="104"/>
      <c r="J56" s="114">
        <f>J85</f>
        <v>0</v>
      </c>
      <c r="K56" s="43"/>
      <c r="AU56" s="22" t="s">
        <v>95</v>
      </c>
    </row>
    <row r="57" spans="2:47" s="7" customFormat="1" ht="24.95" customHeight="1">
      <c r="B57" s="133"/>
      <c r="C57" s="134"/>
      <c r="D57" s="135" t="s">
        <v>96</v>
      </c>
      <c r="E57" s="136"/>
      <c r="F57" s="136"/>
      <c r="G57" s="136"/>
      <c r="H57" s="136"/>
      <c r="I57" s="137"/>
      <c r="J57" s="138">
        <f>J86</f>
        <v>0</v>
      </c>
      <c r="K57" s="139"/>
    </row>
    <row r="58" spans="2:47" s="8" customFormat="1" ht="19.899999999999999" customHeight="1">
      <c r="B58" s="140"/>
      <c r="C58" s="141"/>
      <c r="D58" s="142" t="s">
        <v>97</v>
      </c>
      <c r="E58" s="143"/>
      <c r="F58" s="143"/>
      <c r="G58" s="143"/>
      <c r="H58" s="143"/>
      <c r="I58" s="144"/>
      <c r="J58" s="145">
        <f>J87</f>
        <v>0</v>
      </c>
      <c r="K58" s="146"/>
    </row>
    <row r="59" spans="2:47" s="8" customFormat="1" ht="19.899999999999999" customHeight="1">
      <c r="B59" s="140"/>
      <c r="C59" s="141"/>
      <c r="D59" s="142" t="s">
        <v>461</v>
      </c>
      <c r="E59" s="143"/>
      <c r="F59" s="143"/>
      <c r="G59" s="143"/>
      <c r="H59" s="143"/>
      <c r="I59" s="144"/>
      <c r="J59" s="145">
        <f>J105</f>
        <v>0</v>
      </c>
      <c r="K59" s="146"/>
    </row>
    <row r="60" spans="2:47" s="8" customFormat="1" ht="19.899999999999999" customHeight="1">
      <c r="B60" s="140"/>
      <c r="C60" s="141"/>
      <c r="D60" s="142" t="s">
        <v>99</v>
      </c>
      <c r="E60" s="143"/>
      <c r="F60" s="143"/>
      <c r="G60" s="143"/>
      <c r="H60" s="143"/>
      <c r="I60" s="144"/>
      <c r="J60" s="145">
        <f>J109</f>
        <v>0</v>
      </c>
      <c r="K60" s="146"/>
    </row>
    <row r="61" spans="2:47" s="8" customFormat="1" ht="19.899999999999999" customHeight="1">
      <c r="B61" s="140"/>
      <c r="C61" s="141"/>
      <c r="D61" s="142" t="s">
        <v>101</v>
      </c>
      <c r="E61" s="143"/>
      <c r="F61" s="143"/>
      <c r="G61" s="143"/>
      <c r="H61" s="143"/>
      <c r="I61" s="144"/>
      <c r="J61" s="145">
        <f>J113</f>
        <v>0</v>
      </c>
      <c r="K61" s="146"/>
    </row>
    <row r="62" spans="2:47" s="7" customFormat="1" ht="24.95" customHeight="1">
      <c r="B62" s="133"/>
      <c r="C62" s="134"/>
      <c r="D62" s="135" t="s">
        <v>462</v>
      </c>
      <c r="E62" s="136"/>
      <c r="F62" s="136"/>
      <c r="G62" s="136"/>
      <c r="H62" s="136"/>
      <c r="I62" s="137"/>
      <c r="J62" s="138">
        <f>J121</f>
        <v>0</v>
      </c>
      <c r="K62" s="139"/>
    </row>
    <row r="63" spans="2:47" s="8" customFormat="1" ht="19.899999999999999" customHeight="1">
      <c r="B63" s="140"/>
      <c r="C63" s="141"/>
      <c r="D63" s="142" t="s">
        <v>463</v>
      </c>
      <c r="E63" s="143"/>
      <c r="F63" s="143"/>
      <c r="G63" s="143"/>
      <c r="H63" s="143"/>
      <c r="I63" s="144"/>
      <c r="J63" s="145">
        <f>J122</f>
        <v>0</v>
      </c>
      <c r="K63" s="146"/>
    </row>
    <row r="64" spans="2:47" s="8" customFormat="1" ht="19.899999999999999" customHeight="1">
      <c r="B64" s="140"/>
      <c r="C64" s="141"/>
      <c r="D64" s="142" t="s">
        <v>464</v>
      </c>
      <c r="E64" s="143"/>
      <c r="F64" s="143"/>
      <c r="G64" s="143"/>
      <c r="H64" s="143"/>
      <c r="I64" s="144"/>
      <c r="J64" s="145">
        <f>J189</f>
        <v>0</v>
      </c>
      <c r="K64" s="146"/>
    </row>
    <row r="65" spans="2:12" s="7" customFormat="1" ht="24.95" customHeight="1">
      <c r="B65" s="133"/>
      <c r="C65" s="134"/>
      <c r="D65" s="135" t="s">
        <v>465</v>
      </c>
      <c r="E65" s="136"/>
      <c r="F65" s="136"/>
      <c r="G65" s="136"/>
      <c r="H65" s="136"/>
      <c r="I65" s="137"/>
      <c r="J65" s="138">
        <f>J197</f>
        <v>0</v>
      </c>
      <c r="K65" s="139"/>
    </row>
    <row r="66" spans="2:12" s="1" customFormat="1" ht="21.75" customHeight="1">
      <c r="B66" s="39"/>
      <c r="C66" s="40"/>
      <c r="D66" s="40"/>
      <c r="E66" s="40"/>
      <c r="F66" s="40"/>
      <c r="G66" s="40"/>
      <c r="H66" s="40"/>
      <c r="I66" s="104"/>
      <c r="J66" s="40"/>
      <c r="K66" s="43"/>
    </row>
    <row r="67" spans="2:12" s="1" customFormat="1" ht="6.95" customHeight="1">
      <c r="B67" s="54"/>
      <c r="C67" s="55"/>
      <c r="D67" s="55"/>
      <c r="E67" s="55"/>
      <c r="F67" s="55"/>
      <c r="G67" s="55"/>
      <c r="H67" s="55"/>
      <c r="I67" s="125"/>
      <c r="J67" s="55"/>
      <c r="K67" s="56"/>
    </row>
    <row r="71" spans="2:12" s="1" customFormat="1" ht="6.95" customHeight="1">
      <c r="B71" s="57"/>
      <c r="C71" s="58"/>
      <c r="D71" s="58"/>
      <c r="E71" s="58"/>
      <c r="F71" s="58"/>
      <c r="G71" s="58"/>
      <c r="H71" s="58"/>
      <c r="I71" s="126"/>
      <c r="J71" s="58"/>
      <c r="K71" s="58"/>
      <c r="L71" s="39"/>
    </row>
    <row r="72" spans="2:12" s="1" customFormat="1" ht="36.950000000000003" customHeight="1">
      <c r="B72" s="39"/>
      <c r="C72" s="59" t="s">
        <v>107</v>
      </c>
      <c r="L72" s="39"/>
    </row>
    <row r="73" spans="2:12" s="1" customFormat="1" ht="6.95" customHeight="1">
      <c r="B73" s="39"/>
      <c r="L73" s="39"/>
    </row>
    <row r="74" spans="2:12" s="1" customFormat="1" ht="14.45" customHeight="1">
      <c r="B74" s="39"/>
      <c r="C74" s="61" t="s">
        <v>19</v>
      </c>
      <c r="L74" s="39"/>
    </row>
    <row r="75" spans="2:12" s="1" customFormat="1" ht="16.5" customHeight="1">
      <c r="B75" s="39"/>
      <c r="E75" s="338" t="str">
        <f>E7</f>
        <v>Parkovací záliv u OA, Choceň</v>
      </c>
      <c r="F75" s="339"/>
      <c r="G75" s="339"/>
      <c r="H75" s="339"/>
      <c r="L75" s="39"/>
    </row>
    <row r="76" spans="2:12" s="1" customFormat="1" ht="14.45" customHeight="1">
      <c r="B76" s="39"/>
      <c r="C76" s="61" t="s">
        <v>89</v>
      </c>
      <c r="L76" s="39"/>
    </row>
    <row r="77" spans="2:12" s="1" customFormat="1" ht="17.25" customHeight="1">
      <c r="B77" s="39"/>
      <c r="E77" s="314" t="str">
        <f>E9</f>
        <v>SO401 - VEŘEJNÉ OSVĚTLENÍ</v>
      </c>
      <c r="F77" s="340"/>
      <c r="G77" s="340"/>
      <c r="H77" s="340"/>
      <c r="L77" s="39"/>
    </row>
    <row r="78" spans="2:12" s="1" customFormat="1" ht="6.95" customHeight="1">
      <c r="B78" s="39"/>
      <c r="L78" s="39"/>
    </row>
    <row r="79" spans="2:12" s="1" customFormat="1" ht="18" customHeight="1">
      <c r="B79" s="39"/>
      <c r="C79" s="61" t="s">
        <v>23</v>
      </c>
      <c r="F79" s="147" t="str">
        <f>F12</f>
        <v xml:space="preserve"> </v>
      </c>
      <c r="I79" s="148" t="s">
        <v>25</v>
      </c>
      <c r="J79" s="65" t="str">
        <f>IF(J12="","",J12)</f>
        <v>7. 12. 2018</v>
      </c>
      <c r="L79" s="39"/>
    </row>
    <row r="80" spans="2:12" s="1" customFormat="1" ht="6.95" customHeight="1">
      <c r="B80" s="39"/>
      <c r="L80" s="39"/>
    </row>
    <row r="81" spans="2:65" s="1" customFormat="1">
      <c r="B81" s="39"/>
      <c r="C81" s="61" t="s">
        <v>27</v>
      </c>
      <c r="F81" s="147" t="str">
        <f>E15</f>
        <v xml:space="preserve"> </v>
      </c>
      <c r="I81" s="148" t="s">
        <v>32</v>
      </c>
      <c r="J81" s="147" t="str">
        <f>E21</f>
        <v xml:space="preserve"> </v>
      </c>
      <c r="L81" s="39"/>
    </row>
    <row r="82" spans="2:65" s="1" customFormat="1" ht="14.45" customHeight="1">
      <c r="B82" s="39"/>
      <c r="C82" s="61" t="s">
        <v>30</v>
      </c>
      <c r="F82" s="147" t="str">
        <f>IF(E18="","",E18)</f>
        <v/>
      </c>
      <c r="L82" s="39"/>
    </row>
    <row r="83" spans="2:65" s="1" customFormat="1" ht="10.35" customHeight="1">
      <c r="B83" s="39"/>
      <c r="L83" s="39"/>
    </row>
    <row r="84" spans="2:65" s="9" customFormat="1" ht="29.25" customHeight="1">
      <c r="B84" s="149"/>
      <c r="C84" s="150" t="s">
        <v>108</v>
      </c>
      <c r="D84" s="151" t="s">
        <v>54</v>
      </c>
      <c r="E84" s="151" t="s">
        <v>50</v>
      </c>
      <c r="F84" s="151" t="s">
        <v>109</v>
      </c>
      <c r="G84" s="151" t="s">
        <v>110</v>
      </c>
      <c r="H84" s="151" t="s">
        <v>111</v>
      </c>
      <c r="I84" s="152" t="s">
        <v>112</v>
      </c>
      <c r="J84" s="151" t="s">
        <v>93</v>
      </c>
      <c r="K84" s="153" t="s">
        <v>113</v>
      </c>
      <c r="L84" s="149"/>
      <c r="M84" s="71" t="s">
        <v>114</v>
      </c>
      <c r="N84" s="72" t="s">
        <v>39</v>
      </c>
      <c r="O84" s="72" t="s">
        <v>115</v>
      </c>
      <c r="P84" s="72" t="s">
        <v>116</v>
      </c>
      <c r="Q84" s="72" t="s">
        <v>117</v>
      </c>
      <c r="R84" s="72" t="s">
        <v>118</v>
      </c>
      <c r="S84" s="72" t="s">
        <v>119</v>
      </c>
      <c r="T84" s="73" t="s">
        <v>120</v>
      </c>
    </row>
    <row r="85" spans="2:65" s="1" customFormat="1" ht="29.25" customHeight="1">
      <c r="B85" s="39"/>
      <c r="C85" s="75" t="s">
        <v>94</v>
      </c>
      <c r="J85" s="154">
        <f>BK85</f>
        <v>0</v>
      </c>
      <c r="L85" s="39"/>
      <c r="M85" s="74"/>
      <c r="N85" s="66"/>
      <c r="O85" s="66"/>
      <c r="P85" s="155">
        <f>P86+P121+P197</f>
        <v>0</v>
      </c>
      <c r="Q85" s="66"/>
      <c r="R85" s="155">
        <f>R86+R121+R197</f>
        <v>0.25251899999999999</v>
      </c>
      <c r="S85" s="66"/>
      <c r="T85" s="156">
        <f>T86+T121+T197</f>
        <v>0</v>
      </c>
      <c r="AT85" s="22" t="s">
        <v>68</v>
      </c>
      <c r="AU85" s="22" t="s">
        <v>95</v>
      </c>
      <c r="BK85" s="157">
        <f>BK86+BK121+BK197</f>
        <v>0</v>
      </c>
    </row>
    <row r="86" spans="2:65" s="10" customFormat="1" ht="37.35" customHeight="1">
      <c r="B86" s="158"/>
      <c r="D86" s="159" t="s">
        <v>68</v>
      </c>
      <c r="E86" s="160" t="s">
        <v>121</v>
      </c>
      <c r="F86" s="160" t="s">
        <v>122</v>
      </c>
      <c r="I86" s="161"/>
      <c r="J86" s="162">
        <f>BK86</f>
        <v>0</v>
      </c>
      <c r="L86" s="158"/>
      <c r="M86" s="163"/>
      <c r="N86" s="164"/>
      <c r="O86" s="164"/>
      <c r="P86" s="165">
        <f>P87+P105+P109+P113</f>
        <v>0</v>
      </c>
      <c r="Q86" s="164"/>
      <c r="R86" s="165">
        <f>R87+R105+R109+R113</f>
        <v>1.0098000000000001E-2</v>
      </c>
      <c r="S86" s="164"/>
      <c r="T86" s="166">
        <f>T87+T105+T109+T113</f>
        <v>0</v>
      </c>
      <c r="AR86" s="159" t="s">
        <v>77</v>
      </c>
      <c r="AT86" s="167" t="s">
        <v>68</v>
      </c>
      <c r="AU86" s="167" t="s">
        <v>69</v>
      </c>
      <c r="AY86" s="159" t="s">
        <v>123</v>
      </c>
      <c r="BK86" s="168">
        <f>BK87+BK105+BK109+BK113</f>
        <v>0</v>
      </c>
    </row>
    <row r="87" spans="2:65" s="10" customFormat="1" ht="19.899999999999999" customHeight="1">
      <c r="B87" s="158"/>
      <c r="D87" s="159" t="s">
        <v>68</v>
      </c>
      <c r="E87" s="169" t="s">
        <v>77</v>
      </c>
      <c r="F87" s="169" t="s">
        <v>124</v>
      </c>
      <c r="I87" s="161"/>
      <c r="J87" s="170">
        <f>BK87</f>
        <v>0</v>
      </c>
      <c r="L87" s="158"/>
      <c r="M87" s="163"/>
      <c r="N87" s="164"/>
      <c r="O87" s="164"/>
      <c r="P87" s="165">
        <f>SUM(P88:P104)</f>
        <v>0</v>
      </c>
      <c r="Q87" s="164"/>
      <c r="R87" s="165">
        <f>SUM(R88:R104)</f>
        <v>0</v>
      </c>
      <c r="S87" s="164"/>
      <c r="T87" s="166">
        <f>SUM(T88:T104)</f>
        <v>0</v>
      </c>
      <c r="AR87" s="159" t="s">
        <v>77</v>
      </c>
      <c r="AT87" s="167" t="s">
        <v>68</v>
      </c>
      <c r="AU87" s="167" t="s">
        <v>77</v>
      </c>
      <c r="AY87" s="159" t="s">
        <v>123</v>
      </c>
      <c r="BK87" s="168">
        <f>SUM(BK88:BK104)</f>
        <v>0</v>
      </c>
    </row>
    <row r="88" spans="2:65" s="1" customFormat="1" ht="16.5" customHeight="1">
      <c r="B88" s="171"/>
      <c r="C88" s="172" t="s">
        <v>77</v>
      </c>
      <c r="D88" s="172" t="s">
        <v>125</v>
      </c>
      <c r="E88" s="173" t="s">
        <v>466</v>
      </c>
      <c r="F88" s="174" t="s">
        <v>467</v>
      </c>
      <c r="G88" s="175" t="s">
        <v>187</v>
      </c>
      <c r="H88" s="176">
        <v>1.75</v>
      </c>
      <c r="I88" s="177"/>
      <c r="J88" s="178">
        <f>ROUND(I88*H88,2)</f>
        <v>0</v>
      </c>
      <c r="K88" s="174" t="s">
        <v>129</v>
      </c>
      <c r="L88" s="39"/>
      <c r="M88" s="179" t="s">
        <v>5</v>
      </c>
      <c r="N88" s="180" t="s">
        <v>40</v>
      </c>
      <c r="O88" s="40"/>
      <c r="P88" s="181">
        <f>O88*H88</f>
        <v>0</v>
      </c>
      <c r="Q88" s="181">
        <v>0</v>
      </c>
      <c r="R88" s="181">
        <f>Q88*H88</f>
        <v>0</v>
      </c>
      <c r="S88" s="181">
        <v>0</v>
      </c>
      <c r="T88" s="182">
        <f>S88*H88</f>
        <v>0</v>
      </c>
      <c r="AR88" s="22" t="s">
        <v>130</v>
      </c>
      <c r="AT88" s="22" t="s">
        <v>125</v>
      </c>
      <c r="AU88" s="22" t="s">
        <v>79</v>
      </c>
      <c r="AY88" s="22" t="s">
        <v>123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22" t="s">
        <v>77</v>
      </c>
      <c r="BK88" s="183">
        <f>ROUND(I88*H88,2)</f>
        <v>0</v>
      </c>
      <c r="BL88" s="22" t="s">
        <v>130</v>
      </c>
      <c r="BM88" s="22" t="s">
        <v>468</v>
      </c>
    </row>
    <row r="89" spans="2:65" s="1" customFormat="1" ht="27">
      <c r="B89" s="39"/>
      <c r="D89" s="184" t="s">
        <v>132</v>
      </c>
      <c r="F89" s="185" t="s">
        <v>469</v>
      </c>
      <c r="I89" s="186"/>
      <c r="L89" s="39"/>
      <c r="M89" s="187"/>
      <c r="N89" s="40"/>
      <c r="O89" s="40"/>
      <c r="P89" s="40"/>
      <c r="Q89" s="40"/>
      <c r="R89" s="40"/>
      <c r="S89" s="40"/>
      <c r="T89" s="68"/>
      <c r="AT89" s="22" t="s">
        <v>132</v>
      </c>
      <c r="AU89" s="22" t="s">
        <v>79</v>
      </c>
    </row>
    <row r="90" spans="2:65" s="11" customFormat="1" ht="13.5">
      <c r="B90" s="189"/>
      <c r="D90" s="184" t="s">
        <v>142</v>
      </c>
      <c r="E90" s="190" t="s">
        <v>5</v>
      </c>
      <c r="F90" s="191" t="s">
        <v>470</v>
      </c>
      <c r="H90" s="192">
        <v>1.75</v>
      </c>
      <c r="I90" s="193"/>
      <c r="L90" s="189"/>
      <c r="M90" s="194"/>
      <c r="N90" s="195"/>
      <c r="O90" s="195"/>
      <c r="P90" s="195"/>
      <c r="Q90" s="195"/>
      <c r="R90" s="195"/>
      <c r="S90" s="195"/>
      <c r="T90" s="196"/>
      <c r="AT90" s="190" t="s">
        <v>142</v>
      </c>
      <c r="AU90" s="190" t="s">
        <v>79</v>
      </c>
      <c r="AV90" s="11" t="s">
        <v>79</v>
      </c>
      <c r="AW90" s="11" t="s">
        <v>33</v>
      </c>
      <c r="AX90" s="11" t="s">
        <v>77</v>
      </c>
      <c r="AY90" s="190" t="s">
        <v>123</v>
      </c>
    </row>
    <row r="91" spans="2:65" s="1" customFormat="1" ht="16.5" customHeight="1">
      <c r="B91" s="171"/>
      <c r="C91" s="172" t="s">
        <v>79</v>
      </c>
      <c r="D91" s="172" t="s">
        <v>125</v>
      </c>
      <c r="E91" s="173" t="s">
        <v>471</v>
      </c>
      <c r="F91" s="174" t="s">
        <v>472</v>
      </c>
      <c r="G91" s="175" t="s">
        <v>187</v>
      </c>
      <c r="H91" s="176">
        <v>48.96</v>
      </c>
      <c r="I91" s="177"/>
      <c r="J91" s="178">
        <f>ROUND(I91*H91,2)</f>
        <v>0</v>
      </c>
      <c r="K91" s="174" t="s">
        <v>173</v>
      </c>
      <c r="L91" s="39"/>
      <c r="M91" s="179" t="s">
        <v>5</v>
      </c>
      <c r="N91" s="180" t="s">
        <v>40</v>
      </c>
      <c r="O91" s="40"/>
      <c r="P91" s="181">
        <f>O91*H91</f>
        <v>0</v>
      </c>
      <c r="Q91" s="181">
        <v>0</v>
      </c>
      <c r="R91" s="181">
        <f>Q91*H91</f>
        <v>0</v>
      </c>
      <c r="S91" s="181">
        <v>0</v>
      </c>
      <c r="T91" s="182">
        <f>S91*H91</f>
        <v>0</v>
      </c>
      <c r="AR91" s="22" t="s">
        <v>130</v>
      </c>
      <c r="AT91" s="22" t="s">
        <v>125</v>
      </c>
      <c r="AU91" s="22" t="s">
        <v>79</v>
      </c>
      <c r="AY91" s="22" t="s">
        <v>123</v>
      </c>
      <c r="BE91" s="183">
        <f>IF(N91="základní",J91,0)</f>
        <v>0</v>
      </c>
      <c r="BF91" s="183">
        <f>IF(N91="snížená",J91,0)</f>
        <v>0</v>
      </c>
      <c r="BG91" s="183">
        <f>IF(N91="zákl. přenesená",J91,0)</f>
        <v>0</v>
      </c>
      <c r="BH91" s="183">
        <f>IF(N91="sníž. přenesená",J91,0)</f>
        <v>0</v>
      </c>
      <c r="BI91" s="183">
        <f>IF(N91="nulová",J91,0)</f>
        <v>0</v>
      </c>
      <c r="BJ91" s="22" t="s">
        <v>77</v>
      </c>
      <c r="BK91" s="183">
        <f>ROUND(I91*H91,2)</f>
        <v>0</v>
      </c>
      <c r="BL91" s="22" t="s">
        <v>130</v>
      </c>
      <c r="BM91" s="22" t="s">
        <v>473</v>
      </c>
    </row>
    <row r="92" spans="2:65" s="1" customFormat="1" ht="27">
      <c r="B92" s="39"/>
      <c r="D92" s="184" t="s">
        <v>132</v>
      </c>
      <c r="F92" s="185" t="s">
        <v>474</v>
      </c>
      <c r="I92" s="186"/>
      <c r="L92" s="39"/>
      <c r="M92" s="187"/>
      <c r="N92" s="40"/>
      <c r="O92" s="40"/>
      <c r="P92" s="40"/>
      <c r="Q92" s="40"/>
      <c r="R92" s="40"/>
      <c r="S92" s="40"/>
      <c r="T92" s="68"/>
      <c r="AT92" s="22" t="s">
        <v>132</v>
      </c>
      <c r="AU92" s="22" t="s">
        <v>79</v>
      </c>
    </row>
    <row r="93" spans="2:65" s="11" customFormat="1" ht="13.5">
      <c r="B93" s="189"/>
      <c r="D93" s="184" t="s">
        <v>142</v>
      </c>
      <c r="E93" s="190" t="s">
        <v>5</v>
      </c>
      <c r="F93" s="191" t="s">
        <v>475</v>
      </c>
      <c r="H93" s="192">
        <v>48.96</v>
      </c>
      <c r="I93" s="193"/>
      <c r="L93" s="189"/>
      <c r="M93" s="194"/>
      <c r="N93" s="195"/>
      <c r="O93" s="195"/>
      <c r="P93" s="195"/>
      <c r="Q93" s="195"/>
      <c r="R93" s="195"/>
      <c r="S93" s="195"/>
      <c r="T93" s="196"/>
      <c r="AT93" s="190" t="s">
        <v>142</v>
      </c>
      <c r="AU93" s="190" t="s">
        <v>79</v>
      </c>
      <c r="AV93" s="11" t="s">
        <v>79</v>
      </c>
      <c r="AW93" s="11" t="s">
        <v>33</v>
      </c>
      <c r="AX93" s="11" t="s">
        <v>77</v>
      </c>
      <c r="AY93" s="190" t="s">
        <v>123</v>
      </c>
    </row>
    <row r="94" spans="2:65" s="1" customFormat="1" ht="16.5" customHeight="1">
      <c r="B94" s="171"/>
      <c r="C94" s="172" t="s">
        <v>145</v>
      </c>
      <c r="D94" s="172" t="s">
        <v>125</v>
      </c>
      <c r="E94" s="173" t="s">
        <v>476</v>
      </c>
      <c r="F94" s="174" t="s">
        <v>477</v>
      </c>
      <c r="G94" s="175" t="s">
        <v>187</v>
      </c>
      <c r="H94" s="176">
        <v>13.99</v>
      </c>
      <c r="I94" s="177"/>
      <c r="J94" s="178">
        <f>ROUND(I94*H94,2)</f>
        <v>0</v>
      </c>
      <c r="K94" s="174" t="s">
        <v>129</v>
      </c>
      <c r="L94" s="39"/>
      <c r="M94" s="179" t="s">
        <v>5</v>
      </c>
      <c r="N94" s="180" t="s">
        <v>40</v>
      </c>
      <c r="O94" s="40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AR94" s="22" t="s">
        <v>130</v>
      </c>
      <c r="AT94" s="22" t="s">
        <v>125</v>
      </c>
      <c r="AU94" s="22" t="s">
        <v>79</v>
      </c>
      <c r="AY94" s="22" t="s">
        <v>123</v>
      </c>
      <c r="BE94" s="183">
        <f>IF(N94="základní",J94,0)</f>
        <v>0</v>
      </c>
      <c r="BF94" s="183">
        <f>IF(N94="snížená",J94,0)</f>
        <v>0</v>
      </c>
      <c r="BG94" s="183">
        <f>IF(N94="zákl. přenesená",J94,0)</f>
        <v>0</v>
      </c>
      <c r="BH94" s="183">
        <f>IF(N94="sníž. přenesená",J94,0)</f>
        <v>0</v>
      </c>
      <c r="BI94" s="183">
        <f>IF(N94="nulová",J94,0)</f>
        <v>0</v>
      </c>
      <c r="BJ94" s="22" t="s">
        <v>77</v>
      </c>
      <c r="BK94" s="183">
        <f>ROUND(I94*H94,2)</f>
        <v>0</v>
      </c>
      <c r="BL94" s="22" t="s">
        <v>130</v>
      </c>
      <c r="BM94" s="22" t="s">
        <v>478</v>
      </c>
    </row>
    <row r="95" spans="2:65" s="1" customFormat="1" ht="40.5">
      <c r="B95" s="39"/>
      <c r="D95" s="184" t="s">
        <v>132</v>
      </c>
      <c r="F95" s="185" t="s">
        <v>479</v>
      </c>
      <c r="I95" s="186"/>
      <c r="L95" s="39"/>
      <c r="M95" s="187"/>
      <c r="N95" s="40"/>
      <c r="O95" s="40"/>
      <c r="P95" s="40"/>
      <c r="Q95" s="40"/>
      <c r="R95" s="40"/>
      <c r="S95" s="40"/>
      <c r="T95" s="68"/>
      <c r="AT95" s="22" t="s">
        <v>132</v>
      </c>
      <c r="AU95" s="22" t="s">
        <v>79</v>
      </c>
    </row>
    <row r="96" spans="2:65" s="11" customFormat="1" ht="13.5">
      <c r="B96" s="189"/>
      <c r="D96" s="184" t="s">
        <v>142</v>
      </c>
      <c r="E96" s="190" t="s">
        <v>5</v>
      </c>
      <c r="F96" s="191" t="s">
        <v>480</v>
      </c>
      <c r="H96" s="192">
        <v>13.99</v>
      </c>
      <c r="I96" s="193"/>
      <c r="L96" s="189"/>
      <c r="M96" s="194"/>
      <c r="N96" s="195"/>
      <c r="O96" s="195"/>
      <c r="P96" s="195"/>
      <c r="Q96" s="195"/>
      <c r="R96" s="195"/>
      <c r="S96" s="195"/>
      <c r="T96" s="196"/>
      <c r="AT96" s="190" t="s">
        <v>142</v>
      </c>
      <c r="AU96" s="190" t="s">
        <v>79</v>
      </c>
      <c r="AV96" s="11" t="s">
        <v>79</v>
      </c>
      <c r="AW96" s="11" t="s">
        <v>33</v>
      </c>
      <c r="AX96" s="11" t="s">
        <v>77</v>
      </c>
      <c r="AY96" s="190" t="s">
        <v>123</v>
      </c>
    </row>
    <row r="97" spans="2:65" s="1" customFormat="1" ht="16.5" customHeight="1">
      <c r="B97" s="171"/>
      <c r="C97" s="172" t="s">
        <v>130</v>
      </c>
      <c r="D97" s="172" t="s">
        <v>125</v>
      </c>
      <c r="E97" s="173" t="s">
        <v>481</v>
      </c>
      <c r="F97" s="174" t="s">
        <v>482</v>
      </c>
      <c r="G97" s="175" t="s">
        <v>373</v>
      </c>
      <c r="H97" s="176">
        <v>26.581</v>
      </c>
      <c r="I97" s="177"/>
      <c r="J97" s="178">
        <f>ROUND(I97*H97,2)</f>
        <v>0</v>
      </c>
      <c r="K97" s="174" t="s">
        <v>173</v>
      </c>
      <c r="L97" s="39"/>
      <c r="M97" s="179" t="s">
        <v>5</v>
      </c>
      <c r="N97" s="180" t="s">
        <v>40</v>
      </c>
      <c r="O97" s="40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AR97" s="22" t="s">
        <v>130</v>
      </c>
      <c r="AT97" s="22" t="s">
        <v>125</v>
      </c>
      <c r="AU97" s="22" t="s">
        <v>79</v>
      </c>
      <c r="AY97" s="22" t="s">
        <v>123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22" t="s">
        <v>77</v>
      </c>
      <c r="BK97" s="183">
        <f>ROUND(I97*H97,2)</f>
        <v>0</v>
      </c>
      <c r="BL97" s="22" t="s">
        <v>130</v>
      </c>
      <c r="BM97" s="22" t="s">
        <v>483</v>
      </c>
    </row>
    <row r="98" spans="2:65" s="1" customFormat="1" ht="13.5">
      <c r="B98" s="39"/>
      <c r="D98" s="184" t="s">
        <v>132</v>
      </c>
      <c r="F98" s="185" t="s">
        <v>484</v>
      </c>
      <c r="I98" s="186"/>
      <c r="L98" s="39"/>
      <c r="M98" s="187"/>
      <c r="N98" s="40"/>
      <c r="O98" s="40"/>
      <c r="P98" s="40"/>
      <c r="Q98" s="40"/>
      <c r="R98" s="40"/>
      <c r="S98" s="40"/>
      <c r="T98" s="68"/>
      <c r="AT98" s="22" t="s">
        <v>132</v>
      </c>
      <c r="AU98" s="22" t="s">
        <v>79</v>
      </c>
    </row>
    <row r="99" spans="2:65" s="11" customFormat="1" ht="13.5">
      <c r="B99" s="189"/>
      <c r="D99" s="184" t="s">
        <v>142</v>
      </c>
      <c r="E99" s="190" t="s">
        <v>5</v>
      </c>
      <c r="F99" s="191" t="s">
        <v>485</v>
      </c>
      <c r="H99" s="192">
        <v>26.581</v>
      </c>
      <c r="I99" s="193"/>
      <c r="L99" s="189"/>
      <c r="M99" s="194"/>
      <c r="N99" s="195"/>
      <c r="O99" s="195"/>
      <c r="P99" s="195"/>
      <c r="Q99" s="195"/>
      <c r="R99" s="195"/>
      <c r="S99" s="195"/>
      <c r="T99" s="196"/>
      <c r="AT99" s="190" t="s">
        <v>142</v>
      </c>
      <c r="AU99" s="190" t="s">
        <v>79</v>
      </c>
      <c r="AV99" s="11" t="s">
        <v>79</v>
      </c>
      <c r="AW99" s="11" t="s">
        <v>33</v>
      </c>
      <c r="AX99" s="11" t="s">
        <v>77</v>
      </c>
      <c r="AY99" s="190" t="s">
        <v>123</v>
      </c>
    </row>
    <row r="100" spans="2:65" s="1" customFormat="1" ht="16.5" customHeight="1">
      <c r="B100" s="171"/>
      <c r="C100" s="172" t="s">
        <v>156</v>
      </c>
      <c r="D100" s="172" t="s">
        <v>125</v>
      </c>
      <c r="E100" s="173" t="s">
        <v>486</v>
      </c>
      <c r="F100" s="174" t="s">
        <v>487</v>
      </c>
      <c r="G100" s="175" t="s">
        <v>187</v>
      </c>
      <c r="H100" s="176">
        <v>36.72</v>
      </c>
      <c r="I100" s="177"/>
      <c r="J100" s="178">
        <f>ROUND(I100*H100,2)</f>
        <v>0</v>
      </c>
      <c r="K100" s="174" t="s">
        <v>173</v>
      </c>
      <c r="L100" s="39"/>
      <c r="M100" s="179" t="s">
        <v>5</v>
      </c>
      <c r="N100" s="180" t="s">
        <v>40</v>
      </c>
      <c r="O100" s="40"/>
      <c r="P100" s="181">
        <f>O100*H100</f>
        <v>0</v>
      </c>
      <c r="Q100" s="181">
        <v>0</v>
      </c>
      <c r="R100" s="181">
        <f>Q100*H100</f>
        <v>0</v>
      </c>
      <c r="S100" s="181">
        <v>0</v>
      </c>
      <c r="T100" s="182">
        <f>S100*H100</f>
        <v>0</v>
      </c>
      <c r="AR100" s="22" t="s">
        <v>130</v>
      </c>
      <c r="AT100" s="22" t="s">
        <v>125</v>
      </c>
      <c r="AU100" s="22" t="s">
        <v>79</v>
      </c>
      <c r="AY100" s="22" t="s">
        <v>123</v>
      </c>
      <c r="BE100" s="183">
        <f>IF(N100="základní",J100,0)</f>
        <v>0</v>
      </c>
      <c r="BF100" s="183">
        <f>IF(N100="snížená",J100,0)</f>
        <v>0</v>
      </c>
      <c r="BG100" s="183">
        <f>IF(N100="zákl. přenesená",J100,0)</f>
        <v>0</v>
      </c>
      <c r="BH100" s="183">
        <f>IF(N100="sníž. přenesená",J100,0)</f>
        <v>0</v>
      </c>
      <c r="BI100" s="183">
        <f>IF(N100="nulová",J100,0)</f>
        <v>0</v>
      </c>
      <c r="BJ100" s="22" t="s">
        <v>77</v>
      </c>
      <c r="BK100" s="183">
        <f>ROUND(I100*H100,2)</f>
        <v>0</v>
      </c>
      <c r="BL100" s="22" t="s">
        <v>130</v>
      </c>
      <c r="BM100" s="22" t="s">
        <v>488</v>
      </c>
    </row>
    <row r="101" spans="2:65" s="1" customFormat="1" ht="27">
      <c r="B101" s="39"/>
      <c r="D101" s="184" t="s">
        <v>132</v>
      </c>
      <c r="F101" s="185" t="s">
        <v>489</v>
      </c>
      <c r="I101" s="186"/>
      <c r="L101" s="39"/>
      <c r="M101" s="187"/>
      <c r="N101" s="40"/>
      <c r="O101" s="40"/>
      <c r="P101" s="40"/>
      <c r="Q101" s="40"/>
      <c r="R101" s="40"/>
      <c r="S101" s="40"/>
      <c r="T101" s="68"/>
      <c r="AT101" s="22" t="s">
        <v>132</v>
      </c>
      <c r="AU101" s="22" t="s">
        <v>79</v>
      </c>
    </row>
    <row r="102" spans="2:65" s="11" customFormat="1" ht="13.5">
      <c r="B102" s="189"/>
      <c r="D102" s="184" t="s">
        <v>142</v>
      </c>
      <c r="E102" s="190" t="s">
        <v>5</v>
      </c>
      <c r="F102" s="191" t="s">
        <v>490</v>
      </c>
      <c r="H102" s="192">
        <v>36.72</v>
      </c>
      <c r="I102" s="193"/>
      <c r="L102" s="189"/>
      <c r="M102" s="194"/>
      <c r="N102" s="195"/>
      <c r="O102" s="195"/>
      <c r="P102" s="195"/>
      <c r="Q102" s="195"/>
      <c r="R102" s="195"/>
      <c r="S102" s="195"/>
      <c r="T102" s="196"/>
      <c r="AT102" s="190" t="s">
        <v>142</v>
      </c>
      <c r="AU102" s="190" t="s">
        <v>79</v>
      </c>
      <c r="AV102" s="11" t="s">
        <v>79</v>
      </c>
      <c r="AW102" s="11" t="s">
        <v>33</v>
      </c>
      <c r="AX102" s="11" t="s">
        <v>77</v>
      </c>
      <c r="AY102" s="190" t="s">
        <v>123</v>
      </c>
    </row>
    <row r="103" spans="2:65" s="1" customFormat="1" ht="16.5" customHeight="1">
      <c r="B103" s="171"/>
      <c r="C103" s="172" t="s">
        <v>163</v>
      </c>
      <c r="D103" s="172" t="s">
        <v>125</v>
      </c>
      <c r="E103" s="173" t="s">
        <v>491</v>
      </c>
      <c r="F103" s="174" t="s">
        <v>492</v>
      </c>
      <c r="G103" s="175" t="s">
        <v>128</v>
      </c>
      <c r="H103" s="176">
        <v>7</v>
      </c>
      <c r="I103" s="177"/>
      <c r="J103" s="178">
        <f>ROUND(I103*H103,2)</f>
        <v>0</v>
      </c>
      <c r="K103" s="174" t="s">
        <v>5</v>
      </c>
      <c r="L103" s="39"/>
      <c r="M103" s="179" t="s">
        <v>5</v>
      </c>
      <c r="N103" s="180" t="s">
        <v>40</v>
      </c>
      <c r="O103" s="40"/>
      <c r="P103" s="181">
        <f>O103*H103</f>
        <v>0</v>
      </c>
      <c r="Q103" s="181">
        <v>0</v>
      </c>
      <c r="R103" s="181">
        <f>Q103*H103</f>
        <v>0</v>
      </c>
      <c r="S103" s="181">
        <v>0</v>
      </c>
      <c r="T103" s="182">
        <f>S103*H103</f>
        <v>0</v>
      </c>
      <c r="AR103" s="22" t="s">
        <v>130</v>
      </c>
      <c r="AT103" s="22" t="s">
        <v>125</v>
      </c>
      <c r="AU103" s="22" t="s">
        <v>79</v>
      </c>
      <c r="AY103" s="22" t="s">
        <v>123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22" t="s">
        <v>77</v>
      </c>
      <c r="BK103" s="183">
        <f>ROUND(I103*H103,2)</f>
        <v>0</v>
      </c>
      <c r="BL103" s="22" t="s">
        <v>130</v>
      </c>
      <c r="BM103" s="22" t="s">
        <v>493</v>
      </c>
    </row>
    <row r="104" spans="2:65" s="1" customFormat="1" ht="13.5">
      <c r="B104" s="39"/>
      <c r="D104" s="184" t="s">
        <v>132</v>
      </c>
      <c r="F104" s="185" t="s">
        <v>492</v>
      </c>
      <c r="I104" s="186"/>
      <c r="L104" s="39"/>
      <c r="M104" s="187"/>
      <c r="N104" s="40"/>
      <c r="O104" s="40"/>
      <c r="P104" s="40"/>
      <c r="Q104" s="40"/>
      <c r="R104" s="40"/>
      <c r="S104" s="40"/>
      <c r="T104" s="68"/>
      <c r="AT104" s="22" t="s">
        <v>132</v>
      </c>
      <c r="AU104" s="22" t="s">
        <v>79</v>
      </c>
    </row>
    <row r="105" spans="2:65" s="10" customFormat="1" ht="29.85" customHeight="1">
      <c r="B105" s="158"/>
      <c r="D105" s="159" t="s">
        <v>68</v>
      </c>
      <c r="E105" s="169" t="s">
        <v>130</v>
      </c>
      <c r="F105" s="169" t="s">
        <v>494</v>
      </c>
      <c r="I105" s="161"/>
      <c r="J105" s="170">
        <f>BK105</f>
        <v>0</v>
      </c>
      <c r="L105" s="158"/>
      <c r="M105" s="163"/>
      <c r="N105" s="164"/>
      <c r="O105" s="164"/>
      <c r="P105" s="165">
        <f>SUM(P106:P108)</f>
        <v>0</v>
      </c>
      <c r="Q105" s="164"/>
      <c r="R105" s="165">
        <f>SUM(R106:R108)</f>
        <v>0</v>
      </c>
      <c r="S105" s="164"/>
      <c r="T105" s="166">
        <f>SUM(T106:T108)</f>
        <v>0</v>
      </c>
      <c r="AR105" s="159" t="s">
        <v>77</v>
      </c>
      <c r="AT105" s="167" t="s">
        <v>68</v>
      </c>
      <c r="AU105" s="167" t="s">
        <v>77</v>
      </c>
      <c r="AY105" s="159" t="s">
        <v>123</v>
      </c>
      <c r="BK105" s="168">
        <f>SUM(BK106:BK108)</f>
        <v>0</v>
      </c>
    </row>
    <row r="106" spans="2:65" s="1" customFormat="1" ht="16.5" customHeight="1">
      <c r="B106" s="171"/>
      <c r="C106" s="172" t="s">
        <v>169</v>
      </c>
      <c r="D106" s="172" t="s">
        <v>125</v>
      </c>
      <c r="E106" s="173" t="s">
        <v>495</v>
      </c>
      <c r="F106" s="174" t="s">
        <v>496</v>
      </c>
      <c r="G106" s="175" t="s">
        <v>187</v>
      </c>
      <c r="H106" s="176">
        <v>12.24</v>
      </c>
      <c r="I106" s="177"/>
      <c r="J106" s="178">
        <f>ROUND(I106*H106,2)</f>
        <v>0</v>
      </c>
      <c r="K106" s="174" t="s">
        <v>173</v>
      </c>
      <c r="L106" s="39"/>
      <c r="M106" s="179" t="s">
        <v>5</v>
      </c>
      <c r="N106" s="180" t="s">
        <v>40</v>
      </c>
      <c r="O106" s="40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AR106" s="22" t="s">
        <v>130</v>
      </c>
      <c r="AT106" s="22" t="s">
        <v>125</v>
      </c>
      <c r="AU106" s="22" t="s">
        <v>79</v>
      </c>
      <c r="AY106" s="22" t="s">
        <v>123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22" t="s">
        <v>77</v>
      </c>
      <c r="BK106" s="183">
        <f>ROUND(I106*H106,2)</f>
        <v>0</v>
      </c>
      <c r="BL106" s="22" t="s">
        <v>130</v>
      </c>
      <c r="BM106" s="22" t="s">
        <v>497</v>
      </c>
    </row>
    <row r="107" spans="2:65" s="1" customFormat="1" ht="27">
      <c r="B107" s="39"/>
      <c r="D107" s="184" t="s">
        <v>132</v>
      </c>
      <c r="F107" s="185" t="s">
        <v>498</v>
      </c>
      <c r="I107" s="186"/>
      <c r="L107" s="39"/>
      <c r="M107" s="187"/>
      <c r="N107" s="40"/>
      <c r="O107" s="40"/>
      <c r="P107" s="40"/>
      <c r="Q107" s="40"/>
      <c r="R107" s="40"/>
      <c r="S107" s="40"/>
      <c r="T107" s="68"/>
      <c r="AT107" s="22" t="s">
        <v>132</v>
      </c>
      <c r="AU107" s="22" t="s">
        <v>79</v>
      </c>
    </row>
    <row r="108" spans="2:65" s="11" customFormat="1" ht="13.5">
      <c r="B108" s="189"/>
      <c r="D108" s="184" t="s">
        <v>142</v>
      </c>
      <c r="E108" s="190" t="s">
        <v>5</v>
      </c>
      <c r="F108" s="191" t="s">
        <v>499</v>
      </c>
      <c r="H108" s="192">
        <v>12.24</v>
      </c>
      <c r="I108" s="193"/>
      <c r="L108" s="189"/>
      <c r="M108" s="194"/>
      <c r="N108" s="195"/>
      <c r="O108" s="195"/>
      <c r="P108" s="195"/>
      <c r="Q108" s="195"/>
      <c r="R108" s="195"/>
      <c r="S108" s="195"/>
      <c r="T108" s="196"/>
      <c r="AT108" s="190" t="s">
        <v>142</v>
      </c>
      <c r="AU108" s="190" t="s">
        <v>79</v>
      </c>
      <c r="AV108" s="11" t="s">
        <v>79</v>
      </c>
      <c r="AW108" s="11" t="s">
        <v>33</v>
      </c>
      <c r="AX108" s="11" t="s">
        <v>77</v>
      </c>
      <c r="AY108" s="190" t="s">
        <v>123</v>
      </c>
    </row>
    <row r="109" spans="2:65" s="10" customFormat="1" ht="29.85" customHeight="1">
      <c r="B109" s="158"/>
      <c r="D109" s="159" t="s">
        <v>68</v>
      </c>
      <c r="E109" s="169" t="s">
        <v>177</v>
      </c>
      <c r="F109" s="169" t="s">
        <v>278</v>
      </c>
      <c r="I109" s="161"/>
      <c r="J109" s="170">
        <f>BK109</f>
        <v>0</v>
      </c>
      <c r="L109" s="158"/>
      <c r="M109" s="163"/>
      <c r="N109" s="164"/>
      <c r="O109" s="164"/>
      <c r="P109" s="165">
        <f>SUM(P110:P112)</f>
        <v>0</v>
      </c>
      <c r="Q109" s="164"/>
      <c r="R109" s="165">
        <f>SUM(R110:R112)</f>
        <v>1.0098000000000001E-2</v>
      </c>
      <c r="S109" s="164"/>
      <c r="T109" s="166">
        <f>SUM(T110:T112)</f>
        <v>0</v>
      </c>
      <c r="AR109" s="159" t="s">
        <v>77</v>
      </c>
      <c r="AT109" s="167" t="s">
        <v>68</v>
      </c>
      <c r="AU109" s="167" t="s">
        <v>77</v>
      </c>
      <c r="AY109" s="159" t="s">
        <v>123</v>
      </c>
      <c r="BK109" s="168">
        <f>SUM(BK110:BK112)</f>
        <v>0</v>
      </c>
    </row>
    <row r="110" spans="2:65" s="1" customFormat="1" ht="16.5" customHeight="1">
      <c r="B110" s="171"/>
      <c r="C110" s="172" t="s">
        <v>177</v>
      </c>
      <c r="D110" s="172" t="s">
        <v>125</v>
      </c>
      <c r="E110" s="173" t="s">
        <v>500</v>
      </c>
      <c r="F110" s="174" t="s">
        <v>501</v>
      </c>
      <c r="G110" s="175" t="s">
        <v>172</v>
      </c>
      <c r="H110" s="176">
        <v>168.3</v>
      </c>
      <c r="I110" s="177"/>
      <c r="J110" s="178">
        <f>ROUND(I110*H110,2)</f>
        <v>0</v>
      </c>
      <c r="K110" s="174" t="s">
        <v>173</v>
      </c>
      <c r="L110" s="39"/>
      <c r="M110" s="179" t="s">
        <v>5</v>
      </c>
      <c r="N110" s="180" t="s">
        <v>40</v>
      </c>
      <c r="O110" s="40"/>
      <c r="P110" s="181">
        <f>O110*H110</f>
        <v>0</v>
      </c>
      <c r="Q110" s="181">
        <v>6.0000000000000002E-5</v>
      </c>
      <c r="R110" s="181">
        <f>Q110*H110</f>
        <v>1.0098000000000001E-2</v>
      </c>
      <c r="S110" s="181">
        <v>0</v>
      </c>
      <c r="T110" s="182">
        <f>S110*H110</f>
        <v>0</v>
      </c>
      <c r="AR110" s="22" t="s">
        <v>130</v>
      </c>
      <c r="AT110" s="22" t="s">
        <v>125</v>
      </c>
      <c r="AU110" s="22" t="s">
        <v>79</v>
      </c>
      <c r="AY110" s="22" t="s">
        <v>123</v>
      </c>
      <c r="BE110" s="183">
        <f>IF(N110="základní",J110,0)</f>
        <v>0</v>
      </c>
      <c r="BF110" s="183">
        <f>IF(N110="snížená",J110,0)</f>
        <v>0</v>
      </c>
      <c r="BG110" s="183">
        <f>IF(N110="zákl. přenesená",J110,0)</f>
        <v>0</v>
      </c>
      <c r="BH110" s="183">
        <f>IF(N110="sníž. přenesená",J110,0)</f>
        <v>0</v>
      </c>
      <c r="BI110" s="183">
        <f>IF(N110="nulová",J110,0)</f>
        <v>0</v>
      </c>
      <c r="BJ110" s="22" t="s">
        <v>77</v>
      </c>
      <c r="BK110" s="183">
        <f>ROUND(I110*H110,2)</f>
        <v>0</v>
      </c>
      <c r="BL110" s="22" t="s">
        <v>130</v>
      </c>
      <c r="BM110" s="22" t="s">
        <v>502</v>
      </c>
    </row>
    <row r="111" spans="2:65" s="1" customFormat="1" ht="13.5">
      <c r="B111" s="39"/>
      <c r="D111" s="184" t="s">
        <v>132</v>
      </c>
      <c r="F111" s="185" t="s">
        <v>503</v>
      </c>
      <c r="I111" s="186"/>
      <c r="L111" s="39"/>
      <c r="M111" s="187"/>
      <c r="N111" s="40"/>
      <c r="O111" s="40"/>
      <c r="P111" s="40"/>
      <c r="Q111" s="40"/>
      <c r="R111" s="40"/>
      <c r="S111" s="40"/>
      <c r="T111" s="68"/>
      <c r="AT111" s="22" t="s">
        <v>132</v>
      </c>
      <c r="AU111" s="22" t="s">
        <v>79</v>
      </c>
    </row>
    <row r="112" spans="2:65" s="11" customFormat="1" ht="13.5">
      <c r="B112" s="189"/>
      <c r="D112" s="184" t="s">
        <v>142</v>
      </c>
      <c r="E112" s="190" t="s">
        <v>5</v>
      </c>
      <c r="F112" s="191" t="s">
        <v>504</v>
      </c>
      <c r="H112" s="192">
        <v>168.3</v>
      </c>
      <c r="I112" s="193"/>
      <c r="L112" s="189"/>
      <c r="M112" s="194"/>
      <c r="N112" s="195"/>
      <c r="O112" s="195"/>
      <c r="P112" s="195"/>
      <c r="Q112" s="195"/>
      <c r="R112" s="195"/>
      <c r="S112" s="195"/>
      <c r="T112" s="196"/>
      <c r="AT112" s="190" t="s">
        <v>142</v>
      </c>
      <c r="AU112" s="190" t="s">
        <v>79</v>
      </c>
      <c r="AV112" s="11" t="s">
        <v>79</v>
      </c>
      <c r="AW112" s="11" t="s">
        <v>33</v>
      </c>
      <c r="AX112" s="11" t="s">
        <v>77</v>
      </c>
      <c r="AY112" s="190" t="s">
        <v>123</v>
      </c>
    </row>
    <row r="113" spans="2:65" s="10" customFormat="1" ht="29.85" customHeight="1">
      <c r="B113" s="158"/>
      <c r="D113" s="159" t="s">
        <v>68</v>
      </c>
      <c r="E113" s="169" t="s">
        <v>368</v>
      </c>
      <c r="F113" s="169" t="s">
        <v>369</v>
      </c>
      <c r="I113" s="161"/>
      <c r="J113" s="170">
        <f>BK113</f>
        <v>0</v>
      </c>
      <c r="L113" s="158"/>
      <c r="M113" s="163"/>
      <c r="N113" s="164"/>
      <c r="O113" s="164"/>
      <c r="P113" s="165">
        <f>SUM(P114:P120)</f>
        <v>0</v>
      </c>
      <c r="Q113" s="164"/>
      <c r="R113" s="165">
        <f>SUM(R114:R120)</f>
        <v>0</v>
      </c>
      <c r="S113" s="164"/>
      <c r="T113" s="166">
        <f>SUM(T114:T120)</f>
        <v>0</v>
      </c>
      <c r="AR113" s="159" t="s">
        <v>77</v>
      </c>
      <c r="AT113" s="167" t="s">
        <v>68</v>
      </c>
      <c r="AU113" s="167" t="s">
        <v>77</v>
      </c>
      <c r="AY113" s="159" t="s">
        <v>123</v>
      </c>
      <c r="BK113" s="168">
        <f>SUM(BK114:BK120)</f>
        <v>0</v>
      </c>
    </row>
    <row r="114" spans="2:65" s="1" customFormat="1" ht="16.5" customHeight="1">
      <c r="B114" s="171"/>
      <c r="C114" s="172" t="s">
        <v>184</v>
      </c>
      <c r="D114" s="172" t="s">
        <v>125</v>
      </c>
      <c r="E114" s="173" t="s">
        <v>385</v>
      </c>
      <c r="F114" s="174" t="s">
        <v>386</v>
      </c>
      <c r="G114" s="175" t="s">
        <v>373</v>
      </c>
      <c r="H114" s="176">
        <v>2</v>
      </c>
      <c r="I114" s="177"/>
      <c r="J114" s="178">
        <f>ROUND(I114*H114,2)</f>
        <v>0</v>
      </c>
      <c r="K114" s="174" t="s">
        <v>129</v>
      </c>
      <c r="L114" s="39"/>
      <c r="M114" s="179" t="s">
        <v>5</v>
      </c>
      <c r="N114" s="180" t="s">
        <v>40</v>
      </c>
      <c r="O114" s="40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AR114" s="22" t="s">
        <v>130</v>
      </c>
      <c r="AT114" s="22" t="s">
        <v>125</v>
      </c>
      <c r="AU114" s="22" t="s">
        <v>79</v>
      </c>
      <c r="AY114" s="22" t="s">
        <v>123</v>
      </c>
      <c r="BE114" s="183">
        <f>IF(N114="základní",J114,0)</f>
        <v>0</v>
      </c>
      <c r="BF114" s="183">
        <f>IF(N114="snížená",J114,0)</f>
        <v>0</v>
      </c>
      <c r="BG114" s="183">
        <f>IF(N114="zákl. přenesená",J114,0)</f>
        <v>0</v>
      </c>
      <c r="BH114" s="183">
        <f>IF(N114="sníž. přenesená",J114,0)</f>
        <v>0</v>
      </c>
      <c r="BI114" s="183">
        <f>IF(N114="nulová",J114,0)</f>
        <v>0</v>
      </c>
      <c r="BJ114" s="22" t="s">
        <v>77</v>
      </c>
      <c r="BK114" s="183">
        <f>ROUND(I114*H114,2)</f>
        <v>0</v>
      </c>
      <c r="BL114" s="22" t="s">
        <v>130</v>
      </c>
      <c r="BM114" s="22" t="s">
        <v>505</v>
      </c>
    </row>
    <row r="115" spans="2:65" s="1" customFormat="1" ht="27">
      <c r="B115" s="39"/>
      <c r="D115" s="184" t="s">
        <v>132</v>
      </c>
      <c r="F115" s="185" t="s">
        <v>506</v>
      </c>
      <c r="I115" s="186"/>
      <c r="L115" s="39"/>
      <c r="M115" s="187"/>
      <c r="N115" s="40"/>
      <c r="O115" s="40"/>
      <c r="P115" s="40"/>
      <c r="Q115" s="40"/>
      <c r="R115" s="40"/>
      <c r="S115" s="40"/>
      <c r="T115" s="68"/>
      <c r="AT115" s="22" t="s">
        <v>132</v>
      </c>
      <c r="AU115" s="22" t="s">
        <v>79</v>
      </c>
    </row>
    <row r="116" spans="2:65" s="1" customFormat="1" ht="27">
      <c r="B116" s="39"/>
      <c r="D116" s="184" t="s">
        <v>134</v>
      </c>
      <c r="F116" s="188" t="s">
        <v>507</v>
      </c>
      <c r="I116" s="186"/>
      <c r="L116" s="39"/>
      <c r="M116" s="187"/>
      <c r="N116" s="40"/>
      <c r="O116" s="40"/>
      <c r="P116" s="40"/>
      <c r="Q116" s="40"/>
      <c r="R116" s="40"/>
      <c r="S116" s="40"/>
      <c r="T116" s="68"/>
      <c r="AT116" s="22" t="s">
        <v>134</v>
      </c>
      <c r="AU116" s="22" t="s">
        <v>79</v>
      </c>
    </row>
    <row r="117" spans="2:65" s="1" customFormat="1" ht="16.5" customHeight="1">
      <c r="B117" s="171"/>
      <c r="C117" s="172" t="s">
        <v>192</v>
      </c>
      <c r="D117" s="172" t="s">
        <v>125</v>
      </c>
      <c r="E117" s="173" t="s">
        <v>391</v>
      </c>
      <c r="F117" s="174" t="s">
        <v>392</v>
      </c>
      <c r="G117" s="175" t="s">
        <v>373</v>
      </c>
      <c r="H117" s="176">
        <v>20</v>
      </c>
      <c r="I117" s="177"/>
      <c r="J117" s="178">
        <f>ROUND(I117*H117,2)</f>
        <v>0</v>
      </c>
      <c r="K117" s="174" t="s">
        <v>129</v>
      </c>
      <c r="L117" s="39"/>
      <c r="M117" s="179" t="s">
        <v>5</v>
      </c>
      <c r="N117" s="180" t="s">
        <v>40</v>
      </c>
      <c r="O117" s="40"/>
      <c r="P117" s="181">
        <f>O117*H117</f>
        <v>0</v>
      </c>
      <c r="Q117" s="181">
        <v>0</v>
      </c>
      <c r="R117" s="181">
        <f>Q117*H117</f>
        <v>0</v>
      </c>
      <c r="S117" s="181">
        <v>0</v>
      </c>
      <c r="T117" s="182">
        <f>S117*H117</f>
        <v>0</v>
      </c>
      <c r="AR117" s="22" t="s">
        <v>130</v>
      </c>
      <c r="AT117" s="22" t="s">
        <v>125</v>
      </c>
      <c r="AU117" s="22" t="s">
        <v>79</v>
      </c>
      <c r="AY117" s="22" t="s">
        <v>123</v>
      </c>
      <c r="BE117" s="183">
        <f>IF(N117="základní",J117,0)</f>
        <v>0</v>
      </c>
      <c r="BF117" s="183">
        <f>IF(N117="snížená",J117,0)</f>
        <v>0</v>
      </c>
      <c r="BG117" s="183">
        <f>IF(N117="zákl. přenesená",J117,0)</f>
        <v>0</v>
      </c>
      <c r="BH117" s="183">
        <f>IF(N117="sníž. přenesená",J117,0)</f>
        <v>0</v>
      </c>
      <c r="BI117" s="183">
        <f>IF(N117="nulová",J117,0)</f>
        <v>0</v>
      </c>
      <c r="BJ117" s="22" t="s">
        <v>77</v>
      </c>
      <c r="BK117" s="183">
        <f>ROUND(I117*H117,2)</f>
        <v>0</v>
      </c>
      <c r="BL117" s="22" t="s">
        <v>130</v>
      </c>
      <c r="BM117" s="22" t="s">
        <v>508</v>
      </c>
    </row>
    <row r="118" spans="2:65" s="1" customFormat="1" ht="27">
      <c r="B118" s="39"/>
      <c r="D118" s="184" t="s">
        <v>132</v>
      </c>
      <c r="F118" s="185" t="s">
        <v>509</v>
      </c>
      <c r="I118" s="186"/>
      <c r="L118" s="39"/>
      <c r="M118" s="187"/>
      <c r="N118" s="40"/>
      <c r="O118" s="40"/>
      <c r="P118" s="40"/>
      <c r="Q118" s="40"/>
      <c r="R118" s="40"/>
      <c r="S118" s="40"/>
      <c r="T118" s="68"/>
      <c r="AT118" s="22" t="s">
        <v>132</v>
      </c>
      <c r="AU118" s="22" t="s">
        <v>79</v>
      </c>
    </row>
    <row r="119" spans="2:65" s="1" customFormat="1" ht="27">
      <c r="B119" s="39"/>
      <c r="D119" s="184" t="s">
        <v>134</v>
      </c>
      <c r="F119" s="188" t="s">
        <v>507</v>
      </c>
      <c r="I119" s="186"/>
      <c r="L119" s="39"/>
      <c r="M119" s="187"/>
      <c r="N119" s="40"/>
      <c r="O119" s="40"/>
      <c r="P119" s="40"/>
      <c r="Q119" s="40"/>
      <c r="R119" s="40"/>
      <c r="S119" s="40"/>
      <c r="T119" s="68"/>
      <c r="AT119" s="22" t="s">
        <v>134</v>
      </c>
      <c r="AU119" s="22" t="s">
        <v>79</v>
      </c>
    </row>
    <row r="120" spans="2:65" s="11" customFormat="1" ht="13.5">
      <c r="B120" s="189"/>
      <c r="D120" s="184" t="s">
        <v>142</v>
      </c>
      <c r="E120" s="190" t="s">
        <v>5</v>
      </c>
      <c r="F120" s="191" t="s">
        <v>510</v>
      </c>
      <c r="H120" s="192">
        <v>20</v>
      </c>
      <c r="I120" s="193"/>
      <c r="L120" s="189"/>
      <c r="M120" s="194"/>
      <c r="N120" s="195"/>
      <c r="O120" s="195"/>
      <c r="P120" s="195"/>
      <c r="Q120" s="195"/>
      <c r="R120" s="195"/>
      <c r="S120" s="195"/>
      <c r="T120" s="196"/>
      <c r="AT120" s="190" t="s">
        <v>142</v>
      </c>
      <c r="AU120" s="190" t="s">
        <v>79</v>
      </c>
      <c r="AV120" s="11" t="s">
        <v>79</v>
      </c>
      <c r="AW120" s="11" t="s">
        <v>33</v>
      </c>
      <c r="AX120" s="11" t="s">
        <v>77</v>
      </c>
      <c r="AY120" s="190" t="s">
        <v>123</v>
      </c>
    </row>
    <row r="121" spans="2:65" s="10" customFormat="1" ht="37.35" customHeight="1">
      <c r="B121" s="158"/>
      <c r="D121" s="159" t="s">
        <v>68</v>
      </c>
      <c r="E121" s="160" t="s">
        <v>511</v>
      </c>
      <c r="F121" s="160" t="s">
        <v>512</v>
      </c>
      <c r="I121" s="161"/>
      <c r="J121" s="162">
        <f>BK121</f>
        <v>0</v>
      </c>
      <c r="L121" s="158"/>
      <c r="M121" s="163"/>
      <c r="N121" s="164"/>
      <c r="O121" s="164"/>
      <c r="P121" s="165">
        <f>P122+P189</f>
        <v>0</v>
      </c>
      <c r="Q121" s="164"/>
      <c r="R121" s="165">
        <f>R122+R189</f>
        <v>0.242421</v>
      </c>
      <c r="S121" s="164"/>
      <c r="T121" s="166">
        <f>T122+T189</f>
        <v>0</v>
      </c>
      <c r="AR121" s="159" t="s">
        <v>79</v>
      </c>
      <c r="AT121" s="167" t="s">
        <v>68</v>
      </c>
      <c r="AU121" s="167" t="s">
        <v>69</v>
      </c>
      <c r="AY121" s="159" t="s">
        <v>123</v>
      </c>
      <c r="BK121" s="168">
        <f>BK122+BK189</f>
        <v>0</v>
      </c>
    </row>
    <row r="122" spans="2:65" s="10" customFormat="1" ht="19.899999999999999" customHeight="1">
      <c r="B122" s="158"/>
      <c r="D122" s="159" t="s">
        <v>68</v>
      </c>
      <c r="E122" s="169" t="s">
        <v>513</v>
      </c>
      <c r="F122" s="169" t="s">
        <v>514</v>
      </c>
      <c r="I122" s="161"/>
      <c r="J122" s="170">
        <f>BK122</f>
        <v>0</v>
      </c>
      <c r="L122" s="158"/>
      <c r="M122" s="163"/>
      <c r="N122" s="164"/>
      <c r="O122" s="164"/>
      <c r="P122" s="165">
        <f>SUM(P123:P188)</f>
        <v>0</v>
      </c>
      <c r="Q122" s="164"/>
      <c r="R122" s="165">
        <f>SUM(R123:R188)</f>
        <v>0.232821</v>
      </c>
      <c r="S122" s="164"/>
      <c r="T122" s="166">
        <f>SUM(T123:T188)</f>
        <v>0</v>
      </c>
      <c r="AR122" s="159" t="s">
        <v>79</v>
      </c>
      <c r="AT122" s="167" t="s">
        <v>68</v>
      </c>
      <c r="AU122" s="167" t="s">
        <v>77</v>
      </c>
      <c r="AY122" s="159" t="s">
        <v>123</v>
      </c>
      <c r="BK122" s="168">
        <f>SUM(BK123:BK188)</f>
        <v>0</v>
      </c>
    </row>
    <row r="123" spans="2:65" s="1" customFormat="1" ht="16.5" customHeight="1">
      <c r="B123" s="171"/>
      <c r="C123" s="172" t="s">
        <v>201</v>
      </c>
      <c r="D123" s="172" t="s">
        <v>125</v>
      </c>
      <c r="E123" s="173" t="s">
        <v>515</v>
      </c>
      <c r="F123" s="174" t="s">
        <v>516</v>
      </c>
      <c r="G123" s="175" t="s">
        <v>172</v>
      </c>
      <c r="H123" s="176">
        <v>176.3</v>
      </c>
      <c r="I123" s="177"/>
      <c r="J123" s="178">
        <f>ROUND(I123*H123,2)</f>
        <v>0</v>
      </c>
      <c r="K123" s="174" t="s">
        <v>173</v>
      </c>
      <c r="L123" s="39"/>
      <c r="M123" s="179" t="s">
        <v>5</v>
      </c>
      <c r="N123" s="180" t="s">
        <v>40</v>
      </c>
      <c r="O123" s="40"/>
      <c r="P123" s="181">
        <f>O123*H123</f>
        <v>0</v>
      </c>
      <c r="Q123" s="181">
        <v>0</v>
      </c>
      <c r="R123" s="181">
        <f>Q123*H123</f>
        <v>0</v>
      </c>
      <c r="S123" s="181">
        <v>0</v>
      </c>
      <c r="T123" s="182">
        <f>S123*H123</f>
        <v>0</v>
      </c>
      <c r="AR123" s="22" t="s">
        <v>235</v>
      </c>
      <c r="AT123" s="22" t="s">
        <v>125</v>
      </c>
      <c r="AU123" s="22" t="s">
        <v>79</v>
      </c>
      <c r="AY123" s="22" t="s">
        <v>123</v>
      </c>
      <c r="BE123" s="183">
        <f>IF(N123="základní",J123,0)</f>
        <v>0</v>
      </c>
      <c r="BF123" s="183">
        <f>IF(N123="snížená",J123,0)</f>
        <v>0</v>
      </c>
      <c r="BG123" s="183">
        <f>IF(N123="zákl. přenesená",J123,0)</f>
        <v>0</v>
      </c>
      <c r="BH123" s="183">
        <f>IF(N123="sníž. přenesená",J123,0)</f>
        <v>0</v>
      </c>
      <c r="BI123" s="183">
        <f>IF(N123="nulová",J123,0)</f>
        <v>0</v>
      </c>
      <c r="BJ123" s="22" t="s">
        <v>77</v>
      </c>
      <c r="BK123" s="183">
        <f>ROUND(I123*H123,2)</f>
        <v>0</v>
      </c>
      <c r="BL123" s="22" t="s">
        <v>235</v>
      </c>
      <c r="BM123" s="22" t="s">
        <v>517</v>
      </c>
    </row>
    <row r="124" spans="2:65" s="1" customFormat="1" ht="27">
      <c r="B124" s="39"/>
      <c r="D124" s="184" t="s">
        <v>132</v>
      </c>
      <c r="F124" s="185" t="s">
        <v>518</v>
      </c>
      <c r="I124" s="186"/>
      <c r="L124" s="39"/>
      <c r="M124" s="187"/>
      <c r="N124" s="40"/>
      <c r="O124" s="40"/>
      <c r="P124" s="40"/>
      <c r="Q124" s="40"/>
      <c r="R124" s="40"/>
      <c r="S124" s="40"/>
      <c r="T124" s="68"/>
      <c r="AT124" s="22" t="s">
        <v>132</v>
      </c>
      <c r="AU124" s="22" t="s">
        <v>79</v>
      </c>
    </row>
    <row r="125" spans="2:65" s="11" customFormat="1" ht="13.5">
      <c r="B125" s="189"/>
      <c r="D125" s="184" t="s">
        <v>142</v>
      </c>
      <c r="E125" s="190" t="s">
        <v>5</v>
      </c>
      <c r="F125" s="191" t="s">
        <v>519</v>
      </c>
      <c r="H125" s="192">
        <v>176.3</v>
      </c>
      <c r="I125" s="193"/>
      <c r="L125" s="189"/>
      <c r="M125" s="194"/>
      <c r="N125" s="195"/>
      <c r="O125" s="195"/>
      <c r="P125" s="195"/>
      <c r="Q125" s="195"/>
      <c r="R125" s="195"/>
      <c r="S125" s="195"/>
      <c r="T125" s="196"/>
      <c r="AT125" s="190" t="s">
        <v>142</v>
      </c>
      <c r="AU125" s="190" t="s">
        <v>79</v>
      </c>
      <c r="AV125" s="11" t="s">
        <v>79</v>
      </c>
      <c r="AW125" s="11" t="s">
        <v>33</v>
      </c>
      <c r="AX125" s="11" t="s">
        <v>77</v>
      </c>
      <c r="AY125" s="190" t="s">
        <v>123</v>
      </c>
    </row>
    <row r="126" spans="2:65" s="1" customFormat="1" ht="16.5" customHeight="1">
      <c r="B126" s="171"/>
      <c r="C126" s="205" t="s">
        <v>207</v>
      </c>
      <c r="D126" s="205" t="s">
        <v>208</v>
      </c>
      <c r="E126" s="206" t="s">
        <v>520</v>
      </c>
      <c r="F126" s="207" t="s">
        <v>521</v>
      </c>
      <c r="G126" s="208" t="s">
        <v>172</v>
      </c>
      <c r="H126" s="209">
        <v>176.3</v>
      </c>
      <c r="I126" s="210"/>
      <c r="J126" s="211">
        <f>ROUND(I126*H126,2)</f>
        <v>0</v>
      </c>
      <c r="K126" s="207" t="s">
        <v>173</v>
      </c>
      <c r="L126" s="212"/>
      <c r="M126" s="213" t="s">
        <v>5</v>
      </c>
      <c r="N126" s="214" t="s">
        <v>40</v>
      </c>
      <c r="O126" s="40"/>
      <c r="P126" s="181">
        <f>O126*H126</f>
        <v>0</v>
      </c>
      <c r="Q126" s="181">
        <v>2.7E-4</v>
      </c>
      <c r="R126" s="181">
        <f>Q126*H126</f>
        <v>4.7601000000000004E-2</v>
      </c>
      <c r="S126" s="181">
        <v>0</v>
      </c>
      <c r="T126" s="182">
        <f>S126*H126</f>
        <v>0</v>
      </c>
      <c r="AR126" s="22" t="s">
        <v>331</v>
      </c>
      <c r="AT126" s="22" t="s">
        <v>208</v>
      </c>
      <c r="AU126" s="22" t="s">
        <v>79</v>
      </c>
      <c r="AY126" s="22" t="s">
        <v>123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22" t="s">
        <v>77</v>
      </c>
      <c r="BK126" s="183">
        <f>ROUND(I126*H126,2)</f>
        <v>0</v>
      </c>
      <c r="BL126" s="22" t="s">
        <v>235</v>
      </c>
      <c r="BM126" s="22" t="s">
        <v>522</v>
      </c>
    </row>
    <row r="127" spans="2:65" s="1" customFormat="1" ht="13.5">
      <c r="B127" s="39"/>
      <c r="D127" s="184" t="s">
        <v>132</v>
      </c>
      <c r="F127" s="185" t="s">
        <v>523</v>
      </c>
      <c r="I127" s="186"/>
      <c r="L127" s="39"/>
      <c r="M127" s="187"/>
      <c r="N127" s="40"/>
      <c r="O127" s="40"/>
      <c r="P127" s="40"/>
      <c r="Q127" s="40"/>
      <c r="R127" s="40"/>
      <c r="S127" s="40"/>
      <c r="T127" s="68"/>
      <c r="AT127" s="22" t="s">
        <v>132</v>
      </c>
      <c r="AU127" s="22" t="s">
        <v>79</v>
      </c>
    </row>
    <row r="128" spans="2:65" s="1" customFormat="1" ht="27">
      <c r="B128" s="39"/>
      <c r="D128" s="184" t="s">
        <v>134</v>
      </c>
      <c r="F128" s="188" t="s">
        <v>524</v>
      </c>
      <c r="I128" s="186"/>
      <c r="L128" s="39"/>
      <c r="M128" s="187"/>
      <c r="N128" s="40"/>
      <c r="O128" s="40"/>
      <c r="P128" s="40"/>
      <c r="Q128" s="40"/>
      <c r="R128" s="40"/>
      <c r="S128" s="40"/>
      <c r="T128" s="68"/>
      <c r="AT128" s="22" t="s">
        <v>134</v>
      </c>
      <c r="AU128" s="22" t="s">
        <v>79</v>
      </c>
    </row>
    <row r="129" spans="2:65" s="1" customFormat="1" ht="16.5" customHeight="1">
      <c r="B129" s="171"/>
      <c r="C129" s="172" t="s">
        <v>214</v>
      </c>
      <c r="D129" s="172" t="s">
        <v>125</v>
      </c>
      <c r="E129" s="173" t="s">
        <v>525</v>
      </c>
      <c r="F129" s="174" t="s">
        <v>526</v>
      </c>
      <c r="G129" s="175" t="s">
        <v>172</v>
      </c>
      <c r="H129" s="176">
        <v>37</v>
      </c>
      <c r="I129" s="177"/>
      <c r="J129" s="178">
        <f>ROUND(I129*H129,2)</f>
        <v>0</v>
      </c>
      <c r="K129" s="174" t="s">
        <v>173</v>
      </c>
      <c r="L129" s="39"/>
      <c r="M129" s="179" t="s">
        <v>5</v>
      </c>
      <c r="N129" s="180" t="s">
        <v>40</v>
      </c>
      <c r="O129" s="40"/>
      <c r="P129" s="181">
        <f>O129*H129</f>
        <v>0</v>
      </c>
      <c r="Q129" s="181">
        <v>0</v>
      </c>
      <c r="R129" s="181">
        <f>Q129*H129</f>
        <v>0</v>
      </c>
      <c r="S129" s="181">
        <v>0</v>
      </c>
      <c r="T129" s="182">
        <f>S129*H129</f>
        <v>0</v>
      </c>
      <c r="AR129" s="22" t="s">
        <v>235</v>
      </c>
      <c r="AT129" s="22" t="s">
        <v>125</v>
      </c>
      <c r="AU129" s="22" t="s">
        <v>79</v>
      </c>
      <c r="AY129" s="22" t="s">
        <v>123</v>
      </c>
      <c r="BE129" s="183">
        <f>IF(N129="základní",J129,0)</f>
        <v>0</v>
      </c>
      <c r="BF129" s="183">
        <f>IF(N129="snížená",J129,0)</f>
        <v>0</v>
      </c>
      <c r="BG129" s="183">
        <f>IF(N129="zákl. přenesená",J129,0)</f>
        <v>0</v>
      </c>
      <c r="BH129" s="183">
        <f>IF(N129="sníž. přenesená",J129,0)</f>
        <v>0</v>
      </c>
      <c r="BI129" s="183">
        <f>IF(N129="nulová",J129,0)</f>
        <v>0</v>
      </c>
      <c r="BJ129" s="22" t="s">
        <v>77</v>
      </c>
      <c r="BK129" s="183">
        <f>ROUND(I129*H129,2)</f>
        <v>0</v>
      </c>
      <c r="BL129" s="22" t="s">
        <v>235</v>
      </c>
      <c r="BM129" s="22" t="s">
        <v>527</v>
      </c>
    </row>
    <row r="130" spans="2:65" s="1" customFormat="1" ht="27">
      <c r="B130" s="39"/>
      <c r="D130" s="184" t="s">
        <v>132</v>
      </c>
      <c r="F130" s="185" t="s">
        <v>528</v>
      </c>
      <c r="I130" s="186"/>
      <c r="L130" s="39"/>
      <c r="M130" s="187"/>
      <c r="N130" s="40"/>
      <c r="O130" s="40"/>
      <c r="P130" s="40"/>
      <c r="Q130" s="40"/>
      <c r="R130" s="40"/>
      <c r="S130" s="40"/>
      <c r="T130" s="68"/>
      <c r="AT130" s="22" t="s">
        <v>132</v>
      </c>
      <c r="AU130" s="22" t="s">
        <v>79</v>
      </c>
    </row>
    <row r="131" spans="2:65" s="11" customFormat="1" ht="13.5">
      <c r="B131" s="189"/>
      <c r="D131" s="184" t="s">
        <v>142</v>
      </c>
      <c r="E131" s="190" t="s">
        <v>5</v>
      </c>
      <c r="F131" s="191" t="s">
        <v>529</v>
      </c>
      <c r="H131" s="192">
        <v>35</v>
      </c>
      <c r="I131" s="193"/>
      <c r="L131" s="189"/>
      <c r="M131" s="194"/>
      <c r="N131" s="195"/>
      <c r="O131" s="195"/>
      <c r="P131" s="195"/>
      <c r="Q131" s="195"/>
      <c r="R131" s="195"/>
      <c r="S131" s="195"/>
      <c r="T131" s="196"/>
      <c r="AT131" s="190" t="s">
        <v>142</v>
      </c>
      <c r="AU131" s="190" t="s">
        <v>79</v>
      </c>
      <c r="AV131" s="11" t="s">
        <v>79</v>
      </c>
      <c r="AW131" s="11" t="s">
        <v>33</v>
      </c>
      <c r="AX131" s="11" t="s">
        <v>69</v>
      </c>
      <c r="AY131" s="190" t="s">
        <v>123</v>
      </c>
    </row>
    <row r="132" spans="2:65" s="11" customFormat="1" ht="13.5">
      <c r="B132" s="189"/>
      <c r="D132" s="184" t="s">
        <v>142</v>
      </c>
      <c r="E132" s="190" t="s">
        <v>5</v>
      </c>
      <c r="F132" s="191" t="s">
        <v>79</v>
      </c>
      <c r="H132" s="192">
        <v>2</v>
      </c>
      <c r="I132" s="193"/>
      <c r="L132" s="189"/>
      <c r="M132" s="194"/>
      <c r="N132" s="195"/>
      <c r="O132" s="195"/>
      <c r="P132" s="195"/>
      <c r="Q132" s="195"/>
      <c r="R132" s="195"/>
      <c r="S132" s="195"/>
      <c r="T132" s="196"/>
      <c r="AT132" s="190" t="s">
        <v>142</v>
      </c>
      <c r="AU132" s="190" t="s">
        <v>79</v>
      </c>
      <c r="AV132" s="11" t="s">
        <v>79</v>
      </c>
      <c r="AW132" s="11" t="s">
        <v>33</v>
      </c>
      <c r="AX132" s="11" t="s">
        <v>69</v>
      </c>
      <c r="AY132" s="190" t="s">
        <v>123</v>
      </c>
    </row>
    <row r="133" spans="2:65" s="12" customFormat="1" ht="13.5">
      <c r="B133" s="197"/>
      <c r="D133" s="184" t="s">
        <v>142</v>
      </c>
      <c r="E133" s="198" t="s">
        <v>5</v>
      </c>
      <c r="F133" s="199" t="s">
        <v>144</v>
      </c>
      <c r="H133" s="200">
        <v>37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142</v>
      </c>
      <c r="AU133" s="198" t="s">
        <v>79</v>
      </c>
      <c r="AV133" s="12" t="s">
        <v>130</v>
      </c>
      <c r="AW133" s="12" t="s">
        <v>33</v>
      </c>
      <c r="AX133" s="12" t="s">
        <v>77</v>
      </c>
      <c r="AY133" s="198" t="s">
        <v>123</v>
      </c>
    </row>
    <row r="134" spans="2:65" s="1" customFormat="1" ht="16.5" customHeight="1">
      <c r="B134" s="171"/>
      <c r="C134" s="205" t="s">
        <v>222</v>
      </c>
      <c r="D134" s="205" t="s">
        <v>208</v>
      </c>
      <c r="E134" s="206" t="s">
        <v>530</v>
      </c>
      <c r="F134" s="207" t="s">
        <v>531</v>
      </c>
      <c r="G134" s="208" t="s">
        <v>172</v>
      </c>
      <c r="H134" s="209">
        <v>37</v>
      </c>
      <c r="I134" s="210"/>
      <c r="J134" s="211">
        <f>ROUND(I134*H134,2)</f>
        <v>0</v>
      </c>
      <c r="K134" s="207" t="s">
        <v>173</v>
      </c>
      <c r="L134" s="212"/>
      <c r="M134" s="213" t="s">
        <v>5</v>
      </c>
      <c r="N134" s="214" t="s">
        <v>40</v>
      </c>
      <c r="O134" s="40"/>
      <c r="P134" s="181">
        <f>O134*H134</f>
        <v>0</v>
      </c>
      <c r="Q134" s="181">
        <v>1.2E-4</v>
      </c>
      <c r="R134" s="181">
        <f>Q134*H134</f>
        <v>4.4400000000000004E-3</v>
      </c>
      <c r="S134" s="181">
        <v>0</v>
      </c>
      <c r="T134" s="182">
        <f>S134*H134</f>
        <v>0</v>
      </c>
      <c r="AR134" s="22" t="s">
        <v>331</v>
      </c>
      <c r="AT134" s="22" t="s">
        <v>208</v>
      </c>
      <c r="AU134" s="22" t="s">
        <v>79</v>
      </c>
      <c r="AY134" s="22" t="s">
        <v>123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22" t="s">
        <v>77</v>
      </c>
      <c r="BK134" s="183">
        <f>ROUND(I134*H134,2)</f>
        <v>0</v>
      </c>
      <c r="BL134" s="22" t="s">
        <v>235</v>
      </c>
      <c r="BM134" s="22" t="s">
        <v>532</v>
      </c>
    </row>
    <row r="135" spans="2:65" s="1" customFormat="1" ht="13.5">
      <c r="B135" s="39"/>
      <c r="D135" s="184" t="s">
        <v>132</v>
      </c>
      <c r="F135" s="185" t="s">
        <v>531</v>
      </c>
      <c r="I135" s="186"/>
      <c r="L135" s="39"/>
      <c r="M135" s="187"/>
      <c r="N135" s="40"/>
      <c r="O135" s="40"/>
      <c r="P135" s="40"/>
      <c r="Q135" s="40"/>
      <c r="R135" s="40"/>
      <c r="S135" s="40"/>
      <c r="T135" s="68"/>
      <c r="AT135" s="22" t="s">
        <v>132</v>
      </c>
      <c r="AU135" s="22" t="s">
        <v>79</v>
      </c>
    </row>
    <row r="136" spans="2:65" s="1" customFormat="1" ht="27">
      <c r="B136" s="39"/>
      <c r="D136" s="184" t="s">
        <v>134</v>
      </c>
      <c r="F136" s="188" t="s">
        <v>533</v>
      </c>
      <c r="I136" s="186"/>
      <c r="L136" s="39"/>
      <c r="M136" s="187"/>
      <c r="N136" s="40"/>
      <c r="O136" s="40"/>
      <c r="P136" s="40"/>
      <c r="Q136" s="40"/>
      <c r="R136" s="40"/>
      <c r="S136" s="40"/>
      <c r="T136" s="68"/>
      <c r="AT136" s="22" t="s">
        <v>134</v>
      </c>
      <c r="AU136" s="22" t="s">
        <v>79</v>
      </c>
    </row>
    <row r="137" spans="2:65" s="1" customFormat="1" ht="16.5" customHeight="1">
      <c r="B137" s="171"/>
      <c r="C137" s="172" t="s">
        <v>11</v>
      </c>
      <c r="D137" s="172" t="s">
        <v>125</v>
      </c>
      <c r="E137" s="173" t="s">
        <v>534</v>
      </c>
      <c r="F137" s="174" t="s">
        <v>535</v>
      </c>
      <c r="G137" s="175" t="s">
        <v>172</v>
      </c>
      <c r="H137" s="176">
        <v>168.3</v>
      </c>
      <c r="I137" s="177"/>
      <c r="J137" s="178">
        <f>ROUND(I137*H137,2)</f>
        <v>0</v>
      </c>
      <c r="K137" s="174" t="s">
        <v>173</v>
      </c>
      <c r="L137" s="39"/>
      <c r="M137" s="179" t="s">
        <v>5</v>
      </c>
      <c r="N137" s="180" t="s">
        <v>40</v>
      </c>
      <c r="O137" s="40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AR137" s="22" t="s">
        <v>235</v>
      </c>
      <c r="AT137" s="22" t="s">
        <v>125</v>
      </c>
      <c r="AU137" s="22" t="s">
        <v>79</v>
      </c>
      <c r="AY137" s="22" t="s">
        <v>123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22" t="s">
        <v>77</v>
      </c>
      <c r="BK137" s="183">
        <f>ROUND(I137*H137,2)</f>
        <v>0</v>
      </c>
      <c r="BL137" s="22" t="s">
        <v>235</v>
      </c>
      <c r="BM137" s="22" t="s">
        <v>536</v>
      </c>
    </row>
    <row r="138" spans="2:65" s="1" customFormat="1" ht="27">
      <c r="B138" s="39"/>
      <c r="D138" s="184" t="s">
        <v>132</v>
      </c>
      <c r="F138" s="185" t="s">
        <v>537</v>
      </c>
      <c r="I138" s="186"/>
      <c r="L138" s="39"/>
      <c r="M138" s="187"/>
      <c r="N138" s="40"/>
      <c r="O138" s="40"/>
      <c r="P138" s="40"/>
      <c r="Q138" s="40"/>
      <c r="R138" s="40"/>
      <c r="S138" s="40"/>
      <c r="T138" s="68"/>
      <c r="AT138" s="22" t="s">
        <v>132</v>
      </c>
      <c r="AU138" s="22" t="s">
        <v>79</v>
      </c>
    </row>
    <row r="139" spans="2:65" s="11" customFormat="1" ht="13.5">
      <c r="B139" s="189"/>
      <c r="D139" s="184" t="s">
        <v>142</v>
      </c>
      <c r="E139" s="190" t="s">
        <v>5</v>
      </c>
      <c r="F139" s="191" t="s">
        <v>504</v>
      </c>
      <c r="H139" s="192">
        <v>168.3</v>
      </c>
      <c r="I139" s="193"/>
      <c r="L139" s="189"/>
      <c r="M139" s="194"/>
      <c r="N139" s="195"/>
      <c r="O139" s="195"/>
      <c r="P139" s="195"/>
      <c r="Q139" s="195"/>
      <c r="R139" s="195"/>
      <c r="S139" s="195"/>
      <c r="T139" s="196"/>
      <c r="AT139" s="190" t="s">
        <v>142</v>
      </c>
      <c r="AU139" s="190" t="s">
        <v>79</v>
      </c>
      <c r="AV139" s="11" t="s">
        <v>79</v>
      </c>
      <c r="AW139" s="11" t="s">
        <v>33</v>
      </c>
      <c r="AX139" s="11" t="s">
        <v>77</v>
      </c>
      <c r="AY139" s="190" t="s">
        <v>123</v>
      </c>
    </row>
    <row r="140" spans="2:65" s="1" customFormat="1" ht="16.5" customHeight="1">
      <c r="B140" s="171"/>
      <c r="C140" s="205" t="s">
        <v>235</v>
      </c>
      <c r="D140" s="205" t="s">
        <v>208</v>
      </c>
      <c r="E140" s="206" t="s">
        <v>538</v>
      </c>
      <c r="F140" s="207" t="s">
        <v>539</v>
      </c>
      <c r="G140" s="208" t="s">
        <v>172</v>
      </c>
      <c r="H140" s="209">
        <v>168.3</v>
      </c>
      <c r="I140" s="210"/>
      <c r="J140" s="211">
        <f>ROUND(I140*H140,2)</f>
        <v>0</v>
      </c>
      <c r="K140" s="207" t="s">
        <v>5</v>
      </c>
      <c r="L140" s="212"/>
      <c r="M140" s="213" t="s">
        <v>5</v>
      </c>
      <c r="N140" s="214" t="s">
        <v>40</v>
      </c>
      <c r="O140" s="40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22" t="s">
        <v>331</v>
      </c>
      <c r="AT140" s="22" t="s">
        <v>208</v>
      </c>
      <c r="AU140" s="22" t="s">
        <v>79</v>
      </c>
      <c r="AY140" s="22" t="s">
        <v>123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22" t="s">
        <v>77</v>
      </c>
      <c r="BK140" s="183">
        <f>ROUND(I140*H140,2)</f>
        <v>0</v>
      </c>
      <c r="BL140" s="22" t="s">
        <v>235</v>
      </c>
      <c r="BM140" s="22" t="s">
        <v>540</v>
      </c>
    </row>
    <row r="141" spans="2:65" s="1" customFormat="1" ht="13.5">
      <c r="B141" s="39"/>
      <c r="D141" s="184" t="s">
        <v>132</v>
      </c>
      <c r="F141" s="185" t="s">
        <v>539</v>
      </c>
      <c r="I141" s="186"/>
      <c r="L141" s="39"/>
      <c r="M141" s="187"/>
      <c r="N141" s="40"/>
      <c r="O141" s="40"/>
      <c r="P141" s="40"/>
      <c r="Q141" s="40"/>
      <c r="R141" s="40"/>
      <c r="S141" s="40"/>
      <c r="T141" s="68"/>
      <c r="AT141" s="22" t="s">
        <v>132</v>
      </c>
      <c r="AU141" s="22" t="s">
        <v>79</v>
      </c>
    </row>
    <row r="142" spans="2:65" s="1" customFormat="1" ht="16.5" customHeight="1">
      <c r="B142" s="171"/>
      <c r="C142" s="172" t="s">
        <v>241</v>
      </c>
      <c r="D142" s="172" t="s">
        <v>125</v>
      </c>
      <c r="E142" s="173" t="s">
        <v>541</v>
      </c>
      <c r="F142" s="174" t="s">
        <v>542</v>
      </c>
      <c r="G142" s="175" t="s">
        <v>172</v>
      </c>
      <c r="H142" s="176">
        <v>168.3</v>
      </c>
      <c r="I142" s="177"/>
      <c r="J142" s="178">
        <f>ROUND(I142*H142,2)</f>
        <v>0</v>
      </c>
      <c r="K142" s="174" t="s">
        <v>173</v>
      </c>
      <c r="L142" s="39"/>
      <c r="M142" s="179" t="s">
        <v>5</v>
      </c>
      <c r="N142" s="180" t="s">
        <v>40</v>
      </c>
      <c r="O142" s="40"/>
      <c r="P142" s="181">
        <f>O142*H142</f>
        <v>0</v>
      </c>
      <c r="Q142" s="181">
        <v>0</v>
      </c>
      <c r="R142" s="181">
        <f>Q142*H142</f>
        <v>0</v>
      </c>
      <c r="S142" s="181">
        <v>0</v>
      </c>
      <c r="T142" s="182">
        <f>S142*H142</f>
        <v>0</v>
      </c>
      <c r="AR142" s="22" t="s">
        <v>235</v>
      </c>
      <c r="AT142" s="22" t="s">
        <v>125</v>
      </c>
      <c r="AU142" s="22" t="s">
        <v>79</v>
      </c>
      <c r="AY142" s="22" t="s">
        <v>123</v>
      </c>
      <c r="BE142" s="183">
        <f>IF(N142="základní",J142,0)</f>
        <v>0</v>
      </c>
      <c r="BF142" s="183">
        <f>IF(N142="snížená",J142,0)</f>
        <v>0</v>
      </c>
      <c r="BG142" s="183">
        <f>IF(N142="zákl. přenesená",J142,0)</f>
        <v>0</v>
      </c>
      <c r="BH142" s="183">
        <f>IF(N142="sníž. přenesená",J142,0)</f>
        <v>0</v>
      </c>
      <c r="BI142" s="183">
        <f>IF(N142="nulová",J142,0)</f>
        <v>0</v>
      </c>
      <c r="BJ142" s="22" t="s">
        <v>77</v>
      </c>
      <c r="BK142" s="183">
        <f>ROUND(I142*H142,2)</f>
        <v>0</v>
      </c>
      <c r="BL142" s="22" t="s">
        <v>235</v>
      </c>
      <c r="BM142" s="22" t="s">
        <v>543</v>
      </c>
    </row>
    <row r="143" spans="2:65" s="1" customFormat="1" ht="27">
      <c r="B143" s="39"/>
      <c r="D143" s="184" t="s">
        <v>132</v>
      </c>
      <c r="F143" s="185" t="s">
        <v>544</v>
      </c>
      <c r="I143" s="186"/>
      <c r="L143" s="39"/>
      <c r="M143" s="187"/>
      <c r="N143" s="40"/>
      <c r="O143" s="40"/>
      <c r="P143" s="40"/>
      <c r="Q143" s="40"/>
      <c r="R143" s="40"/>
      <c r="S143" s="40"/>
      <c r="T143" s="68"/>
      <c r="AT143" s="22" t="s">
        <v>132</v>
      </c>
      <c r="AU143" s="22" t="s">
        <v>79</v>
      </c>
    </row>
    <row r="144" spans="2:65" s="11" customFormat="1" ht="13.5">
      <c r="B144" s="189"/>
      <c r="D144" s="184" t="s">
        <v>142</v>
      </c>
      <c r="E144" s="190" t="s">
        <v>5</v>
      </c>
      <c r="F144" s="191" t="s">
        <v>504</v>
      </c>
      <c r="H144" s="192">
        <v>168.3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142</v>
      </c>
      <c r="AU144" s="190" t="s">
        <v>79</v>
      </c>
      <c r="AV144" s="11" t="s">
        <v>79</v>
      </c>
      <c r="AW144" s="11" t="s">
        <v>33</v>
      </c>
      <c r="AX144" s="11" t="s">
        <v>77</v>
      </c>
      <c r="AY144" s="190" t="s">
        <v>123</v>
      </c>
    </row>
    <row r="145" spans="2:65" s="1" customFormat="1" ht="16.5" customHeight="1">
      <c r="B145" s="171"/>
      <c r="C145" s="205" t="s">
        <v>245</v>
      </c>
      <c r="D145" s="205" t="s">
        <v>208</v>
      </c>
      <c r="E145" s="206" t="s">
        <v>545</v>
      </c>
      <c r="F145" s="207" t="s">
        <v>546</v>
      </c>
      <c r="G145" s="208" t="s">
        <v>211</v>
      </c>
      <c r="H145" s="209">
        <v>168.3</v>
      </c>
      <c r="I145" s="210"/>
      <c r="J145" s="211">
        <f>ROUND(I145*H145,2)</f>
        <v>0</v>
      </c>
      <c r="K145" s="207" t="s">
        <v>173</v>
      </c>
      <c r="L145" s="212"/>
      <c r="M145" s="213" t="s">
        <v>5</v>
      </c>
      <c r="N145" s="214" t="s">
        <v>40</v>
      </c>
      <c r="O145" s="40"/>
      <c r="P145" s="181">
        <f>O145*H145</f>
        <v>0</v>
      </c>
      <c r="Q145" s="181">
        <v>1E-3</v>
      </c>
      <c r="R145" s="181">
        <f>Q145*H145</f>
        <v>0.16830000000000001</v>
      </c>
      <c r="S145" s="181">
        <v>0</v>
      </c>
      <c r="T145" s="182">
        <f>S145*H145</f>
        <v>0</v>
      </c>
      <c r="AR145" s="22" t="s">
        <v>331</v>
      </c>
      <c r="AT145" s="22" t="s">
        <v>208</v>
      </c>
      <c r="AU145" s="22" t="s">
        <v>79</v>
      </c>
      <c r="AY145" s="22" t="s">
        <v>123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22" t="s">
        <v>77</v>
      </c>
      <c r="BK145" s="183">
        <f>ROUND(I145*H145,2)</f>
        <v>0</v>
      </c>
      <c r="BL145" s="22" t="s">
        <v>235</v>
      </c>
      <c r="BM145" s="22" t="s">
        <v>547</v>
      </c>
    </row>
    <row r="146" spans="2:65" s="1" customFormat="1" ht="13.5">
      <c r="B146" s="39"/>
      <c r="D146" s="184" t="s">
        <v>132</v>
      </c>
      <c r="F146" s="185" t="s">
        <v>546</v>
      </c>
      <c r="I146" s="186"/>
      <c r="L146" s="39"/>
      <c r="M146" s="187"/>
      <c r="N146" s="40"/>
      <c r="O146" s="40"/>
      <c r="P146" s="40"/>
      <c r="Q146" s="40"/>
      <c r="R146" s="40"/>
      <c r="S146" s="40"/>
      <c r="T146" s="68"/>
      <c r="AT146" s="22" t="s">
        <v>132</v>
      </c>
      <c r="AU146" s="22" t="s">
        <v>79</v>
      </c>
    </row>
    <row r="147" spans="2:65" s="1" customFormat="1" ht="16.5" customHeight="1">
      <c r="B147" s="171"/>
      <c r="C147" s="172" t="s">
        <v>249</v>
      </c>
      <c r="D147" s="172" t="s">
        <v>125</v>
      </c>
      <c r="E147" s="173" t="s">
        <v>548</v>
      </c>
      <c r="F147" s="174" t="s">
        <v>549</v>
      </c>
      <c r="G147" s="175" t="s">
        <v>128</v>
      </c>
      <c r="H147" s="176">
        <v>24</v>
      </c>
      <c r="I147" s="177"/>
      <c r="J147" s="178">
        <f>ROUND(I147*H147,2)</f>
        <v>0</v>
      </c>
      <c r="K147" s="174" t="s">
        <v>173</v>
      </c>
      <c r="L147" s="39"/>
      <c r="M147" s="179" t="s">
        <v>5</v>
      </c>
      <c r="N147" s="180" t="s">
        <v>40</v>
      </c>
      <c r="O147" s="40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AR147" s="22" t="s">
        <v>235</v>
      </c>
      <c r="AT147" s="22" t="s">
        <v>125</v>
      </c>
      <c r="AU147" s="22" t="s">
        <v>79</v>
      </c>
      <c r="AY147" s="22" t="s">
        <v>123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22" t="s">
        <v>77</v>
      </c>
      <c r="BK147" s="183">
        <f>ROUND(I147*H147,2)</f>
        <v>0</v>
      </c>
      <c r="BL147" s="22" t="s">
        <v>235</v>
      </c>
      <c r="BM147" s="22" t="s">
        <v>550</v>
      </c>
    </row>
    <row r="148" spans="2:65" s="1" customFormat="1" ht="13.5">
      <c r="B148" s="39"/>
      <c r="D148" s="184" t="s">
        <v>132</v>
      </c>
      <c r="F148" s="185" t="s">
        <v>551</v>
      </c>
      <c r="I148" s="186"/>
      <c r="L148" s="39"/>
      <c r="M148" s="187"/>
      <c r="N148" s="40"/>
      <c r="O148" s="40"/>
      <c r="P148" s="40"/>
      <c r="Q148" s="40"/>
      <c r="R148" s="40"/>
      <c r="S148" s="40"/>
      <c r="T148" s="68"/>
      <c r="AT148" s="22" t="s">
        <v>132</v>
      </c>
      <c r="AU148" s="22" t="s">
        <v>79</v>
      </c>
    </row>
    <row r="149" spans="2:65" s="1" customFormat="1" ht="16.5" customHeight="1">
      <c r="B149" s="171"/>
      <c r="C149" s="205" t="s">
        <v>255</v>
      </c>
      <c r="D149" s="205" t="s">
        <v>208</v>
      </c>
      <c r="E149" s="206" t="s">
        <v>552</v>
      </c>
      <c r="F149" s="207" t="s">
        <v>553</v>
      </c>
      <c r="G149" s="208" t="s">
        <v>128</v>
      </c>
      <c r="H149" s="209">
        <v>8</v>
      </c>
      <c r="I149" s="210"/>
      <c r="J149" s="211">
        <f>ROUND(I149*H149,2)</f>
        <v>0</v>
      </c>
      <c r="K149" s="207" t="s">
        <v>173</v>
      </c>
      <c r="L149" s="212"/>
      <c r="M149" s="213" t="s">
        <v>5</v>
      </c>
      <c r="N149" s="214" t="s">
        <v>40</v>
      </c>
      <c r="O149" s="40"/>
      <c r="P149" s="181">
        <f>O149*H149</f>
        <v>0</v>
      </c>
      <c r="Q149" s="181">
        <v>1.6000000000000001E-4</v>
      </c>
      <c r="R149" s="181">
        <f>Q149*H149</f>
        <v>1.2800000000000001E-3</v>
      </c>
      <c r="S149" s="181">
        <v>0</v>
      </c>
      <c r="T149" s="182">
        <f>S149*H149</f>
        <v>0</v>
      </c>
      <c r="AR149" s="22" t="s">
        <v>331</v>
      </c>
      <c r="AT149" s="22" t="s">
        <v>208</v>
      </c>
      <c r="AU149" s="22" t="s">
        <v>79</v>
      </c>
      <c r="AY149" s="22" t="s">
        <v>123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22" t="s">
        <v>77</v>
      </c>
      <c r="BK149" s="183">
        <f>ROUND(I149*H149,2)</f>
        <v>0</v>
      </c>
      <c r="BL149" s="22" t="s">
        <v>235</v>
      </c>
      <c r="BM149" s="22" t="s">
        <v>554</v>
      </c>
    </row>
    <row r="150" spans="2:65" s="1" customFormat="1" ht="13.5">
      <c r="B150" s="39"/>
      <c r="D150" s="184" t="s">
        <v>132</v>
      </c>
      <c r="F150" s="185" t="s">
        <v>555</v>
      </c>
      <c r="I150" s="186"/>
      <c r="L150" s="39"/>
      <c r="M150" s="187"/>
      <c r="N150" s="40"/>
      <c r="O150" s="40"/>
      <c r="P150" s="40"/>
      <c r="Q150" s="40"/>
      <c r="R150" s="40"/>
      <c r="S150" s="40"/>
      <c r="T150" s="68"/>
      <c r="AT150" s="22" t="s">
        <v>132</v>
      </c>
      <c r="AU150" s="22" t="s">
        <v>79</v>
      </c>
    </row>
    <row r="151" spans="2:65" s="1" customFormat="1" ht="25.5" customHeight="1">
      <c r="B151" s="171"/>
      <c r="C151" s="205" t="s">
        <v>10</v>
      </c>
      <c r="D151" s="205" t="s">
        <v>208</v>
      </c>
      <c r="E151" s="206" t="s">
        <v>556</v>
      </c>
      <c r="F151" s="207" t="s">
        <v>557</v>
      </c>
      <c r="G151" s="208" t="s">
        <v>128</v>
      </c>
      <c r="H151" s="209">
        <v>16</v>
      </c>
      <c r="I151" s="210"/>
      <c r="J151" s="211">
        <f>ROUND(I151*H151,2)</f>
        <v>0</v>
      </c>
      <c r="K151" s="207" t="s">
        <v>173</v>
      </c>
      <c r="L151" s="212"/>
      <c r="M151" s="213" t="s">
        <v>5</v>
      </c>
      <c r="N151" s="214" t="s">
        <v>40</v>
      </c>
      <c r="O151" s="40"/>
      <c r="P151" s="181">
        <f>O151*H151</f>
        <v>0</v>
      </c>
      <c r="Q151" s="181">
        <v>6.9999999999999999E-4</v>
      </c>
      <c r="R151" s="181">
        <f>Q151*H151</f>
        <v>1.12E-2</v>
      </c>
      <c r="S151" s="181">
        <v>0</v>
      </c>
      <c r="T151" s="182">
        <f>S151*H151</f>
        <v>0</v>
      </c>
      <c r="AR151" s="22" t="s">
        <v>331</v>
      </c>
      <c r="AT151" s="22" t="s">
        <v>208</v>
      </c>
      <c r="AU151" s="22" t="s">
        <v>79</v>
      </c>
      <c r="AY151" s="22" t="s">
        <v>123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22" t="s">
        <v>77</v>
      </c>
      <c r="BK151" s="183">
        <f>ROUND(I151*H151,2)</f>
        <v>0</v>
      </c>
      <c r="BL151" s="22" t="s">
        <v>235</v>
      </c>
      <c r="BM151" s="22" t="s">
        <v>558</v>
      </c>
    </row>
    <row r="152" spans="2:65" s="1" customFormat="1" ht="13.5">
      <c r="B152" s="39"/>
      <c r="D152" s="184" t="s">
        <v>132</v>
      </c>
      <c r="F152" s="185" t="s">
        <v>559</v>
      </c>
      <c r="I152" s="186"/>
      <c r="L152" s="39"/>
      <c r="M152" s="187"/>
      <c r="N152" s="40"/>
      <c r="O152" s="40"/>
      <c r="P152" s="40"/>
      <c r="Q152" s="40"/>
      <c r="R152" s="40"/>
      <c r="S152" s="40"/>
      <c r="T152" s="68"/>
      <c r="AT152" s="22" t="s">
        <v>132</v>
      </c>
      <c r="AU152" s="22" t="s">
        <v>79</v>
      </c>
    </row>
    <row r="153" spans="2:65" s="1" customFormat="1" ht="16.5" customHeight="1">
      <c r="B153" s="171"/>
      <c r="C153" s="172" t="s">
        <v>272</v>
      </c>
      <c r="D153" s="172" t="s">
        <v>125</v>
      </c>
      <c r="E153" s="173" t="s">
        <v>491</v>
      </c>
      <c r="F153" s="174" t="s">
        <v>492</v>
      </c>
      <c r="G153" s="175" t="s">
        <v>128</v>
      </c>
      <c r="H153" s="176">
        <v>8</v>
      </c>
      <c r="I153" s="177"/>
      <c r="J153" s="178">
        <f>ROUND(I153*H153,2)</f>
        <v>0</v>
      </c>
      <c r="K153" s="174" t="s">
        <v>5</v>
      </c>
      <c r="L153" s="39"/>
      <c r="M153" s="179" t="s">
        <v>5</v>
      </c>
      <c r="N153" s="180" t="s">
        <v>40</v>
      </c>
      <c r="O153" s="40"/>
      <c r="P153" s="181">
        <f>O153*H153</f>
        <v>0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AR153" s="22" t="s">
        <v>235</v>
      </c>
      <c r="AT153" s="22" t="s">
        <v>125</v>
      </c>
      <c r="AU153" s="22" t="s">
        <v>79</v>
      </c>
      <c r="AY153" s="22" t="s">
        <v>123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22" t="s">
        <v>77</v>
      </c>
      <c r="BK153" s="183">
        <f>ROUND(I153*H153,2)</f>
        <v>0</v>
      </c>
      <c r="BL153" s="22" t="s">
        <v>235</v>
      </c>
      <c r="BM153" s="22" t="s">
        <v>560</v>
      </c>
    </row>
    <row r="154" spans="2:65" s="1" customFormat="1" ht="13.5">
      <c r="B154" s="39"/>
      <c r="D154" s="184" t="s">
        <v>132</v>
      </c>
      <c r="F154" s="185" t="s">
        <v>492</v>
      </c>
      <c r="I154" s="186"/>
      <c r="L154" s="39"/>
      <c r="M154" s="187"/>
      <c r="N154" s="40"/>
      <c r="O154" s="40"/>
      <c r="P154" s="40"/>
      <c r="Q154" s="40"/>
      <c r="R154" s="40"/>
      <c r="S154" s="40"/>
      <c r="T154" s="68"/>
      <c r="AT154" s="22" t="s">
        <v>132</v>
      </c>
      <c r="AU154" s="22" t="s">
        <v>79</v>
      </c>
    </row>
    <row r="155" spans="2:65" s="1" customFormat="1" ht="16.5" customHeight="1">
      <c r="B155" s="171"/>
      <c r="C155" s="205" t="s">
        <v>279</v>
      </c>
      <c r="D155" s="205" t="s">
        <v>208</v>
      </c>
      <c r="E155" s="206" t="s">
        <v>561</v>
      </c>
      <c r="F155" s="207" t="s">
        <v>562</v>
      </c>
      <c r="G155" s="208" t="s">
        <v>128</v>
      </c>
      <c r="H155" s="209">
        <v>8</v>
      </c>
      <c r="I155" s="210"/>
      <c r="J155" s="211">
        <f>ROUND(I155*H155,2)</f>
        <v>0</v>
      </c>
      <c r="K155" s="207" t="s">
        <v>5</v>
      </c>
      <c r="L155" s="212"/>
      <c r="M155" s="213" t="s">
        <v>5</v>
      </c>
      <c r="N155" s="214" t="s">
        <v>40</v>
      </c>
      <c r="O155" s="40"/>
      <c r="P155" s="181">
        <f>O155*H155</f>
        <v>0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AR155" s="22" t="s">
        <v>331</v>
      </c>
      <c r="AT155" s="22" t="s">
        <v>208</v>
      </c>
      <c r="AU155" s="22" t="s">
        <v>79</v>
      </c>
      <c r="AY155" s="22" t="s">
        <v>123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22" t="s">
        <v>77</v>
      </c>
      <c r="BK155" s="183">
        <f>ROUND(I155*H155,2)</f>
        <v>0</v>
      </c>
      <c r="BL155" s="22" t="s">
        <v>235</v>
      </c>
      <c r="BM155" s="22" t="s">
        <v>563</v>
      </c>
    </row>
    <row r="156" spans="2:65" s="1" customFormat="1" ht="13.5">
      <c r="B156" s="39"/>
      <c r="D156" s="184" t="s">
        <v>132</v>
      </c>
      <c r="F156" s="185" t="s">
        <v>562</v>
      </c>
      <c r="I156" s="186"/>
      <c r="L156" s="39"/>
      <c r="M156" s="187"/>
      <c r="N156" s="40"/>
      <c r="O156" s="40"/>
      <c r="P156" s="40"/>
      <c r="Q156" s="40"/>
      <c r="R156" s="40"/>
      <c r="S156" s="40"/>
      <c r="T156" s="68"/>
      <c r="AT156" s="22" t="s">
        <v>132</v>
      </c>
      <c r="AU156" s="22" t="s">
        <v>79</v>
      </c>
    </row>
    <row r="157" spans="2:65" s="1" customFormat="1" ht="16.5" customHeight="1">
      <c r="B157" s="171"/>
      <c r="C157" s="172" t="s">
        <v>286</v>
      </c>
      <c r="D157" s="172" t="s">
        <v>125</v>
      </c>
      <c r="E157" s="173" t="s">
        <v>564</v>
      </c>
      <c r="F157" s="174" t="s">
        <v>565</v>
      </c>
      <c r="G157" s="175" t="s">
        <v>128</v>
      </c>
      <c r="H157" s="176">
        <v>7</v>
      </c>
      <c r="I157" s="177"/>
      <c r="J157" s="178">
        <f>ROUND(I157*H157,2)</f>
        <v>0</v>
      </c>
      <c r="K157" s="174" t="s">
        <v>5</v>
      </c>
      <c r="L157" s="39"/>
      <c r="M157" s="179" t="s">
        <v>5</v>
      </c>
      <c r="N157" s="180" t="s">
        <v>40</v>
      </c>
      <c r="O157" s="40"/>
      <c r="P157" s="181">
        <f>O157*H157</f>
        <v>0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AR157" s="22" t="s">
        <v>235</v>
      </c>
      <c r="AT157" s="22" t="s">
        <v>125</v>
      </c>
      <c r="AU157" s="22" t="s">
        <v>79</v>
      </c>
      <c r="AY157" s="22" t="s">
        <v>123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22" t="s">
        <v>77</v>
      </c>
      <c r="BK157" s="183">
        <f>ROUND(I157*H157,2)</f>
        <v>0</v>
      </c>
      <c r="BL157" s="22" t="s">
        <v>235</v>
      </c>
      <c r="BM157" s="22" t="s">
        <v>566</v>
      </c>
    </row>
    <row r="158" spans="2:65" s="1" customFormat="1" ht="13.5">
      <c r="B158" s="39"/>
      <c r="D158" s="184" t="s">
        <v>132</v>
      </c>
      <c r="F158" s="185" t="s">
        <v>567</v>
      </c>
      <c r="I158" s="186"/>
      <c r="L158" s="39"/>
      <c r="M158" s="187"/>
      <c r="N158" s="40"/>
      <c r="O158" s="40"/>
      <c r="P158" s="40"/>
      <c r="Q158" s="40"/>
      <c r="R158" s="40"/>
      <c r="S158" s="40"/>
      <c r="T158" s="68"/>
      <c r="AT158" s="22" t="s">
        <v>132</v>
      </c>
      <c r="AU158" s="22" t="s">
        <v>79</v>
      </c>
    </row>
    <row r="159" spans="2:65" s="1" customFormat="1" ht="16.5" customHeight="1">
      <c r="B159" s="171"/>
      <c r="C159" s="205" t="s">
        <v>292</v>
      </c>
      <c r="D159" s="205" t="s">
        <v>208</v>
      </c>
      <c r="E159" s="206" t="s">
        <v>568</v>
      </c>
      <c r="F159" s="207" t="s">
        <v>569</v>
      </c>
      <c r="G159" s="208" t="s">
        <v>128</v>
      </c>
      <c r="H159" s="209">
        <v>7</v>
      </c>
      <c r="I159" s="210"/>
      <c r="J159" s="211">
        <f>ROUND(I159*H159,2)</f>
        <v>0</v>
      </c>
      <c r="K159" s="207" t="s">
        <v>5</v>
      </c>
      <c r="L159" s="212"/>
      <c r="M159" s="213" t="s">
        <v>5</v>
      </c>
      <c r="N159" s="214" t="s">
        <v>40</v>
      </c>
      <c r="O159" s="40"/>
      <c r="P159" s="181">
        <f>O159*H159</f>
        <v>0</v>
      </c>
      <c r="Q159" s="181">
        <v>0</v>
      </c>
      <c r="R159" s="181">
        <f>Q159*H159</f>
        <v>0</v>
      </c>
      <c r="S159" s="181">
        <v>0</v>
      </c>
      <c r="T159" s="182">
        <f>S159*H159</f>
        <v>0</v>
      </c>
      <c r="AR159" s="22" t="s">
        <v>331</v>
      </c>
      <c r="AT159" s="22" t="s">
        <v>208</v>
      </c>
      <c r="AU159" s="22" t="s">
        <v>79</v>
      </c>
      <c r="AY159" s="22" t="s">
        <v>123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22" t="s">
        <v>77</v>
      </c>
      <c r="BK159" s="183">
        <f>ROUND(I159*H159,2)</f>
        <v>0</v>
      </c>
      <c r="BL159" s="22" t="s">
        <v>235</v>
      </c>
      <c r="BM159" s="22" t="s">
        <v>570</v>
      </c>
    </row>
    <row r="160" spans="2:65" s="1" customFormat="1" ht="13.5">
      <c r="B160" s="39"/>
      <c r="D160" s="184" t="s">
        <v>132</v>
      </c>
      <c r="F160" s="185" t="s">
        <v>571</v>
      </c>
      <c r="I160" s="186"/>
      <c r="L160" s="39"/>
      <c r="M160" s="187"/>
      <c r="N160" s="40"/>
      <c r="O160" s="40"/>
      <c r="P160" s="40"/>
      <c r="Q160" s="40"/>
      <c r="R160" s="40"/>
      <c r="S160" s="40"/>
      <c r="T160" s="68"/>
      <c r="AT160" s="22" t="s">
        <v>132</v>
      </c>
      <c r="AU160" s="22" t="s">
        <v>79</v>
      </c>
    </row>
    <row r="161" spans="2:65" s="1" customFormat="1" ht="16.5" customHeight="1">
      <c r="B161" s="171"/>
      <c r="C161" s="172" t="s">
        <v>297</v>
      </c>
      <c r="D161" s="172" t="s">
        <v>125</v>
      </c>
      <c r="E161" s="173" t="s">
        <v>572</v>
      </c>
      <c r="F161" s="174" t="s">
        <v>573</v>
      </c>
      <c r="G161" s="175" t="s">
        <v>128</v>
      </c>
      <c r="H161" s="176">
        <v>7</v>
      </c>
      <c r="I161" s="177"/>
      <c r="J161" s="178">
        <f>ROUND(I161*H161,2)</f>
        <v>0</v>
      </c>
      <c r="K161" s="174" t="s">
        <v>5</v>
      </c>
      <c r="L161" s="39"/>
      <c r="M161" s="179" t="s">
        <v>5</v>
      </c>
      <c r="N161" s="180" t="s">
        <v>40</v>
      </c>
      <c r="O161" s="40"/>
      <c r="P161" s="181">
        <f>O161*H161</f>
        <v>0</v>
      </c>
      <c r="Q161" s="181">
        <v>0</v>
      </c>
      <c r="R161" s="181">
        <f>Q161*H161</f>
        <v>0</v>
      </c>
      <c r="S161" s="181">
        <v>0</v>
      </c>
      <c r="T161" s="182">
        <f>S161*H161</f>
        <v>0</v>
      </c>
      <c r="AR161" s="22" t="s">
        <v>235</v>
      </c>
      <c r="AT161" s="22" t="s">
        <v>125</v>
      </c>
      <c r="AU161" s="22" t="s">
        <v>79</v>
      </c>
      <c r="AY161" s="22" t="s">
        <v>123</v>
      </c>
      <c r="BE161" s="183">
        <f>IF(N161="základní",J161,0)</f>
        <v>0</v>
      </c>
      <c r="BF161" s="183">
        <f>IF(N161="snížená",J161,0)</f>
        <v>0</v>
      </c>
      <c r="BG161" s="183">
        <f>IF(N161="zákl. přenesená",J161,0)</f>
        <v>0</v>
      </c>
      <c r="BH161" s="183">
        <f>IF(N161="sníž. přenesená",J161,0)</f>
        <v>0</v>
      </c>
      <c r="BI161" s="183">
        <f>IF(N161="nulová",J161,0)</f>
        <v>0</v>
      </c>
      <c r="BJ161" s="22" t="s">
        <v>77</v>
      </c>
      <c r="BK161" s="183">
        <f>ROUND(I161*H161,2)</f>
        <v>0</v>
      </c>
      <c r="BL161" s="22" t="s">
        <v>235</v>
      </c>
      <c r="BM161" s="22" t="s">
        <v>574</v>
      </c>
    </row>
    <row r="162" spans="2:65" s="1" customFormat="1" ht="13.5">
      <c r="B162" s="39"/>
      <c r="D162" s="184" t="s">
        <v>132</v>
      </c>
      <c r="F162" s="185" t="s">
        <v>573</v>
      </c>
      <c r="I162" s="186"/>
      <c r="L162" s="39"/>
      <c r="M162" s="187"/>
      <c r="N162" s="40"/>
      <c r="O162" s="40"/>
      <c r="P162" s="40"/>
      <c r="Q162" s="40"/>
      <c r="R162" s="40"/>
      <c r="S162" s="40"/>
      <c r="T162" s="68"/>
      <c r="AT162" s="22" t="s">
        <v>132</v>
      </c>
      <c r="AU162" s="22" t="s">
        <v>79</v>
      </c>
    </row>
    <row r="163" spans="2:65" s="1" customFormat="1" ht="16.5" customHeight="1">
      <c r="B163" s="171"/>
      <c r="C163" s="205" t="s">
        <v>303</v>
      </c>
      <c r="D163" s="205" t="s">
        <v>208</v>
      </c>
      <c r="E163" s="206" t="s">
        <v>575</v>
      </c>
      <c r="F163" s="207" t="s">
        <v>576</v>
      </c>
      <c r="G163" s="208" t="s">
        <v>128</v>
      </c>
      <c r="H163" s="209">
        <v>7</v>
      </c>
      <c r="I163" s="210"/>
      <c r="J163" s="211">
        <f>ROUND(I163*H163,2)</f>
        <v>0</v>
      </c>
      <c r="K163" s="207" t="s">
        <v>5</v>
      </c>
      <c r="L163" s="212"/>
      <c r="M163" s="213" t="s">
        <v>5</v>
      </c>
      <c r="N163" s="214" t="s">
        <v>40</v>
      </c>
      <c r="O163" s="40"/>
      <c r="P163" s="181">
        <f>O163*H163</f>
        <v>0</v>
      </c>
      <c r="Q163" s="181">
        <v>0</v>
      </c>
      <c r="R163" s="181">
        <f>Q163*H163</f>
        <v>0</v>
      </c>
      <c r="S163" s="181">
        <v>0</v>
      </c>
      <c r="T163" s="182">
        <f>S163*H163</f>
        <v>0</v>
      </c>
      <c r="AR163" s="22" t="s">
        <v>331</v>
      </c>
      <c r="AT163" s="22" t="s">
        <v>208</v>
      </c>
      <c r="AU163" s="22" t="s">
        <v>79</v>
      </c>
      <c r="AY163" s="22" t="s">
        <v>123</v>
      </c>
      <c r="BE163" s="183">
        <f>IF(N163="základní",J163,0)</f>
        <v>0</v>
      </c>
      <c r="BF163" s="183">
        <f>IF(N163="snížená",J163,0)</f>
        <v>0</v>
      </c>
      <c r="BG163" s="183">
        <f>IF(N163="zákl. přenesená",J163,0)</f>
        <v>0</v>
      </c>
      <c r="BH163" s="183">
        <f>IF(N163="sníž. přenesená",J163,0)</f>
        <v>0</v>
      </c>
      <c r="BI163" s="183">
        <f>IF(N163="nulová",J163,0)</f>
        <v>0</v>
      </c>
      <c r="BJ163" s="22" t="s">
        <v>77</v>
      </c>
      <c r="BK163" s="183">
        <f>ROUND(I163*H163,2)</f>
        <v>0</v>
      </c>
      <c r="BL163" s="22" t="s">
        <v>235</v>
      </c>
      <c r="BM163" s="22" t="s">
        <v>577</v>
      </c>
    </row>
    <row r="164" spans="2:65" s="1" customFormat="1" ht="13.5">
      <c r="B164" s="39"/>
      <c r="D164" s="184" t="s">
        <v>132</v>
      </c>
      <c r="F164" s="185" t="s">
        <v>576</v>
      </c>
      <c r="I164" s="186"/>
      <c r="L164" s="39"/>
      <c r="M164" s="187"/>
      <c r="N164" s="40"/>
      <c r="O164" s="40"/>
      <c r="P164" s="40"/>
      <c r="Q164" s="40"/>
      <c r="R164" s="40"/>
      <c r="S164" s="40"/>
      <c r="T164" s="68"/>
      <c r="AT164" s="22" t="s">
        <v>132</v>
      </c>
      <c r="AU164" s="22" t="s">
        <v>79</v>
      </c>
    </row>
    <row r="165" spans="2:65" s="1" customFormat="1" ht="16.5" customHeight="1">
      <c r="B165" s="171"/>
      <c r="C165" s="172" t="s">
        <v>308</v>
      </c>
      <c r="D165" s="172" t="s">
        <v>125</v>
      </c>
      <c r="E165" s="173" t="s">
        <v>578</v>
      </c>
      <c r="F165" s="174" t="s">
        <v>579</v>
      </c>
      <c r="G165" s="175" t="s">
        <v>128</v>
      </c>
      <c r="H165" s="176">
        <v>7</v>
      </c>
      <c r="I165" s="177"/>
      <c r="J165" s="178">
        <f>ROUND(I165*H165,2)</f>
        <v>0</v>
      </c>
      <c r="K165" s="174" t="s">
        <v>5</v>
      </c>
      <c r="L165" s="39"/>
      <c r="M165" s="179" t="s">
        <v>5</v>
      </c>
      <c r="N165" s="180" t="s">
        <v>40</v>
      </c>
      <c r="O165" s="40"/>
      <c r="P165" s="181">
        <f>O165*H165</f>
        <v>0</v>
      </c>
      <c r="Q165" s="181">
        <v>0</v>
      </c>
      <c r="R165" s="181">
        <f>Q165*H165</f>
        <v>0</v>
      </c>
      <c r="S165" s="181">
        <v>0</v>
      </c>
      <c r="T165" s="182">
        <f>S165*H165</f>
        <v>0</v>
      </c>
      <c r="AR165" s="22" t="s">
        <v>235</v>
      </c>
      <c r="AT165" s="22" t="s">
        <v>125</v>
      </c>
      <c r="AU165" s="22" t="s">
        <v>79</v>
      </c>
      <c r="AY165" s="22" t="s">
        <v>123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22" t="s">
        <v>77</v>
      </c>
      <c r="BK165" s="183">
        <f>ROUND(I165*H165,2)</f>
        <v>0</v>
      </c>
      <c r="BL165" s="22" t="s">
        <v>235</v>
      </c>
      <c r="BM165" s="22" t="s">
        <v>580</v>
      </c>
    </row>
    <row r="166" spans="2:65" s="1" customFormat="1" ht="13.5">
      <c r="B166" s="39"/>
      <c r="D166" s="184" t="s">
        <v>132</v>
      </c>
      <c r="F166" s="185" t="s">
        <v>579</v>
      </c>
      <c r="I166" s="186"/>
      <c r="L166" s="39"/>
      <c r="M166" s="187"/>
      <c r="N166" s="40"/>
      <c r="O166" s="40"/>
      <c r="P166" s="40"/>
      <c r="Q166" s="40"/>
      <c r="R166" s="40"/>
      <c r="S166" s="40"/>
      <c r="T166" s="68"/>
      <c r="AT166" s="22" t="s">
        <v>132</v>
      </c>
      <c r="AU166" s="22" t="s">
        <v>79</v>
      </c>
    </row>
    <row r="167" spans="2:65" s="1" customFormat="1" ht="16.5" customHeight="1">
      <c r="B167" s="171"/>
      <c r="C167" s="205" t="s">
        <v>315</v>
      </c>
      <c r="D167" s="205" t="s">
        <v>208</v>
      </c>
      <c r="E167" s="206" t="s">
        <v>581</v>
      </c>
      <c r="F167" s="207" t="s">
        <v>582</v>
      </c>
      <c r="G167" s="208" t="s">
        <v>128</v>
      </c>
      <c r="H167" s="209">
        <v>7</v>
      </c>
      <c r="I167" s="210"/>
      <c r="J167" s="211">
        <f>ROUND(I167*H167,2)</f>
        <v>0</v>
      </c>
      <c r="K167" s="207" t="s">
        <v>5</v>
      </c>
      <c r="L167" s="212"/>
      <c r="M167" s="213" t="s">
        <v>5</v>
      </c>
      <c r="N167" s="214" t="s">
        <v>40</v>
      </c>
      <c r="O167" s="40"/>
      <c r="P167" s="181">
        <f>O167*H167</f>
        <v>0</v>
      </c>
      <c r="Q167" s="181">
        <v>0</v>
      </c>
      <c r="R167" s="181">
        <f>Q167*H167</f>
        <v>0</v>
      </c>
      <c r="S167" s="181">
        <v>0</v>
      </c>
      <c r="T167" s="182">
        <f>S167*H167</f>
        <v>0</v>
      </c>
      <c r="AR167" s="22" t="s">
        <v>331</v>
      </c>
      <c r="AT167" s="22" t="s">
        <v>208</v>
      </c>
      <c r="AU167" s="22" t="s">
        <v>79</v>
      </c>
      <c r="AY167" s="22" t="s">
        <v>123</v>
      </c>
      <c r="BE167" s="183">
        <f>IF(N167="základní",J167,0)</f>
        <v>0</v>
      </c>
      <c r="BF167" s="183">
        <f>IF(N167="snížená",J167,0)</f>
        <v>0</v>
      </c>
      <c r="BG167" s="183">
        <f>IF(N167="zákl. přenesená",J167,0)</f>
        <v>0</v>
      </c>
      <c r="BH167" s="183">
        <f>IF(N167="sníž. přenesená",J167,0)</f>
        <v>0</v>
      </c>
      <c r="BI167" s="183">
        <f>IF(N167="nulová",J167,0)</f>
        <v>0</v>
      </c>
      <c r="BJ167" s="22" t="s">
        <v>77</v>
      </c>
      <c r="BK167" s="183">
        <f>ROUND(I167*H167,2)</f>
        <v>0</v>
      </c>
      <c r="BL167" s="22" t="s">
        <v>235</v>
      </c>
      <c r="BM167" s="22" t="s">
        <v>583</v>
      </c>
    </row>
    <row r="168" spans="2:65" s="1" customFormat="1" ht="13.5">
      <c r="B168" s="39"/>
      <c r="D168" s="184" t="s">
        <v>132</v>
      </c>
      <c r="F168" s="185" t="s">
        <v>582</v>
      </c>
      <c r="I168" s="186"/>
      <c r="L168" s="39"/>
      <c r="M168" s="187"/>
      <c r="N168" s="40"/>
      <c r="O168" s="40"/>
      <c r="P168" s="40"/>
      <c r="Q168" s="40"/>
      <c r="R168" s="40"/>
      <c r="S168" s="40"/>
      <c r="T168" s="68"/>
      <c r="AT168" s="22" t="s">
        <v>132</v>
      </c>
      <c r="AU168" s="22" t="s">
        <v>79</v>
      </c>
    </row>
    <row r="169" spans="2:65" s="1" customFormat="1" ht="16.5" customHeight="1">
      <c r="B169" s="171"/>
      <c r="C169" s="172" t="s">
        <v>321</v>
      </c>
      <c r="D169" s="172" t="s">
        <v>125</v>
      </c>
      <c r="E169" s="173" t="s">
        <v>584</v>
      </c>
      <c r="F169" s="174" t="s">
        <v>585</v>
      </c>
      <c r="G169" s="175" t="s">
        <v>128</v>
      </c>
      <c r="H169" s="176">
        <v>7</v>
      </c>
      <c r="I169" s="177"/>
      <c r="J169" s="178">
        <f>ROUND(I169*H169,2)</f>
        <v>0</v>
      </c>
      <c r="K169" s="174" t="s">
        <v>5</v>
      </c>
      <c r="L169" s="39"/>
      <c r="M169" s="179" t="s">
        <v>5</v>
      </c>
      <c r="N169" s="180" t="s">
        <v>40</v>
      </c>
      <c r="O169" s="40"/>
      <c r="P169" s="181">
        <f>O169*H169</f>
        <v>0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AR169" s="22" t="s">
        <v>235</v>
      </c>
      <c r="AT169" s="22" t="s">
        <v>125</v>
      </c>
      <c r="AU169" s="22" t="s">
        <v>79</v>
      </c>
      <c r="AY169" s="22" t="s">
        <v>123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22" t="s">
        <v>77</v>
      </c>
      <c r="BK169" s="183">
        <f>ROUND(I169*H169,2)</f>
        <v>0</v>
      </c>
      <c r="BL169" s="22" t="s">
        <v>235</v>
      </c>
      <c r="BM169" s="22" t="s">
        <v>586</v>
      </c>
    </row>
    <row r="170" spans="2:65" s="1" customFormat="1" ht="13.5">
      <c r="B170" s="39"/>
      <c r="D170" s="184" t="s">
        <v>132</v>
      </c>
      <c r="F170" s="185" t="s">
        <v>587</v>
      </c>
      <c r="I170" s="186"/>
      <c r="L170" s="39"/>
      <c r="M170" s="187"/>
      <c r="N170" s="40"/>
      <c r="O170" s="40"/>
      <c r="P170" s="40"/>
      <c r="Q170" s="40"/>
      <c r="R170" s="40"/>
      <c r="S170" s="40"/>
      <c r="T170" s="68"/>
      <c r="AT170" s="22" t="s">
        <v>132</v>
      </c>
      <c r="AU170" s="22" t="s">
        <v>79</v>
      </c>
    </row>
    <row r="171" spans="2:65" s="1" customFormat="1" ht="16.5" customHeight="1">
      <c r="B171" s="171"/>
      <c r="C171" s="205" t="s">
        <v>327</v>
      </c>
      <c r="D171" s="205" t="s">
        <v>208</v>
      </c>
      <c r="E171" s="206" t="s">
        <v>588</v>
      </c>
      <c r="F171" s="207" t="s">
        <v>589</v>
      </c>
      <c r="G171" s="208" t="s">
        <v>128</v>
      </c>
      <c r="H171" s="209">
        <v>7</v>
      </c>
      <c r="I171" s="210"/>
      <c r="J171" s="211">
        <f>ROUND(I171*H171,2)</f>
        <v>0</v>
      </c>
      <c r="K171" s="207" t="s">
        <v>5</v>
      </c>
      <c r="L171" s="212"/>
      <c r="M171" s="213" t="s">
        <v>5</v>
      </c>
      <c r="N171" s="214" t="s">
        <v>40</v>
      </c>
      <c r="O171" s="40"/>
      <c r="P171" s="181">
        <f>O171*H171</f>
        <v>0</v>
      </c>
      <c r="Q171" s="181">
        <v>0</v>
      </c>
      <c r="R171" s="181">
        <f>Q171*H171</f>
        <v>0</v>
      </c>
      <c r="S171" s="181">
        <v>0</v>
      </c>
      <c r="T171" s="182">
        <f>S171*H171</f>
        <v>0</v>
      </c>
      <c r="AR171" s="22" t="s">
        <v>331</v>
      </c>
      <c r="AT171" s="22" t="s">
        <v>208</v>
      </c>
      <c r="AU171" s="22" t="s">
        <v>79</v>
      </c>
      <c r="AY171" s="22" t="s">
        <v>123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22" t="s">
        <v>77</v>
      </c>
      <c r="BK171" s="183">
        <f>ROUND(I171*H171,2)</f>
        <v>0</v>
      </c>
      <c r="BL171" s="22" t="s">
        <v>235</v>
      </c>
      <c r="BM171" s="22" t="s">
        <v>590</v>
      </c>
    </row>
    <row r="172" spans="2:65" s="1" customFormat="1" ht="13.5">
      <c r="B172" s="39"/>
      <c r="D172" s="184" t="s">
        <v>132</v>
      </c>
      <c r="F172" s="185" t="s">
        <v>589</v>
      </c>
      <c r="I172" s="186"/>
      <c r="L172" s="39"/>
      <c r="M172" s="187"/>
      <c r="N172" s="40"/>
      <c r="O172" s="40"/>
      <c r="P172" s="40"/>
      <c r="Q172" s="40"/>
      <c r="R172" s="40"/>
      <c r="S172" s="40"/>
      <c r="T172" s="68"/>
      <c r="AT172" s="22" t="s">
        <v>132</v>
      </c>
      <c r="AU172" s="22" t="s">
        <v>79</v>
      </c>
    </row>
    <row r="173" spans="2:65" s="1" customFormat="1" ht="16.5" customHeight="1">
      <c r="B173" s="171"/>
      <c r="C173" s="205" t="s">
        <v>331</v>
      </c>
      <c r="D173" s="205" t="s">
        <v>208</v>
      </c>
      <c r="E173" s="206" t="s">
        <v>591</v>
      </c>
      <c r="F173" s="207" t="s">
        <v>592</v>
      </c>
      <c r="G173" s="208" t="s">
        <v>128</v>
      </c>
      <c r="H173" s="209">
        <v>7</v>
      </c>
      <c r="I173" s="210"/>
      <c r="J173" s="211">
        <f>ROUND(I173*H173,2)</f>
        <v>0</v>
      </c>
      <c r="K173" s="207" t="s">
        <v>5</v>
      </c>
      <c r="L173" s="212"/>
      <c r="M173" s="213" t="s">
        <v>5</v>
      </c>
      <c r="N173" s="214" t="s">
        <v>40</v>
      </c>
      <c r="O173" s="40"/>
      <c r="P173" s="181">
        <f>O173*H173</f>
        <v>0</v>
      </c>
      <c r="Q173" s="181">
        <v>0</v>
      </c>
      <c r="R173" s="181">
        <f>Q173*H173</f>
        <v>0</v>
      </c>
      <c r="S173" s="181">
        <v>0</v>
      </c>
      <c r="T173" s="182">
        <f>S173*H173</f>
        <v>0</v>
      </c>
      <c r="AR173" s="22" t="s">
        <v>331</v>
      </c>
      <c r="AT173" s="22" t="s">
        <v>208</v>
      </c>
      <c r="AU173" s="22" t="s">
        <v>79</v>
      </c>
      <c r="AY173" s="22" t="s">
        <v>123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22" t="s">
        <v>77</v>
      </c>
      <c r="BK173" s="183">
        <f>ROUND(I173*H173,2)</f>
        <v>0</v>
      </c>
      <c r="BL173" s="22" t="s">
        <v>235</v>
      </c>
      <c r="BM173" s="22" t="s">
        <v>593</v>
      </c>
    </row>
    <row r="174" spans="2:65" s="1" customFormat="1" ht="13.5">
      <c r="B174" s="39"/>
      <c r="D174" s="184" t="s">
        <v>132</v>
      </c>
      <c r="F174" s="185" t="s">
        <v>592</v>
      </c>
      <c r="I174" s="186"/>
      <c r="L174" s="39"/>
      <c r="M174" s="187"/>
      <c r="N174" s="40"/>
      <c r="O174" s="40"/>
      <c r="P174" s="40"/>
      <c r="Q174" s="40"/>
      <c r="R174" s="40"/>
      <c r="S174" s="40"/>
      <c r="T174" s="68"/>
      <c r="AT174" s="22" t="s">
        <v>132</v>
      </c>
      <c r="AU174" s="22" t="s">
        <v>79</v>
      </c>
    </row>
    <row r="175" spans="2:65" s="1" customFormat="1" ht="16.5" customHeight="1">
      <c r="B175" s="171"/>
      <c r="C175" s="172" t="s">
        <v>336</v>
      </c>
      <c r="D175" s="172" t="s">
        <v>125</v>
      </c>
      <c r="E175" s="173" t="s">
        <v>594</v>
      </c>
      <c r="F175" s="174" t="s">
        <v>595</v>
      </c>
      <c r="G175" s="175" t="s">
        <v>128</v>
      </c>
      <c r="H175" s="176">
        <v>8</v>
      </c>
      <c r="I175" s="177"/>
      <c r="J175" s="178">
        <f>ROUND(I175*H175,2)</f>
        <v>0</v>
      </c>
      <c r="K175" s="174" t="s">
        <v>5</v>
      </c>
      <c r="L175" s="39"/>
      <c r="M175" s="179" t="s">
        <v>5</v>
      </c>
      <c r="N175" s="180" t="s">
        <v>40</v>
      </c>
      <c r="O175" s="40"/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AR175" s="22" t="s">
        <v>235</v>
      </c>
      <c r="AT175" s="22" t="s">
        <v>125</v>
      </c>
      <c r="AU175" s="22" t="s">
        <v>79</v>
      </c>
      <c r="AY175" s="22" t="s">
        <v>123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22" t="s">
        <v>77</v>
      </c>
      <c r="BK175" s="183">
        <f>ROUND(I175*H175,2)</f>
        <v>0</v>
      </c>
      <c r="BL175" s="22" t="s">
        <v>235</v>
      </c>
      <c r="BM175" s="22" t="s">
        <v>596</v>
      </c>
    </row>
    <row r="176" spans="2:65" s="1" customFormat="1" ht="13.5">
      <c r="B176" s="39"/>
      <c r="D176" s="184" t="s">
        <v>132</v>
      </c>
      <c r="F176" s="185" t="s">
        <v>827</v>
      </c>
      <c r="I176" s="186"/>
      <c r="L176" s="39"/>
      <c r="M176" s="187"/>
      <c r="N176" s="40"/>
      <c r="O176" s="40"/>
      <c r="P176" s="40"/>
      <c r="Q176" s="40"/>
      <c r="R176" s="40"/>
      <c r="S176" s="40"/>
      <c r="T176" s="68"/>
      <c r="AT176" s="22" t="s">
        <v>132</v>
      </c>
      <c r="AU176" s="22" t="s">
        <v>79</v>
      </c>
    </row>
    <row r="177" spans="2:65" s="1" customFormat="1" ht="16.5" customHeight="1">
      <c r="B177" s="171"/>
      <c r="C177" s="205" t="s">
        <v>343</v>
      </c>
      <c r="D177" s="205" t="s">
        <v>208</v>
      </c>
      <c r="E177" s="206" t="s">
        <v>597</v>
      </c>
      <c r="F177" s="207" t="s">
        <v>828</v>
      </c>
      <c r="G177" s="208" t="s">
        <v>128</v>
      </c>
      <c r="H177" s="209">
        <v>8</v>
      </c>
      <c r="I177" s="210"/>
      <c r="J177" s="211">
        <f>ROUND(I177*H177,2)</f>
        <v>0</v>
      </c>
      <c r="K177" s="207" t="s">
        <v>5</v>
      </c>
      <c r="L177" s="212"/>
      <c r="M177" s="213" t="s">
        <v>5</v>
      </c>
      <c r="N177" s="214" t="s">
        <v>40</v>
      </c>
      <c r="O177" s="40"/>
      <c r="P177" s="181">
        <f>O177*H177</f>
        <v>0</v>
      </c>
      <c r="Q177" s="181">
        <v>0</v>
      </c>
      <c r="R177" s="181">
        <f>Q177*H177</f>
        <v>0</v>
      </c>
      <c r="S177" s="181">
        <v>0</v>
      </c>
      <c r="T177" s="182">
        <f>S177*H177</f>
        <v>0</v>
      </c>
      <c r="AR177" s="22" t="s">
        <v>331</v>
      </c>
      <c r="AT177" s="22" t="s">
        <v>208</v>
      </c>
      <c r="AU177" s="22" t="s">
        <v>79</v>
      </c>
      <c r="AY177" s="22" t="s">
        <v>123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22" t="s">
        <v>77</v>
      </c>
      <c r="BK177" s="183">
        <f>ROUND(I177*H177,2)</f>
        <v>0</v>
      </c>
      <c r="BL177" s="22" t="s">
        <v>235</v>
      </c>
      <c r="BM177" s="22" t="s">
        <v>598</v>
      </c>
    </row>
    <row r="178" spans="2:65" s="1" customFormat="1" ht="13.5">
      <c r="B178" s="39"/>
      <c r="D178" s="184" t="s">
        <v>132</v>
      </c>
      <c r="F178" s="185" t="s">
        <v>826</v>
      </c>
      <c r="I178" s="186"/>
      <c r="L178" s="39"/>
      <c r="M178" s="187"/>
      <c r="N178" s="40"/>
      <c r="O178" s="40"/>
      <c r="P178" s="40"/>
      <c r="Q178" s="40"/>
      <c r="R178" s="40"/>
      <c r="S178" s="40"/>
      <c r="T178" s="68"/>
      <c r="AT178" s="22" t="s">
        <v>132</v>
      </c>
      <c r="AU178" s="22" t="s">
        <v>79</v>
      </c>
    </row>
    <row r="179" spans="2:65" s="1" customFormat="1" ht="16.5" customHeight="1">
      <c r="B179" s="171"/>
      <c r="C179" s="205" t="s">
        <v>348</v>
      </c>
      <c r="D179" s="205" t="s">
        <v>208</v>
      </c>
      <c r="E179" s="206" t="s">
        <v>599</v>
      </c>
      <c r="F179" s="207" t="s">
        <v>600</v>
      </c>
      <c r="G179" s="208" t="s">
        <v>128</v>
      </c>
      <c r="H179" s="209">
        <v>7</v>
      </c>
      <c r="I179" s="210"/>
      <c r="J179" s="211">
        <f>ROUND(I179*H179,2)</f>
        <v>0</v>
      </c>
      <c r="K179" s="207" t="s">
        <v>5</v>
      </c>
      <c r="L179" s="212"/>
      <c r="M179" s="213" t="s">
        <v>5</v>
      </c>
      <c r="N179" s="214" t="s">
        <v>40</v>
      </c>
      <c r="O179" s="40"/>
      <c r="P179" s="181">
        <f>O179*H179</f>
        <v>0</v>
      </c>
      <c r="Q179" s="181">
        <v>0</v>
      </c>
      <c r="R179" s="181">
        <f>Q179*H179</f>
        <v>0</v>
      </c>
      <c r="S179" s="181">
        <v>0</v>
      </c>
      <c r="T179" s="182">
        <f>S179*H179</f>
        <v>0</v>
      </c>
      <c r="AR179" s="22" t="s">
        <v>331</v>
      </c>
      <c r="AT179" s="22" t="s">
        <v>208</v>
      </c>
      <c r="AU179" s="22" t="s">
        <v>79</v>
      </c>
      <c r="AY179" s="22" t="s">
        <v>123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22" t="s">
        <v>77</v>
      </c>
      <c r="BK179" s="183">
        <f>ROUND(I179*H179,2)</f>
        <v>0</v>
      </c>
      <c r="BL179" s="22" t="s">
        <v>235</v>
      </c>
      <c r="BM179" s="22" t="s">
        <v>601</v>
      </c>
    </row>
    <row r="180" spans="2:65" s="1" customFormat="1" ht="13.5">
      <c r="B180" s="39"/>
      <c r="D180" s="184" t="s">
        <v>132</v>
      </c>
      <c r="F180" s="185" t="s">
        <v>602</v>
      </c>
      <c r="I180" s="186"/>
      <c r="L180" s="39"/>
      <c r="M180" s="187"/>
      <c r="N180" s="40"/>
      <c r="O180" s="40"/>
      <c r="P180" s="40"/>
      <c r="Q180" s="40"/>
      <c r="R180" s="40"/>
      <c r="S180" s="40"/>
      <c r="T180" s="68"/>
      <c r="AT180" s="22" t="s">
        <v>132</v>
      </c>
      <c r="AU180" s="22" t="s">
        <v>79</v>
      </c>
    </row>
    <row r="181" spans="2:65" s="1" customFormat="1" ht="16.5" customHeight="1">
      <c r="B181" s="171"/>
      <c r="C181" s="172" t="s">
        <v>353</v>
      </c>
      <c r="D181" s="172" t="s">
        <v>125</v>
      </c>
      <c r="E181" s="173" t="s">
        <v>603</v>
      </c>
      <c r="F181" s="174" t="s">
        <v>604</v>
      </c>
      <c r="G181" s="175" t="s">
        <v>128</v>
      </c>
      <c r="H181" s="176">
        <v>1</v>
      </c>
      <c r="I181" s="177"/>
      <c r="J181" s="178">
        <f>ROUND(I181*H181,2)</f>
        <v>0</v>
      </c>
      <c r="K181" s="174" t="s">
        <v>5</v>
      </c>
      <c r="L181" s="39"/>
      <c r="M181" s="179" t="s">
        <v>5</v>
      </c>
      <c r="N181" s="180" t="s">
        <v>40</v>
      </c>
      <c r="O181" s="40"/>
      <c r="P181" s="181">
        <f>O181*H181</f>
        <v>0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AR181" s="22" t="s">
        <v>235</v>
      </c>
      <c r="AT181" s="22" t="s">
        <v>125</v>
      </c>
      <c r="AU181" s="22" t="s">
        <v>79</v>
      </c>
      <c r="AY181" s="22" t="s">
        <v>123</v>
      </c>
      <c r="BE181" s="183">
        <f>IF(N181="základní",J181,0)</f>
        <v>0</v>
      </c>
      <c r="BF181" s="183">
        <f>IF(N181="snížená",J181,0)</f>
        <v>0</v>
      </c>
      <c r="BG181" s="183">
        <f>IF(N181="zákl. přenesená",J181,0)</f>
        <v>0</v>
      </c>
      <c r="BH181" s="183">
        <f>IF(N181="sníž. přenesená",J181,0)</f>
        <v>0</v>
      </c>
      <c r="BI181" s="183">
        <f>IF(N181="nulová",J181,0)</f>
        <v>0</v>
      </c>
      <c r="BJ181" s="22" t="s">
        <v>77</v>
      </c>
      <c r="BK181" s="183">
        <f>ROUND(I181*H181,2)</f>
        <v>0</v>
      </c>
      <c r="BL181" s="22" t="s">
        <v>235</v>
      </c>
      <c r="BM181" s="22" t="s">
        <v>605</v>
      </c>
    </row>
    <row r="182" spans="2:65" s="1" customFormat="1" ht="13.5">
      <c r="B182" s="39"/>
      <c r="D182" s="184" t="s">
        <v>132</v>
      </c>
      <c r="F182" s="185" t="s">
        <v>606</v>
      </c>
      <c r="I182" s="186"/>
      <c r="L182" s="39"/>
      <c r="M182" s="187"/>
      <c r="N182" s="40"/>
      <c r="O182" s="40"/>
      <c r="P182" s="40"/>
      <c r="Q182" s="40"/>
      <c r="R182" s="40"/>
      <c r="S182" s="40"/>
      <c r="T182" s="68"/>
      <c r="AT182" s="22" t="s">
        <v>132</v>
      </c>
      <c r="AU182" s="22" t="s">
        <v>79</v>
      </c>
    </row>
    <row r="183" spans="2:65" s="1" customFormat="1" ht="16.5" customHeight="1">
      <c r="B183" s="171"/>
      <c r="C183" s="205" t="s">
        <v>358</v>
      </c>
      <c r="D183" s="205" t="s">
        <v>208</v>
      </c>
      <c r="E183" s="206" t="s">
        <v>607</v>
      </c>
      <c r="F183" s="207" t="s">
        <v>608</v>
      </c>
      <c r="G183" s="208" t="s">
        <v>128</v>
      </c>
      <c r="H183" s="209">
        <v>1</v>
      </c>
      <c r="I183" s="210"/>
      <c r="J183" s="211">
        <f>ROUND(I183*H183,2)</f>
        <v>0</v>
      </c>
      <c r="K183" s="207" t="s">
        <v>5</v>
      </c>
      <c r="L183" s="212"/>
      <c r="M183" s="213" t="s">
        <v>5</v>
      </c>
      <c r="N183" s="214" t="s">
        <v>40</v>
      </c>
      <c r="O183" s="40"/>
      <c r="P183" s="181">
        <f>O183*H183</f>
        <v>0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AR183" s="22" t="s">
        <v>331</v>
      </c>
      <c r="AT183" s="22" t="s">
        <v>208</v>
      </c>
      <c r="AU183" s="22" t="s">
        <v>79</v>
      </c>
      <c r="AY183" s="22" t="s">
        <v>123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22" t="s">
        <v>77</v>
      </c>
      <c r="BK183" s="183">
        <f>ROUND(I183*H183,2)</f>
        <v>0</v>
      </c>
      <c r="BL183" s="22" t="s">
        <v>235</v>
      </c>
      <c r="BM183" s="22" t="s">
        <v>609</v>
      </c>
    </row>
    <row r="184" spans="2:65" s="1" customFormat="1" ht="13.5">
      <c r="B184" s="39"/>
      <c r="D184" s="184" t="s">
        <v>132</v>
      </c>
      <c r="F184" s="185" t="s">
        <v>608</v>
      </c>
      <c r="I184" s="186"/>
      <c r="L184" s="39"/>
      <c r="M184" s="187"/>
      <c r="N184" s="40"/>
      <c r="O184" s="40"/>
      <c r="P184" s="40"/>
      <c r="Q184" s="40"/>
      <c r="R184" s="40"/>
      <c r="S184" s="40"/>
      <c r="T184" s="68"/>
      <c r="AT184" s="22" t="s">
        <v>132</v>
      </c>
      <c r="AU184" s="22" t="s">
        <v>79</v>
      </c>
    </row>
    <row r="185" spans="2:65" s="1" customFormat="1" ht="16.5" customHeight="1">
      <c r="B185" s="171"/>
      <c r="C185" s="172" t="s">
        <v>363</v>
      </c>
      <c r="D185" s="172" t="s">
        <v>125</v>
      </c>
      <c r="E185" s="173" t="s">
        <v>610</v>
      </c>
      <c r="F185" s="174" t="s">
        <v>611</v>
      </c>
      <c r="G185" s="175" t="s">
        <v>128</v>
      </c>
      <c r="H185" s="176">
        <v>7</v>
      </c>
      <c r="I185" s="177"/>
      <c r="J185" s="178">
        <f>ROUND(I185*H185,2)</f>
        <v>0</v>
      </c>
      <c r="K185" s="174" t="s">
        <v>5</v>
      </c>
      <c r="L185" s="39"/>
      <c r="M185" s="179" t="s">
        <v>5</v>
      </c>
      <c r="N185" s="180" t="s">
        <v>40</v>
      </c>
      <c r="O185" s="40"/>
      <c r="P185" s="181">
        <f>O185*H185</f>
        <v>0</v>
      </c>
      <c r="Q185" s="181">
        <v>0</v>
      </c>
      <c r="R185" s="181">
        <f>Q185*H185</f>
        <v>0</v>
      </c>
      <c r="S185" s="181">
        <v>0</v>
      </c>
      <c r="T185" s="182">
        <f>S185*H185</f>
        <v>0</v>
      </c>
      <c r="AR185" s="22" t="s">
        <v>235</v>
      </c>
      <c r="AT185" s="22" t="s">
        <v>125</v>
      </c>
      <c r="AU185" s="22" t="s">
        <v>79</v>
      </c>
      <c r="AY185" s="22" t="s">
        <v>123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22" t="s">
        <v>77</v>
      </c>
      <c r="BK185" s="183">
        <f>ROUND(I185*H185,2)</f>
        <v>0</v>
      </c>
      <c r="BL185" s="22" t="s">
        <v>235</v>
      </c>
      <c r="BM185" s="22" t="s">
        <v>612</v>
      </c>
    </row>
    <row r="186" spans="2:65" s="1" customFormat="1" ht="13.5">
      <c r="B186" s="39"/>
      <c r="D186" s="184" t="s">
        <v>132</v>
      </c>
      <c r="F186" s="185" t="s">
        <v>611</v>
      </c>
      <c r="I186" s="186"/>
      <c r="L186" s="39"/>
      <c r="M186" s="187"/>
      <c r="N186" s="40"/>
      <c r="O186" s="40"/>
      <c r="P186" s="40"/>
      <c r="Q186" s="40"/>
      <c r="R186" s="40"/>
      <c r="S186" s="40"/>
      <c r="T186" s="68"/>
      <c r="AT186" s="22" t="s">
        <v>132</v>
      </c>
      <c r="AU186" s="22" t="s">
        <v>79</v>
      </c>
    </row>
    <row r="187" spans="2:65" s="1" customFormat="1" ht="16.5" customHeight="1">
      <c r="B187" s="171"/>
      <c r="C187" s="205" t="s">
        <v>370</v>
      </c>
      <c r="D187" s="205" t="s">
        <v>208</v>
      </c>
      <c r="E187" s="206" t="s">
        <v>613</v>
      </c>
      <c r="F187" s="207" t="s">
        <v>614</v>
      </c>
      <c r="G187" s="208" t="s">
        <v>128</v>
      </c>
      <c r="H187" s="209">
        <v>7</v>
      </c>
      <c r="I187" s="210"/>
      <c r="J187" s="211">
        <f>ROUND(I187*H187,2)</f>
        <v>0</v>
      </c>
      <c r="K187" s="207" t="s">
        <v>5</v>
      </c>
      <c r="L187" s="212"/>
      <c r="M187" s="213" t="s">
        <v>5</v>
      </c>
      <c r="N187" s="214" t="s">
        <v>40</v>
      </c>
      <c r="O187" s="40"/>
      <c r="P187" s="181">
        <f>O187*H187</f>
        <v>0</v>
      </c>
      <c r="Q187" s="181">
        <v>0</v>
      </c>
      <c r="R187" s="181">
        <f>Q187*H187</f>
        <v>0</v>
      </c>
      <c r="S187" s="181">
        <v>0</v>
      </c>
      <c r="T187" s="182">
        <f>S187*H187</f>
        <v>0</v>
      </c>
      <c r="AR187" s="22" t="s">
        <v>331</v>
      </c>
      <c r="AT187" s="22" t="s">
        <v>208</v>
      </c>
      <c r="AU187" s="22" t="s">
        <v>79</v>
      </c>
      <c r="AY187" s="22" t="s">
        <v>123</v>
      </c>
      <c r="BE187" s="183">
        <f>IF(N187="základní",J187,0)</f>
        <v>0</v>
      </c>
      <c r="BF187" s="183">
        <f>IF(N187="snížená",J187,0)</f>
        <v>0</v>
      </c>
      <c r="BG187" s="183">
        <f>IF(N187="zákl. přenesená",J187,0)</f>
        <v>0</v>
      </c>
      <c r="BH187" s="183">
        <f>IF(N187="sníž. přenesená",J187,0)</f>
        <v>0</v>
      </c>
      <c r="BI187" s="183">
        <f>IF(N187="nulová",J187,0)</f>
        <v>0</v>
      </c>
      <c r="BJ187" s="22" t="s">
        <v>77</v>
      </c>
      <c r="BK187" s="183">
        <f>ROUND(I187*H187,2)</f>
        <v>0</v>
      </c>
      <c r="BL187" s="22" t="s">
        <v>235</v>
      </c>
      <c r="BM187" s="22" t="s">
        <v>615</v>
      </c>
    </row>
    <row r="188" spans="2:65" s="1" customFormat="1" ht="13.5">
      <c r="B188" s="39"/>
      <c r="D188" s="184" t="s">
        <v>132</v>
      </c>
      <c r="F188" s="185" t="s">
        <v>616</v>
      </c>
      <c r="I188" s="186"/>
      <c r="L188" s="39"/>
      <c r="M188" s="187"/>
      <c r="N188" s="40"/>
      <c r="O188" s="40"/>
      <c r="P188" s="40"/>
      <c r="Q188" s="40"/>
      <c r="R188" s="40"/>
      <c r="S188" s="40"/>
      <c r="T188" s="68"/>
      <c r="AT188" s="22" t="s">
        <v>132</v>
      </c>
      <c r="AU188" s="22" t="s">
        <v>79</v>
      </c>
    </row>
    <row r="189" spans="2:65" s="10" customFormat="1" ht="29.85" customHeight="1">
      <c r="B189" s="158"/>
      <c r="D189" s="159" t="s">
        <v>68</v>
      </c>
      <c r="E189" s="169" t="s">
        <v>617</v>
      </c>
      <c r="F189" s="169" t="s">
        <v>618</v>
      </c>
      <c r="I189" s="161"/>
      <c r="J189" s="170">
        <f>BK189</f>
        <v>0</v>
      </c>
      <c r="L189" s="158"/>
      <c r="M189" s="163"/>
      <c r="N189" s="164"/>
      <c r="O189" s="164"/>
      <c r="P189" s="165">
        <f>SUM(P190:P196)</f>
        <v>0</v>
      </c>
      <c r="Q189" s="164"/>
      <c r="R189" s="165">
        <f>SUM(R190:R196)</f>
        <v>9.5999999999999992E-3</v>
      </c>
      <c r="S189" s="164"/>
      <c r="T189" s="166">
        <f>SUM(T190:T196)</f>
        <v>0</v>
      </c>
      <c r="AR189" s="159" t="s">
        <v>79</v>
      </c>
      <c r="AT189" s="167" t="s">
        <v>68</v>
      </c>
      <c r="AU189" s="167" t="s">
        <v>77</v>
      </c>
      <c r="AY189" s="159" t="s">
        <v>123</v>
      </c>
      <c r="BK189" s="168">
        <f>SUM(BK190:BK196)</f>
        <v>0</v>
      </c>
    </row>
    <row r="190" spans="2:65" s="1" customFormat="1" ht="16.5" customHeight="1">
      <c r="B190" s="171"/>
      <c r="C190" s="172" t="s">
        <v>377</v>
      </c>
      <c r="D190" s="172" t="s">
        <v>125</v>
      </c>
      <c r="E190" s="173" t="s">
        <v>619</v>
      </c>
      <c r="F190" s="174" t="s">
        <v>620</v>
      </c>
      <c r="G190" s="175" t="s">
        <v>172</v>
      </c>
      <c r="H190" s="176">
        <v>16</v>
      </c>
      <c r="I190" s="177"/>
      <c r="J190" s="178">
        <f>ROUND(I190*H190,2)</f>
        <v>0</v>
      </c>
      <c r="K190" s="174" t="s">
        <v>258</v>
      </c>
      <c r="L190" s="39"/>
      <c r="M190" s="179" t="s">
        <v>5</v>
      </c>
      <c r="N190" s="180" t="s">
        <v>40</v>
      </c>
      <c r="O190" s="40"/>
      <c r="P190" s="181">
        <f>O190*H190</f>
        <v>0</v>
      </c>
      <c r="Q190" s="181">
        <v>0</v>
      </c>
      <c r="R190" s="181">
        <f>Q190*H190</f>
        <v>0</v>
      </c>
      <c r="S190" s="181">
        <v>0</v>
      </c>
      <c r="T190" s="182">
        <f>S190*H190</f>
        <v>0</v>
      </c>
      <c r="AR190" s="22" t="s">
        <v>235</v>
      </c>
      <c r="AT190" s="22" t="s">
        <v>125</v>
      </c>
      <c r="AU190" s="22" t="s">
        <v>79</v>
      </c>
      <c r="AY190" s="22" t="s">
        <v>123</v>
      </c>
      <c r="BE190" s="183">
        <f>IF(N190="základní",J190,0)</f>
        <v>0</v>
      </c>
      <c r="BF190" s="183">
        <f>IF(N190="snížená",J190,0)</f>
        <v>0</v>
      </c>
      <c r="BG190" s="183">
        <f>IF(N190="zákl. přenesená",J190,0)</f>
        <v>0</v>
      </c>
      <c r="BH190" s="183">
        <f>IF(N190="sníž. přenesená",J190,0)</f>
        <v>0</v>
      </c>
      <c r="BI190" s="183">
        <f>IF(N190="nulová",J190,0)</f>
        <v>0</v>
      </c>
      <c r="BJ190" s="22" t="s">
        <v>77</v>
      </c>
      <c r="BK190" s="183">
        <f>ROUND(I190*H190,2)</f>
        <v>0</v>
      </c>
      <c r="BL190" s="22" t="s">
        <v>235</v>
      </c>
      <c r="BM190" s="22" t="s">
        <v>621</v>
      </c>
    </row>
    <row r="191" spans="2:65" s="1" customFormat="1" ht="27">
      <c r="B191" s="39"/>
      <c r="D191" s="184" t="s">
        <v>132</v>
      </c>
      <c r="F191" s="185" t="s">
        <v>622</v>
      </c>
      <c r="I191" s="186"/>
      <c r="L191" s="39"/>
      <c r="M191" s="187"/>
      <c r="N191" s="40"/>
      <c r="O191" s="40"/>
      <c r="P191" s="40"/>
      <c r="Q191" s="40"/>
      <c r="R191" s="40"/>
      <c r="S191" s="40"/>
      <c r="T191" s="68"/>
      <c r="AT191" s="22" t="s">
        <v>132</v>
      </c>
      <c r="AU191" s="22" t="s">
        <v>79</v>
      </c>
    </row>
    <row r="192" spans="2:65" s="11" customFormat="1" ht="13.5">
      <c r="B192" s="189"/>
      <c r="D192" s="184" t="s">
        <v>142</v>
      </c>
      <c r="E192" s="190" t="s">
        <v>5</v>
      </c>
      <c r="F192" s="191" t="s">
        <v>623</v>
      </c>
      <c r="H192" s="192">
        <v>16</v>
      </c>
      <c r="I192" s="193"/>
      <c r="L192" s="189"/>
      <c r="M192" s="194"/>
      <c r="N192" s="195"/>
      <c r="O192" s="195"/>
      <c r="P192" s="195"/>
      <c r="Q192" s="195"/>
      <c r="R192" s="195"/>
      <c r="S192" s="195"/>
      <c r="T192" s="196"/>
      <c r="AT192" s="190" t="s">
        <v>142</v>
      </c>
      <c r="AU192" s="190" t="s">
        <v>79</v>
      </c>
      <c r="AV192" s="11" t="s">
        <v>79</v>
      </c>
      <c r="AW192" s="11" t="s">
        <v>33</v>
      </c>
      <c r="AX192" s="11" t="s">
        <v>77</v>
      </c>
      <c r="AY192" s="190" t="s">
        <v>123</v>
      </c>
    </row>
    <row r="193" spans="2:65" s="1" customFormat="1" ht="16.5" customHeight="1">
      <c r="B193" s="171"/>
      <c r="C193" s="205" t="s">
        <v>384</v>
      </c>
      <c r="D193" s="205" t="s">
        <v>208</v>
      </c>
      <c r="E193" s="206" t="s">
        <v>624</v>
      </c>
      <c r="F193" s="207" t="s">
        <v>625</v>
      </c>
      <c r="G193" s="208" t="s">
        <v>211</v>
      </c>
      <c r="H193" s="209">
        <v>9.6</v>
      </c>
      <c r="I193" s="210"/>
      <c r="J193" s="211">
        <f>ROUND(I193*H193,2)</f>
        <v>0</v>
      </c>
      <c r="K193" s="207" t="s">
        <v>173</v>
      </c>
      <c r="L193" s="212"/>
      <c r="M193" s="213" t="s">
        <v>5</v>
      </c>
      <c r="N193" s="214" t="s">
        <v>40</v>
      </c>
      <c r="O193" s="40"/>
      <c r="P193" s="181">
        <f>O193*H193</f>
        <v>0</v>
      </c>
      <c r="Q193" s="181">
        <v>1E-3</v>
      </c>
      <c r="R193" s="181">
        <f>Q193*H193</f>
        <v>9.5999999999999992E-3</v>
      </c>
      <c r="S193" s="181">
        <v>0</v>
      </c>
      <c r="T193" s="182">
        <f>S193*H193</f>
        <v>0</v>
      </c>
      <c r="AR193" s="22" t="s">
        <v>331</v>
      </c>
      <c r="AT193" s="22" t="s">
        <v>208</v>
      </c>
      <c r="AU193" s="22" t="s">
        <v>79</v>
      </c>
      <c r="AY193" s="22" t="s">
        <v>123</v>
      </c>
      <c r="BE193" s="183">
        <f>IF(N193="základní",J193,0)</f>
        <v>0</v>
      </c>
      <c r="BF193" s="183">
        <f>IF(N193="snížená",J193,0)</f>
        <v>0</v>
      </c>
      <c r="BG193" s="183">
        <f>IF(N193="zákl. přenesená",J193,0)</f>
        <v>0</v>
      </c>
      <c r="BH193" s="183">
        <f>IF(N193="sníž. přenesená",J193,0)</f>
        <v>0</v>
      </c>
      <c r="BI193" s="183">
        <f>IF(N193="nulová",J193,0)</f>
        <v>0</v>
      </c>
      <c r="BJ193" s="22" t="s">
        <v>77</v>
      </c>
      <c r="BK193" s="183">
        <f>ROUND(I193*H193,2)</f>
        <v>0</v>
      </c>
      <c r="BL193" s="22" t="s">
        <v>235</v>
      </c>
      <c r="BM193" s="22" t="s">
        <v>626</v>
      </c>
    </row>
    <row r="194" spans="2:65" s="1" customFormat="1" ht="27">
      <c r="B194" s="39"/>
      <c r="D194" s="184" t="s">
        <v>132</v>
      </c>
      <c r="F194" s="185" t="s">
        <v>627</v>
      </c>
      <c r="I194" s="186"/>
      <c r="L194" s="39"/>
      <c r="M194" s="187"/>
      <c r="N194" s="40"/>
      <c r="O194" s="40"/>
      <c r="P194" s="40"/>
      <c r="Q194" s="40"/>
      <c r="R194" s="40"/>
      <c r="S194" s="40"/>
      <c r="T194" s="68"/>
      <c r="AT194" s="22" t="s">
        <v>132</v>
      </c>
      <c r="AU194" s="22" t="s">
        <v>79</v>
      </c>
    </row>
    <row r="195" spans="2:65" s="1" customFormat="1" ht="27">
      <c r="B195" s="39"/>
      <c r="D195" s="184" t="s">
        <v>134</v>
      </c>
      <c r="F195" s="188" t="s">
        <v>628</v>
      </c>
      <c r="I195" s="186"/>
      <c r="L195" s="39"/>
      <c r="M195" s="187"/>
      <c r="N195" s="40"/>
      <c r="O195" s="40"/>
      <c r="P195" s="40"/>
      <c r="Q195" s="40"/>
      <c r="R195" s="40"/>
      <c r="S195" s="40"/>
      <c r="T195" s="68"/>
      <c r="AT195" s="22" t="s">
        <v>134</v>
      </c>
      <c r="AU195" s="22" t="s">
        <v>79</v>
      </c>
    </row>
    <row r="196" spans="2:65" s="11" customFormat="1" ht="13.5">
      <c r="B196" s="189"/>
      <c r="D196" s="184" t="s">
        <v>142</v>
      </c>
      <c r="E196" s="190" t="s">
        <v>5</v>
      </c>
      <c r="F196" s="191" t="s">
        <v>629</v>
      </c>
      <c r="H196" s="192">
        <v>9.6</v>
      </c>
      <c r="I196" s="193"/>
      <c r="L196" s="189"/>
      <c r="M196" s="194"/>
      <c r="N196" s="195"/>
      <c r="O196" s="195"/>
      <c r="P196" s="195"/>
      <c r="Q196" s="195"/>
      <c r="R196" s="195"/>
      <c r="S196" s="195"/>
      <c r="T196" s="196"/>
      <c r="AT196" s="190" t="s">
        <v>142</v>
      </c>
      <c r="AU196" s="190" t="s">
        <v>79</v>
      </c>
      <c r="AV196" s="11" t="s">
        <v>79</v>
      </c>
      <c r="AW196" s="11" t="s">
        <v>33</v>
      </c>
      <c r="AX196" s="11" t="s">
        <v>77</v>
      </c>
      <c r="AY196" s="190" t="s">
        <v>123</v>
      </c>
    </row>
    <row r="197" spans="2:65" s="10" customFormat="1" ht="37.35" customHeight="1">
      <c r="B197" s="158"/>
      <c r="D197" s="159" t="s">
        <v>68</v>
      </c>
      <c r="E197" s="160" t="s">
        <v>630</v>
      </c>
      <c r="F197" s="160" t="s">
        <v>631</v>
      </c>
      <c r="I197" s="161"/>
      <c r="J197" s="162">
        <f>BK197</f>
        <v>0</v>
      </c>
      <c r="L197" s="158"/>
      <c r="M197" s="163"/>
      <c r="N197" s="164"/>
      <c r="O197" s="164"/>
      <c r="P197" s="165">
        <f>SUM(P198:P203)</f>
        <v>0</v>
      </c>
      <c r="Q197" s="164"/>
      <c r="R197" s="165">
        <f>SUM(R198:R203)</f>
        <v>0</v>
      </c>
      <c r="S197" s="164"/>
      <c r="T197" s="166">
        <f>SUM(T198:T203)</f>
        <v>0</v>
      </c>
      <c r="AR197" s="159" t="s">
        <v>130</v>
      </c>
      <c r="AT197" s="167" t="s">
        <v>68</v>
      </c>
      <c r="AU197" s="167" t="s">
        <v>69</v>
      </c>
      <c r="AY197" s="159" t="s">
        <v>123</v>
      </c>
      <c r="BK197" s="168">
        <f>SUM(BK198:BK203)</f>
        <v>0</v>
      </c>
    </row>
    <row r="198" spans="2:65" s="1" customFormat="1" ht="16.5" customHeight="1">
      <c r="B198" s="171"/>
      <c r="C198" s="172" t="s">
        <v>390</v>
      </c>
      <c r="D198" s="172" t="s">
        <v>125</v>
      </c>
      <c r="E198" s="173" t="s">
        <v>632</v>
      </c>
      <c r="F198" s="174" t="s">
        <v>633</v>
      </c>
      <c r="G198" s="175" t="s">
        <v>634</v>
      </c>
      <c r="H198" s="176">
        <v>30</v>
      </c>
      <c r="I198" s="177"/>
      <c r="J198" s="178">
        <f>ROUND(I198*H198,2)</f>
        <v>0</v>
      </c>
      <c r="K198" s="174" t="s">
        <v>173</v>
      </c>
      <c r="L198" s="39"/>
      <c r="M198" s="179" t="s">
        <v>5</v>
      </c>
      <c r="N198" s="180" t="s">
        <v>40</v>
      </c>
      <c r="O198" s="40"/>
      <c r="P198" s="181">
        <f>O198*H198</f>
        <v>0</v>
      </c>
      <c r="Q198" s="181">
        <v>0</v>
      </c>
      <c r="R198" s="181">
        <f>Q198*H198</f>
        <v>0</v>
      </c>
      <c r="S198" s="181">
        <v>0</v>
      </c>
      <c r="T198" s="182">
        <f>S198*H198</f>
        <v>0</v>
      </c>
      <c r="AR198" s="22" t="s">
        <v>635</v>
      </c>
      <c r="AT198" s="22" t="s">
        <v>125</v>
      </c>
      <c r="AU198" s="22" t="s">
        <v>77</v>
      </c>
      <c r="AY198" s="22" t="s">
        <v>123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22" t="s">
        <v>77</v>
      </c>
      <c r="BK198" s="183">
        <f>ROUND(I198*H198,2)</f>
        <v>0</v>
      </c>
      <c r="BL198" s="22" t="s">
        <v>635</v>
      </c>
      <c r="BM198" s="22" t="s">
        <v>636</v>
      </c>
    </row>
    <row r="199" spans="2:65" s="1" customFormat="1" ht="13.5">
      <c r="B199" s="39"/>
      <c r="D199" s="184" t="s">
        <v>132</v>
      </c>
      <c r="F199" s="185" t="s">
        <v>637</v>
      </c>
      <c r="I199" s="186"/>
      <c r="L199" s="39"/>
      <c r="M199" s="187"/>
      <c r="N199" s="40"/>
      <c r="O199" s="40"/>
      <c r="P199" s="40"/>
      <c r="Q199" s="40"/>
      <c r="R199" s="40"/>
      <c r="S199" s="40"/>
      <c r="T199" s="68"/>
      <c r="AT199" s="22" t="s">
        <v>132</v>
      </c>
      <c r="AU199" s="22" t="s">
        <v>77</v>
      </c>
    </row>
    <row r="200" spans="2:65" s="1" customFormat="1" ht="27">
      <c r="B200" s="39"/>
      <c r="D200" s="184" t="s">
        <v>134</v>
      </c>
      <c r="F200" s="188" t="s">
        <v>638</v>
      </c>
      <c r="I200" s="186"/>
      <c r="L200" s="39"/>
      <c r="M200" s="187"/>
      <c r="N200" s="40"/>
      <c r="O200" s="40"/>
      <c r="P200" s="40"/>
      <c r="Q200" s="40"/>
      <c r="R200" s="40"/>
      <c r="S200" s="40"/>
      <c r="T200" s="68"/>
      <c r="AT200" s="22" t="s">
        <v>134</v>
      </c>
      <c r="AU200" s="22" t="s">
        <v>77</v>
      </c>
    </row>
    <row r="201" spans="2:65" s="1" customFormat="1" ht="16.5" customHeight="1">
      <c r="B201" s="171"/>
      <c r="C201" s="172" t="s">
        <v>395</v>
      </c>
      <c r="D201" s="172" t="s">
        <v>125</v>
      </c>
      <c r="E201" s="173" t="s">
        <v>639</v>
      </c>
      <c r="F201" s="174" t="s">
        <v>640</v>
      </c>
      <c r="G201" s="175" t="s">
        <v>634</v>
      </c>
      <c r="H201" s="176">
        <v>30</v>
      </c>
      <c r="I201" s="177"/>
      <c r="J201" s="178">
        <f>ROUND(I201*H201,2)</f>
        <v>0</v>
      </c>
      <c r="K201" s="174" t="s">
        <v>173</v>
      </c>
      <c r="L201" s="39"/>
      <c r="M201" s="179" t="s">
        <v>5</v>
      </c>
      <c r="N201" s="180" t="s">
        <v>40</v>
      </c>
      <c r="O201" s="40"/>
      <c r="P201" s="181">
        <f>O201*H201</f>
        <v>0</v>
      </c>
      <c r="Q201" s="181">
        <v>0</v>
      </c>
      <c r="R201" s="181">
        <f>Q201*H201</f>
        <v>0</v>
      </c>
      <c r="S201" s="181">
        <v>0</v>
      </c>
      <c r="T201" s="182">
        <f>S201*H201</f>
        <v>0</v>
      </c>
      <c r="AR201" s="22" t="s">
        <v>635</v>
      </c>
      <c r="AT201" s="22" t="s">
        <v>125</v>
      </c>
      <c r="AU201" s="22" t="s">
        <v>77</v>
      </c>
      <c r="AY201" s="22" t="s">
        <v>123</v>
      </c>
      <c r="BE201" s="183">
        <f>IF(N201="základní",J201,0)</f>
        <v>0</v>
      </c>
      <c r="BF201" s="183">
        <f>IF(N201="snížená",J201,0)</f>
        <v>0</v>
      </c>
      <c r="BG201" s="183">
        <f>IF(N201="zákl. přenesená",J201,0)</f>
        <v>0</v>
      </c>
      <c r="BH201" s="183">
        <f>IF(N201="sníž. přenesená",J201,0)</f>
        <v>0</v>
      </c>
      <c r="BI201" s="183">
        <f>IF(N201="nulová",J201,0)</f>
        <v>0</v>
      </c>
      <c r="BJ201" s="22" t="s">
        <v>77</v>
      </c>
      <c r="BK201" s="183">
        <f>ROUND(I201*H201,2)</f>
        <v>0</v>
      </c>
      <c r="BL201" s="22" t="s">
        <v>635</v>
      </c>
      <c r="BM201" s="22" t="s">
        <v>641</v>
      </c>
    </row>
    <row r="202" spans="2:65" s="1" customFormat="1" ht="13.5">
      <c r="B202" s="39"/>
      <c r="D202" s="184" t="s">
        <v>132</v>
      </c>
      <c r="F202" s="185" t="s">
        <v>642</v>
      </c>
      <c r="I202" s="186"/>
      <c r="L202" s="39"/>
      <c r="M202" s="187"/>
      <c r="N202" s="40"/>
      <c r="O202" s="40"/>
      <c r="P202" s="40"/>
      <c r="Q202" s="40"/>
      <c r="R202" s="40"/>
      <c r="S202" s="40"/>
      <c r="T202" s="68"/>
      <c r="AT202" s="22" t="s">
        <v>132</v>
      </c>
      <c r="AU202" s="22" t="s">
        <v>77</v>
      </c>
    </row>
    <row r="203" spans="2:65" s="1" customFormat="1" ht="27">
      <c r="B203" s="39"/>
      <c r="D203" s="184" t="s">
        <v>134</v>
      </c>
      <c r="F203" s="188" t="s">
        <v>638</v>
      </c>
      <c r="I203" s="186"/>
      <c r="L203" s="39"/>
      <c r="M203" s="215"/>
      <c r="N203" s="216"/>
      <c r="O203" s="216"/>
      <c r="P203" s="216"/>
      <c r="Q203" s="216"/>
      <c r="R203" s="216"/>
      <c r="S203" s="216"/>
      <c r="T203" s="217"/>
      <c r="AT203" s="22" t="s">
        <v>134</v>
      </c>
      <c r="AU203" s="22" t="s">
        <v>77</v>
      </c>
    </row>
    <row r="204" spans="2:65" s="1" customFormat="1" ht="6.95" customHeight="1">
      <c r="B204" s="54"/>
      <c r="C204" s="55"/>
      <c r="D204" s="55"/>
      <c r="E204" s="55"/>
      <c r="F204" s="55"/>
      <c r="G204" s="55"/>
      <c r="H204" s="55"/>
      <c r="I204" s="125"/>
      <c r="J204" s="55"/>
      <c r="K204" s="55"/>
      <c r="L204" s="39"/>
    </row>
  </sheetData>
  <autoFilter ref="C84:K203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18" customWidth="1"/>
    <col min="2" max="2" width="1.6640625" style="218" customWidth="1"/>
    <col min="3" max="4" width="5" style="218" customWidth="1"/>
    <col min="5" max="5" width="11.6640625" style="218" customWidth="1"/>
    <col min="6" max="6" width="9.1640625" style="218" customWidth="1"/>
    <col min="7" max="7" width="5" style="218" customWidth="1"/>
    <col min="8" max="8" width="77.83203125" style="218" customWidth="1"/>
    <col min="9" max="10" width="20" style="218" customWidth="1"/>
    <col min="11" max="11" width="1.6640625" style="218" customWidth="1"/>
  </cols>
  <sheetData>
    <row r="1" spans="2:11" ht="37.5" customHeight="1"/>
    <row r="2" spans="2:11" ht="7.5" customHeight="1">
      <c r="B2" s="219"/>
      <c r="C2" s="220"/>
      <c r="D2" s="220"/>
      <c r="E2" s="220"/>
      <c r="F2" s="220"/>
      <c r="G2" s="220"/>
      <c r="H2" s="220"/>
      <c r="I2" s="220"/>
      <c r="J2" s="220"/>
      <c r="K2" s="221"/>
    </row>
    <row r="3" spans="2:11" s="13" customFormat="1" ht="45" customHeight="1">
      <c r="B3" s="222"/>
      <c r="C3" s="345" t="s">
        <v>643</v>
      </c>
      <c r="D3" s="345"/>
      <c r="E3" s="345"/>
      <c r="F3" s="345"/>
      <c r="G3" s="345"/>
      <c r="H3" s="345"/>
      <c r="I3" s="345"/>
      <c r="J3" s="345"/>
      <c r="K3" s="223"/>
    </row>
    <row r="4" spans="2:11" ht="25.5" customHeight="1">
      <c r="B4" s="224"/>
      <c r="C4" s="349" t="s">
        <v>644</v>
      </c>
      <c r="D4" s="349"/>
      <c r="E4" s="349"/>
      <c r="F4" s="349"/>
      <c r="G4" s="349"/>
      <c r="H4" s="349"/>
      <c r="I4" s="349"/>
      <c r="J4" s="349"/>
      <c r="K4" s="225"/>
    </row>
    <row r="5" spans="2:11" ht="5.25" customHeight="1">
      <c r="B5" s="224"/>
      <c r="C5" s="226"/>
      <c r="D5" s="226"/>
      <c r="E5" s="226"/>
      <c r="F5" s="226"/>
      <c r="G5" s="226"/>
      <c r="H5" s="226"/>
      <c r="I5" s="226"/>
      <c r="J5" s="226"/>
      <c r="K5" s="225"/>
    </row>
    <row r="6" spans="2:11" ht="15" customHeight="1">
      <c r="B6" s="224"/>
      <c r="C6" s="348" t="s">
        <v>645</v>
      </c>
      <c r="D6" s="348"/>
      <c r="E6" s="348"/>
      <c r="F6" s="348"/>
      <c r="G6" s="348"/>
      <c r="H6" s="348"/>
      <c r="I6" s="348"/>
      <c r="J6" s="348"/>
      <c r="K6" s="225"/>
    </row>
    <row r="7" spans="2:11" ht="15" customHeight="1">
      <c r="B7" s="228"/>
      <c r="C7" s="348" t="s">
        <v>646</v>
      </c>
      <c r="D7" s="348"/>
      <c r="E7" s="348"/>
      <c r="F7" s="348"/>
      <c r="G7" s="348"/>
      <c r="H7" s="348"/>
      <c r="I7" s="348"/>
      <c r="J7" s="348"/>
      <c r="K7" s="225"/>
    </row>
    <row r="8" spans="2:11" ht="12.75" customHeight="1">
      <c r="B8" s="228"/>
      <c r="C8" s="227"/>
      <c r="D8" s="227"/>
      <c r="E8" s="227"/>
      <c r="F8" s="227"/>
      <c r="G8" s="227"/>
      <c r="H8" s="227"/>
      <c r="I8" s="227"/>
      <c r="J8" s="227"/>
      <c r="K8" s="225"/>
    </row>
    <row r="9" spans="2:11" ht="15" customHeight="1">
      <c r="B9" s="228"/>
      <c r="C9" s="348" t="s">
        <v>647</v>
      </c>
      <c r="D9" s="348"/>
      <c r="E9" s="348"/>
      <c r="F9" s="348"/>
      <c r="G9" s="348"/>
      <c r="H9" s="348"/>
      <c r="I9" s="348"/>
      <c r="J9" s="348"/>
      <c r="K9" s="225"/>
    </row>
    <row r="10" spans="2:11" ht="15" customHeight="1">
      <c r="B10" s="228"/>
      <c r="C10" s="227"/>
      <c r="D10" s="348" t="s">
        <v>648</v>
      </c>
      <c r="E10" s="348"/>
      <c r="F10" s="348"/>
      <c r="G10" s="348"/>
      <c r="H10" s="348"/>
      <c r="I10" s="348"/>
      <c r="J10" s="348"/>
      <c r="K10" s="225"/>
    </row>
    <row r="11" spans="2:11" ht="15" customHeight="1">
      <c r="B11" s="228"/>
      <c r="C11" s="229"/>
      <c r="D11" s="348" t="s">
        <v>649</v>
      </c>
      <c r="E11" s="348"/>
      <c r="F11" s="348"/>
      <c r="G11" s="348"/>
      <c r="H11" s="348"/>
      <c r="I11" s="348"/>
      <c r="J11" s="348"/>
      <c r="K11" s="225"/>
    </row>
    <row r="12" spans="2:11" ht="12.75" customHeight="1">
      <c r="B12" s="228"/>
      <c r="C12" s="229"/>
      <c r="D12" s="229"/>
      <c r="E12" s="229"/>
      <c r="F12" s="229"/>
      <c r="G12" s="229"/>
      <c r="H12" s="229"/>
      <c r="I12" s="229"/>
      <c r="J12" s="229"/>
      <c r="K12" s="225"/>
    </row>
    <row r="13" spans="2:11" ht="15" customHeight="1">
      <c r="B13" s="228"/>
      <c r="C13" s="229"/>
      <c r="D13" s="348" t="s">
        <v>650</v>
      </c>
      <c r="E13" s="348"/>
      <c r="F13" s="348"/>
      <c r="G13" s="348"/>
      <c r="H13" s="348"/>
      <c r="I13" s="348"/>
      <c r="J13" s="348"/>
      <c r="K13" s="225"/>
    </row>
    <row r="14" spans="2:11" ht="15" customHeight="1">
      <c r="B14" s="228"/>
      <c r="C14" s="229"/>
      <c r="D14" s="348" t="s">
        <v>651</v>
      </c>
      <c r="E14" s="348"/>
      <c r="F14" s="348"/>
      <c r="G14" s="348"/>
      <c r="H14" s="348"/>
      <c r="I14" s="348"/>
      <c r="J14" s="348"/>
      <c r="K14" s="225"/>
    </row>
    <row r="15" spans="2:11" ht="15" customHeight="1">
      <c r="B15" s="228"/>
      <c r="C15" s="229"/>
      <c r="D15" s="348" t="s">
        <v>652</v>
      </c>
      <c r="E15" s="348"/>
      <c r="F15" s="348"/>
      <c r="G15" s="348"/>
      <c r="H15" s="348"/>
      <c r="I15" s="348"/>
      <c r="J15" s="348"/>
      <c r="K15" s="225"/>
    </row>
    <row r="16" spans="2:11" ht="15" customHeight="1">
      <c r="B16" s="228"/>
      <c r="C16" s="229"/>
      <c r="D16" s="229"/>
      <c r="E16" s="230" t="s">
        <v>76</v>
      </c>
      <c r="F16" s="348" t="s">
        <v>653</v>
      </c>
      <c r="G16" s="348"/>
      <c r="H16" s="348"/>
      <c r="I16" s="348"/>
      <c r="J16" s="348"/>
      <c r="K16" s="225"/>
    </row>
    <row r="17" spans="2:11" ht="15" customHeight="1">
      <c r="B17" s="228"/>
      <c r="C17" s="229"/>
      <c r="D17" s="229"/>
      <c r="E17" s="230" t="s">
        <v>654</v>
      </c>
      <c r="F17" s="348" t="s">
        <v>655</v>
      </c>
      <c r="G17" s="348"/>
      <c r="H17" s="348"/>
      <c r="I17" s="348"/>
      <c r="J17" s="348"/>
      <c r="K17" s="225"/>
    </row>
    <row r="18" spans="2:11" ht="15" customHeight="1">
      <c r="B18" s="228"/>
      <c r="C18" s="229"/>
      <c r="D18" s="229"/>
      <c r="E18" s="230" t="s">
        <v>656</v>
      </c>
      <c r="F18" s="348" t="s">
        <v>657</v>
      </c>
      <c r="G18" s="348"/>
      <c r="H18" s="348"/>
      <c r="I18" s="348"/>
      <c r="J18" s="348"/>
      <c r="K18" s="225"/>
    </row>
    <row r="19" spans="2:11" ht="15" customHeight="1">
      <c r="B19" s="228"/>
      <c r="C19" s="229"/>
      <c r="D19" s="229"/>
      <c r="E19" s="230" t="s">
        <v>658</v>
      </c>
      <c r="F19" s="348" t="s">
        <v>659</v>
      </c>
      <c r="G19" s="348"/>
      <c r="H19" s="348"/>
      <c r="I19" s="348"/>
      <c r="J19" s="348"/>
      <c r="K19" s="225"/>
    </row>
    <row r="20" spans="2:11" ht="15" customHeight="1">
      <c r="B20" s="228"/>
      <c r="C20" s="229"/>
      <c r="D20" s="229"/>
      <c r="E20" s="230" t="s">
        <v>660</v>
      </c>
      <c r="F20" s="348" t="s">
        <v>661</v>
      </c>
      <c r="G20" s="348"/>
      <c r="H20" s="348"/>
      <c r="I20" s="348"/>
      <c r="J20" s="348"/>
      <c r="K20" s="225"/>
    </row>
    <row r="21" spans="2:11" ht="15" customHeight="1">
      <c r="B21" s="228"/>
      <c r="C21" s="229"/>
      <c r="D21" s="229"/>
      <c r="E21" s="230" t="s">
        <v>662</v>
      </c>
      <c r="F21" s="348" t="s">
        <v>663</v>
      </c>
      <c r="G21" s="348"/>
      <c r="H21" s="348"/>
      <c r="I21" s="348"/>
      <c r="J21" s="348"/>
      <c r="K21" s="225"/>
    </row>
    <row r="22" spans="2:11" ht="12.75" customHeight="1">
      <c r="B22" s="228"/>
      <c r="C22" s="229"/>
      <c r="D22" s="229"/>
      <c r="E22" s="229"/>
      <c r="F22" s="229"/>
      <c r="G22" s="229"/>
      <c r="H22" s="229"/>
      <c r="I22" s="229"/>
      <c r="J22" s="229"/>
      <c r="K22" s="225"/>
    </row>
    <row r="23" spans="2:11" ht="15" customHeight="1">
      <c r="B23" s="228"/>
      <c r="C23" s="348" t="s">
        <v>664</v>
      </c>
      <c r="D23" s="348"/>
      <c r="E23" s="348"/>
      <c r="F23" s="348"/>
      <c r="G23" s="348"/>
      <c r="H23" s="348"/>
      <c r="I23" s="348"/>
      <c r="J23" s="348"/>
      <c r="K23" s="225"/>
    </row>
    <row r="24" spans="2:11" ht="15" customHeight="1">
      <c r="B24" s="228"/>
      <c r="C24" s="348" t="s">
        <v>665</v>
      </c>
      <c r="D24" s="348"/>
      <c r="E24" s="348"/>
      <c r="F24" s="348"/>
      <c r="G24" s="348"/>
      <c r="H24" s="348"/>
      <c r="I24" s="348"/>
      <c r="J24" s="348"/>
      <c r="K24" s="225"/>
    </row>
    <row r="25" spans="2:11" ht="15" customHeight="1">
      <c r="B25" s="228"/>
      <c r="C25" s="227"/>
      <c r="D25" s="348" t="s">
        <v>666</v>
      </c>
      <c r="E25" s="348"/>
      <c r="F25" s="348"/>
      <c r="G25" s="348"/>
      <c r="H25" s="348"/>
      <c r="I25" s="348"/>
      <c r="J25" s="348"/>
      <c r="K25" s="225"/>
    </row>
    <row r="26" spans="2:11" ht="15" customHeight="1">
      <c r="B26" s="228"/>
      <c r="C26" s="229"/>
      <c r="D26" s="348" t="s">
        <v>667</v>
      </c>
      <c r="E26" s="348"/>
      <c r="F26" s="348"/>
      <c r="G26" s="348"/>
      <c r="H26" s="348"/>
      <c r="I26" s="348"/>
      <c r="J26" s="348"/>
      <c r="K26" s="225"/>
    </row>
    <row r="27" spans="2:11" ht="12.75" customHeight="1">
      <c r="B27" s="228"/>
      <c r="C27" s="229"/>
      <c r="D27" s="229"/>
      <c r="E27" s="229"/>
      <c r="F27" s="229"/>
      <c r="G27" s="229"/>
      <c r="H27" s="229"/>
      <c r="I27" s="229"/>
      <c r="J27" s="229"/>
      <c r="K27" s="225"/>
    </row>
    <row r="28" spans="2:11" ht="15" customHeight="1">
      <c r="B28" s="228"/>
      <c r="C28" s="229"/>
      <c r="D28" s="348" t="s">
        <v>668</v>
      </c>
      <c r="E28" s="348"/>
      <c r="F28" s="348"/>
      <c r="G28" s="348"/>
      <c r="H28" s="348"/>
      <c r="I28" s="348"/>
      <c r="J28" s="348"/>
      <c r="K28" s="225"/>
    </row>
    <row r="29" spans="2:11" ht="15" customHeight="1">
      <c r="B29" s="228"/>
      <c r="C29" s="229"/>
      <c r="D29" s="348" t="s">
        <v>669</v>
      </c>
      <c r="E29" s="348"/>
      <c r="F29" s="348"/>
      <c r="G29" s="348"/>
      <c r="H29" s="348"/>
      <c r="I29" s="348"/>
      <c r="J29" s="348"/>
      <c r="K29" s="225"/>
    </row>
    <row r="30" spans="2:11" ht="12.75" customHeight="1">
      <c r="B30" s="228"/>
      <c r="C30" s="229"/>
      <c r="D30" s="229"/>
      <c r="E30" s="229"/>
      <c r="F30" s="229"/>
      <c r="G30" s="229"/>
      <c r="H30" s="229"/>
      <c r="I30" s="229"/>
      <c r="J30" s="229"/>
      <c r="K30" s="225"/>
    </row>
    <row r="31" spans="2:11" ht="15" customHeight="1">
      <c r="B31" s="228"/>
      <c r="C31" s="229"/>
      <c r="D31" s="348" t="s">
        <v>670</v>
      </c>
      <c r="E31" s="348"/>
      <c r="F31" s="348"/>
      <c r="G31" s="348"/>
      <c r="H31" s="348"/>
      <c r="I31" s="348"/>
      <c r="J31" s="348"/>
      <c r="K31" s="225"/>
    </row>
    <row r="32" spans="2:11" ht="15" customHeight="1">
      <c r="B32" s="228"/>
      <c r="C32" s="229"/>
      <c r="D32" s="348" t="s">
        <v>671</v>
      </c>
      <c r="E32" s="348"/>
      <c r="F32" s="348"/>
      <c r="G32" s="348"/>
      <c r="H32" s="348"/>
      <c r="I32" s="348"/>
      <c r="J32" s="348"/>
      <c r="K32" s="225"/>
    </row>
    <row r="33" spans="2:11" ht="15" customHeight="1">
      <c r="B33" s="228"/>
      <c r="C33" s="229"/>
      <c r="D33" s="348" t="s">
        <v>672</v>
      </c>
      <c r="E33" s="348"/>
      <c r="F33" s="348"/>
      <c r="G33" s="348"/>
      <c r="H33" s="348"/>
      <c r="I33" s="348"/>
      <c r="J33" s="348"/>
      <c r="K33" s="225"/>
    </row>
    <row r="34" spans="2:11" ht="15" customHeight="1">
      <c r="B34" s="228"/>
      <c r="C34" s="229"/>
      <c r="D34" s="227"/>
      <c r="E34" s="231" t="s">
        <v>108</v>
      </c>
      <c r="F34" s="227"/>
      <c r="G34" s="348" t="s">
        <v>673</v>
      </c>
      <c r="H34" s="348"/>
      <c r="I34" s="348"/>
      <c r="J34" s="348"/>
      <c r="K34" s="225"/>
    </row>
    <row r="35" spans="2:11" ht="30.75" customHeight="1">
      <c r="B35" s="228"/>
      <c r="C35" s="229"/>
      <c r="D35" s="227"/>
      <c r="E35" s="231" t="s">
        <v>674</v>
      </c>
      <c r="F35" s="227"/>
      <c r="G35" s="348" t="s">
        <v>675</v>
      </c>
      <c r="H35" s="348"/>
      <c r="I35" s="348"/>
      <c r="J35" s="348"/>
      <c r="K35" s="225"/>
    </row>
    <row r="36" spans="2:11" ht="15" customHeight="1">
      <c r="B36" s="228"/>
      <c r="C36" s="229"/>
      <c r="D36" s="227"/>
      <c r="E36" s="231" t="s">
        <v>50</v>
      </c>
      <c r="F36" s="227"/>
      <c r="G36" s="348" t="s">
        <v>676</v>
      </c>
      <c r="H36" s="348"/>
      <c r="I36" s="348"/>
      <c r="J36" s="348"/>
      <c r="K36" s="225"/>
    </row>
    <row r="37" spans="2:11" ht="15" customHeight="1">
      <c r="B37" s="228"/>
      <c r="C37" s="229"/>
      <c r="D37" s="227"/>
      <c r="E37" s="231" t="s">
        <v>109</v>
      </c>
      <c r="F37" s="227"/>
      <c r="G37" s="348" t="s">
        <v>677</v>
      </c>
      <c r="H37" s="348"/>
      <c r="I37" s="348"/>
      <c r="J37" s="348"/>
      <c r="K37" s="225"/>
    </row>
    <row r="38" spans="2:11" ht="15" customHeight="1">
      <c r="B38" s="228"/>
      <c r="C38" s="229"/>
      <c r="D38" s="227"/>
      <c r="E38" s="231" t="s">
        <v>110</v>
      </c>
      <c r="F38" s="227"/>
      <c r="G38" s="348" t="s">
        <v>678</v>
      </c>
      <c r="H38" s="348"/>
      <c r="I38" s="348"/>
      <c r="J38" s="348"/>
      <c r="K38" s="225"/>
    </row>
    <row r="39" spans="2:11" ht="15" customHeight="1">
      <c r="B39" s="228"/>
      <c r="C39" s="229"/>
      <c r="D39" s="227"/>
      <c r="E39" s="231" t="s">
        <v>111</v>
      </c>
      <c r="F39" s="227"/>
      <c r="G39" s="348" t="s">
        <v>679</v>
      </c>
      <c r="H39" s="348"/>
      <c r="I39" s="348"/>
      <c r="J39" s="348"/>
      <c r="K39" s="225"/>
    </row>
    <row r="40" spans="2:11" ht="15" customHeight="1">
      <c r="B40" s="228"/>
      <c r="C40" s="229"/>
      <c r="D40" s="227"/>
      <c r="E40" s="231" t="s">
        <v>680</v>
      </c>
      <c r="F40" s="227"/>
      <c r="G40" s="348" t="s">
        <v>681</v>
      </c>
      <c r="H40" s="348"/>
      <c r="I40" s="348"/>
      <c r="J40" s="348"/>
      <c r="K40" s="225"/>
    </row>
    <row r="41" spans="2:11" ht="15" customHeight="1">
      <c r="B41" s="228"/>
      <c r="C41" s="229"/>
      <c r="D41" s="227"/>
      <c r="E41" s="231"/>
      <c r="F41" s="227"/>
      <c r="G41" s="348" t="s">
        <v>682</v>
      </c>
      <c r="H41" s="348"/>
      <c r="I41" s="348"/>
      <c r="J41" s="348"/>
      <c r="K41" s="225"/>
    </row>
    <row r="42" spans="2:11" ht="15" customHeight="1">
      <c r="B42" s="228"/>
      <c r="C42" s="229"/>
      <c r="D42" s="227"/>
      <c r="E42" s="231" t="s">
        <v>683</v>
      </c>
      <c r="F42" s="227"/>
      <c r="G42" s="348" t="s">
        <v>684</v>
      </c>
      <c r="H42" s="348"/>
      <c r="I42" s="348"/>
      <c r="J42" s="348"/>
      <c r="K42" s="225"/>
    </row>
    <row r="43" spans="2:11" ht="15" customHeight="1">
      <c r="B43" s="228"/>
      <c r="C43" s="229"/>
      <c r="D43" s="227"/>
      <c r="E43" s="231" t="s">
        <v>113</v>
      </c>
      <c r="F43" s="227"/>
      <c r="G43" s="348" t="s">
        <v>685</v>
      </c>
      <c r="H43" s="348"/>
      <c r="I43" s="348"/>
      <c r="J43" s="348"/>
      <c r="K43" s="225"/>
    </row>
    <row r="44" spans="2:11" ht="12.75" customHeight="1">
      <c r="B44" s="228"/>
      <c r="C44" s="229"/>
      <c r="D44" s="227"/>
      <c r="E44" s="227"/>
      <c r="F44" s="227"/>
      <c r="G44" s="227"/>
      <c r="H44" s="227"/>
      <c r="I44" s="227"/>
      <c r="J44" s="227"/>
      <c r="K44" s="225"/>
    </row>
    <row r="45" spans="2:11" ht="15" customHeight="1">
      <c r="B45" s="228"/>
      <c r="C45" s="229"/>
      <c r="D45" s="348" t="s">
        <v>686</v>
      </c>
      <c r="E45" s="348"/>
      <c r="F45" s="348"/>
      <c r="G45" s="348"/>
      <c r="H45" s="348"/>
      <c r="I45" s="348"/>
      <c r="J45" s="348"/>
      <c r="K45" s="225"/>
    </row>
    <row r="46" spans="2:11" ht="15" customHeight="1">
      <c r="B46" s="228"/>
      <c r="C46" s="229"/>
      <c r="D46" s="229"/>
      <c r="E46" s="348" t="s">
        <v>687</v>
      </c>
      <c r="F46" s="348"/>
      <c r="G46" s="348"/>
      <c r="H46" s="348"/>
      <c r="I46" s="348"/>
      <c r="J46" s="348"/>
      <c r="K46" s="225"/>
    </row>
    <row r="47" spans="2:11" ht="15" customHeight="1">
      <c r="B47" s="228"/>
      <c r="C47" s="229"/>
      <c r="D47" s="229"/>
      <c r="E47" s="348" t="s">
        <v>688</v>
      </c>
      <c r="F47" s="348"/>
      <c r="G47" s="348"/>
      <c r="H47" s="348"/>
      <c r="I47" s="348"/>
      <c r="J47" s="348"/>
      <c r="K47" s="225"/>
    </row>
    <row r="48" spans="2:11" ht="15" customHeight="1">
      <c r="B48" s="228"/>
      <c r="C48" s="229"/>
      <c r="D48" s="229"/>
      <c r="E48" s="348" t="s">
        <v>689</v>
      </c>
      <c r="F48" s="348"/>
      <c r="G48" s="348"/>
      <c r="H48" s="348"/>
      <c r="I48" s="348"/>
      <c r="J48" s="348"/>
      <c r="K48" s="225"/>
    </row>
    <row r="49" spans="2:11" ht="15" customHeight="1">
      <c r="B49" s="228"/>
      <c r="C49" s="229"/>
      <c r="D49" s="348" t="s">
        <v>690</v>
      </c>
      <c r="E49" s="348"/>
      <c r="F49" s="348"/>
      <c r="G49" s="348"/>
      <c r="H49" s="348"/>
      <c r="I49" s="348"/>
      <c r="J49" s="348"/>
      <c r="K49" s="225"/>
    </row>
    <row r="50" spans="2:11" ht="25.5" customHeight="1">
      <c r="B50" s="224"/>
      <c r="C50" s="349" t="s">
        <v>691</v>
      </c>
      <c r="D50" s="349"/>
      <c r="E50" s="349"/>
      <c r="F50" s="349"/>
      <c r="G50" s="349"/>
      <c r="H50" s="349"/>
      <c r="I50" s="349"/>
      <c r="J50" s="349"/>
      <c r="K50" s="225"/>
    </row>
    <row r="51" spans="2:11" ht="5.25" customHeight="1">
      <c r="B51" s="224"/>
      <c r="C51" s="226"/>
      <c r="D51" s="226"/>
      <c r="E51" s="226"/>
      <c r="F51" s="226"/>
      <c r="G51" s="226"/>
      <c r="H51" s="226"/>
      <c r="I51" s="226"/>
      <c r="J51" s="226"/>
      <c r="K51" s="225"/>
    </row>
    <row r="52" spans="2:11" ht="15" customHeight="1">
      <c r="B52" s="224"/>
      <c r="C52" s="348" t="s">
        <v>692</v>
      </c>
      <c r="D52" s="348"/>
      <c r="E52" s="348"/>
      <c r="F52" s="348"/>
      <c r="G52" s="348"/>
      <c r="H52" s="348"/>
      <c r="I52" s="348"/>
      <c r="J52" s="348"/>
      <c r="K52" s="225"/>
    </row>
    <row r="53" spans="2:11" ht="15" customHeight="1">
      <c r="B53" s="224"/>
      <c r="C53" s="348" t="s">
        <v>693</v>
      </c>
      <c r="D53" s="348"/>
      <c r="E53" s="348"/>
      <c r="F53" s="348"/>
      <c r="G53" s="348"/>
      <c r="H53" s="348"/>
      <c r="I53" s="348"/>
      <c r="J53" s="348"/>
      <c r="K53" s="225"/>
    </row>
    <row r="54" spans="2:11" ht="12.75" customHeight="1">
      <c r="B54" s="224"/>
      <c r="C54" s="227"/>
      <c r="D54" s="227"/>
      <c r="E54" s="227"/>
      <c r="F54" s="227"/>
      <c r="G54" s="227"/>
      <c r="H54" s="227"/>
      <c r="I54" s="227"/>
      <c r="J54" s="227"/>
      <c r="K54" s="225"/>
    </row>
    <row r="55" spans="2:11" ht="15" customHeight="1">
      <c r="B55" s="224"/>
      <c r="C55" s="348" t="s">
        <v>694</v>
      </c>
      <c r="D55" s="348"/>
      <c r="E55" s="348"/>
      <c r="F55" s="348"/>
      <c r="G55" s="348"/>
      <c r="H55" s="348"/>
      <c r="I55" s="348"/>
      <c r="J55" s="348"/>
      <c r="K55" s="225"/>
    </row>
    <row r="56" spans="2:11" ht="15" customHeight="1">
      <c r="B56" s="224"/>
      <c r="C56" s="229"/>
      <c r="D56" s="348" t="s">
        <v>695</v>
      </c>
      <c r="E56" s="348"/>
      <c r="F56" s="348"/>
      <c r="G56" s="348"/>
      <c r="H56" s="348"/>
      <c r="I56" s="348"/>
      <c r="J56" s="348"/>
      <c r="K56" s="225"/>
    </row>
    <row r="57" spans="2:11" ht="15" customHeight="1">
      <c r="B57" s="224"/>
      <c r="C57" s="229"/>
      <c r="D57" s="348" t="s">
        <v>696</v>
      </c>
      <c r="E57" s="348"/>
      <c r="F57" s="348"/>
      <c r="G57" s="348"/>
      <c r="H57" s="348"/>
      <c r="I57" s="348"/>
      <c r="J57" s="348"/>
      <c r="K57" s="225"/>
    </row>
    <row r="58" spans="2:11" ht="15" customHeight="1">
      <c r="B58" s="224"/>
      <c r="C58" s="229"/>
      <c r="D58" s="348" t="s">
        <v>697</v>
      </c>
      <c r="E58" s="348"/>
      <c r="F58" s="348"/>
      <c r="G58" s="348"/>
      <c r="H58" s="348"/>
      <c r="I58" s="348"/>
      <c r="J58" s="348"/>
      <c r="K58" s="225"/>
    </row>
    <row r="59" spans="2:11" ht="15" customHeight="1">
      <c r="B59" s="224"/>
      <c r="C59" s="229"/>
      <c r="D59" s="348" t="s">
        <v>698</v>
      </c>
      <c r="E59" s="348"/>
      <c r="F59" s="348"/>
      <c r="G59" s="348"/>
      <c r="H59" s="348"/>
      <c r="I59" s="348"/>
      <c r="J59" s="348"/>
      <c r="K59" s="225"/>
    </row>
    <row r="60" spans="2:11" ht="15" customHeight="1">
      <c r="B60" s="224"/>
      <c r="C60" s="229"/>
      <c r="D60" s="347" t="s">
        <v>699</v>
      </c>
      <c r="E60" s="347"/>
      <c r="F60" s="347"/>
      <c r="G60" s="347"/>
      <c r="H60" s="347"/>
      <c r="I60" s="347"/>
      <c r="J60" s="347"/>
      <c r="K60" s="225"/>
    </row>
    <row r="61" spans="2:11" ht="15" customHeight="1">
      <c r="B61" s="224"/>
      <c r="C61" s="229"/>
      <c r="D61" s="348" t="s">
        <v>700</v>
      </c>
      <c r="E61" s="348"/>
      <c r="F61" s="348"/>
      <c r="G61" s="348"/>
      <c r="H61" s="348"/>
      <c r="I61" s="348"/>
      <c r="J61" s="348"/>
      <c r="K61" s="225"/>
    </row>
    <row r="62" spans="2:11" ht="12.75" customHeight="1">
      <c r="B62" s="224"/>
      <c r="C62" s="229"/>
      <c r="D62" s="229"/>
      <c r="E62" s="232"/>
      <c r="F62" s="229"/>
      <c r="G62" s="229"/>
      <c r="H62" s="229"/>
      <c r="I62" s="229"/>
      <c r="J62" s="229"/>
      <c r="K62" s="225"/>
    </row>
    <row r="63" spans="2:11" ht="15" customHeight="1">
      <c r="B63" s="224"/>
      <c r="C63" s="229"/>
      <c r="D63" s="348" t="s">
        <v>701</v>
      </c>
      <c r="E63" s="348"/>
      <c r="F63" s="348"/>
      <c r="G63" s="348"/>
      <c r="H63" s="348"/>
      <c r="I63" s="348"/>
      <c r="J63" s="348"/>
      <c r="K63" s="225"/>
    </row>
    <row r="64" spans="2:11" ht="15" customHeight="1">
      <c r="B64" s="224"/>
      <c r="C64" s="229"/>
      <c r="D64" s="347" t="s">
        <v>702</v>
      </c>
      <c r="E64" s="347"/>
      <c r="F64" s="347"/>
      <c r="G64" s="347"/>
      <c r="H64" s="347"/>
      <c r="I64" s="347"/>
      <c r="J64" s="347"/>
      <c r="K64" s="225"/>
    </row>
    <row r="65" spans="2:11" ht="15" customHeight="1">
      <c r="B65" s="224"/>
      <c r="C65" s="229"/>
      <c r="D65" s="348" t="s">
        <v>703</v>
      </c>
      <c r="E65" s="348"/>
      <c r="F65" s="348"/>
      <c r="G65" s="348"/>
      <c r="H65" s="348"/>
      <c r="I65" s="348"/>
      <c r="J65" s="348"/>
      <c r="K65" s="225"/>
    </row>
    <row r="66" spans="2:11" ht="15" customHeight="1">
      <c r="B66" s="224"/>
      <c r="C66" s="229"/>
      <c r="D66" s="348" t="s">
        <v>704</v>
      </c>
      <c r="E66" s="348"/>
      <c r="F66" s="348"/>
      <c r="G66" s="348"/>
      <c r="H66" s="348"/>
      <c r="I66" s="348"/>
      <c r="J66" s="348"/>
      <c r="K66" s="225"/>
    </row>
    <row r="67" spans="2:11" ht="15" customHeight="1">
      <c r="B67" s="224"/>
      <c r="C67" s="229"/>
      <c r="D67" s="348" t="s">
        <v>705</v>
      </c>
      <c r="E67" s="348"/>
      <c r="F67" s="348"/>
      <c r="G67" s="348"/>
      <c r="H67" s="348"/>
      <c r="I67" s="348"/>
      <c r="J67" s="348"/>
      <c r="K67" s="225"/>
    </row>
    <row r="68" spans="2:11" ht="15" customHeight="1">
      <c r="B68" s="224"/>
      <c r="C68" s="229"/>
      <c r="D68" s="348" t="s">
        <v>706</v>
      </c>
      <c r="E68" s="348"/>
      <c r="F68" s="348"/>
      <c r="G68" s="348"/>
      <c r="H68" s="348"/>
      <c r="I68" s="348"/>
      <c r="J68" s="348"/>
      <c r="K68" s="225"/>
    </row>
    <row r="69" spans="2:11" ht="12.75" customHeight="1">
      <c r="B69" s="233"/>
      <c r="C69" s="234"/>
      <c r="D69" s="234"/>
      <c r="E69" s="234"/>
      <c r="F69" s="234"/>
      <c r="G69" s="234"/>
      <c r="H69" s="234"/>
      <c r="I69" s="234"/>
      <c r="J69" s="234"/>
      <c r="K69" s="235"/>
    </row>
    <row r="70" spans="2:11" ht="18.75" customHeight="1">
      <c r="B70" s="236"/>
      <c r="C70" s="236"/>
      <c r="D70" s="236"/>
      <c r="E70" s="236"/>
      <c r="F70" s="236"/>
      <c r="G70" s="236"/>
      <c r="H70" s="236"/>
      <c r="I70" s="236"/>
      <c r="J70" s="236"/>
      <c r="K70" s="237"/>
    </row>
    <row r="71" spans="2:11" ht="18.75" customHeight="1">
      <c r="B71" s="237"/>
      <c r="C71" s="237"/>
      <c r="D71" s="237"/>
      <c r="E71" s="237"/>
      <c r="F71" s="237"/>
      <c r="G71" s="237"/>
      <c r="H71" s="237"/>
      <c r="I71" s="237"/>
      <c r="J71" s="237"/>
      <c r="K71" s="237"/>
    </row>
    <row r="72" spans="2:11" ht="7.5" customHeight="1">
      <c r="B72" s="238"/>
      <c r="C72" s="239"/>
      <c r="D72" s="239"/>
      <c r="E72" s="239"/>
      <c r="F72" s="239"/>
      <c r="G72" s="239"/>
      <c r="H72" s="239"/>
      <c r="I72" s="239"/>
      <c r="J72" s="239"/>
      <c r="K72" s="240"/>
    </row>
    <row r="73" spans="2:11" ht="45" customHeight="1">
      <c r="B73" s="241"/>
      <c r="C73" s="346" t="s">
        <v>87</v>
      </c>
      <c r="D73" s="346"/>
      <c r="E73" s="346"/>
      <c r="F73" s="346"/>
      <c r="G73" s="346"/>
      <c r="H73" s="346"/>
      <c r="I73" s="346"/>
      <c r="J73" s="346"/>
      <c r="K73" s="242"/>
    </row>
    <row r="74" spans="2:11" ht="17.25" customHeight="1">
      <c r="B74" s="241"/>
      <c r="C74" s="243" t="s">
        <v>707</v>
      </c>
      <c r="D74" s="243"/>
      <c r="E74" s="243"/>
      <c r="F74" s="243" t="s">
        <v>708</v>
      </c>
      <c r="G74" s="244"/>
      <c r="H74" s="243" t="s">
        <v>109</v>
      </c>
      <c r="I74" s="243" t="s">
        <v>54</v>
      </c>
      <c r="J74" s="243" t="s">
        <v>709</v>
      </c>
      <c r="K74" s="242"/>
    </row>
    <row r="75" spans="2:11" ht="17.25" customHeight="1">
      <c r="B75" s="241"/>
      <c r="C75" s="245" t="s">
        <v>710</v>
      </c>
      <c r="D75" s="245"/>
      <c r="E75" s="245"/>
      <c r="F75" s="246" t="s">
        <v>711</v>
      </c>
      <c r="G75" s="247"/>
      <c r="H75" s="245"/>
      <c r="I75" s="245"/>
      <c r="J75" s="245" t="s">
        <v>712</v>
      </c>
      <c r="K75" s="242"/>
    </row>
    <row r="76" spans="2:11" ht="5.25" customHeight="1">
      <c r="B76" s="241"/>
      <c r="C76" s="248"/>
      <c r="D76" s="248"/>
      <c r="E76" s="248"/>
      <c r="F76" s="248"/>
      <c r="G76" s="249"/>
      <c r="H76" s="248"/>
      <c r="I76" s="248"/>
      <c r="J76" s="248"/>
      <c r="K76" s="242"/>
    </row>
    <row r="77" spans="2:11" ht="15" customHeight="1">
      <c r="B77" s="241"/>
      <c r="C77" s="231" t="s">
        <v>50</v>
      </c>
      <c r="D77" s="248"/>
      <c r="E77" s="248"/>
      <c r="F77" s="250" t="s">
        <v>713</v>
      </c>
      <c r="G77" s="249"/>
      <c r="H77" s="231" t="s">
        <v>714</v>
      </c>
      <c r="I77" s="231" t="s">
        <v>715</v>
      </c>
      <c r="J77" s="231">
        <v>20</v>
      </c>
      <c r="K77" s="242"/>
    </row>
    <row r="78" spans="2:11" ht="15" customHeight="1">
      <c r="B78" s="241"/>
      <c r="C78" s="231" t="s">
        <v>716</v>
      </c>
      <c r="D78" s="231"/>
      <c r="E78" s="231"/>
      <c r="F78" s="250" t="s">
        <v>713</v>
      </c>
      <c r="G78" s="249"/>
      <c r="H78" s="231" t="s">
        <v>717</v>
      </c>
      <c r="I78" s="231" t="s">
        <v>715</v>
      </c>
      <c r="J78" s="231">
        <v>120</v>
      </c>
      <c r="K78" s="242"/>
    </row>
    <row r="79" spans="2:11" ht="15" customHeight="1">
      <c r="B79" s="251"/>
      <c r="C79" s="231" t="s">
        <v>718</v>
      </c>
      <c r="D79" s="231"/>
      <c r="E79" s="231"/>
      <c r="F79" s="250" t="s">
        <v>719</v>
      </c>
      <c r="G79" s="249"/>
      <c r="H79" s="231" t="s">
        <v>720</v>
      </c>
      <c r="I79" s="231" t="s">
        <v>715</v>
      </c>
      <c r="J79" s="231">
        <v>50</v>
      </c>
      <c r="K79" s="242"/>
    </row>
    <row r="80" spans="2:11" ht="15" customHeight="1">
      <c r="B80" s="251"/>
      <c r="C80" s="231" t="s">
        <v>721</v>
      </c>
      <c r="D80" s="231"/>
      <c r="E80" s="231"/>
      <c r="F80" s="250" t="s">
        <v>713</v>
      </c>
      <c r="G80" s="249"/>
      <c r="H80" s="231" t="s">
        <v>722</v>
      </c>
      <c r="I80" s="231" t="s">
        <v>723</v>
      </c>
      <c r="J80" s="231"/>
      <c r="K80" s="242"/>
    </row>
    <row r="81" spans="2:11" ht="15" customHeight="1">
      <c r="B81" s="251"/>
      <c r="C81" s="252" t="s">
        <v>724</v>
      </c>
      <c r="D81" s="252"/>
      <c r="E81" s="252"/>
      <c r="F81" s="253" t="s">
        <v>719</v>
      </c>
      <c r="G81" s="252"/>
      <c r="H81" s="252" t="s">
        <v>725</v>
      </c>
      <c r="I81" s="252" t="s">
        <v>715</v>
      </c>
      <c r="J81" s="252">
        <v>15</v>
      </c>
      <c r="K81" s="242"/>
    </row>
    <row r="82" spans="2:11" ht="15" customHeight="1">
      <c r="B82" s="251"/>
      <c r="C82" s="252" t="s">
        <v>726</v>
      </c>
      <c r="D82" s="252"/>
      <c r="E82" s="252"/>
      <c r="F82" s="253" t="s">
        <v>719</v>
      </c>
      <c r="G82" s="252"/>
      <c r="H82" s="252" t="s">
        <v>727</v>
      </c>
      <c r="I82" s="252" t="s">
        <v>715</v>
      </c>
      <c r="J82" s="252">
        <v>15</v>
      </c>
      <c r="K82" s="242"/>
    </row>
    <row r="83" spans="2:11" ht="15" customHeight="1">
      <c r="B83" s="251"/>
      <c r="C83" s="252" t="s">
        <v>728</v>
      </c>
      <c r="D83" s="252"/>
      <c r="E83" s="252"/>
      <c r="F83" s="253" t="s">
        <v>719</v>
      </c>
      <c r="G83" s="252"/>
      <c r="H83" s="252" t="s">
        <v>729</v>
      </c>
      <c r="I83" s="252" t="s">
        <v>715</v>
      </c>
      <c r="J83" s="252">
        <v>20</v>
      </c>
      <c r="K83" s="242"/>
    </row>
    <row r="84" spans="2:11" ht="15" customHeight="1">
      <c r="B84" s="251"/>
      <c r="C84" s="252" t="s">
        <v>730</v>
      </c>
      <c r="D84" s="252"/>
      <c r="E84" s="252"/>
      <c r="F84" s="253" t="s">
        <v>719</v>
      </c>
      <c r="G84" s="252"/>
      <c r="H84" s="252" t="s">
        <v>731</v>
      </c>
      <c r="I84" s="252" t="s">
        <v>715</v>
      </c>
      <c r="J84" s="252">
        <v>20</v>
      </c>
      <c r="K84" s="242"/>
    </row>
    <row r="85" spans="2:11" ht="15" customHeight="1">
      <c r="B85" s="251"/>
      <c r="C85" s="231" t="s">
        <v>732</v>
      </c>
      <c r="D85" s="231"/>
      <c r="E85" s="231"/>
      <c r="F85" s="250" t="s">
        <v>719</v>
      </c>
      <c r="G85" s="249"/>
      <c r="H85" s="231" t="s">
        <v>733</v>
      </c>
      <c r="I85" s="231" t="s">
        <v>715</v>
      </c>
      <c r="J85" s="231">
        <v>50</v>
      </c>
      <c r="K85" s="242"/>
    </row>
    <row r="86" spans="2:11" ht="15" customHeight="1">
      <c r="B86" s="251"/>
      <c r="C86" s="231" t="s">
        <v>734</v>
      </c>
      <c r="D86" s="231"/>
      <c r="E86" s="231"/>
      <c r="F86" s="250" t="s">
        <v>719</v>
      </c>
      <c r="G86" s="249"/>
      <c r="H86" s="231" t="s">
        <v>735</v>
      </c>
      <c r="I86" s="231" t="s">
        <v>715</v>
      </c>
      <c r="J86" s="231">
        <v>20</v>
      </c>
      <c r="K86" s="242"/>
    </row>
    <row r="87" spans="2:11" ht="15" customHeight="1">
      <c r="B87" s="251"/>
      <c r="C87" s="231" t="s">
        <v>736</v>
      </c>
      <c r="D87" s="231"/>
      <c r="E87" s="231"/>
      <c r="F87" s="250" t="s">
        <v>719</v>
      </c>
      <c r="G87" s="249"/>
      <c r="H87" s="231" t="s">
        <v>737</v>
      </c>
      <c r="I87" s="231" t="s">
        <v>715</v>
      </c>
      <c r="J87" s="231">
        <v>20</v>
      </c>
      <c r="K87" s="242"/>
    </row>
    <row r="88" spans="2:11" ht="15" customHeight="1">
      <c r="B88" s="251"/>
      <c r="C88" s="231" t="s">
        <v>738</v>
      </c>
      <c r="D88" s="231"/>
      <c r="E88" s="231"/>
      <c r="F88" s="250" t="s">
        <v>719</v>
      </c>
      <c r="G88" s="249"/>
      <c r="H88" s="231" t="s">
        <v>739</v>
      </c>
      <c r="I88" s="231" t="s">
        <v>715</v>
      </c>
      <c r="J88" s="231">
        <v>50</v>
      </c>
      <c r="K88" s="242"/>
    </row>
    <row r="89" spans="2:11" ht="15" customHeight="1">
      <c r="B89" s="251"/>
      <c r="C89" s="231" t="s">
        <v>740</v>
      </c>
      <c r="D89" s="231"/>
      <c r="E89" s="231"/>
      <c r="F89" s="250" t="s">
        <v>719</v>
      </c>
      <c r="G89" s="249"/>
      <c r="H89" s="231" t="s">
        <v>740</v>
      </c>
      <c r="I89" s="231" t="s">
        <v>715</v>
      </c>
      <c r="J89" s="231">
        <v>50</v>
      </c>
      <c r="K89" s="242"/>
    </row>
    <row r="90" spans="2:11" ht="15" customHeight="1">
      <c r="B90" s="251"/>
      <c r="C90" s="231" t="s">
        <v>114</v>
      </c>
      <c r="D90" s="231"/>
      <c r="E90" s="231"/>
      <c r="F90" s="250" t="s">
        <v>719</v>
      </c>
      <c r="G90" s="249"/>
      <c r="H90" s="231" t="s">
        <v>741</v>
      </c>
      <c r="I90" s="231" t="s">
        <v>715</v>
      </c>
      <c r="J90" s="231">
        <v>255</v>
      </c>
      <c r="K90" s="242"/>
    </row>
    <row r="91" spans="2:11" ht="15" customHeight="1">
      <c r="B91" s="251"/>
      <c r="C91" s="231" t="s">
        <v>742</v>
      </c>
      <c r="D91" s="231"/>
      <c r="E91" s="231"/>
      <c r="F91" s="250" t="s">
        <v>713</v>
      </c>
      <c r="G91" s="249"/>
      <c r="H91" s="231" t="s">
        <v>743</v>
      </c>
      <c r="I91" s="231" t="s">
        <v>744</v>
      </c>
      <c r="J91" s="231"/>
      <c r="K91" s="242"/>
    </row>
    <row r="92" spans="2:11" ht="15" customHeight="1">
      <c r="B92" s="251"/>
      <c r="C92" s="231" t="s">
        <v>745</v>
      </c>
      <c r="D92" s="231"/>
      <c r="E92" s="231"/>
      <c r="F92" s="250" t="s">
        <v>713</v>
      </c>
      <c r="G92" s="249"/>
      <c r="H92" s="231" t="s">
        <v>746</v>
      </c>
      <c r="I92" s="231" t="s">
        <v>747</v>
      </c>
      <c r="J92" s="231"/>
      <c r="K92" s="242"/>
    </row>
    <row r="93" spans="2:11" ht="15" customHeight="1">
      <c r="B93" s="251"/>
      <c r="C93" s="231" t="s">
        <v>748</v>
      </c>
      <c r="D93" s="231"/>
      <c r="E93" s="231"/>
      <c r="F93" s="250" t="s">
        <v>713</v>
      </c>
      <c r="G93" s="249"/>
      <c r="H93" s="231" t="s">
        <v>748</v>
      </c>
      <c r="I93" s="231" t="s">
        <v>747</v>
      </c>
      <c r="J93" s="231"/>
      <c r="K93" s="242"/>
    </row>
    <row r="94" spans="2:11" ht="15" customHeight="1">
      <c r="B94" s="251"/>
      <c r="C94" s="231" t="s">
        <v>35</v>
      </c>
      <c r="D94" s="231"/>
      <c r="E94" s="231"/>
      <c r="F94" s="250" t="s">
        <v>713</v>
      </c>
      <c r="G94" s="249"/>
      <c r="H94" s="231" t="s">
        <v>749</v>
      </c>
      <c r="I94" s="231" t="s">
        <v>747</v>
      </c>
      <c r="J94" s="231"/>
      <c r="K94" s="242"/>
    </row>
    <row r="95" spans="2:11" ht="15" customHeight="1">
      <c r="B95" s="251"/>
      <c r="C95" s="231" t="s">
        <v>45</v>
      </c>
      <c r="D95" s="231"/>
      <c r="E95" s="231"/>
      <c r="F95" s="250" t="s">
        <v>713</v>
      </c>
      <c r="G95" s="249"/>
      <c r="H95" s="231" t="s">
        <v>750</v>
      </c>
      <c r="I95" s="231" t="s">
        <v>747</v>
      </c>
      <c r="J95" s="231"/>
      <c r="K95" s="242"/>
    </row>
    <row r="96" spans="2:11" ht="15" customHeight="1">
      <c r="B96" s="254"/>
      <c r="C96" s="255"/>
      <c r="D96" s="255"/>
      <c r="E96" s="255"/>
      <c r="F96" s="255"/>
      <c r="G96" s="255"/>
      <c r="H96" s="255"/>
      <c r="I96" s="255"/>
      <c r="J96" s="255"/>
      <c r="K96" s="256"/>
    </row>
    <row r="97" spans="2:11" ht="18.75" customHeight="1">
      <c r="B97" s="257"/>
      <c r="C97" s="258"/>
      <c r="D97" s="258"/>
      <c r="E97" s="258"/>
      <c r="F97" s="258"/>
      <c r="G97" s="258"/>
      <c r="H97" s="258"/>
      <c r="I97" s="258"/>
      <c r="J97" s="258"/>
      <c r="K97" s="257"/>
    </row>
    <row r="98" spans="2:11" ht="18.75" customHeight="1">
      <c r="B98" s="237"/>
      <c r="C98" s="237"/>
      <c r="D98" s="237"/>
      <c r="E98" s="237"/>
      <c r="F98" s="237"/>
      <c r="G98" s="237"/>
      <c r="H98" s="237"/>
      <c r="I98" s="237"/>
      <c r="J98" s="237"/>
      <c r="K98" s="237"/>
    </row>
    <row r="99" spans="2:11" ht="7.5" customHeight="1">
      <c r="B99" s="238"/>
      <c r="C99" s="239"/>
      <c r="D99" s="239"/>
      <c r="E99" s="239"/>
      <c r="F99" s="239"/>
      <c r="G99" s="239"/>
      <c r="H99" s="239"/>
      <c r="I99" s="239"/>
      <c r="J99" s="239"/>
      <c r="K99" s="240"/>
    </row>
    <row r="100" spans="2:11" ht="45" customHeight="1">
      <c r="B100" s="241"/>
      <c r="C100" s="346" t="s">
        <v>751</v>
      </c>
      <c r="D100" s="346"/>
      <c r="E100" s="346"/>
      <c r="F100" s="346"/>
      <c r="G100" s="346"/>
      <c r="H100" s="346"/>
      <c r="I100" s="346"/>
      <c r="J100" s="346"/>
      <c r="K100" s="242"/>
    </row>
    <row r="101" spans="2:11" ht="17.25" customHeight="1">
      <c r="B101" s="241"/>
      <c r="C101" s="243" t="s">
        <v>707</v>
      </c>
      <c r="D101" s="243"/>
      <c r="E101" s="243"/>
      <c r="F101" s="243" t="s">
        <v>708</v>
      </c>
      <c r="G101" s="244"/>
      <c r="H101" s="243" t="s">
        <v>109</v>
      </c>
      <c r="I101" s="243" t="s">
        <v>54</v>
      </c>
      <c r="J101" s="243" t="s">
        <v>709</v>
      </c>
      <c r="K101" s="242"/>
    </row>
    <row r="102" spans="2:11" ht="17.25" customHeight="1">
      <c r="B102" s="241"/>
      <c r="C102" s="245" t="s">
        <v>710</v>
      </c>
      <c r="D102" s="245"/>
      <c r="E102" s="245"/>
      <c r="F102" s="246" t="s">
        <v>711</v>
      </c>
      <c r="G102" s="247"/>
      <c r="H102" s="245"/>
      <c r="I102" s="245"/>
      <c r="J102" s="245" t="s">
        <v>712</v>
      </c>
      <c r="K102" s="242"/>
    </row>
    <row r="103" spans="2:11" ht="5.25" customHeight="1">
      <c r="B103" s="241"/>
      <c r="C103" s="243"/>
      <c r="D103" s="243"/>
      <c r="E103" s="243"/>
      <c r="F103" s="243"/>
      <c r="G103" s="259"/>
      <c r="H103" s="243"/>
      <c r="I103" s="243"/>
      <c r="J103" s="243"/>
      <c r="K103" s="242"/>
    </row>
    <row r="104" spans="2:11" ht="15" customHeight="1">
      <c r="B104" s="241"/>
      <c r="C104" s="231" t="s">
        <v>50</v>
      </c>
      <c r="D104" s="248"/>
      <c r="E104" s="248"/>
      <c r="F104" s="250" t="s">
        <v>713</v>
      </c>
      <c r="G104" s="259"/>
      <c r="H104" s="231" t="s">
        <v>752</v>
      </c>
      <c r="I104" s="231" t="s">
        <v>715</v>
      </c>
      <c r="J104" s="231">
        <v>20</v>
      </c>
      <c r="K104" s="242"/>
    </row>
    <row r="105" spans="2:11" ht="15" customHeight="1">
      <c r="B105" s="241"/>
      <c r="C105" s="231" t="s">
        <v>716</v>
      </c>
      <c r="D105" s="231"/>
      <c r="E105" s="231"/>
      <c r="F105" s="250" t="s">
        <v>713</v>
      </c>
      <c r="G105" s="231"/>
      <c r="H105" s="231" t="s">
        <v>752</v>
      </c>
      <c r="I105" s="231" t="s">
        <v>715</v>
      </c>
      <c r="J105" s="231">
        <v>120</v>
      </c>
      <c r="K105" s="242"/>
    </row>
    <row r="106" spans="2:11" ht="15" customHeight="1">
      <c r="B106" s="251"/>
      <c r="C106" s="231" t="s">
        <v>718</v>
      </c>
      <c r="D106" s="231"/>
      <c r="E106" s="231"/>
      <c r="F106" s="250" t="s">
        <v>719</v>
      </c>
      <c r="G106" s="231"/>
      <c r="H106" s="231" t="s">
        <v>752</v>
      </c>
      <c r="I106" s="231" t="s">
        <v>715</v>
      </c>
      <c r="J106" s="231">
        <v>50</v>
      </c>
      <c r="K106" s="242"/>
    </row>
    <row r="107" spans="2:11" ht="15" customHeight="1">
      <c r="B107" s="251"/>
      <c r="C107" s="231" t="s">
        <v>721</v>
      </c>
      <c r="D107" s="231"/>
      <c r="E107" s="231"/>
      <c r="F107" s="250" t="s">
        <v>713</v>
      </c>
      <c r="G107" s="231"/>
      <c r="H107" s="231" t="s">
        <v>752</v>
      </c>
      <c r="I107" s="231" t="s">
        <v>723</v>
      </c>
      <c r="J107" s="231"/>
      <c r="K107" s="242"/>
    </row>
    <row r="108" spans="2:11" ht="15" customHeight="1">
      <c r="B108" s="251"/>
      <c r="C108" s="231" t="s">
        <v>732</v>
      </c>
      <c r="D108" s="231"/>
      <c r="E108" s="231"/>
      <c r="F108" s="250" t="s">
        <v>719</v>
      </c>
      <c r="G108" s="231"/>
      <c r="H108" s="231" t="s">
        <v>752</v>
      </c>
      <c r="I108" s="231" t="s">
        <v>715</v>
      </c>
      <c r="J108" s="231">
        <v>50</v>
      </c>
      <c r="K108" s="242"/>
    </row>
    <row r="109" spans="2:11" ht="15" customHeight="1">
      <c r="B109" s="251"/>
      <c r="C109" s="231" t="s">
        <v>740</v>
      </c>
      <c r="D109" s="231"/>
      <c r="E109" s="231"/>
      <c r="F109" s="250" t="s">
        <v>719</v>
      </c>
      <c r="G109" s="231"/>
      <c r="H109" s="231" t="s">
        <v>752</v>
      </c>
      <c r="I109" s="231" t="s">
        <v>715</v>
      </c>
      <c r="J109" s="231">
        <v>50</v>
      </c>
      <c r="K109" s="242"/>
    </row>
    <row r="110" spans="2:11" ht="15" customHeight="1">
      <c r="B110" s="251"/>
      <c r="C110" s="231" t="s">
        <v>738</v>
      </c>
      <c r="D110" s="231"/>
      <c r="E110" s="231"/>
      <c r="F110" s="250" t="s">
        <v>719</v>
      </c>
      <c r="G110" s="231"/>
      <c r="H110" s="231" t="s">
        <v>752</v>
      </c>
      <c r="I110" s="231" t="s">
        <v>715</v>
      </c>
      <c r="J110" s="231">
        <v>50</v>
      </c>
      <c r="K110" s="242"/>
    </row>
    <row r="111" spans="2:11" ht="15" customHeight="1">
      <c r="B111" s="251"/>
      <c r="C111" s="231" t="s">
        <v>50</v>
      </c>
      <c r="D111" s="231"/>
      <c r="E111" s="231"/>
      <c r="F111" s="250" t="s">
        <v>713</v>
      </c>
      <c r="G111" s="231"/>
      <c r="H111" s="231" t="s">
        <v>753</v>
      </c>
      <c r="I111" s="231" t="s">
        <v>715</v>
      </c>
      <c r="J111" s="231">
        <v>20</v>
      </c>
      <c r="K111" s="242"/>
    </row>
    <row r="112" spans="2:11" ht="15" customHeight="1">
      <c r="B112" s="251"/>
      <c r="C112" s="231" t="s">
        <v>754</v>
      </c>
      <c r="D112" s="231"/>
      <c r="E112" s="231"/>
      <c r="F112" s="250" t="s">
        <v>713</v>
      </c>
      <c r="G112" s="231"/>
      <c r="H112" s="231" t="s">
        <v>755</v>
      </c>
      <c r="I112" s="231" t="s">
        <v>715</v>
      </c>
      <c r="J112" s="231">
        <v>120</v>
      </c>
      <c r="K112" s="242"/>
    </row>
    <row r="113" spans="2:11" ht="15" customHeight="1">
      <c r="B113" s="251"/>
      <c r="C113" s="231" t="s">
        <v>35</v>
      </c>
      <c r="D113" s="231"/>
      <c r="E113" s="231"/>
      <c r="F113" s="250" t="s">
        <v>713</v>
      </c>
      <c r="G113" s="231"/>
      <c r="H113" s="231" t="s">
        <v>756</v>
      </c>
      <c r="I113" s="231" t="s">
        <v>747</v>
      </c>
      <c r="J113" s="231"/>
      <c r="K113" s="242"/>
    </row>
    <row r="114" spans="2:11" ht="15" customHeight="1">
      <c r="B114" s="251"/>
      <c r="C114" s="231" t="s">
        <v>45</v>
      </c>
      <c r="D114" s="231"/>
      <c r="E114" s="231"/>
      <c r="F114" s="250" t="s">
        <v>713</v>
      </c>
      <c r="G114" s="231"/>
      <c r="H114" s="231" t="s">
        <v>757</v>
      </c>
      <c r="I114" s="231" t="s">
        <v>747</v>
      </c>
      <c r="J114" s="231"/>
      <c r="K114" s="242"/>
    </row>
    <row r="115" spans="2:11" ht="15" customHeight="1">
      <c r="B115" s="251"/>
      <c r="C115" s="231" t="s">
        <v>54</v>
      </c>
      <c r="D115" s="231"/>
      <c r="E115" s="231"/>
      <c r="F115" s="250" t="s">
        <v>713</v>
      </c>
      <c r="G115" s="231"/>
      <c r="H115" s="231" t="s">
        <v>758</v>
      </c>
      <c r="I115" s="231" t="s">
        <v>759</v>
      </c>
      <c r="J115" s="231"/>
      <c r="K115" s="242"/>
    </row>
    <row r="116" spans="2:11" ht="15" customHeight="1">
      <c r="B116" s="254"/>
      <c r="C116" s="260"/>
      <c r="D116" s="260"/>
      <c r="E116" s="260"/>
      <c r="F116" s="260"/>
      <c r="G116" s="260"/>
      <c r="H116" s="260"/>
      <c r="I116" s="260"/>
      <c r="J116" s="260"/>
      <c r="K116" s="256"/>
    </row>
    <row r="117" spans="2:11" ht="18.75" customHeight="1">
      <c r="B117" s="261"/>
      <c r="C117" s="227"/>
      <c r="D117" s="227"/>
      <c r="E117" s="227"/>
      <c r="F117" s="262"/>
      <c r="G117" s="227"/>
      <c r="H117" s="227"/>
      <c r="I117" s="227"/>
      <c r="J117" s="227"/>
      <c r="K117" s="261"/>
    </row>
    <row r="118" spans="2:11" ht="18.75" customHeight="1"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</row>
    <row r="119" spans="2:11" ht="7.5" customHeight="1">
      <c r="B119" s="263"/>
      <c r="C119" s="264"/>
      <c r="D119" s="264"/>
      <c r="E119" s="264"/>
      <c r="F119" s="264"/>
      <c r="G119" s="264"/>
      <c r="H119" s="264"/>
      <c r="I119" s="264"/>
      <c r="J119" s="264"/>
      <c r="K119" s="265"/>
    </row>
    <row r="120" spans="2:11" ht="45" customHeight="1">
      <c r="B120" s="266"/>
      <c r="C120" s="345" t="s">
        <v>760</v>
      </c>
      <c r="D120" s="345"/>
      <c r="E120" s="345"/>
      <c r="F120" s="345"/>
      <c r="G120" s="345"/>
      <c r="H120" s="345"/>
      <c r="I120" s="345"/>
      <c r="J120" s="345"/>
      <c r="K120" s="267"/>
    </row>
    <row r="121" spans="2:11" ht="17.25" customHeight="1">
      <c r="B121" s="268"/>
      <c r="C121" s="243" t="s">
        <v>707</v>
      </c>
      <c r="D121" s="243"/>
      <c r="E121" s="243"/>
      <c r="F121" s="243" t="s">
        <v>708</v>
      </c>
      <c r="G121" s="244"/>
      <c r="H121" s="243" t="s">
        <v>109</v>
      </c>
      <c r="I121" s="243" t="s">
        <v>54</v>
      </c>
      <c r="J121" s="243" t="s">
        <v>709</v>
      </c>
      <c r="K121" s="269"/>
    </row>
    <row r="122" spans="2:11" ht="17.25" customHeight="1">
      <c r="B122" s="268"/>
      <c r="C122" s="245" t="s">
        <v>710</v>
      </c>
      <c r="D122" s="245"/>
      <c r="E122" s="245"/>
      <c r="F122" s="246" t="s">
        <v>711</v>
      </c>
      <c r="G122" s="247"/>
      <c r="H122" s="245"/>
      <c r="I122" s="245"/>
      <c r="J122" s="245" t="s">
        <v>712</v>
      </c>
      <c r="K122" s="269"/>
    </row>
    <row r="123" spans="2:11" ht="5.25" customHeight="1">
      <c r="B123" s="270"/>
      <c r="C123" s="248"/>
      <c r="D123" s="248"/>
      <c r="E123" s="248"/>
      <c r="F123" s="248"/>
      <c r="G123" s="231"/>
      <c r="H123" s="248"/>
      <c r="I123" s="248"/>
      <c r="J123" s="248"/>
      <c r="K123" s="271"/>
    </row>
    <row r="124" spans="2:11" ht="15" customHeight="1">
      <c r="B124" s="270"/>
      <c r="C124" s="231" t="s">
        <v>716</v>
      </c>
      <c r="D124" s="248"/>
      <c r="E124" s="248"/>
      <c r="F124" s="250" t="s">
        <v>713</v>
      </c>
      <c r="G124" s="231"/>
      <c r="H124" s="231" t="s">
        <v>752</v>
      </c>
      <c r="I124" s="231" t="s">
        <v>715</v>
      </c>
      <c r="J124" s="231">
        <v>120</v>
      </c>
      <c r="K124" s="272"/>
    </row>
    <row r="125" spans="2:11" ht="15" customHeight="1">
      <c r="B125" s="270"/>
      <c r="C125" s="231" t="s">
        <v>761</v>
      </c>
      <c r="D125" s="231"/>
      <c r="E125" s="231"/>
      <c r="F125" s="250" t="s">
        <v>713</v>
      </c>
      <c r="G125" s="231"/>
      <c r="H125" s="231" t="s">
        <v>762</v>
      </c>
      <c r="I125" s="231" t="s">
        <v>715</v>
      </c>
      <c r="J125" s="231" t="s">
        <v>763</v>
      </c>
      <c r="K125" s="272"/>
    </row>
    <row r="126" spans="2:11" ht="15" customHeight="1">
      <c r="B126" s="270"/>
      <c r="C126" s="231" t="s">
        <v>662</v>
      </c>
      <c r="D126" s="231"/>
      <c r="E126" s="231"/>
      <c r="F126" s="250" t="s">
        <v>713</v>
      </c>
      <c r="G126" s="231"/>
      <c r="H126" s="231" t="s">
        <v>764</v>
      </c>
      <c r="I126" s="231" t="s">
        <v>715</v>
      </c>
      <c r="J126" s="231" t="s">
        <v>763</v>
      </c>
      <c r="K126" s="272"/>
    </row>
    <row r="127" spans="2:11" ht="15" customHeight="1">
      <c r="B127" s="270"/>
      <c r="C127" s="231" t="s">
        <v>724</v>
      </c>
      <c r="D127" s="231"/>
      <c r="E127" s="231"/>
      <c r="F127" s="250" t="s">
        <v>719</v>
      </c>
      <c r="G127" s="231"/>
      <c r="H127" s="231" t="s">
        <v>725</v>
      </c>
      <c r="I127" s="231" t="s">
        <v>715</v>
      </c>
      <c r="J127" s="231">
        <v>15</v>
      </c>
      <c r="K127" s="272"/>
    </row>
    <row r="128" spans="2:11" ht="15" customHeight="1">
      <c r="B128" s="270"/>
      <c r="C128" s="252" t="s">
        <v>726</v>
      </c>
      <c r="D128" s="252"/>
      <c r="E128" s="252"/>
      <c r="F128" s="253" t="s">
        <v>719</v>
      </c>
      <c r="G128" s="252"/>
      <c r="H128" s="252" t="s">
        <v>727</v>
      </c>
      <c r="I128" s="252" t="s">
        <v>715</v>
      </c>
      <c r="J128" s="252">
        <v>15</v>
      </c>
      <c r="K128" s="272"/>
    </row>
    <row r="129" spans="2:11" ht="15" customHeight="1">
      <c r="B129" s="270"/>
      <c r="C129" s="252" t="s">
        <v>728</v>
      </c>
      <c r="D129" s="252"/>
      <c r="E129" s="252"/>
      <c r="F129" s="253" t="s">
        <v>719</v>
      </c>
      <c r="G129" s="252"/>
      <c r="H129" s="252" t="s">
        <v>729</v>
      </c>
      <c r="I129" s="252" t="s">
        <v>715</v>
      </c>
      <c r="J129" s="252">
        <v>20</v>
      </c>
      <c r="K129" s="272"/>
    </row>
    <row r="130" spans="2:11" ht="15" customHeight="1">
      <c r="B130" s="270"/>
      <c r="C130" s="252" t="s">
        <v>730</v>
      </c>
      <c r="D130" s="252"/>
      <c r="E130" s="252"/>
      <c r="F130" s="253" t="s">
        <v>719</v>
      </c>
      <c r="G130" s="252"/>
      <c r="H130" s="252" t="s">
        <v>731</v>
      </c>
      <c r="I130" s="252" t="s">
        <v>715</v>
      </c>
      <c r="J130" s="252">
        <v>20</v>
      </c>
      <c r="K130" s="272"/>
    </row>
    <row r="131" spans="2:11" ht="15" customHeight="1">
      <c r="B131" s="270"/>
      <c r="C131" s="231" t="s">
        <v>718</v>
      </c>
      <c r="D131" s="231"/>
      <c r="E131" s="231"/>
      <c r="F131" s="250" t="s">
        <v>719</v>
      </c>
      <c r="G131" s="231"/>
      <c r="H131" s="231" t="s">
        <v>752</v>
      </c>
      <c r="I131" s="231" t="s">
        <v>715</v>
      </c>
      <c r="J131" s="231">
        <v>50</v>
      </c>
      <c r="K131" s="272"/>
    </row>
    <row r="132" spans="2:11" ht="15" customHeight="1">
      <c r="B132" s="270"/>
      <c r="C132" s="231" t="s">
        <v>732</v>
      </c>
      <c r="D132" s="231"/>
      <c r="E132" s="231"/>
      <c r="F132" s="250" t="s">
        <v>719</v>
      </c>
      <c r="G132" s="231"/>
      <c r="H132" s="231" t="s">
        <v>752</v>
      </c>
      <c r="I132" s="231" t="s">
        <v>715</v>
      </c>
      <c r="J132" s="231">
        <v>50</v>
      </c>
      <c r="K132" s="272"/>
    </row>
    <row r="133" spans="2:11" ht="15" customHeight="1">
      <c r="B133" s="270"/>
      <c r="C133" s="231" t="s">
        <v>738</v>
      </c>
      <c r="D133" s="231"/>
      <c r="E133" s="231"/>
      <c r="F133" s="250" t="s">
        <v>719</v>
      </c>
      <c r="G133" s="231"/>
      <c r="H133" s="231" t="s">
        <v>752</v>
      </c>
      <c r="I133" s="231" t="s">
        <v>715</v>
      </c>
      <c r="J133" s="231">
        <v>50</v>
      </c>
      <c r="K133" s="272"/>
    </row>
    <row r="134" spans="2:11" ht="15" customHeight="1">
      <c r="B134" s="270"/>
      <c r="C134" s="231" t="s">
        <v>740</v>
      </c>
      <c r="D134" s="231"/>
      <c r="E134" s="231"/>
      <c r="F134" s="250" t="s">
        <v>719</v>
      </c>
      <c r="G134" s="231"/>
      <c r="H134" s="231" t="s">
        <v>752</v>
      </c>
      <c r="I134" s="231" t="s">
        <v>715</v>
      </c>
      <c r="J134" s="231">
        <v>50</v>
      </c>
      <c r="K134" s="272"/>
    </row>
    <row r="135" spans="2:11" ht="15" customHeight="1">
      <c r="B135" s="270"/>
      <c r="C135" s="231" t="s">
        <v>114</v>
      </c>
      <c r="D135" s="231"/>
      <c r="E135" s="231"/>
      <c r="F135" s="250" t="s">
        <v>719</v>
      </c>
      <c r="G135" s="231"/>
      <c r="H135" s="231" t="s">
        <v>765</v>
      </c>
      <c r="I135" s="231" t="s">
        <v>715</v>
      </c>
      <c r="J135" s="231">
        <v>255</v>
      </c>
      <c r="K135" s="272"/>
    </row>
    <row r="136" spans="2:11" ht="15" customHeight="1">
      <c r="B136" s="270"/>
      <c r="C136" s="231" t="s">
        <v>742</v>
      </c>
      <c r="D136" s="231"/>
      <c r="E136" s="231"/>
      <c r="F136" s="250" t="s">
        <v>713</v>
      </c>
      <c r="G136" s="231"/>
      <c r="H136" s="231" t="s">
        <v>766</v>
      </c>
      <c r="I136" s="231" t="s">
        <v>744</v>
      </c>
      <c r="J136" s="231"/>
      <c r="K136" s="272"/>
    </row>
    <row r="137" spans="2:11" ht="15" customHeight="1">
      <c r="B137" s="270"/>
      <c r="C137" s="231" t="s">
        <v>745</v>
      </c>
      <c r="D137" s="231"/>
      <c r="E137" s="231"/>
      <c r="F137" s="250" t="s">
        <v>713</v>
      </c>
      <c r="G137" s="231"/>
      <c r="H137" s="231" t="s">
        <v>767</v>
      </c>
      <c r="I137" s="231" t="s">
        <v>747</v>
      </c>
      <c r="J137" s="231"/>
      <c r="K137" s="272"/>
    </row>
    <row r="138" spans="2:11" ht="15" customHeight="1">
      <c r="B138" s="270"/>
      <c r="C138" s="231" t="s">
        <v>748</v>
      </c>
      <c r="D138" s="231"/>
      <c r="E138" s="231"/>
      <c r="F138" s="250" t="s">
        <v>713</v>
      </c>
      <c r="G138" s="231"/>
      <c r="H138" s="231" t="s">
        <v>748</v>
      </c>
      <c r="I138" s="231" t="s">
        <v>747</v>
      </c>
      <c r="J138" s="231"/>
      <c r="K138" s="272"/>
    </row>
    <row r="139" spans="2:11" ht="15" customHeight="1">
      <c r="B139" s="270"/>
      <c r="C139" s="231" t="s">
        <v>35</v>
      </c>
      <c r="D139" s="231"/>
      <c r="E139" s="231"/>
      <c r="F139" s="250" t="s">
        <v>713</v>
      </c>
      <c r="G139" s="231"/>
      <c r="H139" s="231" t="s">
        <v>768</v>
      </c>
      <c r="I139" s="231" t="s">
        <v>747</v>
      </c>
      <c r="J139" s="231"/>
      <c r="K139" s="272"/>
    </row>
    <row r="140" spans="2:11" ht="15" customHeight="1">
      <c r="B140" s="270"/>
      <c r="C140" s="231" t="s">
        <v>769</v>
      </c>
      <c r="D140" s="231"/>
      <c r="E140" s="231"/>
      <c r="F140" s="250" t="s">
        <v>713</v>
      </c>
      <c r="G140" s="231"/>
      <c r="H140" s="231" t="s">
        <v>770</v>
      </c>
      <c r="I140" s="231" t="s">
        <v>747</v>
      </c>
      <c r="J140" s="231"/>
      <c r="K140" s="272"/>
    </row>
    <row r="141" spans="2:11" ht="15" customHeight="1">
      <c r="B141" s="273"/>
      <c r="C141" s="274"/>
      <c r="D141" s="274"/>
      <c r="E141" s="274"/>
      <c r="F141" s="274"/>
      <c r="G141" s="274"/>
      <c r="H141" s="274"/>
      <c r="I141" s="274"/>
      <c r="J141" s="274"/>
      <c r="K141" s="275"/>
    </row>
    <row r="142" spans="2:11" ht="18.75" customHeight="1">
      <c r="B142" s="227"/>
      <c r="C142" s="227"/>
      <c r="D142" s="227"/>
      <c r="E142" s="227"/>
      <c r="F142" s="262"/>
      <c r="G142" s="227"/>
      <c r="H142" s="227"/>
      <c r="I142" s="227"/>
      <c r="J142" s="227"/>
      <c r="K142" s="227"/>
    </row>
    <row r="143" spans="2:11" ht="18.75" customHeight="1"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</row>
    <row r="144" spans="2:11" ht="7.5" customHeight="1">
      <c r="B144" s="238"/>
      <c r="C144" s="239"/>
      <c r="D144" s="239"/>
      <c r="E144" s="239"/>
      <c r="F144" s="239"/>
      <c r="G144" s="239"/>
      <c r="H144" s="239"/>
      <c r="I144" s="239"/>
      <c r="J144" s="239"/>
      <c r="K144" s="240"/>
    </row>
    <row r="145" spans="2:11" ht="45" customHeight="1">
      <c r="B145" s="241"/>
      <c r="C145" s="346" t="s">
        <v>771</v>
      </c>
      <c r="D145" s="346"/>
      <c r="E145" s="346"/>
      <c r="F145" s="346"/>
      <c r="G145" s="346"/>
      <c r="H145" s="346"/>
      <c r="I145" s="346"/>
      <c r="J145" s="346"/>
      <c r="K145" s="242"/>
    </row>
    <row r="146" spans="2:11" ht="17.25" customHeight="1">
      <c r="B146" s="241"/>
      <c r="C146" s="243" t="s">
        <v>707</v>
      </c>
      <c r="D146" s="243"/>
      <c r="E146" s="243"/>
      <c r="F146" s="243" t="s">
        <v>708</v>
      </c>
      <c r="G146" s="244"/>
      <c r="H146" s="243" t="s">
        <v>109</v>
      </c>
      <c r="I146" s="243" t="s">
        <v>54</v>
      </c>
      <c r="J146" s="243" t="s">
        <v>709</v>
      </c>
      <c r="K146" s="242"/>
    </row>
    <row r="147" spans="2:11" ht="17.25" customHeight="1">
      <c r="B147" s="241"/>
      <c r="C147" s="245" t="s">
        <v>710</v>
      </c>
      <c r="D147" s="245"/>
      <c r="E147" s="245"/>
      <c r="F147" s="246" t="s">
        <v>711</v>
      </c>
      <c r="G147" s="247"/>
      <c r="H147" s="245"/>
      <c r="I147" s="245"/>
      <c r="J147" s="245" t="s">
        <v>712</v>
      </c>
      <c r="K147" s="242"/>
    </row>
    <row r="148" spans="2:11" ht="5.25" customHeight="1">
      <c r="B148" s="251"/>
      <c r="C148" s="248"/>
      <c r="D148" s="248"/>
      <c r="E148" s="248"/>
      <c r="F148" s="248"/>
      <c r="G148" s="249"/>
      <c r="H148" s="248"/>
      <c r="I148" s="248"/>
      <c r="J148" s="248"/>
      <c r="K148" s="272"/>
    </row>
    <row r="149" spans="2:11" ht="15" customHeight="1">
      <c r="B149" s="251"/>
      <c r="C149" s="276" t="s">
        <v>716</v>
      </c>
      <c r="D149" s="231"/>
      <c r="E149" s="231"/>
      <c r="F149" s="277" t="s">
        <v>713</v>
      </c>
      <c r="G149" s="231"/>
      <c r="H149" s="276" t="s">
        <v>752</v>
      </c>
      <c r="I149" s="276" t="s">
        <v>715</v>
      </c>
      <c r="J149" s="276">
        <v>120</v>
      </c>
      <c r="K149" s="272"/>
    </row>
    <row r="150" spans="2:11" ht="15" customHeight="1">
      <c r="B150" s="251"/>
      <c r="C150" s="276" t="s">
        <v>761</v>
      </c>
      <c r="D150" s="231"/>
      <c r="E150" s="231"/>
      <c r="F150" s="277" t="s">
        <v>713</v>
      </c>
      <c r="G150" s="231"/>
      <c r="H150" s="276" t="s">
        <v>772</v>
      </c>
      <c r="I150" s="276" t="s">
        <v>715</v>
      </c>
      <c r="J150" s="276" t="s">
        <v>763</v>
      </c>
      <c r="K150" s="272"/>
    </row>
    <row r="151" spans="2:11" ht="15" customHeight="1">
      <c r="B151" s="251"/>
      <c r="C151" s="276" t="s">
        <v>662</v>
      </c>
      <c r="D151" s="231"/>
      <c r="E151" s="231"/>
      <c r="F151" s="277" t="s">
        <v>713</v>
      </c>
      <c r="G151" s="231"/>
      <c r="H151" s="276" t="s">
        <v>773</v>
      </c>
      <c r="I151" s="276" t="s">
        <v>715</v>
      </c>
      <c r="J151" s="276" t="s">
        <v>763</v>
      </c>
      <c r="K151" s="272"/>
    </row>
    <row r="152" spans="2:11" ht="15" customHeight="1">
      <c r="B152" s="251"/>
      <c r="C152" s="276" t="s">
        <v>718</v>
      </c>
      <c r="D152" s="231"/>
      <c r="E152" s="231"/>
      <c r="F152" s="277" t="s">
        <v>719</v>
      </c>
      <c r="G152" s="231"/>
      <c r="H152" s="276" t="s">
        <v>752</v>
      </c>
      <c r="I152" s="276" t="s">
        <v>715</v>
      </c>
      <c r="J152" s="276">
        <v>50</v>
      </c>
      <c r="K152" s="272"/>
    </row>
    <row r="153" spans="2:11" ht="15" customHeight="1">
      <c r="B153" s="251"/>
      <c r="C153" s="276" t="s">
        <v>721</v>
      </c>
      <c r="D153" s="231"/>
      <c r="E153" s="231"/>
      <c r="F153" s="277" t="s">
        <v>713</v>
      </c>
      <c r="G153" s="231"/>
      <c r="H153" s="276" t="s">
        <v>752</v>
      </c>
      <c r="I153" s="276" t="s">
        <v>723</v>
      </c>
      <c r="J153" s="276"/>
      <c r="K153" s="272"/>
    </row>
    <row r="154" spans="2:11" ht="15" customHeight="1">
      <c r="B154" s="251"/>
      <c r="C154" s="276" t="s">
        <v>732</v>
      </c>
      <c r="D154" s="231"/>
      <c r="E154" s="231"/>
      <c r="F154" s="277" t="s">
        <v>719</v>
      </c>
      <c r="G154" s="231"/>
      <c r="H154" s="276" t="s">
        <v>752</v>
      </c>
      <c r="I154" s="276" t="s">
        <v>715</v>
      </c>
      <c r="J154" s="276">
        <v>50</v>
      </c>
      <c r="K154" s="272"/>
    </row>
    <row r="155" spans="2:11" ht="15" customHeight="1">
      <c r="B155" s="251"/>
      <c r="C155" s="276" t="s">
        <v>740</v>
      </c>
      <c r="D155" s="231"/>
      <c r="E155" s="231"/>
      <c r="F155" s="277" t="s">
        <v>719</v>
      </c>
      <c r="G155" s="231"/>
      <c r="H155" s="276" t="s">
        <v>752</v>
      </c>
      <c r="I155" s="276" t="s">
        <v>715</v>
      </c>
      <c r="J155" s="276">
        <v>50</v>
      </c>
      <c r="K155" s="272"/>
    </row>
    <row r="156" spans="2:11" ht="15" customHeight="1">
      <c r="B156" s="251"/>
      <c r="C156" s="276" t="s">
        <v>738</v>
      </c>
      <c r="D156" s="231"/>
      <c r="E156" s="231"/>
      <c r="F156" s="277" t="s">
        <v>719</v>
      </c>
      <c r="G156" s="231"/>
      <c r="H156" s="276" t="s">
        <v>752</v>
      </c>
      <c r="I156" s="276" t="s">
        <v>715</v>
      </c>
      <c r="J156" s="276">
        <v>50</v>
      </c>
      <c r="K156" s="272"/>
    </row>
    <row r="157" spans="2:11" ht="15" customHeight="1">
      <c r="B157" s="251"/>
      <c r="C157" s="276" t="s">
        <v>92</v>
      </c>
      <c r="D157" s="231"/>
      <c r="E157" s="231"/>
      <c r="F157" s="277" t="s">
        <v>713</v>
      </c>
      <c r="G157" s="231"/>
      <c r="H157" s="276" t="s">
        <v>774</v>
      </c>
      <c r="I157" s="276" t="s">
        <v>715</v>
      </c>
      <c r="J157" s="276" t="s">
        <v>775</v>
      </c>
      <c r="K157" s="272"/>
    </row>
    <row r="158" spans="2:11" ht="15" customHeight="1">
      <c r="B158" s="251"/>
      <c r="C158" s="276" t="s">
        <v>776</v>
      </c>
      <c r="D158" s="231"/>
      <c r="E158" s="231"/>
      <c r="F158" s="277" t="s">
        <v>713</v>
      </c>
      <c r="G158" s="231"/>
      <c r="H158" s="276" t="s">
        <v>777</v>
      </c>
      <c r="I158" s="276" t="s">
        <v>747</v>
      </c>
      <c r="J158" s="276"/>
      <c r="K158" s="272"/>
    </row>
    <row r="159" spans="2:11" ht="15" customHeight="1">
      <c r="B159" s="278"/>
      <c r="C159" s="260"/>
      <c r="D159" s="260"/>
      <c r="E159" s="260"/>
      <c r="F159" s="260"/>
      <c r="G159" s="260"/>
      <c r="H159" s="260"/>
      <c r="I159" s="260"/>
      <c r="J159" s="260"/>
      <c r="K159" s="279"/>
    </row>
    <row r="160" spans="2:11" ht="18.75" customHeight="1">
      <c r="B160" s="227"/>
      <c r="C160" s="231"/>
      <c r="D160" s="231"/>
      <c r="E160" s="231"/>
      <c r="F160" s="250"/>
      <c r="G160" s="231"/>
      <c r="H160" s="231"/>
      <c r="I160" s="231"/>
      <c r="J160" s="231"/>
      <c r="K160" s="227"/>
    </row>
    <row r="161" spans="2:11" ht="18.75" customHeight="1"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</row>
    <row r="162" spans="2:11" ht="7.5" customHeight="1">
      <c r="B162" s="219"/>
      <c r="C162" s="220"/>
      <c r="D162" s="220"/>
      <c r="E162" s="220"/>
      <c r="F162" s="220"/>
      <c r="G162" s="220"/>
      <c r="H162" s="220"/>
      <c r="I162" s="220"/>
      <c r="J162" s="220"/>
      <c r="K162" s="221"/>
    </row>
    <row r="163" spans="2:11" ht="45" customHeight="1">
      <c r="B163" s="222"/>
      <c r="C163" s="345" t="s">
        <v>778</v>
      </c>
      <c r="D163" s="345"/>
      <c r="E163" s="345"/>
      <c r="F163" s="345"/>
      <c r="G163" s="345"/>
      <c r="H163" s="345"/>
      <c r="I163" s="345"/>
      <c r="J163" s="345"/>
      <c r="K163" s="223"/>
    </row>
    <row r="164" spans="2:11" ht="17.25" customHeight="1">
      <c r="B164" s="222"/>
      <c r="C164" s="243" t="s">
        <v>707</v>
      </c>
      <c r="D164" s="243"/>
      <c r="E164" s="243"/>
      <c r="F164" s="243" t="s">
        <v>708</v>
      </c>
      <c r="G164" s="280"/>
      <c r="H164" s="281" t="s">
        <v>109</v>
      </c>
      <c r="I164" s="281" t="s">
        <v>54</v>
      </c>
      <c r="J164" s="243" t="s">
        <v>709</v>
      </c>
      <c r="K164" s="223"/>
    </row>
    <row r="165" spans="2:11" ht="17.25" customHeight="1">
      <c r="B165" s="224"/>
      <c r="C165" s="245" t="s">
        <v>710</v>
      </c>
      <c r="D165" s="245"/>
      <c r="E165" s="245"/>
      <c r="F165" s="246" t="s">
        <v>711</v>
      </c>
      <c r="G165" s="282"/>
      <c r="H165" s="283"/>
      <c r="I165" s="283"/>
      <c r="J165" s="245" t="s">
        <v>712</v>
      </c>
      <c r="K165" s="225"/>
    </row>
    <row r="166" spans="2:11" ht="5.25" customHeight="1">
      <c r="B166" s="251"/>
      <c r="C166" s="248"/>
      <c r="D166" s="248"/>
      <c r="E166" s="248"/>
      <c r="F166" s="248"/>
      <c r="G166" s="249"/>
      <c r="H166" s="248"/>
      <c r="I166" s="248"/>
      <c r="J166" s="248"/>
      <c r="K166" s="272"/>
    </row>
    <row r="167" spans="2:11" ht="15" customHeight="1">
      <c r="B167" s="251"/>
      <c r="C167" s="231" t="s">
        <v>716</v>
      </c>
      <c r="D167" s="231"/>
      <c r="E167" s="231"/>
      <c r="F167" s="250" t="s">
        <v>713</v>
      </c>
      <c r="G167" s="231"/>
      <c r="H167" s="231" t="s">
        <v>752</v>
      </c>
      <c r="I167" s="231" t="s">
        <v>715</v>
      </c>
      <c r="J167" s="231">
        <v>120</v>
      </c>
      <c r="K167" s="272"/>
    </row>
    <row r="168" spans="2:11" ht="15" customHeight="1">
      <c r="B168" s="251"/>
      <c r="C168" s="231" t="s">
        <v>761</v>
      </c>
      <c r="D168" s="231"/>
      <c r="E168" s="231"/>
      <c r="F168" s="250" t="s">
        <v>713</v>
      </c>
      <c r="G168" s="231"/>
      <c r="H168" s="231" t="s">
        <v>762</v>
      </c>
      <c r="I168" s="231" t="s">
        <v>715</v>
      </c>
      <c r="J168" s="231" t="s">
        <v>763</v>
      </c>
      <c r="K168" s="272"/>
    </row>
    <row r="169" spans="2:11" ht="15" customHeight="1">
      <c r="B169" s="251"/>
      <c r="C169" s="231" t="s">
        <v>662</v>
      </c>
      <c r="D169" s="231"/>
      <c r="E169" s="231"/>
      <c r="F169" s="250" t="s">
        <v>713</v>
      </c>
      <c r="G169" s="231"/>
      <c r="H169" s="231" t="s">
        <v>779</v>
      </c>
      <c r="I169" s="231" t="s">
        <v>715</v>
      </c>
      <c r="J169" s="231" t="s">
        <v>763</v>
      </c>
      <c r="K169" s="272"/>
    </row>
    <row r="170" spans="2:11" ht="15" customHeight="1">
      <c r="B170" s="251"/>
      <c r="C170" s="231" t="s">
        <v>718</v>
      </c>
      <c r="D170" s="231"/>
      <c r="E170" s="231"/>
      <c r="F170" s="250" t="s">
        <v>719</v>
      </c>
      <c r="G170" s="231"/>
      <c r="H170" s="231" t="s">
        <v>779</v>
      </c>
      <c r="I170" s="231" t="s">
        <v>715</v>
      </c>
      <c r="J170" s="231">
        <v>50</v>
      </c>
      <c r="K170" s="272"/>
    </row>
    <row r="171" spans="2:11" ht="15" customHeight="1">
      <c r="B171" s="251"/>
      <c r="C171" s="231" t="s">
        <v>721</v>
      </c>
      <c r="D171" s="231"/>
      <c r="E171" s="231"/>
      <c r="F171" s="250" t="s">
        <v>713</v>
      </c>
      <c r="G171" s="231"/>
      <c r="H171" s="231" t="s">
        <v>779</v>
      </c>
      <c r="I171" s="231" t="s">
        <v>723</v>
      </c>
      <c r="J171" s="231"/>
      <c r="K171" s="272"/>
    </row>
    <row r="172" spans="2:11" ht="15" customHeight="1">
      <c r="B172" s="251"/>
      <c r="C172" s="231" t="s">
        <v>732</v>
      </c>
      <c r="D172" s="231"/>
      <c r="E172" s="231"/>
      <c r="F172" s="250" t="s">
        <v>719</v>
      </c>
      <c r="G172" s="231"/>
      <c r="H172" s="231" t="s">
        <v>779</v>
      </c>
      <c r="I172" s="231" t="s">
        <v>715</v>
      </c>
      <c r="J172" s="231">
        <v>50</v>
      </c>
      <c r="K172" s="272"/>
    </row>
    <row r="173" spans="2:11" ht="15" customHeight="1">
      <c r="B173" s="251"/>
      <c r="C173" s="231" t="s">
        <v>740</v>
      </c>
      <c r="D173" s="231"/>
      <c r="E173" s="231"/>
      <c r="F173" s="250" t="s">
        <v>719</v>
      </c>
      <c r="G173" s="231"/>
      <c r="H173" s="231" t="s">
        <v>779</v>
      </c>
      <c r="I173" s="231" t="s">
        <v>715</v>
      </c>
      <c r="J173" s="231">
        <v>50</v>
      </c>
      <c r="K173" s="272"/>
    </row>
    <row r="174" spans="2:11" ht="15" customHeight="1">
      <c r="B174" s="251"/>
      <c r="C174" s="231" t="s">
        <v>738</v>
      </c>
      <c r="D174" s="231"/>
      <c r="E174" s="231"/>
      <c r="F174" s="250" t="s">
        <v>719</v>
      </c>
      <c r="G174" s="231"/>
      <c r="H174" s="231" t="s">
        <v>779</v>
      </c>
      <c r="I174" s="231" t="s">
        <v>715</v>
      </c>
      <c r="J174" s="231">
        <v>50</v>
      </c>
      <c r="K174" s="272"/>
    </row>
    <row r="175" spans="2:11" ht="15" customHeight="1">
      <c r="B175" s="251"/>
      <c r="C175" s="231" t="s">
        <v>108</v>
      </c>
      <c r="D175" s="231"/>
      <c r="E175" s="231"/>
      <c r="F175" s="250" t="s">
        <v>713</v>
      </c>
      <c r="G175" s="231"/>
      <c r="H175" s="231" t="s">
        <v>780</v>
      </c>
      <c r="I175" s="231" t="s">
        <v>781</v>
      </c>
      <c r="J175" s="231"/>
      <c r="K175" s="272"/>
    </row>
    <row r="176" spans="2:11" ht="15" customHeight="1">
      <c r="B176" s="251"/>
      <c r="C176" s="231" t="s">
        <v>54</v>
      </c>
      <c r="D176" s="231"/>
      <c r="E176" s="231"/>
      <c r="F176" s="250" t="s">
        <v>713</v>
      </c>
      <c r="G176" s="231"/>
      <c r="H176" s="231" t="s">
        <v>782</v>
      </c>
      <c r="I176" s="231" t="s">
        <v>783</v>
      </c>
      <c r="J176" s="231">
        <v>1</v>
      </c>
      <c r="K176" s="272"/>
    </row>
    <row r="177" spans="2:11" ht="15" customHeight="1">
      <c r="B177" s="251"/>
      <c r="C177" s="231" t="s">
        <v>50</v>
      </c>
      <c r="D177" s="231"/>
      <c r="E177" s="231"/>
      <c r="F177" s="250" t="s">
        <v>713</v>
      </c>
      <c r="G177" s="231"/>
      <c r="H177" s="231" t="s">
        <v>784</v>
      </c>
      <c r="I177" s="231" t="s">
        <v>715</v>
      </c>
      <c r="J177" s="231">
        <v>20</v>
      </c>
      <c r="K177" s="272"/>
    </row>
    <row r="178" spans="2:11" ht="15" customHeight="1">
      <c r="B178" s="251"/>
      <c r="C178" s="231" t="s">
        <v>109</v>
      </c>
      <c r="D178" s="231"/>
      <c r="E178" s="231"/>
      <c r="F178" s="250" t="s">
        <v>713</v>
      </c>
      <c r="G178" s="231"/>
      <c r="H178" s="231" t="s">
        <v>785</v>
      </c>
      <c r="I178" s="231" t="s">
        <v>715</v>
      </c>
      <c r="J178" s="231">
        <v>255</v>
      </c>
      <c r="K178" s="272"/>
    </row>
    <row r="179" spans="2:11" ht="15" customHeight="1">
      <c r="B179" s="251"/>
      <c r="C179" s="231" t="s">
        <v>110</v>
      </c>
      <c r="D179" s="231"/>
      <c r="E179" s="231"/>
      <c r="F179" s="250" t="s">
        <v>713</v>
      </c>
      <c r="G179" s="231"/>
      <c r="H179" s="231" t="s">
        <v>678</v>
      </c>
      <c r="I179" s="231" t="s">
        <v>715</v>
      </c>
      <c r="J179" s="231">
        <v>10</v>
      </c>
      <c r="K179" s="272"/>
    </row>
    <row r="180" spans="2:11" ht="15" customHeight="1">
      <c r="B180" s="251"/>
      <c r="C180" s="231" t="s">
        <v>111</v>
      </c>
      <c r="D180" s="231"/>
      <c r="E180" s="231"/>
      <c r="F180" s="250" t="s">
        <v>713</v>
      </c>
      <c r="G180" s="231"/>
      <c r="H180" s="231" t="s">
        <v>786</v>
      </c>
      <c r="I180" s="231" t="s">
        <v>747</v>
      </c>
      <c r="J180" s="231"/>
      <c r="K180" s="272"/>
    </row>
    <row r="181" spans="2:11" ht="15" customHeight="1">
      <c r="B181" s="251"/>
      <c r="C181" s="231" t="s">
        <v>787</v>
      </c>
      <c r="D181" s="231"/>
      <c r="E181" s="231"/>
      <c r="F181" s="250" t="s">
        <v>713</v>
      </c>
      <c r="G181" s="231"/>
      <c r="H181" s="231" t="s">
        <v>788</v>
      </c>
      <c r="I181" s="231" t="s">
        <v>747</v>
      </c>
      <c r="J181" s="231"/>
      <c r="K181" s="272"/>
    </row>
    <row r="182" spans="2:11" ht="15" customHeight="1">
      <c r="B182" s="251"/>
      <c r="C182" s="231" t="s">
        <v>776</v>
      </c>
      <c r="D182" s="231"/>
      <c r="E182" s="231"/>
      <c r="F182" s="250" t="s">
        <v>713</v>
      </c>
      <c r="G182" s="231"/>
      <c r="H182" s="231" t="s">
        <v>789</v>
      </c>
      <c r="I182" s="231" t="s">
        <v>747</v>
      </c>
      <c r="J182" s="231"/>
      <c r="K182" s="272"/>
    </row>
    <row r="183" spans="2:11" ht="15" customHeight="1">
      <c r="B183" s="251"/>
      <c r="C183" s="231" t="s">
        <v>113</v>
      </c>
      <c r="D183" s="231"/>
      <c r="E183" s="231"/>
      <c r="F183" s="250" t="s">
        <v>719</v>
      </c>
      <c r="G183" s="231"/>
      <c r="H183" s="231" t="s">
        <v>790</v>
      </c>
      <c r="I183" s="231" t="s">
        <v>715</v>
      </c>
      <c r="J183" s="231">
        <v>50</v>
      </c>
      <c r="K183" s="272"/>
    </row>
    <row r="184" spans="2:11" ht="15" customHeight="1">
      <c r="B184" s="251"/>
      <c r="C184" s="231" t="s">
        <v>791</v>
      </c>
      <c r="D184" s="231"/>
      <c r="E184" s="231"/>
      <c r="F184" s="250" t="s">
        <v>719</v>
      </c>
      <c r="G184" s="231"/>
      <c r="H184" s="231" t="s">
        <v>792</v>
      </c>
      <c r="I184" s="231" t="s">
        <v>793</v>
      </c>
      <c r="J184" s="231"/>
      <c r="K184" s="272"/>
    </row>
    <row r="185" spans="2:11" ht="15" customHeight="1">
      <c r="B185" s="251"/>
      <c r="C185" s="231" t="s">
        <v>794</v>
      </c>
      <c r="D185" s="231"/>
      <c r="E185" s="231"/>
      <c r="F185" s="250" t="s">
        <v>719</v>
      </c>
      <c r="G185" s="231"/>
      <c r="H185" s="231" t="s">
        <v>795</v>
      </c>
      <c r="I185" s="231" t="s">
        <v>793</v>
      </c>
      <c r="J185" s="231"/>
      <c r="K185" s="272"/>
    </row>
    <row r="186" spans="2:11" ht="15" customHeight="1">
      <c r="B186" s="251"/>
      <c r="C186" s="231" t="s">
        <v>796</v>
      </c>
      <c r="D186" s="231"/>
      <c r="E186" s="231"/>
      <c r="F186" s="250" t="s">
        <v>719</v>
      </c>
      <c r="G186" s="231"/>
      <c r="H186" s="231" t="s">
        <v>797</v>
      </c>
      <c r="I186" s="231" t="s">
        <v>793</v>
      </c>
      <c r="J186" s="231"/>
      <c r="K186" s="272"/>
    </row>
    <row r="187" spans="2:11" ht="15" customHeight="1">
      <c r="B187" s="251"/>
      <c r="C187" s="284" t="s">
        <v>798</v>
      </c>
      <c r="D187" s="231"/>
      <c r="E187" s="231"/>
      <c r="F187" s="250" t="s">
        <v>719</v>
      </c>
      <c r="G187" s="231"/>
      <c r="H187" s="231" t="s">
        <v>799</v>
      </c>
      <c r="I187" s="231" t="s">
        <v>800</v>
      </c>
      <c r="J187" s="285" t="s">
        <v>801</v>
      </c>
      <c r="K187" s="272"/>
    </row>
    <row r="188" spans="2:11" ht="15" customHeight="1">
      <c r="B188" s="251"/>
      <c r="C188" s="236" t="s">
        <v>39</v>
      </c>
      <c r="D188" s="231"/>
      <c r="E188" s="231"/>
      <c r="F188" s="250" t="s">
        <v>713</v>
      </c>
      <c r="G188" s="231"/>
      <c r="H188" s="227" t="s">
        <v>802</v>
      </c>
      <c r="I188" s="231" t="s">
        <v>803</v>
      </c>
      <c r="J188" s="231"/>
      <c r="K188" s="272"/>
    </row>
    <row r="189" spans="2:11" ht="15" customHeight="1">
      <c r="B189" s="251"/>
      <c r="C189" s="236" t="s">
        <v>804</v>
      </c>
      <c r="D189" s="231"/>
      <c r="E189" s="231"/>
      <c r="F189" s="250" t="s">
        <v>713</v>
      </c>
      <c r="G189" s="231"/>
      <c r="H189" s="231" t="s">
        <v>805</v>
      </c>
      <c r="I189" s="231" t="s">
        <v>747</v>
      </c>
      <c r="J189" s="231"/>
      <c r="K189" s="272"/>
    </row>
    <row r="190" spans="2:11" ht="15" customHeight="1">
      <c r="B190" s="251"/>
      <c r="C190" s="236" t="s">
        <v>806</v>
      </c>
      <c r="D190" s="231"/>
      <c r="E190" s="231"/>
      <c r="F190" s="250" t="s">
        <v>713</v>
      </c>
      <c r="G190" s="231"/>
      <c r="H190" s="231" t="s">
        <v>807</v>
      </c>
      <c r="I190" s="231" t="s">
        <v>747</v>
      </c>
      <c r="J190" s="231"/>
      <c r="K190" s="272"/>
    </row>
    <row r="191" spans="2:11" ht="15" customHeight="1">
      <c r="B191" s="251"/>
      <c r="C191" s="236" t="s">
        <v>808</v>
      </c>
      <c r="D191" s="231"/>
      <c r="E191" s="231"/>
      <c r="F191" s="250" t="s">
        <v>719</v>
      </c>
      <c r="G191" s="231"/>
      <c r="H191" s="231" t="s">
        <v>809</v>
      </c>
      <c r="I191" s="231" t="s">
        <v>747</v>
      </c>
      <c r="J191" s="231"/>
      <c r="K191" s="272"/>
    </row>
    <row r="192" spans="2:11" ht="15" customHeight="1">
      <c r="B192" s="278"/>
      <c r="C192" s="286"/>
      <c r="D192" s="260"/>
      <c r="E192" s="260"/>
      <c r="F192" s="260"/>
      <c r="G192" s="260"/>
      <c r="H192" s="260"/>
      <c r="I192" s="260"/>
      <c r="J192" s="260"/>
      <c r="K192" s="279"/>
    </row>
    <row r="193" spans="2:11" ht="18.75" customHeight="1">
      <c r="B193" s="227"/>
      <c r="C193" s="231"/>
      <c r="D193" s="231"/>
      <c r="E193" s="231"/>
      <c r="F193" s="250"/>
      <c r="G193" s="231"/>
      <c r="H193" s="231"/>
      <c r="I193" s="231"/>
      <c r="J193" s="231"/>
      <c r="K193" s="227"/>
    </row>
    <row r="194" spans="2:11" ht="18.75" customHeight="1">
      <c r="B194" s="227"/>
      <c r="C194" s="231"/>
      <c r="D194" s="231"/>
      <c r="E194" s="231"/>
      <c r="F194" s="250"/>
      <c r="G194" s="231"/>
      <c r="H194" s="231"/>
      <c r="I194" s="231"/>
      <c r="J194" s="231"/>
      <c r="K194" s="227"/>
    </row>
    <row r="195" spans="2:11" ht="18.75" customHeight="1"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</row>
    <row r="196" spans="2:11">
      <c r="B196" s="219"/>
      <c r="C196" s="220"/>
      <c r="D196" s="220"/>
      <c r="E196" s="220"/>
      <c r="F196" s="220"/>
      <c r="G196" s="220"/>
      <c r="H196" s="220"/>
      <c r="I196" s="220"/>
      <c r="J196" s="220"/>
      <c r="K196" s="221"/>
    </row>
    <row r="197" spans="2:11" ht="21">
      <c r="B197" s="222"/>
      <c r="C197" s="345" t="s">
        <v>810</v>
      </c>
      <c r="D197" s="345"/>
      <c r="E197" s="345"/>
      <c r="F197" s="345"/>
      <c r="G197" s="345"/>
      <c r="H197" s="345"/>
      <c r="I197" s="345"/>
      <c r="J197" s="345"/>
      <c r="K197" s="223"/>
    </row>
    <row r="198" spans="2:11" ht="25.5" customHeight="1">
      <c r="B198" s="222"/>
      <c r="C198" s="287" t="s">
        <v>811</v>
      </c>
      <c r="D198" s="287"/>
      <c r="E198" s="287"/>
      <c r="F198" s="287" t="s">
        <v>812</v>
      </c>
      <c r="G198" s="288"/>
      <c r="H198" s="344" t="s">
        <v>813</v>
      </c>
      <c r="I198" s="344"/>
      <c r="J198" s="344"/>
      <c r="K198" s="223"/>
    </row>
    <row r="199" spans="2:11" ht="5.25" customHeight="1">
      <c r="B199" s="251"/>
      <c r="C199" s="248"/>
      <c r="D199" s="248"/>
      <c r="E199" s="248"/>
      <c r="F199" s="248"/>
      <c r="G199" s="231"/>
      <c r="H199" s="248"/>
      <c r="I199" s="248"/>
      <c r="J199" s="248"/>
      <c r="K199" s="272"/>
    </row>
    <row r="200" spans="2:11" ht="15" customHeight="1">
      <c r="B200" s="251"/>
      <c r="C200" s="231" t="s">
        <v>803</v>
      </c>
      <c r="D200" s="231"/>
      <c r="E200" s="231"/>
      <c r="F200" s="250" t="s">
        <v>40</v>
      </c>
      <c r="G200" s="231"/>
      <c r="H200" s="342" t="s">
        <v>814</v>
      </c>
      <c r="I200" s="342"/>
      <c r="J200" s="342"/>
      <c r="K200" s="272"/>
    </row>
    <row r="201" spans="2:11" ht="15" customHeight="1">
      <c r="B201" s="251"/>
      <c r="C201" s="257"/>
      <c r="D201" s="231"/>
      <c r="E201" s="231"/>
      <c r="F201" s="250" t="s">
        <v>41</v>
      </c>
      <c r="G201" s="231"/>
      <c r="H201" s="342" t="s">
        <v>815</v>
      </c>
      <c r="I201" s="342"/>
      <c r="J201" s="342"/>
      <c r="K201" s="272"/>
    </row>
    <row r="202" spans="2:11" ht="15" customHeight="1">
      <c r="B202" s="251"/>
      <c r="C202" s="257"/>
      <c r="D202" s="231"/>
      <c r="E202" s="231"/>
      <c r="F202" s="250" t="s">
        <v>44</v>
      </c>
      <c r="G202" s="231"/>
      <c r="H202" s="342" t="s">
        <v>816</v>
      </c>
      <c r="I202" s="342"/>
      <c r="J202" s="342"/>
      <c r="K202" s="272"/>
    </row>
    <row r="203" spans="2:11" ht="15" customHeight="1">
      <c r="B203" s="251"/>
      <c r="C203" s="231"/>
      <c r="D203" s="231"/>
      <c r="E203" s="231"/>
      <c r="F203" s="250" t="s">
        <v>42</v>
      </c>
      <c r="G203" s="231"/>
      <c r="H203" s="342" t="s">
        <v>817</v>
      </c>
      <c r="I203" s="342"/>
      <c r="J203" s="342"/>
      <c r="K203" s="272"/>
    </row>
    <row r="204" spans="2:11" ht="15" customHeight="1">
      <c r="B204" s="251"/>
      <c r="C204" s="231"/>
      <c r="D204" s="231"/>
      <c r="E204" s="231"/>
      <c r="F204" s="250" t="s">
        <v>43</v>
      </c>
      <c r="G204" s="231"/>
      <c r="H204" s="342" t="s">
        <v>818</v>
      </c>
      <c r="I204" s="342"/>
      <c r="J204" s="342"/>
      <c r="K204" s="272"/>
    </row>
    <row r="205" spans="2:11" ht="15" customHeight="1">
      <c r="B205" s="251"/>
      <c r="C205" s="231"/>
      <c r="D205" s="231"/>
      <c r="E205" s="231"/>
      <c r="F205" s="250"/>
      <c r="G205" s="231"/>
      <c r="H205" s="231"/>
      <c r="I205" s="231"/>
      <c r="J205" s="231"/>
      <c r="K205" s="272"/>
    </row>
    <row r="206" spans="2:11" ht="15" customHeight="1">
      <c r="B206" s="251"/>
      <c r="C206" s="231" t="s">
        <v>759</v>
      </c>
      <c r="D206" s="231"/>
      <c r="E206" s="231"/>
      <c r="F206" s="250" t="s">
        <v>76</v>
      </c>
      <c r="G206" s="231"/>
      <c r="H206" s="342" t="s">
        <v>819</v>
      </c>
      <c r="I206" s="342"/>
      <c r="J206" s="342"/>
      <c r="K206" s="272"/>
    </row>
    <row r="207" spans="2:11" ht="15" customHeight="1">
      <c r="B207" s="251"/>
      <c r="C207" s="257"/>
      <c r="D207" s="231"/>
      <c r="E207" s="231"/>
      <c r="F207" s="250" t="s">
        <v>656</v>
      </c>
      <c r="G207" s="231"/>
      <c r="H207" s="342" t="s">
        <v>657</v>
      </c>
      <c r="I207" s="342"/>
      <c r="J207" s="342"/>
      <c r="K207" s="272"/>
    </row>
    <row r="208" spans="2:11" ht="15" customHeight="1">
      <c r="B208" s="251"/>
      <c r="C208" s="231"/>
      <c r="D208" s="231"/>
      <c r="E208" s="231"/>
      <c r="F208" s="250" t="s">
        <v>654</v>
      </c>
      <c r="G208" s="231"/>
      <c r="H208" s="342" t="s">
        <v>820</v>
      </c>
      <c r="I208" s="342"/>
      <c r="J208" s="342"/>
      <c r="K208" s="272"/>
    </row>
    <row r="209" spans="2:11" ht="15" customHeight="1">
      <c r="B209" s="289"/>
      <c r="C209" s="257"/>
      <c r="D209" s="257"/>
      <c r="E209" s="257"/>
      <c r="F209" s="250" t="s">
        <v>658</v>
      </c>
      <c r="G209" s="236"/>
      <c r="H209" s="343" t="s">
        <v>659</v>
      </c>
      <c r="I209" s="343"/>
      <c r="J209" s="343"/>
      <c r="K209" s="290"/>
    </row>
    <row r="210" spans="2:11" ht="15" customHeight="1">
      <c r="B210" s="289"/>
      <c r="C210" s="257"/>
      <c r="D210" s="257"/>
      <c r="E210" s="257"/>
      <c r="F210" s="250" t="s">
        <v>660</v>
      </c>
      <c r="G210" s="236"/>
      <c r="H210" s="343" t="s">
        <v>821</v>
      </c>
      <c r="I210" s="343"/>
      <c r="J210" s="343"/>
      <c r="K210" s="290"/>
    </row>
    <row r="211" spans="2:11" ht="15" customHeight="1">
      <c r="B211" s="289"/>
      <c r="C211" s="257"/>
      <c r="D211" s="257"/>
      <c r="E211" s="257"/>
      <c r="F211" s="291"/>
      <c r="G211" s="236"/>
      <c r="H211" s="292"/>
      <c r="I211" s="292"/>
      <c r="J211" s="292"/>
      <c r="K211" s="290"/>
    </row>
    <row r="212" spans="2:11" ht="15" customHeight="1">
      <c r="B212" s="289"/>
      <c r="C212" s="231" t="s">
        <v>783</v>
      </c>
      <c r="D212" s="257"/>
      <c r="E212" s="257"/>
      <c r="F212" s="250">
        <v>1</v>
      </c>
      <c r="G212" s="236"/>
      <c r="H212" s="343" t="s">
        <v>822</v>
      </c>
      <c r="I212" s="343"/>
      <c r="J212" s="343"/>
      <c r="K212" s="290"/>
    </row>
    <row r="213" spans="2:11" ht="15" customHeight="1">
      <c r="B213" s="289"/>
      <c r="C213" s="257"/>
      <c r="D213" s="257"/>
      <c r="E213" s="257"/>
      <c r="F213" s="250">
        <v>2</v>
      </c>
      <c r="G213" s="236"/>
      <c r="H213" s="343" t="s">
        <v>823</v>
      </c>
      <c r="I213" s="343"/>
      <c r="J213" s="343"/>
      <c r="K213" s="290"/>
    </row>
    <row r="214" spans="2:11" ht="15" customHeight="1">
      <c r="B214" s="289"/>
      <c r="C214" s="257"/>
      <c r="D214" s="257"/>
      <c r="E214" s="257"/>
      <c r="F214" s="250">
        <v>3</v>
      </c>
      <c r="G214" s="236"/>
      <c r="H214" s="343" t="s">
        <v>824</v>
      </c>
      <c r="I214" s="343"/>
      <c r="J214" s="343"/>
      <c r="K214" s="290"/>
    </row>
    <row r="215" spans="2:11" ht="15" customHeight="1">
      <c r="B215" s="289"/>
      <c r="C215" s="257"/>
      <c r="D215" s="257"/>
      <c r="E215" s="257"/>
      <c r="F215" s="250">
        <v>4</v>
      </c>
      <c r="G215" s="236"/>
      <c r="H215" s="343" t="s">
        <v>825</v>
      </c>
      <c r="I215" s="343"/>
      <c r="J215" s="343"/>
      <c r="K215" s="290"/>
    </row>
    <row r="216" spans="2:11" ht="12.75" customHeight="1">
      <c r="B216" s="293"/>
      <c r="C216" s="294"/>
      <c r="D216" s="294"/>
      <c r="E216" s="294"/>
      <c r="F216" s="294"/>
      <c r="G216" s="294"/>
      <c r="H216" s="294"/>
      <c r="I216" s="294"/>
      <c r="J216" s="294"/>
      <c r="K216" s="295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SO101 - KOMUNIKACE</vt:lpstr>
      <vt:lpstr>SO401 - VEŘEJNÉ OSVĚTLENÍ</vt:lpstr>
      <vt:lpstr>Pokyny pro vyplnění</vt:lpstr>
      <vt:lpstr>'Rekapitulace stavby'!Názvy_tisku</vt:lpstr>
      <vt:lpstr>'SO101 - KOMUNIKACE'!Názvy_tisku</vt:lpstr>
      <vt:lpstr>'SO401 - VEŘEJNÉ OSVĚTLENÍ'!Názvy_tisku</vt:lpstr>
      <vt:lpstr>'Pokyny pro vyplnění'!Oblast_tisku</vt:lpstr>
      <vt:lpstr>'Rekapitulace stavby'!Oblast_tisku</vt:lpstr>
      <vt:lpstr>'SO101 - KOMUNIKACE'!Oblast_tisku</vt:lpstr>
      <vt:lpstr>'SO401 - VEŘEJNÉ OSVĚTLENÍ'!Oblast_tisku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ROPEK\Laboro</dc:creator>
  <cp:lastModifiedBy>Ing. Jaromír Anfrla</cp:lastModifiedBy>
  <dcterms:created xsi:type="dcterms:W3CDTF">2018-12-20T07:10:40Z</dcterms:created>
  <dcterms:modified xsi:type="dcterms:W3CDTF">2019-04-05T11:05:46Z</dcterms:modified>
</cp:coreProperties>
</file>