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tr\Documents\Pracovní\A3\"/>
    </mc:Choice>
  </mc:AlternateContent>
  <xr:revisionPtr revIDLastSave="0" documentId="8_{D89490F0-2D5D-4555-BE4F-E18466A7D2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0 00.1 Naklady" sheetId="12" r:id="rId4"/>
    <sheet name="01 01.1 Pol" sheetId="13" r:id="rId5"/>
  </sheets>
  <externalReferences>
    <externalReference r:id="rId6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 00.1 Naklady'!$1:$7</definedName>
    <definedName name="_xlnm.Print_Titles" localSheetId="4">'01 01.1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 00.1 Naklady'!$A$1:$Y$36</definedName>
    <definedName name="_xlnm.Print_Area" localSheetId="4">'01 01.1 Pol'!$A$1:$Y$401</definedName>
    <definedName name="_xlnm.Print_Area" localSheetId="1">Stavba!$A$1:$J$69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8" i="1" l="1"/>
  <c r="I67" i="1"/>
  <c r="I66" i="1"/>
  <c r="I65" i="1"/>
  <c r="I64" i="1"/>
  <c r="I63" i="1"/>
  <c r="I62" i="1"/>
  <c r="I61" i="1"/>
  <c r="I60" i="1"/>
  <c r="I59" i="1"/>
  <c r="I58" i="1"/>
  <c r="I57" i="1"/>
  <c r="G44" i="1"/>
  <c r="F44" i="1"/>
  <c r="G43" i="1"/>
  <c r="F43" i="1"/>
  <c r="G41" i="1"/>
  <c r="F41" i="1"/>
  <c r="G40" i="1"/>
  <c r="F40" i="1"/>
  <c r="G39" i="1"/>
  <c r="F39" i="1"/>
  <c r="G400" i="13"/>
  <c r="BA381" i="13"/>
  <c r="BA368" i="13"/>
  <c r="BA363" i="13"/>
  <c r="BA221" i="13"/>
  <c r="BA217" i="13"/>
  <c r="BA207" i="13"/>
  <c r="BA203" i="13"/>
  <c r="BA199" i="13"/>
  <c r="BA129" i="13"/>
  <c r="BA118" i="13"/>
  <c r="BA86" i="13"/>
  <c r="BA81" i="13"/>
  <c r="BA63" i="13"/>
  <c r="BA54" i="13"/>
  <c r="BA45" i="13"/>
  <c r="BA41" i="13"/>
  <c r="BA37" i="13"/>
  <c r="G9" i="13"/>
  <c r="I9" i="13"/>
  <c r="I8" i="13" s="1"/>
  <c r="K9" i="13"/>
  <c r="M9" i="13"/>
  <c r="O9" i="13"/>
  <c r="O8" i="13" s="1"/>
  <c r="Q9" i="13"/>
  <c r="Q8" i="13" s="1"/>
  <c r="V9" i="13"/>
  <c r="G13" i="13"/>
  <c r="I13" i="13"/>
  <c r="K13" i="13"/>
  <c r="K8" i="13" s="1"/>
  <c r="M13" i="13"/>
  <c r="O13" i="13"/>
  <c r="Q13" i="13"/>
  <c r="V13" i="13"/>
  <c r="V8" i="13" s="1"/>
  <c r="G17" i="13"/>
  <c r="I17" i="13"/>
  <c r="K17" i="13"/>
  <c r="M17" i="13"/>
  <c r="O17" i="13"/>
  <c r="Q17" i="13"/>
  <c r="V17" i="13"/>
  <c r="G21" i="13"/>
  <c r="M21" i="13" s="1"/>
  <c r="I21" i="13"/>
  <c r="K21" i="13"/>
  <c r="O21" i="13"/>
  <c r="Q21" i="13"/>
  <c r="V21" i="13"/>
  <c r="G24" i="13"/>
  <c r="M24" i="13" s="1"/>
  <c r="I24" i="13"/>
  <c r="K24" i="13"/>
  <c r="O24" i="13"/>
  <c r="Q24" i="13"/>
  <c r="V24" i="13"/>
  <c r="G27" i="13"/>
  <c r="M27" i="13" s="1"/>
  <c r="I27" i="13"/>
  <c r="K27" i="13"/>
  <c r="O27" i="13"/>
  <c r="Q27" i="13"/>
  <c r="V27" i="13"/>
  <c r="G31" i="13"/>
  <c r="I31" i="13"/>
  <c r="K31" i="13"/>
  <c r="M31" i="13"/>
  <c r="O31" i="13"/>
  <c r="Q31" i="13"/>
  <c r="V31" i="13"/>
  <c r="G36" i="13"/>
  <c r="I36" i="13"/>
  <c r="K36" i="13"/>
  <c r="M36" i="13"/>
  <c r="O36" i="13"/>
  <c r="Q36" i="13"/>
  <c r="V36" i="13"/>
  <c r="G40" i="13"/>
  <c r="I40" i="13"/>
  <c r="K40" i="13"/>
  <c r="M40" i="13"/>
  <c r="O40" i="13"/>
  <c r="Q40" i="13"/>
  <c r="V40" i="13"/>
  <c r="G44" i="13"/>
  <c r="M44" i="13" s="1"/>
  <c r="I44" i="13"/>
  <c r="K44" i="13"/>
  <c r="O44" i="13"/>
  <c r="Q44" i="13"/>
  <c r="V44" i="13"/>
  <c r="G48" i="13"/>
  <c r="M48" i="13" s="1"/>
  <c r="I48" i="13"/>
  <c r="K48" i="13"/>
  <c r="O48" i="13"/>
  <c r="Q48" i="13"/>
  <c r="V48" i="13"/>
  <c r="G53" i="13"/>
  <c r="G8" i="13" s="1"/>
  <c r="I53" i="13"/>
  <c r="K53" i="13"/>
  <c r="O53" i="13"/>
  <c r="Q53" i="13"/>
  <c r="V53" i="13"/>
  <c r="G62" i="13"/>
  <c r="I62" i="13"/>
  <c r="K62" i="13"/>
  <c r="M62" i="13"/>
  <c r="O62" i="13"/>
  <c r="Q62" i="13"/>
  <c r="V62" i="13"/>
  <c r="G66" i="13"/>
  <c r="I66" i="13"/>
  <c r="K66" i="13"/>
  <c r="M66" i="13"/>
  <c r="O66" i="13"/>
  <c r="Q66" i="13"/>
  <c r="V66" i="13"/>
  <c r="G72" i="13"/>
  <c r="I72" i="13"/>
  <c r="K72" i="13"/>
  <c r="M72" i="13"/>
  <c r="O72" i="13"/>
  <c r="Q72" i="13"/>
  <c r="V72" i="13"/>
  <c r="G76" i="13"/>
  <c r="M76" i="13" s="1"/>
  <c r="I76" i="13"/>
  <c r="K76" i="13"/>
  <c r="O76" i="13"/>
  <c r="Q76" i="13"/>
  <c r="V76" i="13"/>
  <c r="G80" i="13"/>
  <c r="M80" i="13" s="1"/>
  <c r="I80" i="13"/>
  <c r="K80" i="13"/>
  <c r="O80" i="13"/>
  <c r="Q80" i="13"/>
  <c r="V80" i="13"/>
  <c r="G85" i="13"/>
  <c r="M85" i="13" s="1"/>
  <c r="I85" i="13"/>
  <c r="K85" i="13"/>
  <c r="O85" i="13"/>
  <c r="Q85" i="13"/>
  <c r="V85" i="13"/>
  <c r="G89" i="13"/>
  <c r="I89" i="13"/>
  <c r="K89" i="13"/>
  <c r="M89" i="13"/>
  <c r="O89" i="13"/>
  <c r="Q89" i="13"/>
  <c r="V89" i="13"/>
  <c r="G93" i="13"/>
  <c r="I93" i="13"/>
  <c r="K93" i="13"/>
  <c r="M93" i="13"/>
  <c r="O93" i="13"/>
  <c r="Q93" i="13"/>
  <c r="V93" i="13"/>
  <c r="G100" i="13"/>
  <c r="I100" i="13"/>
  <c r="K100" i="13"/>
  <c r="M100" i="13"/>
  <c r="O100" i="13"/>
  <c r="Q100" i="13"/>
  <c r="V100" i="13"/>
  <c r="G104" i="13"/>
  <c r="M104" i="13" s="1"/>
  <c r="I104" i="13"/>
  <c r="K104" i="13"/>
  <c r="O104" i="13"/>
  <c r="Q104" i="13"/>
  <c r="V104" i="13"/>
  <c r="G107" i="13"/>
  <c r="M107" i="13" s="1"/>
  <c r="I107" i="13"/>
  <c r="K107" i="13"/>
  <c r="O107" i="13"/>
  <c r="Q107" i="13"/>
  <c r="V107" i="13"/>
  <c r="G113" i="13"/>
  <c r="M113" i="13" s="1"/>
  <c r="I113" i="13"/>
  <c r="K113" i="13"/>
  <c r="O113" i="13"/>
  <c r="Q113" i="13"/>
  <c r="V113" i="13"/>
  <c r="G117" i="13"/>
  <c r="I117" i="13"/>
  <c r="K117" i="13"/>
  <c r="M117" i="13"/>
  <c r="O117" i="13"/>
  <c r="Q117" i="13"/>
  <c r="V117" i="13"/>
  <c r="G123" i="13"/>
  <c r="I123" i="13"/>
  <c r="K123" i="13"/>
  <c r="M123" i="13"/>
  <c r="O123" i="13"/>
  <c r="Q123" i="13"/>
  <c r="V123" i="13"/>
  <c r="G128" i="13"/>
  <c r="I128" i="13"/>
  <c r="K128" i="13"/>
  <c r="M128" i="13"/>
  <c r="O128" i="13"/>
  <c r="Q128" i="13"/>
  <c r="V128" i="13"/>
  <c r="G132" i="13"/>
  <c r="M132" i="13" s="1"/>
  <c r="I132" i="13"/>
  <c r="K132" i="13"/>
  <c r="O132" i="13"/>
  <c r="Q132" i="13"/>
  <c r="V132" i="13"/>
  <c r="G135" i="13"/>
  <c r="M135" i="13" s="1"/>
  <c r="I135" i="13"/>
  <c r="K135" i="13"/>
  <c r="O135" i="13"/>
  <c r="Q135" i="13"/>
  <c r="V135" i="13"/>
  <c r="G138" i="13"/>
  <c r="M138" i="13" s="1"/>
  <c r="I138" i="13"/>
  <c r="K138" i="13"/>
  <c r="O138" i="13"/>
  <c r="Q138" i="13"/>
  <c r="V138" i="13"/>
  <c r="G141" i="13"/>
  <c r="I141" i="13"/>
  <c r="K141" i="13"/>
  <c r="M141" i="13"/>
  <c r="O141" i="13"/>
  <c r="Q141" i="13"/>
  <c r="V141" i="13"/>
  <c r="G144" i="13"/>
  <c r="I144" i="13"/>
  <c r="K144" i="13"/>
  <c r="M144" i="13"/>
  <c r="O144" i="13"/>
  <c r="Q144" i="13"/>
  <c r="V144" i="13"/>
  <c r="G147" i="13"/>
  <c r="G148" i="13"/>
  <c r="M148" i="13" s="1"/>
  <c r="I148" i="13"/>
  <c r="I147" i="13" s="1"/>
  <c r="K148" i="13"/>
  <c r="K147" i="13" s="1"/>
  <c r="O148" i="13"/>
  <c r="O147" i="13" s="1"/>
  <c r="Q148" i="13"/>
  <c r="Q147" i="13" s="1"/>
  <c r="V148" i="13"/>
  <c r="V147" i="13" s="1"/>
  <c r="G155" i="13"/>
  <c r="M155" i="13" s="1"/>
  <c r="I155" i="13"/>
  <c r="K155" i="13"/>
  <c r="O155" i="13"/>
  <c r="Q155" i="13"/>
  <c r="V155" i="13"/>
  <c r="G160" i="13"/>
  <c r="I160" i="13"/>
  <c r="K160" i="13"/>
  <c r="M160" i="13"/>
  <c r="O160" i="13"/>
  <c r="Q160" i="13"/>
  <c r="V160" i="13"/>
  <c r="G163" i="13"/>
  <c r="I163" i="13"/>
  <c r="K163" i="13"/>
  <c r="M163" i="13"/>
  <c r="O163" i="13"/>
  <c r="Q163" i="13"/>
  <c r="V163" i="13"/>
  <c r="G166" i="13"/>
  <c r="I166" i="13"/>
  <c r="K166" i="13"/>
  <c r="M166" i="13"/>
  <c r="O166" i="13"/>
  <c r="Q166" i="13"/>
  <c r="V166" i="13"/>
  <c r="G170" i="13"/>
  <c r="I170" i="13"/>
  <c r="K170" i="13"/>
  <c r="M170" i="13"/>
  <c r="O170" i="13"/>
  <c r="Q170" i="13"/>
  <c r="V170" i="13"/>
  <c r="G173" i="13"/>
  <c r="M173" i="13" s="1"/>
  <c r="I173" i="13"/>
  <c r="K173" i="13"/>
  <c r="O173" i="13"/>
  <c r="Q173" i="13"/>
  <c r="V173" i="13"/>
  <c r="G176" i="13"/>
  <c r="M176" i="13" s="1"/>
  <c r="I176" i="13"/>
  <c r="K176" i="13"/>
  <c r="O176" i="13"/>
  <c r="Q176" i="13"/>
  <c r="V176" i="13"/>
  <c r="G179" i="13"/>
  <c r="M179" i="13" s="1"/>
  <c r="I179" i="13"/>
  <c r="K179" i="13"/>
  <c r="O179" i="13"/>
  <c r="Q179" i="13"/>
  <c r="V179" i="13"/>
  <c r="K183" i="13"/>
  <c r="G184" i="13"/>
  <c r="M184" i="13" s="1"/>
  <c r="I184" i="13"/>
  <c r="I183" i="13" s="1"/>
  <c r="K184" i="13"/>
  <c r="O184" i="13"/>
  <c r="O183" i="13" s="1"/>
  <c r="Q184" i="13"/>
  <c r="Q183" i="13" s="1"/>
  <c r="V184" i="13"/>
  <c r="V183" i="13" s="1"/>
  <c r="G189" i="13"/>
  <c r="G183" i="13" s="1"/>
  <c r="I189" i="13"/>
  <c r="K189" i="13"/>
  <c r="O189" i="13"/>
  <c r="Q189" i="13"/>
  <c r="V189" i="13"/>
  <c r="G194" i="13"/>
  <c r="I194" i="13"/>
  <c r="K194" i="13"/>
  <c r="M194" i="13"/>
  <c r="O194" i="13"/>
  <c r="Q194" i="13"/>
  <c r="V194" i="13"/>
  <c r="G198" i="13"/>
  <c r="M198" i="13" s="1"/>
  <c r="I198" i="13"/>
  <c r="K198" i="13"/>
  <c r="O198" i="13"/>
  <c r="Q198" i="13"/>
  <c r="V198" i="13"/>
  <c r="G202" i="13"/>
  <c r="I202" i="13"/>
  <c r="K202" i="13"/>
  <c r="M202" i="13"/>
  <c r="O202" i="13"/>
  <c r="Q202" i="13"/>
  <c r="V202" i="13"/>
  <c r="G206" i="13"/>
  <c r="I206" i="13"/>
  <c r="K206" i="13"/>
  <c r="M206" i="13"/>
  <c r="O206" i="13"/>
  <c r="Q206" i="13"/>
  <c r="V206" i="13"/>
  <c r="G210" i="13"/>
  <c r="I210" i="13"/>
  <c r="K210" i="13"/>
  <c r="M210" i="13"/>
  <c r="O210" i="13"/>
  <c r="Q210" i="13"/>
  <c r="V210" i="13"/>
  <c r="V215" i="13"/>
  <c r="G216" i="13"/>
  <c r="M216" i="13" s="1"/>
  <c r="I216" i="13"/>
  <c r="I215" i="13" s="1"/>
  <c r="K216" i="13"/>
  <c r="K215" i="13" s="1"/>
  <c r="O216" i="13"/>
  <c r="Q216" i="13"/>
  <c r="Q215" i="13" s="1"/>
  <c r="V216" i="13"/>
  <c r="G220" i="13"/>
  <c r="M220" i="13" s="1"/>
  <c r="I220" i="13"/>
  <c r="K220" i="13"/>
  <c r="O220" i="13"/>
  <c r="O215" i="13" s="1"/>
  <c r="Q220" i="13"/>
  <c r="V220" i="13"/>
  <c r="G224" i="13"/>
  <c r="M224" i="13" s="1"/>
  <c r="I224" i="13"/>
  <c r="K224" i="13"/>
  <c r="O224" i="13"/>
  <c r="Q224" i="13"/>
  <c r="V224" i="13"/>
  <c r="G229" i="13"/>
  <c r="M229" i="13" s="1"/>
  <c r="I229" i="13"/>
  <c r="K229" i="13"/>
  <c r="O229" i="13"/>
  <c r="Q229" i="13"/>
  <c r="V229" i="13"/>
  <c r="G233" i="13"/>
  <c r="M233" i="13" s="1"/>
  <c r="I233" i="13"/>
  <c r="K233" i="13"/>
  <c r="O233" i="13"/>
  <c r="Q233" i="13"/>
  <c r="V233" i="13"/>
  <c r="G237" i="13"/>
  <c r="M237" i="13" s="1"/>
  <c r="I237" i="13"/>
  <c r="K237" i="13"/>
  <c r="O237" i="13"/>
  <c r="Q237" i="13"/>
  <c r="V237" i="13"/>
  <c r="G241" i="13"/>
  <c r="I241" i="13"/>
  <c r="K241" i="13"/>
  <c r="M241" i="13"/>
  <c r="O241" i="13"/>
  <c r="Q241" i="13"/>
  <c r="V241" i="13"/>
  <c r="G245" i="13"/>
  <c r="M245" i="13" s="1"/>
  <c r="I245" i="13"/>
  <c r="K245" i="13"/>
  <c r="O245" i="13"/>
  <c r="Q245" i="13"/>
  <c r="V245" i="13"/>
  <c r="G248" i="13"/>
  <c r="I248" i="13"/>
  <c r="K248" i="13"/>
  <c r="M248" i="13"/>
  <c r="O248" i="13"/>
  <c r="Q248" i="13"/>
  <c r="V248" i="13"/>
  <c r="G252" i="13"/>
  <c r="I252" i="13"/>
  <c r="K252" i="13"/>
  <c r="M252" i="13"/>
  <c r="O252" i="13"/>
  <c r="Q252" i="13"/>
  <c r="V252" i="13"/>
  <c r="G257" i="13"/>
  <c r="I257" i="13"/>
  <c r="K257" i="13"/>
  <c r="M257" i="13"/>
  <c r="O257" i="13"/>
  <c r="Q257" i="13"/>
  <c r="V257" i="13"/>
  <c r="G261" i="13"/>
  <c r="I261" i="13"/>
  <c r="K261" i="13"/>
  <c r="M261" i="13"/>
  <c r="O261" i="13"/>
  <c r="Q261" i="13"/>
  <c r="V261" i="13"/>
  <c r="G265" i="13"/>
  <c r="M265" i="13" s="1"/>
  <c r="I265" i="13"/>
  <c r="K265" i="13"/>
  <c r="O265" i="13"/>
  <c r="Q265" i="13"/>
  <c r="V265" i="13"/>
  <c r="G269" i="13"/>
  <c r="M269" i="13" s="1"/>
  <c r="I269" i="13"/>
  <c r="K269" i="13"/>
  <c r="O269" i="13"/>
  <c r="Q269" i="13"/>
  <c r="V269" i="13"/>
  <c r="G273" i="13"/>
  <c r="M273" i="13" s="1"/>
  <c r="I273" i="13"/>
  <c r="K273" i="13"/>
  <c r="O273" i="13"/>
  <c r="Q273" i="13"/>
  <c r="V273" i="13"/>
  <c r="G276" i="13"/>
  <c r="M276" i="13" s="1"/>
  <c r="I276" i="13"/>
  <c r="K276" i="13"/>
  <c r="O276" i="13"/>
  <c r="Q276" i="13"/>
  <c r="V276" i="13"/>
  <c r="G279" i="13"/>
  <c r="I279" i="13"/>
  <c r="K279" i="13"/>
  <c r="M279" i="13"/>
  <c r="O279" i="13"/>
  <c r="Q279" i="13"/>
  <c r="V279" i="13"/>
  <c r="G282" i="13"/>
  <c r="M282" i="13" s="1"/>
  <c r="I282" i="13"/>
  <c r="K282" i="13"/>
  <c r="O282" i="13"/>
  <c r="Q282" i="13"/>
  <c r="V282" i="13"/>
  <c r="G286" i="13"/>
  <c r="I286" i="13"/>
  <c r="K286" i="13"/>
  <c r="M286" i="13"/>
  <c r="O286" i="13"/>
  <c r="Q286" i="13"/>
  <c r="V286" i="13"/>
  <c r="G293" i="13"/>
  <c r="M293" i="13" s="1"/>
  <c r="I293" i="13"/>
  <c r="K293" i="13"/>
  <c r="O293" i="13"/>
  <c r="Q293" i="13"/>
  <c r="V293" i="13"/>
  <c r="G299" i="13"/>
  <c r="I299" i="13"/>
  <c r="K299" i="13"/>
  <c r="M299" i="13"/>
  <c r="O299" i="13"/>
  <c r="Q299" i="13"/>
  <c r="V299" i="13"/>
  <c r="G302" i="13"/>
  <c r="I302" i="13"/>
  <c r="K302" i="13"/>
  <c r="M302" i="13"/>
  <c r="O302" i="13"/>
  <c r="Q302" i="13"/>
  <c r="V302" i="13"/>
  <c r="G305" i="13"/>
  <c r="I305" i="13"/>
  <c r="K305" i="13"/>
  <c r="M305" i="13"/>
  <c r="O305" i="13"/>
  <c r="Q305" i="13"/>
  <c r="V305" i="13"/>
  <c r="G308" i="13"/>
  <c r="I308" i="13"/>
  <c r="K308" i="13"/>
  <c r="M308" i="13"/>
  <c r="O308" i="13"/>
  <c r="Q308" i="13"/>
  <c r="V308" i="13"/>
  <c r="G311" i="13"/>
  <c r="M311" i="13" s="1"/>
  <c r="I311" i="13"/>
  <c r="K311" i="13"/>
  <c r="O311" i="13"/>
  <c r="Q311" i="13"/>
  <c r="V311" i="13"/>
  <c r="G314" i="13"/>
  <c r="M314" i="13" s="1"/>
  <c r="I314" i="13"/>
  <c r="K314" i="13"/>
  <c r="O314" i="13"/>
  <c r="Q314" i="13"/>
  <c r="V314" i="13"/>
  <c r="G317" i="13"/>
  <c r="M317" i="13" s="1"/>
  <c r="I317" i="13"/>
  <c r="K317" i="13"/>
  <c r="O317" i="13"/>
  <c r="Q317" i="13"/>
  <c r="V317" i="13"/>
  <c r="G320" i="13"/>
  <c r="M320" i="13" s="1"/>
  <c r="I320" i="13"/>
  <c r="K320" i="13"/>
  <c r="O320" i="13"/>
  <c r="Q320" i="13"/>
  <c r="V320" i="13"/>
  <c r="G323" i="13"/>
  <c r="I323" i="13"/>
  <c r="K323" i="13"/>
  <c r="M323" i="13"/>
  <c r="O323" i="13"/>
  <c r="Q323" i="13"/>
  <c r="V323" i="13"/>
  <c r="G326" i="13"/>
  <c r="G327" i="13"/>
  <c r="I327" i="13"/>
  <c r="I326" i="13" s="1"/>
  <c r="K327" i="13"/>
  <c r="K326" i="13" s="1"/>
  <c r="M327" i="13"/>
  <c r="O327" i="13"/>
  <c r="O326" i="13" s="1"/>
  <c r="Q327" i="13"/>
  <c r="Q326" i="13" s="1"/>
  <c r="V327" i="13"/>
  <c r="V326" i="13" s="1"/>
  <c r="G331" i="13"/>
  <c r="M331" i="13" s="1"/>
  <c r="I331" i="13"/>
  <c r="K331" i="13"/>
  <c r="O331" i="13"/>
  <c r="Q331" i="13"/>
  <c r="V331" i="13"/>
  <c r="G335" i="13"/>
  <c r="I335" i="13"/>
  <c r="K335" i="13"/>
  <c r="M335" i="13"/>
  <c r="O335" i="13"/>
  <c r="Q335" i="13"/>
  <c r="V335" i="13"/>
  <c r="G339" i="13"/>
  <c r="I339" i="13"/>
  <c r="K339" i="13"/>
  <c r="M339" i="13"/>
  <c r="O339" i="13"/>
  <c r="Q339" i="13"/>
  <c r="V339" i="13"/>
  <c r="G344" i="13"/>
  <c r="I344" i="13"/>
  <c r="K344" i="13"/>
  <c r="M344" i="13"/>
  <c r="O344" i="13"/>
  <c r="Q344" i="13"/>
  <c r="V344" i="13"/>
  <c r="V349" i="13"/>
  <c r="G350" i="13"/>
  <c r="M350" i="13" s="1"/>
  <c r="I350" i="13"/>
  <c r="I349" i="13" s="1"/>
  <c r="K350" i="13"/>
  <c r="K349" i="13" s="1"/>
  <c r="O350" i="13"/>
  <c r="Q350" i="13"/>
  <c r="Q349" i="13" s="1"/>
  <c r="V350" i="13"/>
  <c r="G353" i="13"/>
  <c r="M353" i="13" s="1"/>
  <c r="I353" i="13"/>
  <c r="K353" i="13"/>
  <c r="O353" i="13"/>
  <c r="O349" i="13" s="1"/>
  <c r="Q353" i="13"/>
  <c r="V353" i="13"/>
  <c r="G356" i="13"/>
  <c r="M356" i="13" s="1"/>
  <c r="I356" i="13"/>
  <c r="K356" i="13"/>
  <c r="O356" i="13"/>
  <c r="Q356" i="13"/>
  <c r="V356" i="13"/>
  <c r="G359" i="13"/>
  <c r="M359" i="13" s="1"/>
  <c r="I359" i="13"/>
  <c r="K359" i="13"/>
  <c r="O359" i="13"/>
  <c r="Q359" i="13"/>
  <c r="V359" i="13"/>
  <c r="G362" i="13"/>
  <c r="I362" i="13"/>
  <c r="K362" i="13"/>
  <c r="M362" i="13"/>
  <c r="O362" i="13"/>
  <c r="Q362" i="13"/>
  <c r="V362" i="13"/>
  <c r="G367" i="13"/>
  <c r="M367" i="13" s="1"/>
  <c r="I367" i="13"/>
  <c r="K367" i="13"/>
  <c r="O367" i="13"/>
  <c r="Q367" i="13"/>
  <c r="V367" i="13"/>
  <c r="G371" i="13"/>
  <c r="K371" i="13"/>
  <c r="Q371" i="13"/>
  <c r="G372" i="13"/>
  <c r="M372" i="13" s="1"/>
  <c r="M371" i="13" s="1"/>
  <c r="I372" i="13"/>
  <c r="I371" i="13" s="1"/>
  <c r="K372" i="13"/>
  <c r="O372" i="13"/>
  <c r="O371" i="13" s="1"/>
  <c r="Q372" i="13"/>
  <c r="V372" i="13"/>
  <c r="V371" i="13" s="1"/>
  <c r="G375" i="13"/>
  <c r="I375" i="13"/>
  <c r="K375" i="13"/>
  <c r="M375" i="13"/>
  <c r="O375" i="13"/>
  <c r="Q375" i="13"/>
  <c r="V375" i="13"/>
  <c r="G379" i="13"/>
  <c r="Q379" i="13"/>
  <c r="V379" i="13"/>
  <c r="G380" i="13"/>
  <c r="I380" i="13"/>
  <c r="I379" i="13" s="1"/>
  <c r="K380" i="13"/>
  <c r="K379" i="13" s="1"/>
  <c r="M380" i="13"/>
  <c r="M379" i="13" s="1"/>
  <c r="O380" i="13"/>
  <c r="O379" i="13" s="1"/>
  <c r="Q380" i="13"/>
  <c r="V380" i="13"/>
  <c r="V383" i="13"/>
  <c r="G384" i="13"/>
  <c r="M384" i="13" s="1"/>
  <c r="I384" i="13"/>
  <c r="I383" i="13" s="1"/>
  <c r="K384" i="13"/>
  <c r="K383" i="13" s="1"/>
  <c r="O384" i="13"/>
  <c r="Q384" i="13"/>
  <c r="Q383" i="13" s="1"/>
  <c r="V384" i="13"/>
  <c r="G391" i="13"/>
  <c r="M391" i="13" s="1"/>
  <c r="I391" i="13"/>
  <c r="K391" i="13"/>
  <c r="O391" i="13"/>
  <c r="O383" i="13" s="1"/>
  <c r="Q391" i="13"/>
  <c r="V391" i="13"/>
  <c r="G394" i="13"/>
  <c r="M394" i="13" s="1"/>
  <c r="I394" i="13"/>
  <c r="K394" i="13"/>
  <c r="O394" i="13"/>
  <c r="Q394" i="13"/>
  <c r="V394" i="13"/>
  <c r="AE400" i="13"/>
  <c r="G35" i="12"/>
  <c r="G9" i="12"/>
  <c r="I9" i="12"/>
  <c r="I8" i="12" s="1"/>
  <c r="K9" i="12"/>
  <c r="K8" i="12" s="1"/>
  <c r="M9" i="12"/>
  <c r="O9" i="12"/>
  <c r="O8" i="12" s="1"/>
  <c r="Q9" i="12"/>
  <c r="Q8" i="12" s="1"/>
  <c r="V9" i="12"/>
  <c r="V8" i="12" s="1"/>
  <c r="G13" i="12"/>
  <c r="M13" i="12" s="1"/>
  <c r="I13" i="12"/>
  <c r="K13" i="12"/>
  <c r="O13" i="12"/>
  <c r="Q13" i="12"/>
  <c r="V13" i="12"/>
  <c r="G16" i="12"/>
  <c r="G8" i="12" s="1"/>
  <c r="I16" i="12"/>
  <c r="K16" i="12"/>
  <c r="M16" i="12"/>
  <c r="O16" i="12"/>
  <c r="Q16" i="12"/>
  <c r="V16" i="12"/>
  <c r="G18" i="12"/>
  <c r="V18" i="12"/>
  <c r="G19" i="12"/>
  <c r="M19" i="12" s="1"/>
  <c r="M18" i="12" s="1"/>
  <c r="I19" i="12"/>
  <c r="I18" i="12" s="1"/>
  <c r="K19" i="12"/>
  <c r="K18" i="12" s="1"/>
  <c r="O19" i="12"/>
  <c r="Q19" i="12"/>
  <c r="Q18" i="12" s="1"/>
  <c r="V19" i="12"/>
  <c r="G21" i="12"/>
  <c r="I21" i="12"/>
  <c r="K21" i="12"/>
  <c r="M21" i="12"/>
  <c r="O21" i="12"/>
  <c r="O18" i="12" s="1"/>
  <c r="Q21" i="12"/>
  <c r="V21" i="12"/>
  <c r="G23" i="12"/>
  <c r="I23" i="12"/>
  <c r="K23" i="12"/>
  <c r="M23" i="12"/>
  <c r="O23" i="12"/>
  <c r="Q23" i="12"/>
  <c r="V23" i="12"/>
  <c r="G25" i="12"/>
  <c r="I25" i="12"/>
  <c r="K25" i="12"/>
  <c r="M25" i="12"/>
  <c r="O25" i="12"/>
  <c r="Q25" i="12"/>
  <c r="V25" i="12"/>
  <c r="G27" i="12"/>
  <c r="G28" i="12"/>
  <c r="M28" i="12" s="1"/>
  <c r="M27" i="12" s="1"/>
  <c r="I28" i="12"/>
  <c r="I27" i="12" s="1"/>
  <c r="K28" i="12"/>
  <c r="K27" i="12" s="1"/>
  <c r="O28" i="12"/>
  <c r="O27" i="12" s="1"/>
  <c r="Q28" i="12"/>
  <c r="Q27" i="12" s="1"/>
  <c r="V28" i="12"/>
  <c r="V27" i="12" s="1"/>
  <c r="G30" i="12"/>
  <c r="I30" i="12"/>
  <c r="K30" i="12"/>
  <c r="M30" i="12"/>
  <c r="O30" i="12"/>
  <c r="Q30" i="12"/>
  <c r="V30" i="12"/>
  <c r="G32" i="12"/>
  <c r="M32" i="12" s="1"/>
  <c r="I32" i="12"/>
  <c r="K32" i="12"/>
  <c r="O32" i="12"/>
  <c r="Q32" i="12"/>
  <c r="V32" i="12"/>
  <c r="AE35" i="12"/>
  <c r="AF35" i="12"/>
  <c r="I20" i="1"/>
  <c r="I19" i="1"/>
  <c r="I18" i="1"/>
  <c r="I17" i="1"/>
  <c r="I16" i="1"/>
  <c r="I69" i="1"/>
  <c r="J66" i="1" s="1"/>
  <c r="F45" i="1"/>
  <c r="G45" i="1"/>
  <c r="G25" i="1" s="1"/>
  <c r="A25" i="1" s="1"/>
  <c r="H44" i="1"/>
  <c r="I44" i="1" s="1"/>
  <c r="H43" i="1"/>
  <c r="I43" i="1" s="1"/>
  <c r="H42" i="1"/>
  <c r="H41" i="1"/>
  <c r="I41" i="1" s="1"/>
  <c r="H40" i="1"/>
  <c r="I40" i="1" s="1"/>
  <c r="H39" i="1"/>
  <c r="H45" i="1" s="1"/>
  <c r="J28" i="1"/>
  <c r="J26" i="1"/>
  <c r="G38" i="1"/>
  <c r="F38" i="1"/>
  <c r="J23" i="1"/>
  <c r="J24" i="1"/>
  <c r="J25" i="1"/>
  <c r="J27" i="1"/>
  <c r="E24" i="1"/>
  <c r="E26" i="1"/>
  <c r="J67" i="1" l="1"/>
  <c r="J61" i="1"/>
  <c r="J68" i="1"/>
  <c r="J62" i="1"/>
  <c r="J57" i="1"/>
  <c r="J63" i="1"/>
  <c r="J58" i="1"/>
  <c r="J64" i="1"/>
  <c r="J59" i="1"/>
  <c r="J65" i="1"/>
  <c r="J60" i="1"/>
  <c r="A26" i="1"/>
  <c r="G26" i="1"/>
  <c r="G28" i="1"/>
  <c r="G23" i="1"/>
  <c r="M147" i="13"/>
  <c r="M215" i="13"/>
  <c r="M383" i="13"/>
  <c r="M326" i="13"/>
  <c r="M349" i="13"/>
  <c r="M189" i="13"/>
  <c r="M183" i="13" s="1"/>
  <c r="M53" i="13"/>
  <c r="M8" i="13" s="1"/>
  <c r="AF400" i="13"/>
  <c r="G383" i="13"/>
  <c r="G349" i="13"/>
  <c r="G215" i="13"/>
  <c r="M8" i="12"/>
  <c r="I21" i="1"/>
  <c r="I39" i="1"/>
  <c r="I45" i="1" s="1"/>
  <c r="J69" i="1" l="1"/>
  <c r="A23" i="1"/>
  <c r="J41" i="1"/>
  <c r="J44" i="1"/>
  <c r="J39" i="1"/>
  <c r="J45" i="1" s="1"/>
  <c r="J43" i="1"/>
  <c r="J40" i="1"/>
  <c r="G24" i="1" l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</author>
  </authors>
  <commentList>
    <comment ref="S6" authorId="0" shapeId="0" xr:uid="{16173590-F595-4182-AC4F-619A2A0AB91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3FF5C69-17D4-48B2-97CA-8C3FE259DD0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</author>
  </authors>
  <commentList>
    <comment ref="S6" authorId="0" shapeId="0" xr:uid="{4DEFF6F0-4690-4734-BBD9-03E76FB4C2A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C6C7D29-BE4B-43D0-8406-7FA4C01D556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<sst xmlns="http://schemas.openxmlformats.org/spreadsheetml/2006/main" count="1691" uniqueCount="531">
  <si>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</si>
  <si>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</si>
  <si>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</si>
  <si>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</si>
  <si>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</si>
  <si>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</si>
  <si>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</si>
  <si>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</si>
  <si>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</si>
  <si>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</si>
  <si>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</si>
  <si>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</si>
  <si>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</si>
  <si>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</si>
  <si>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</si>
  <si>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</si>
  <si>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</si>
  <si>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</si>
  <si>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</si>
  <si>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</si>
  <si>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</si>
  <si>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</si>
  <si>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</si>
  <si>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</si>
  <si>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</si>
  <si>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</si>
  <si>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</si>
  <si>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</si>
  <si>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</si>
  <si>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</si>
  <si>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</si>
  <si>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</si>
  <si>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</si>
  <si>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</si>
  <si>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</si>
  <si>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</si>
  <si>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</si>
  <si>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</si>
  <si>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</si>
  <si>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</si>
  <si>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</si>
  <si>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</si>
  <si>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</si>
  <si>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Odehnal Petr</t>
  </si>
  <si>
    <t>sdfsdf</t>
  </si>
  <si>
    <t>182_2</t>
  </si>
  <si>
    <t>Blansko - Oprava kanalizace - RÁMCOVÝ ROZPOČET</t>
  </si>
  <si>
    <t>MĚSTO BLANSKO</t>
  </si>
  <si>
    <t>nám. Svobody 32/3</t>
  </si>
  <si>
    <t>Blansko-Blansko</t>
  </si>
  <si>
    <t>67801</t>
  </si>
  <si>
    <t>00279943</t>
  </si>
  <si>
    <t>CZ00279943</t>
  </si>
  <si>
    <t>Petr Odehnal</t>
  </si>
  <si>
    <t>Zahradní 676</t>
  </si>
  <si>
    <t>Jedovnice-Jedovnice</t>
  </si>
  <si>
    <t>67906</t>
  </si>
  <si>
    <t>73796433</t>
  </si>
  <si>
    <t>CZ7212273761</t>
  </si>
  <si>
    <t>Stavba</t>
  </si>
  <si>
    <t>Ostatní a vedlejší náklady</t>
  </si>
  <si>
    <t>00.1</t>
  </si>
  <si>
    <t>Vedlejší a ostatní náklady</t>
  </si>
  <si>
    <t>Stavební objekt</t>
  </si>
  <si>
    <t>01</t>
  </si>
  <si>
    <t>Kanalizace</t>
  </si>
  <si>
    <t>01.1</t>
  </si>
  <si>
    <t>Celkem za stavbu</t>
  </si>
  <si>
    <t>CZK</t>
  </si>
  <si>
    <t>#POPS</t>
  </si>
  <si>
    <t>Popis stavby: 182_2 - Blansko - Oprava kanalizace - RÁMCOVÝ ROZPOČET</t>
  </si>
  <si>
    <t>#POPO</t>
  </si>
  <si>
    <t>Popis objektu: 00 - Vedlejší a ostatní náklady</t>
  </si>
  <si>
    <t>#POPR</t>
  </si>
  <si>
    <t>Popis rozpočtu: 00.1 - Vedlejší a ostatní náklady</t>
  </si>
  <si>
    <t>Popis objektu: 01 - Kanalizace</t>
  </si>
  <si>
    <t>Popis rozpočtu: 01.1 - Kanalizace</t>
  </si>
  <si>
    <t>Rekapitulace dílů</t>
  </si>
  <si>
    <t>Typ dílu</t>
  </si>
  <si>
    <t>0</t>
  </si>
  <si>
    <t>Nepřiřazený díl</t>
  </si>
  <si>
    <t>1</t>
  </si>
  <si>
    <t>Zemní práce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</si>
  <si>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</si>
  <si>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</si>
  <si>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</si>
  <si>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</si>
  <si>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</si>
  <si>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</si>
  <si>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</si>
  <si>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</si>
  <si>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96</t>
  </si>
  <si>
    <t>Bourání konstrukcí</t>
  </si>
  <si>
    <t>97</t>
  </si>
  <si>
    <t>Přesuny suti a vybouraných hmot</t>
  </si>
  <si>
    <t>99</t>
  </si>
  <si>
    <t>Staveništní přesun hmot</t>
  </si>
  <si>
    <t>D96</t>
  </si>
  <si>
    <t>PSU</t>
  </si>
  <si>
    <t>VN</t>
  </si>
  <si>
    <t>ON</t>
  </si>
  <si>
    <t>Soupis vedlejších a ostatních nákladů</t>
  </si>
  <si>
    <t>#TypZaznamu#</t>
  </si>
  <si>
    <t>STA</t>
  </si>
  <si>
    <t>00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</si>
  <si>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</si>
  <si>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</si>
  <si>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</si>
  <si>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</si>
  <si>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</si>
  <si>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</si>
  <si>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</si>
  <si>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</si>
  <si>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</si>
  <si>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</si>
  <si>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</si>
  <si>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</si>
  <si>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</si>
  <si>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</si>
  <si>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</si>
  <si>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</si>
  <si>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</si>
  <si>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</si>
  <si>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</si>
  <si>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</si>
  <si>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</si>
  <si>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</si>
  <si>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</si>
  <si>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</si>
  <si>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</si>
  <si>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</si>
  <si>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</si>
  <si>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00523  R</t>
  </si>
  <si>
    <t>Zkoušky a revize</t>
  </si>
  <si>
    <t>Soubor</t>
  </si>
  <si>
    <t>RTS 25/ I</t>
  </si>
  <si>
    <t>Indiv</t>
  </si>
  <si>
    <t>VRN</t>
  </si>
  <si>
    <t>Běžná</t>
  </si>
  <si>
    <t>POL99_8</t>
  </si>
  <si>
    <t>VOZOVKA - míra zhutnění zásypu rýhy : 1</t>
  </si>
  <si>
    <t>VV</t>
  </si>
  <si>
    <t>CHODNÍK - míra zhutnění zásypu rýhy : 1</t>
  </si>
  <si>
    <t>SPU</t>
  </si>
  <si>
    <t>1000T</t>
  </si>
  <si>
    <t>Dokumentace ke kolaudaci</t>
  </si>
  <si>
    <t>Vlastní</t>
  </si>
  <si>
    <t>atesty, prohlášení o shodě použitých materiálů, stavební deník nebo záznam o stavbě : 1</t>
  </si>
  <si>
    <t>1004T</t>
  </si>
  <si>
    <t>Zajištění povolení rozhodnutí-zvláštní užívání sil</t>
  </si>
  <si>
    <t>005111021R</t>
  </si>
  <si>
    <t>Vytyčení inženýrských sítí</t>
  </si>
  <si>
    <t>005121010R</t>
  </si>
  <si>
    <t>Vybudování zařízení staveniště</t>
  </si>
  <si>
    <t>POL99_2</t>
  </si>
  <si>
    <t>005121020R</t>
  </si>
  <si>
    <t xml:space="preserve">Provoz zařízení staveniště </t>
  </si>
  <si>
    <t>005121030R</t>
  </si>
  <si>
    <t>Odstranění zařízení staveniště</t>
  </si>
  <si>
    <t>005211020R</t>
  </si>
  <si>
    <t>Ochrana stávaj. inženýrských sítí na staveništi</t>
  </si>
  <si>
    <t>005211030R</t>
  </si>
  <si>
    <t xml:space="preserve">Dočasná dopravní opatření </t>
  </si>
  <si>
    <t>005211080R</t>
  </si>
  <si>
    <t xml:space="preserve">Bezpečnostní a hygienická opatření na staveništi </t>
  </si>
  <si>
    <t>SUM</t>
  </si>
  <si>
    <t>END</t>
  </si>
  <si>
    <t>Položkový soupis prací a dodávek</t>
  </si>
  <si>
    <t>113106121R00</t>
  </si>
  <si>
    <t>Rozebrání komunikací pro pěší s jakýmkoliv ložem a výplní spár  z betonových nebo kameninových dlaždic nebo tvarovek</t>
  </si>
  <si>
    <t>m2</t>
  </si>
  <si>
    <t>822-1</t>
  </si>
  <si>
    <t>Práce</t>
  </si>
  <si>
    <t>POL1_</t>
  </si>
  <si>
    <t>s přemístěním hmot na skládku na vzdálenost do 3 m nebo s naložením na dopravní prostředek</t>
  </si>
  <si>
    <t>SPI</t>
  </si>
  <si>
    <t>CHODNÍK - bez odvozu : 25,0*(1,0+0,3+0,3)</t>
  </si>
  <si>
    <t>113106221R00</t>
  </si>
  <si>
    <t>Rozebrání vozovek a ploch s jakoukoliv výplní spár   v ploše jednotlivě do 200 m2, z drobných kostek nebo odseků, kladených do lože z kameniva těženého, škváry nebo strusky</t>
  </si>
  <si>
    <t>113106231R00</t>
  </si>
  <si>
    <t>Rozebrání vozovek a ploch s jakoukoliv výplní spár   v jakékoliv ploše, ze zámkové dlažky, kladených do lože z kameniva</t>
  </si>
  <si>
    <t>113107310R00</t>
  </si>
  <si>
    <t>Odstranění podkladů nebo krytů z kameniva těženého, v ploše jednotlivě do 50 m2, tloušťka vrstvy 100 mm</t>
  </si>
  <si>
    <t>CHODNÍK : (25,0*1,0)+3,0</t>
  </si>
  <si>
    <t>113107525R00</t>
  </si>
  <si>
    <t>Odstranění podkladů nebo krytů z kameniva hrubého drceného, v ploše jednotlivě do 50 m2, tloušťka vrstvy 250 mm</t>
  </si>
  <si>
    <t>VOZOVKA - odvoz na mezideponii do 1km (použít do zásypu rýhy) : (25,0*1,0)+3,0</t>
  </si>
  <si>
    <t>113108305R00</t>
  </si>
  <si>
    <t>Odstranění podkladů nebo krytů živičných, v ploše jednotlivě do 50 m2, tloušťka vrstvy 50 mm</t>
  </si>
  <si>
    <t>VOZOVKA - stupňovité napojení (0,4m za stěnu výkopu) - rýha : 25,0*0,4</t>
  </si>
  <si>
    <t>VOZOVKA - stupňovité napojení (0,4m za stěnu výkopu) - rozšíření v místě šachty : 1*0,8</t>
  </si>
  <si>
    <t>113108311R00</t>
  </si>
  <si>
    <t>Odstranění podkladů nebo krytů živičných, v ploše jednotlivě do 50 m2, tloušťka vrstvy 110 mm</t>
  </si>
  <si>
    <t>VOZOVKA - rýha : 25,0*1,0</t>
  </si>
  <si>
    <t>VOZOVKA - rozšíření v místě šachty : 1*3,0</t>
  </si>
  <si>
    <t>VOZOVKA - stupňovité napojení 2x 0,2m : 25,0*0,4</t>
  </si>
  <si>
    <t>113201111R00</t>
  </si>
  <si>
    <t>Vytrhání obrub chodníkových ležatých</t>
  </si>
  <si>
    <t>m</t>
  </si>
  <si>
    <t>s vybouráním lože, s přemístěním hmot na skládku na vzdálenost do 3 m nebo naložením na dopravní prostředek</t>
  </si>
  <si>
    <t>CHODNÍK - bez odvozu : 25,0</t>
  </si>
  <si>
    <t>113202111R00</t>
  </si>
  <si>
    <t>Vytrhání obrub z krajníků nebo obrubníků stojatých</t>
  </si>
  <si>
    <t>VOZOVKA - bez odvozu : 25,0</t>
  </si>
  <si>
    <t>113204111R00</t>
  </si>
  <si>
    <t>Vytrhání obrub záhonových</t>
  </si>
  <si>
    <t>130901121RT1</t>
  </si>
  <si>
    <t>Bourání konstrukcí v hloubených vykopávkách z betonu, prostého, pneumatickým kladivem</t>
  </si>
  <si>
    <t>m3</t>
  </si>
  <si>
    <t>800-1</t>
  </si>
  <si>
    <t>s přemístěním suti na hromady na vzdálenost do 20 m nebo s uložením na dopravní prostředek,</t>
  </si>
  <si>
    <t>kanalizační šachty : 1*1,1</t>
  </si>
  <si>
    <t>kanalizační potrubí : (25,0-0,5)*0,12</t>
  </si>
  <si>
    <t>132201211R00</t>
  </si>
  <si>
    <t xml:space="preserve">Hloubení rýh šířky přes 60 do 200 cm do 100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</si>
  <si>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</si>
  <si>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VOZOVKA : (25,0*1,0)*(2,23-0,36)+(1*6,4)</t>
  </si>
  <si>
    <t>CHODNÍK : (25,0*1,0)*(2,23-0,20)+(1*6,4)</t>
  </si>
  <si>
    <t>NEZPEVNĚNÝ TERÉN : (25,0*1,0)*(2,23)+(1*6,4)</t>
  </si>
  <si>
    <t>VOZOVKA - odpočet ruční výkop : -1*1,0*2,0*1,0</t>
  </si>
  <si>
    <t>CHODNÍK - odpočet ruční výkop : -1*1,0*2,0*1,0</t>
  </si>
  <si>
    <t>NEZPEVNĚNÝ TERÉN - odpočet ruční výkop : -1*1,0*2,0*1,0</t>
  </si>
  <si>
    <t>132201219R00</t>
  </si>
  <si>
    <t xml:space="preserve">Hloubení rýh šířky přes 60 do 200 cm příplatek za lepivost, v hornině 3,  </t>
  </si>
  <si>
    <t>20% : (166,45+6,0)*0,2</t>
  </si>
  <si>
    <t>139601102R00</t>
  </si>
  <si>
    <t>Ruční výkop jam, rýh a šachet v hornině 3</t>
  </si>
  <si>
    <t>s přehozením na vzdálenost do 5 m nebo s naložením na ruční dopravní prostředek</t>
  </si>
  <si>
    <t>VOZOVKA - v ochranném pásmu inženýrských sítí : 1*1,0*2,0*1,0</t>
  </si>
  <si>
    <t>CHODNÍK - v ochranném pásmu inženýrských sítí : 1*1,0*2,0*1,0</t>
  </si>
  <si>
    <t>NEZPEVNĚNÝ TERÉN - v ochranném pásmu inženýrských sítí : 1*1,0*2,0*1,0</t>
  </si>
  <si>
    <t>151101102R00</t>
  </si>
  <si>
    <t>Zřízení pažení a rozepření stěn rýh příložné  pro jakoukoliv mezerovitost, hloubky do 4 m</t>
  </si>
  <si>
    <t>pro podzemní vedení pro všechny šířky rýhy,</t>
  </si>
  <si>
    <t>stoka : 25,0*2,23</t>
  </si>
  <si>
    <t>151101112R00</t>
  </si>
  <si>
    <t>Odstranění pažení a rozepření rýh příložné , hloubky do 4 m</t>
  </si>
  <si>
    <t>pro podzemní vedení s uložením materiálu na vzdálenost do 3 m od kraje výkopu,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</si>
  <si>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</si>
  <si>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</si>
  <si>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</si>
  <si>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Odkaz na mn. položky pořadí 12 : 166,45000*0,5</t>
  </si>
  <si>
    <t>Odkaz na mn. položky pořadí 14 : 6,00000*0,5</t>
  </si>
  <si>
    <t>161101151R00</t>
  </si>
  <si>
    <t>Svislé přemístění výkopku z horniny 5 až 7, při hloubce výkopu přes 1 do 2,5 m</t>
  </si>
  <si>
    <t>Odkaz na mn. položky pořadí 11 : 4,04000</t>
  </si>
  <si>
    <t>162301102R00</t>
  </si>
  <si>
    <t>Vodorovné přemístění výkopku z horniny 1 až 4, na vzdálenost přes 500  do 1 000 m</t>
  </si>
  <si>
    <t>po suchu, bez naložení výkopku, avšak se složením bez rozhrnutí, zpáteční cesta vozidla.</t>
  </si>
  <si>
    <t>Odkaz na mn. položky pořadí 22 : 42,80000*2</t>
  </si>
  <si>
    <t>162601101R00</t>
  </si>
  <si>
    <t>Vodorovné přemístění výkopku z horniny 1 až 4, na vzdálenost přes 3 000  do 4 000 m</t>
  </si>
  <si>
    <t>Odkaz na mn. položky pořadí 30 : 1,00000</t>
  </si>
  <si>
    <t>Odkaz na mn. položky pořadí 12 : 166,45000</t>
  </si>
  <si>
    <t>Odkaz na mn. položky pořadí 14 : 6,00000</t>
  </si>
  <si>
    <t>Odkaz na mn. položky pořadí 22 : 42,80000*-1</t>
  </si>
  <si>
    <t>162601151R00</t>
  </si>
  <si>
    <t>Vodorovné přemístění výkopku z horniny 5 až 7, na vzdálenost přes 3 000  do 4 000 m</t>
  </si>
  <si>
    <t>167101101R00</t>
  </si>
  <si>
    <t>Nakládání, skládání, překládání neulehlého výkopku nakládání výkopku  do 100 m3, z horniny 1 až 4</t>
  </si>
  <si>
    <t>NEZPEVNĚNÝ TERÉN - výkopek uložený na mezideponii : (25,0*1,0)*(2,23-0,71)+(1*4,8)</t>
  </si>
  <si>
    <t>174101101R00</t>
  </si>
  <si>
    <t>Zásyp sypaninou se zhutněním jam, šachet, rýh nebo kolem objektů v těchto vykopávkách</t>
  </si>
  <si>
    <t>z jakékoliv horniny s uložením výkopku po vrstvách,</t>
  </si>
  <si>
    <t>VOZOVKA - materiál ve specifikaci (do úrovně podkladní vrstvy - pol. 566903111R00) : (25,0*1,0)*(2,23-0,86)+(1*4,8)</t>
  </si>
  <si>
    <t>CHODNÍK - materiál ve specifikaci (do úrovně podkladní vrstvy - pol. 566903111R00) : (25,0*1,0)*(2,23-0,86)+(1*4,8)</t>
  </si>
  <si>
    <t>174101102R00</t>
  </si>
  <si>
    <t>Zásyp sypaninou se zhutněním v uzavřených prostorách s urovnáním povrchu zásypu s ručním zhutněním</t>
  </si>
  <si>
    <t>2,0</t>
  </si>
  <si>
    <t>175101101R00</t>
  </si>
  <si>
    <t>Obsyp potrubí bez prohození sypaniny, bez dodávky obsypového materiálu</t>
  </si>
  <si>
    <t>sypaninou z vhodných hornin tř. 1 - 4 nebo materiálem připraveným podél výkopu ve vzdálenosti do 3 m od jeho kraje, pro jakoukoliv hloubku výkopu a jakoukoliv míru zhutnění,</t>
  </si>
  <si>
    <t>VOZOVKA : (25,0-1,0)*0,53</t>
  </si>
  <si>
    <t>CHODNÍK : (25,0-1,0)*0,53</t>
  </si>
  <si>
    <t>NEZPEVNĚNÝ TERÉN : (25,0-1,0)*0,53</t>
  </si>
  <si>
    <t>180402111R00</t>
  </si>
  <si>
    <t>Založení trávníku parkový trávník, výsevem, v rovině nebo na svahu do 1:5</t>
  </si>
  <si>
    <t>823-1</t>
  </si>
  <si>
    <t>na půdě předem připravené s pokosením, naložením, odvozem odpadu do 20 km a se složením,</t>
  </si>
  <si>
    <t>NEZPEVNĚNÝ TERÉN : 25,0+3,0</t>
  </si>
  <si>
    <t>manipulační pruh : 25,0*3,5</t>
  </si>
  <si>
    <t>181301101R00</t>
  </si>
  <si>
    <t>Rozprostření a urovnání ornice v rovině v souvislé ploše do 500 m2, tloušťka vrstvy do 100 mm</t>
  </si>
  <si>
    <t>s případným nutným přemístěním hromad nebo dočasných skládek na místo potřeby ze vzdálenosti do 30 m, v rovině nebo ve svahu do 1 : 5,</t>
  </si>
  <si>
    <t>NEZPEVNĚNÝ TERÉN - ornice v režii zhotovitele : 25,0+3,0</t>
  </si>
  <si>
    <t>199000002R00</t>
  </si>
  <si>
    <t>Poplatky za skládku horniny 1- 4, skupina 17 05 04 z Katalogu odpadů</t>
  </si>
  <si>
    <t>Odkaz na mn. položky pořadí 20 : 130,65000</t>
  </si>
  <si>
    <t>199000003R00</t>
  </si>
  <si>
    <t>Poplatky za skládku horniny 5 - 7, skupina 17 05 04 z Katalogu odpadů</t>
  </si>
  <si>
    <t>Odkaz na mn. položky pořadí 21 : 4,04000</t>
  </si>
  <si>
    <t>12910320a</t>
  </si>
  <si>
    <t>Čištění vodotečí</t>
  </si>
  <si>
    <t>čištění sedimentační nádrže na vodním toku : 1</t>
  </si>
  <si>
    <t>00572400R</t>
  </si>
  <si>
    <t>směs travní parková, pro běžnou zátěž</t>
  </si>
  <si>
    <t>kg</t>
  </si>
  <si>
    <t>SPCM</t>
  </si>
  <si>
    <t>Specifikace</t>
  </si>
  <si>
    <t>POL3_</t>
  </si>
  <si>
    <t>Odkaz na mn. položky pořadí 26 : 115,50000*0,04</t>
  </si>
  <si>
    <t>10364200R</t>
  </si>
  <si>
    <t>ornice pro pozemkové úpravy</t>
  </si>
  <si>
    <t>RTS 22/ II</t>
  </si>
  <si>
    <t>NEZPEVNĚNÝ TERÉN - nákup, naložení, přemístění : (25,0+3,0)*0,1</t>
  </si>
  <si>
    <t>451572111RK1</t>
  </si>
  <si>
    <t>Lože pod potrubí, stoky a drobné objekty z kameniva drobného těženého 0÷4 mm</t>
  </si>
  <si>
    <t>827-1</t>
  </si>
  <si>
    <t>v otevřeném výkopu,</t>
  </si>
  <si>
    <t>VOZOVKA : 25,0*1,0*0,23</t>
  </si>
  <si>
    <t>CHODNÍK : 25,0*1,0*0,23</t>
  </si>
  <si>
    <t>NEZPEVNĚNÝ TERÉN : 25,0*1,0*0,23</t>
  </si>
  <si>
    <t>šachty (4 ks) : 4*0,4</t>
  </si>
  <si>
    <t>452111111R00</t>
  </si>
  <si>
    <t>Osazení betonových dílců pod potrubí pražců v otevřeném výkopu průřezové plochy do 25 000 mm2</t>
  </si>
  <si>
    <t>kus</t>
  </si>
  <si>
    <t>VOZOVKA : 6*2</t>
  </si>
  <si>
    <t>CHODNÍK : 6*2</t>
  </si>
  <si>
    <t>NEZPEVNĚNÝ TERÉN : 6*2</t>
  </si>
  <si>
    <t>452112111R00</t>
  </si>
  <si>
    <t>Osazení betonových dílců pod potrubí prstenců nebo rámůpod poklopy a mříže výšky do 100 mm</t>
  </si>
  <si>
    <t>VOZOVKA, CHODNÍK : 3</t>
  </si>
  <si>
    <t>452112121R00</t>
  </si>
  <si>
    <t>Osazení betonových dílců pod potrubí prstenců nebo rámůpod poklopy a mříže výšky přes 100 do 200 mm</t>
  </si>
  <si>
    <t>šachta v nezpevněném terénu +0,1m : 1*1,01</t>
  </si>
  <si>
    <t>452351101R00</t>
  </si>
  <si>
    <t>Bednění podkladních a zajišťovacích konstrukcí desek nebo sedlových loží pod potrubí, stoky a drobné objekty</t>
  </si>
  <si>
    <t>šachty MONOLITICKÉ DNO : 4*0,64</t>
  </si>
  <si>
    <t>59217476R</t>
  </si>
  <si>
    <t>obrubník silniční nájezdový; materiál beton; l = 1000,0 mm; š = 150,0 mm; h = 150,0 mm; barva šedá</t>
  </si>
  <si>
    <t>Odkaz na mn. položky pořadí 34 : 36,00000*0,5</t>
  </si>
  <si>
    <t>59224349.AR</t>
  </si>
  <si>
    <t>prstenec vyrovnávací šachetní; betonový; TBW; DN = 625,0 mm; h = 100,0 mm; s = 120,00 mm</t>
  </si>
  <si>
    <t>Odkaz na mn. položky pořadí 35 : 3,00000*1,01</t>
  </si>
  <si>
    <t>59224349R</t>
  </si>
  <si>
    <t>prstenec vyrovnávací šachetní; betonový; TBW; DN = 625,0 mm; h = 120,0 mm; s = 120,00 mm</t>
  </si>
  <si>
    <t>Odkaz na mn. položky pořadí 36 : 1,01000*1,01</t>
  </si>
  <si>
    <t>452311121R00</t>
  </si>
  <si>
    <t>Podkladní a zajišťovací konstrukce z betonu desky pod potrubí, stoky a drobné objekty , z betonu prostého třídy C 8/10</t>
  </si>
  <si>
    <t>R-položka</t>
  </si>
  <si>
    <t>POL12_1</t>
  </si>
  <si>
    <t>z cementu portlandského nebo struskoportlandského, v otevřeném výkopu,</t>
  </si>
  <si>
    <t>šachty MONOLITICKÉ DNO (0,2m3 / 1ks) : 4*0,2</t>
  </si>
  <si>
    <t>566903111R00</t>
  </si>
  <si>
    <t>Vyspravení podkladu po překopech kamenivem hrubým drceným</t>
  </si>
  <si>
    <t>t</t>
  </si>
  <si>
    <t>pro inženýrské sítě, se zhutněním</t>
  </si>
  <si>
    <t>VOZOVKA - štěrkodrť fr. 0-32mm tl. 150mm (pod vrstvou ACP) - šířka výkopu : 28,0*0,15*2,2</t>
  </si>
  <si>
    <t>CHODNÍK - štěrkodrť fr. 0-32mm tl. 150mm (pod ložní vrstvou dlažby) - šířka výkopu : 28,0*0,15*2,2</t>
  </si>
  <si>
    <t>566904111R00</t>
  </si>
  <si>
    <t>Vyspravení podkladu po překopech kamenivem obalovaným asfaltem</t>
  </si>
  <si>
    <t>VOZOVKA - tl. 60mm - rýha : 28,0*0,06*2,4</t>
  </si>
  <si>
    <t>VOZOVKA - tl. 60mm - stupňovité napojení 0,2m za stěnu výkopu : 10,0*0,06*2,4</t>
  </si>
  <si>
    <t>572952111R00</t>
  </si>
  <si>
    <t>Vyspravení krytu po překopech pro inženýrské sítě asfaltovým betonem, po zhutnění tloušťky 30 až 50 mm</t>
  </si>
  <si>
    <t>VOZOVKA - tl. 50mm - šířka výkopu : 28,0</t>
  </si>
  <si>
    <t>VOZOVKA - tl. 50mm - stupňovité napojení 0,4m za stěnu výkopu : 10,0+10,8</t>
  </si>
  <si>
    <t>591211211R00</t>
  </si>
  <si>
    <t>Kladení dlažby z kostek drobných z kamene, do lože z kamenné drti tloušťky 50 mm</t>
  </si>
  <si>
    <t>s provedením lože do 50 mm, s vyplněním spár, s dvojím beraněním a se smetením přebytečného materiálu na krajnici</t>
  </si>
  <si>
    <t>Odkaz na mn. položky pořadí 2 : 40,00000</t>
  </si>
  <si>
    <t>596215021R00</t>
  </si>
  <si>
    <t>Kladení zámkové dlažby do drtě tloušťka dlažby 60 mm, tloušťka lože 40 mm</t>
  </si>
  <si>
    <t>s provedením lože z kameniva drceného, s vyplněním spár, s dvojitým hutněním a se smetením přebytečného materiálu na krajnici. S dodáním hmot pro lože a výplň spár.</t>
  </si>
  <si>
    <t>Odkaz na mn. položky pořadí 3 : 40,00000</t>
  </si>
  <si>
    <t>596811111R00</t>
  </si>
  <si>
    <t>Kladení dlažby do lože z kameniva těženého tloušťky do 30 mm</t>
  </si>
  <si>
    <t>komunikací pro pěší, z dlaždic betonových a teracových, do velikosti dlaždic 0,25 m2, s provedením lože do tl. 30 mm, s vyplněním spár a se smetením přebytečného materiálu na vzdálenost do 3 m</t>
  </si>
  <si>
    <t>Odkaz na mn. položky pořadí 1 : 40,00000</t>
  </si>
  <si>
    <t>599142111R00</t>
  </si>
  <si>
    <t>Úprava zálivky dilatačních nebo pracovních spár šířky přes 20 do 40 mm</t>
  </si>
  <si>
    <t>v cementobetonovém krytu hloubky do 40 mm</t>
  </si>
  <si>
    <t>VOZOVKA - stupňovité napojení (0,4m za stěnu výkopu) - rýha : 25,0*2</t>
  </si>
  <si>
    <t>VOZOVKA - stupňovité napojení (0,4m za stěnu výkopu) - rozšíření v místě šachty : 1*4,0</t>
  </si>
  <si>
    <t>817314111R00</t>
  </si>
  <si>
    <t>Montáž betonových útesů s hrdlem DN 150 mm</t>
  </si>
  <si>
    <t>na potrubí betonovém a železobetonovém, odsekání betonových trub na útesy a vysekání otvorů v betonových nebo železobetonových troubách,</t>
  </si>
  <si>
    <t>PŘÍPOJKA - přepojení : 9</t>
  </si>
  <si>
    <t>817354111R00</t>
  </si>
  <si>
    <t>Montáž betonových útesů s hrdlem DN 200 mm</t>
  </si>
  <si>
    <t>PŘÍPOJKA - přepojení : 3</t>
  </si>
  <si>
    <t>822392111R00</t>
  </si>
  <si>
    <t>Montáž potrubí z trub železobetonových z pryžovým těsněním těsněných pryžovými kroužky  DN 400 mm</t>
  </si>
  <si>
    <t>v otevřeném výkopu sklonu do 20 %,</t>
  </si>
  <si>
    <t>kanalizace : 3*25,0</t>
  </si>
  <si>
    <t>odpočet RŠ : -3*1,0</t>
  </si>
  <si>
    <t>871313121R00</t>
  </si>
  <si>
    <t>Montáž potrubí z trub z plastů těsněných gumovým kroužkem  DN 150 mm</t>
  </si>
  <si>
    <t>v otevřeném výkopu ve sklonu do 20 %,</t>
  </si>
  <si>
    <t>871353121R00</t>
  </si>
  <si>
    <t>Montáž potrubí z trub z plastů těsněných gumovým kroužkem  DN 200 mm</t>
  </si>
  <si>
    <t>892591111R00</t>
  </si>
  <si>
    <t>Zkoušky těsnosti kanalizačního potrubí zkouška těsnosti kanalizačního potrubí vodou  do DN 400 mm</t>
  </si>
  <si>
    <t>vodou nebo vzduchem,</t>
  </si>
  <si>
    <t>892593111R00</t>
  </si>
  <si>
    <t>Zkoušky těsnosti kanalizačního potrubí zabezpečení konců kanalizačního potrubí při tlakových zkouškách vodou  do DN 400 mm</t>
  </si>
  <si>
    <t>úsek</t>
  </si>
  <si>
    <t>kanalizace : 3</t>
  </si>
  <si>
    <t>892855112R00</t>
  </si>
  <si>
    <t>Kamerové prohlídky potrubí do 50 m</t>
  </si>
  <si>
    <t>894201161R00</t>
  </si>
  <si>
    <t>Ostatní konstrukce na trubním vedení z betonu prostého dno šachet tloušťky přes 200 mm   z betonu  vodostavebního třídy V 4 - C 25/30</t>
  </si>
  <si>
    <t>z cementu portlandského nebo struskoportlandského,</t>
  </si>
  <si>
    <t>šachty MONOLITICKÉ DNO (tl. 250mm) : 4*1,90*0,25</t>
  </si>
  <si>
    <t>894201261R00</t>
  </si>
  <si>
    <t>Ostatní konstrukce na trubním vedení z betonu prostého stěny šachet tloušťky přes 200 mm   z betonu  vodostavebního třídy V 4 -  C 25/30</t>
  </si>
  <si>
    <t>Včetně pomocného lešení.</t>
  </si>
  <si>
    <t>POP</t>
  </si>
  <si>
    <t>šachta MONOLITICKÉ DNO (tl. 250mm) - výška 0,65+0,10m : 4*0,98</t>
  </si>
  <si>
    <t>894204161R00</t>
  </si>
  <si>
    <t>Ostatní konstrukce na trubním vedení z betonu prostého žlaby šachet   z betonu třídy C 25/30, průřezu o poloměru do 500 mm</t>
  </si>
  <si>
    <t>šachty MONOLITICKÉ DNO - kyneta : 4*0,3</t>
  </si>
  <si>
    <t>894421111RT1</t>
  </si>
  <si>
    <t>Osazení betonových dílců pro šachty podle DIN 4034 skruže rovné, o hmotnosti do 0,5 t</t>
  </si>
  <si>
    <t>na kroužek,</t>
  </si>
  <si>
    <t>šachty : 4</t>
  </si>
  <si>
    <t>894422111RT1</t>
  </si>
  <si>
    <t>Osazení betonových dílců pro šachty podle DIN 4034 skruže přechodové, pro jakoukoliv hmotnost</t>
  </si>
  <si>
    <t>894423111RT1</t>
  </si>
  <si>
    <t>Osazení betonových dílců pro šachty podle DIN 4034 šachtového dna, o hmotnosti do 2 t</t>
  </si>
  <si>
    <t>894502401R00</t>
  </si>
  <si>
    <t>Bednění konstrukcí na trubním vedení stěn šachet  kruhových, oboustranné</t>
  </si>
  <si>
    <t>šachty MONOLITICKÉ DNO : (4*3,14)+(4*4,71)</t>
  </si>
  <si>
    <t>899103111RT2</t>
  </si>
  <si>
    <t>Osazení poklopů litinových a ocelových včetně dodávky poklopu litinového s rámem   kruhového D 600 mm</t>
  </si>
  <si>
    <t>899521211R00</t>
  </si>
  <si>
    <t>Stupadla do šachet a drobných objektů ocelplastová osazovaná do vynechaných otvorů</t>
  </si>
  <si>
    <t>šachty MONOLITICKÉ DNO : 4*1</t>
  </si>
  <si>
    <t>899623151R00</t>
  </si>
  <si>
    <t>Obetonování potrubí nebo zdiva stok betonem prostým třídy C 16/20</t>
  </si>
  <si>
    <t>PŘÍPOJKA - přepojení : (9+3)*0,1</t>
  </si>
  <si>
    <t>89260115a</t>
  </si>
  <si>
    <t>Čištění kanalizační stoky strojně</t>
  </si>
  <si>
    <t>úsek mezi revizními šachtami : 1</t>
  </si>
  <si>
    <t xml:space="preserve">V položce je zakalkulováno: : </t>
  </si>
  <si>
    <t xml:space="preserve">a) otevření a uzavření revizních šachet a čisticích kusů : </t>
  </si>
  <si>
    <t xml:space="preserve">b) natažení vysokotlakých hadic k místu odkud se bude kanalizace čistit : </t>
  </si>
  <si>
    <t xml:space="preserve">c) vyčištění potrubí tlakovou vodou nebo motorovým pérem. : </t>
  </si>
  <si>
    <t>89260115b</t>
  </si>
  <si>
    <t>Čištění uliční vpusti</t>
  </si>
  <si>
    <t>V položce je zakalkulováno: : 1</t>
  </si>
  <si>
    <t xml:space="preserve">a) demontáž a zpětné osazení mříže : </t>
  </si>
  <si>
    <t xml:space="preserve">b) vyčištění čistícího koše, vč. demontáže a zpětného osazení : </t>
  </si>
  <si>
    <t xml:space="preserve">c) strojní vyčištění vpusti tlakovou vodou, vč. likvidace odpadů : </t>
  </si>
  <si>
    <t>1017T</t>
  </si>
  <si>
    <t>elastomerové těsnění šachet</t>
  </si>
  <si>
    <t>ks</t>
  </si>
  <si>
    <t>Vlastní CÚ</t>
  </si>
  <si>
    <t>šachty : 4*1,01</t>
  </si>
  <si>
    <t>28611260.AR</t>
  </si>
  <si>
    <t>Trubka plastová pro venkovní kanalizaci spoj: hrdlový; potrubí: jednovrstvé; materiál: PVC-U; povrch: hladký; DN/OD = 160; de = 160,0 mm; tl. stěny = 4,7 mm; l = 1 000 mm; SN 8</t>
  </si>
  <si>
    <t>PŘÍPOJKA - přepojení : 9*1,03</t>
  </si>
  <si>
    <t>28611263.AR</t>
  </si>
  <si>
    <t>Trubka plastová pro venkovní kanalizaci spoj: hrdlový; potrubí: jednovrstvé; materiál: PVC-U; povrch: hladký; DN/OD = 200; de = 200,0 mm; tl. stěny = 5,9 mm; l = 1 000 mm; SN 8</t>
  </si>
  <si>
    <t>PŘÍPOJKA - přepojení : 3*1,03</t>
  </si>
  <si>
    <t>59222532R</t>
  </si>
  <si>
    <t>trouba železobetonová hrdlová TZH; Di = 400,0 mm; l = 2 500 mm; Fn 79,0 kN/m</t>
  </si>
  <si>
    <t>kanalizace (4ks / úsek) : 3*4*1,01</t>
  </si>
  <si>
    <t>59222547R</t>
  </si>
  <si>
    <t>trouba železobetonová dříková (propojovací) TZH; Di = 400,0 mm; l = 2 000 mm; Fn 79,0 kN/m</t>
  </si>
  <si>
    <t>kanalizace (2ks / úsek) : 3*2*1,01</t>
  </si>
  <si>
    <t>59224353.AR</t>
  </si>
  <si>
    <t>konus šachetní; železobetonový; TBR; d = 1 240,0 mm; DN = 1 000,0 mm; DN 2 = 625 mm; h = 580 mm; počet stupadel 2; ocelové s PE povlakem, kapsové</t>
  </si>
  <si>
    <t>Odkaz na mn. položky pořadí 61 : 4,00000*1,01</t>
  </si>
  <si>
    <t>59224361.AR</t>
  </si>
  <si>
    <t>skruž železobetonová TBS; DN = 1 000,0 mm; h = 500,0 mm; s = 120,00 mm; počet stupadel 2; ocelové s PE povlakem; beton C 40/50</t>
  </si>
  <si>
    <t>Odkaz na mn. položky pořadí 60 : 4,00000*1,01</t>
  </si>
  <si>
    <t>59224366.AR</t>
  </si>
  <si>
    <t>dno šachetní přímé; železobeton; TBZ; DN = 1 000,0 mm; D odtoku do 400 mm; h = 600 mm; t = 150 mm; beton C 40/50</t>
  </si>
  <si>
    <t>Odkaz na mn. položky pořadí 62 : 4,00000*1,01</t>
  </si>
  <si>
    <t>59720520R</t>
  </si>
  <si>
    <t>žlab stokový kamenina; DN 400,0 mm; 180,0 °; l = 1000,0 mm; povrch glazovaný</t>
  </si>
  <si>
    <t>šachty MONOLITICKÉ DNO - kyneta : 4*1,01</t>
  </si>
  <si>
    <t>916561111R00</t>
  </si>
  <si>
    <t>Osazení záhonového obrubníku betonového do lože z betonu prostého C 12/15, s boční opěrou z betonu prostého</t>
  </si>
  <si>
    <t>se zřízením lože z betonu prostého C 12/15 tl. 80-100 mm</t>
  </si>
  <si>
    <t>Odkaz na mn. položky pořadí 8 : 25,00000</t>
  </si>
  <si>
    <t>916661111R00</t>
  </si>
  <si>
    <t>Osazení parkového obrubníku betonového s opěrou</t>
  </si>
  <si>
    <t>Odkaz na mn. položky pořadí 10 : 25,00000</t>
  </si>
  <si>
    <t>917862111R00</t>
  </si>
  <si>
    <t>Osazení silničního nebo chodníkového obrubníku stojatého, s boční opěrou z betonu prostého, do lože z betonu prostého C 12/15</t>
  </si>
  <si>
    <t>S dodáním hmot pro lože tl. 80-100 mm.</t>
  </si>
  <si>
    <t>Odkaz na mn. položky pořadí 9 : 25,00000</t>
  </si>
  <si>
    <t>919735111R00</t>
  </si>
  <si>
    <t>Řezání stávajících krytů nebo podkladů živičných, hloubky do  50 mm</t>
  </si>
  <si>
    <t>včetně spotřeby vody</t>
  </si>
  <si>
    <t>919735112R00</t>
  </si>
  <si>
    <t>Řezání stávajících krytů nebo podkladů živičných, hloubky přes 50 do 100 mm</t>
  </si>
  <si>
    <t>VOZOVKA - rýha : 25,0*2</t>
  </si>
  <si>
    <t>VOZOVKA - rozšíření v místě šachty : 1*3,2</t>
  </si>
  <si>
    <t>970041160R00</t>
  </si>
  <si>
    <t>Jádrové vrtání, kruhové prostupy v prostém betonu jádrové vrtání , do D 160 mm</t>
  </si>
  <si>
    <t>801-3</t>
  </si>
  <si>
    <t>PŘÍPOJKA - přepojení : 9*0,08</t>
  </si>
  <si>
    <t>970041200R00</t>
  </si>
  <si>
    <t>Jádrové vrtání, kruhové prostupy v prostém betonu jádrové vrtání , do D 200 mm</t>
  </si>
  <si>
    <t>PŘÍPOJKA - přepojení : 3*0,08</t>
  </si>
  <si>
    <t>970241150R00</t>
  </si>
  <si>
    <t>Řezání prostého betonu hloubka řezu 150 mm</t>
  </si>
  <si>
    <t>kanalizace stávající - spasování v místě šachty (1,9m / ks) : 8*1,9</t>
  </si>
  <si>
    <t>kanalizační potrubí - blok pod potrubí (1řez / 1ks trouby) : 18*0,15</t>
  </si>
  <si>
    <t>979054441R00</t>
  </si>
  <si>
    <t xml:space="preserve">Očištění vybouraných obrubníků, dlaždic dlaždic, desek nebo tvarovek s původním vyplněním spár kamenivem těženým </t>
  </si>
  <si>
    <t>krajníků, desek nebo panelů od spojovacího materiálu s odklizením a uložením očištěných hmot a spojovacího materiálu na skládku na vzdálenost do 10 m</t>
  </si>
  <si>
    <t>979071121R00</t>
  </si>
  <si>
    <t xml:space="preserve">Očištění vybouraných dlažebních kostek drobných,  s původním vyplněním spár kamenivem těženým  </t>
  </si>
  <si>
    <t>od spojovacího materiálu, s uložením očištěných kostek na skládku, s odklizením odpadových hmot na hromady a s odklizením vybouraných kostek na vzdálenost do 3 m</t>
  </si>
  <si>
    <t>979999981R00</t>
  </si>
  <si>
    <t>Poplatek za recyklaci, betonu, kusovost do 1600 cm2, skupina 17 01 01 z Katalogu odpadů</t>
  </si>
  <si>
    <t>Odkaz na mn. položky pořadí 11 : 4,04000*2,5</t>
  </si>
  <si>
    <t>979999995R00</t>
  </si>
  <si>
    <t>Poplatek za recyklaci, obalovaného kameniva a asfaltu, kusovost do 1600 cm2, skupina 17 03 02 z Katalogu odpadů</t>
  </si>
  <si>
    <t>Odkaz na dem. hmot. položky pořadí 6 : 1,18800</t>
  </si>
  <si>
    <t>Odkaz na dem. hmot. položky pořadí 7 : 9,19600</t>
  </si>
  <si>
    <t>998274101R00</t>
  </si>
  <si>
    <t>Přesun hmot pro trubní vedení z trub betonových v otevřeném výkopu</t>
  </si>
  <si>
    <t>Přesun hmot</t>
  </si>
  <si>
    <t>POL7_</t>
  </si>
  <si>
    <t>vodovodu nebo kanalizace ražené nebo hloubené (827 1.4, 827 2.4) z trub betonových nebo železobetonových včetně drobných objektů,</t>
  </si>
  <si>
    <t>979082213R00</t>
  </si>
  <si>
    <t>Vodorovná doprava suti po suchu bez naložení, ale se složením a hrubým urovnáním na vzdálenost do 1 km</t>
  </si>
  <si>
    <t>Odkaz na dem. hmot. položky pořadí 4 : 6,16000</t>
  </si>
  <si>
    <t>Odkaz na dem. hmot. položky pořadí 5 : 15,40000</t>
  </si>
  <si>
    <t>Odkaz na mn. položky pořadí 94 : 21,56000</t>
  </si>
  <si>
    <t>979082219R00</t>
  </si>
  <si>
    <t>Vodorovná doprava suti po suchu příplatek k ceně za každý další i započatý 1 km přes 1 km</t>
  </si>
  <si>
    <t>Odkaz na mn. položky pořadí 90 : 10,38400*21</t>
  </si>
  <si>
    <t>979087212R00</t>
  </si>
  <si>
    <t>Nakládání na dopravní prostředky suti</t>
  </si>
  <si>
    <t>pro vodorovnou dopravu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</si>
</sst>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49" fontId="16" fillId="4" borderId="0" xfId="0" applyNumberFormat="1" applyFont="1" applyFill="1" applyBorder="1" applyAlignment="1" applyProtection="1">
      <alignment vertical="top"/>
      <protection locked="0"/>
    </xf>
    <xf numFmtId="49" fontId="16" fillId="4" borderId="18" xfId="0" applyNumberFormat="1" applyFont="1" applyFill="1" applyBorder="1" applyAlignment="1" applyProtection="1">
      <alignment vertical="top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49" fontId="16" fillId="4" borderId="0" xfId="0" applyNumberFormat="1" applyFont="1" applyFill="1" applyBorder="1" applyAlignment="1" applyProtection="1">
      <alignment horizontal="left" vertical="top" wrapText="1"/>
      <protection locked="0"/>
    </xf>
    <xf numFmtId="49" fontId="16" fillId="4" borderId="18" xfId="0" applyNumberFormat="1" applyFont="1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6" fillId="0" borderId="18" xfId="0" applyNumberFormat="1" applyFont="1" applyBorder="1" applyAlignment="1">
      <alignment vertical="top" wrapText="1"/>
    </xf>
    <xf numFmtId="0" fontId="19" fillId="0" borderId="0" xfId="0" applyNumberFormat="1" applyFont="1" applyAlignment="1">
      <alignment wrapText="1"/>
    </xf>
    <xf numFmtId="0" fontId="18" fillId="0" borderId="0" xfId="0" applyNumberFormat="1" applyFont="1" applyBorder="1" applyAlignment="1">
      <alignment vertical="top" wrapText="1"/>
    </xf>
    <xf numFmtId="0" fontId="16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2" t="s">
        <v>39</v>
      </c>
      <c r="B2" s="72"/>
      <c r="C2" s="72"/>
      <c r="D2" s="72"/>
      <c r="E2" s="72"/>
      <c r="F2" s="72"/>
      <c r="G2" s="72"/>
    </row>
  </sheetData>
  <sheetProtection algorithmName="SHA-512" hashValue="MynkqXqdnBgf45u+8CUWbqMjnbZ5A5CdSD2PgkJVdAabZmlhqW3JiaBFbdFmqwcMLKoafMoiNaNOiZ7QukdLqg==" saltValue="1Awq11+DGPsP68VTEL7Bd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2"/>
  <sheetViews>
    <sheetView showGridLines="0" topLeftCell="B25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6" t="s">
        <v>36</v>
      </c>
      <c r="B1" s="73" t="s">
        <v>41</v>
      </c>
      <c r="C1" s="74"/>
      <c r="D1" s="74"/>
      <c r="E1" s="74"/>
      <c r="F1" s="74"/>
      <c r="G1" s="74"/>
      <c r="H1" s="74"/>
      <c r="I1" s="74"/>
      <c r="J1" s="75"/>
    </row>
    <row r="2" spans="1:15" ht="36" customHeight="1" x14ac:dyDescent="0.2">
      <c r="A2" s="2"/>
      <c r="B2" s="104" t="s">
        <v>22</v>
      </c>
      <c r="C2" s="105"/>
      <c r="D2" s="106" t="s">
        <v>45</v>
      </c>
      <c r="E2" s="107" t="s">
        <v>46</v>
      </c>
      <c r="F2" s="108"/>
      <c r="G2" s="108"/>
      <c r="H2" s="108"/>
      <c r="I2" s="108"/>
      <c r="J2" s="109"/>
      <c r="O2" s="1"/>
    </row>
    <row r="3" spans="1:15" ht="27" hidden="1" customHeight="1" x14ac:dyDescent="0.2">
      <c r="A3" s="2"/>
      <c r="B3" s="110"/>
      <c r="C3" s="105"/>
      <c r="D3" s="111"/>
      <c r="E3" s="112"/>
      <c r="F3" s="113"/>
      <c r="G3" s="113"/>
      <c r="H3" s="113"/>
      <c r="I3" s="113"/>
      <c r="J3" s="114"/>
    </row>
    <row r="4" spans="1:15" ht="23.25" customHeight="1" x14ac:dyDescent="0.2">
      <c r="A4" s="2"/>
      <c r="B4" s="115"/>
      <c r="C4" s="116"/>
      <c r="D4" s="117"/>
      <c r="E4" s="118"/>
      <c r="F4" s="118"/>
      <c r="G4" s="118"/>
      <c r="H4" s="118"/>
      <c r="I4" s="118"/>
      <c r="J4" s="119"/>
    </row>
    <row r="5" spans="1:15" ht="24" customHeight="1" x14ac:dyDescent="0.2">
      <c r="A5" s="2"/>
      <c r="B5" s="30" t="s">
        <v>42</v>
      </c>
      <c r="D5" s="120" t="s">
        <v>47</v>
      </c>
      <c r="E5" s="87"/>
      <c r="F5" s="87"/>
      <c r="G5" s="87"/>
      <c r="H5" s="18" t="s">
        <v>40</v>
      </c>
      <c r="I5" s="124" t="s">
        <v>51</v>
      </c>
      <c r="J5" s="8"/>
    </row>
    <row r="6" spans="1:15" ht="15.75" customHeight="1" x14ac:dyDescent="0.2">
      <c r="A6" s="2"/>
      <c r="B6" s="27"/>
      <c r="C6" s="52"/>
      <c r="D6" s="121" t="s">
        <v>48</v>
      </c>
      <c r="E6" s="88"/>
      <c r="F6" s="88"/>
      <c r="G6" s="88"/>
      <c r="H6" s="18" t="s">
        <v>34</v>
      </c>
      <c r="I6" s="124" t="s">
        <v>52</v>
      </c>
      <c r="J6" s="8"/>
    </row>
    <row r="7" spans="1:15" ht="15.75" customHeight="1" x14ac:dyDescent="0.2">
      <c r="A7" s="2"/>
      <c r="B7" s="28"/>
      <c r="C7" s="53"/>
      <c r="D7" s="123" t="s">
        <v>50</v>
      </c>
      <c r="E7" s="122" t="s">
        <v>49</v>
      </c>
      <c r="F7" s="89"/>
      <c r="G7" s="89"/>
      <c r="H7" s="23"/>
      <c r="I7" s="22"/>
      <c r="J7" s="33"/>
    </row>
    <row r="8" spans="1:15" ht="24" hidden="1" customHeight="1" x14ac:dyDescent="0.2">
      <c r="A8" s="2"/>
      <c r="B8" s="30" t="s">
        <v>20</v>
      </c>
      <c r="D8" s="125" t="s">
        <v>53</v>
      </c>
      <c r="H8" s="18" t="s">
        <v>40</v>
      </c>
      <c r="I8" s="124" t="s">
        <v>57</v>
      </c>
      <c r="J8" s="8"/>
    </row>
    <row r="9" spans="1:15" ht="15.75" hidden="1" customHeight="1" x14ac:dyDescent="0.2">
      <c r="A9" s="2"/>
      <c r="B9" s="2"/>
      <c r="D9" s="125" t="s">
        <v>54</v>
      </c>
      <c r="H9" s="18" t="s">
        <v>34</v>
      </c>
      <c r="I9" s="124" t="s">
        <v>58</v>
      </c>
      <c r="J9" s="8"/>
    </row>
    <row r="10" spans="1:15" ht="15.75" hidden="1" customHeight="1" x14ac:dyDescent="0.2">
      <c r="A10" s="2"/>
      <c r="B10" s="34"/>
      <c r="C10" s="53"/>
      <c r="D10" s="123" t="s">
        <v>56</v>
      </c>
      <c r="E10" s="126" t="s">
        <v>55</v>
      </c>
      <c r="F10" s="23"/>
      <c r="G10" s="14"/>
      <c r="H10" s="14"/>
      <c r="I10" s="35"/>
      <c r="J10" s="33"/>
    </row>
    <row r="11" spans="1:15" ht="24" customHeight="1" x14ac:dyDescent="0.2">
      <c r="A11" s="2"/>
      <c r="B11" s="30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75" customHeight="1" x14ac:dyDescent="0.2">
      <c r="A12" s="2"/>
      <c r="B12" s="27"/>
      <c r="C12" s="52"/>
      <c r="D12" s="128"/>
      <c r="E12" s="128"/>
      <c r="F12" s="128"/>
      <c r="G12" s="128"/>
      <c r="H12" s="18" t="s">
        <v>34</v>
      </c>
      <c r="I12" s="132"/>
      <c r="J12" s="8"/>
    </row>
    <row r="13" spans="1:15" ht="15.75" customHeight="1" x14ac:dyDescent="0.2">
      <c r="A13" s="2"/>
      <c r="B13" s="28"/>
      <c r="C13" s="53"/>
      <c r="D13" s="131"/>
      <c r="E13" s="129"/>
      <c r="F13" s="130"/>
      <c r="G13" s="130"/>
      <c r="H13" s="19"/>
      <c r="I13" s="22"/>
      <c r="J13" s="33"/>
    </row>
    <row r="14" spans="1:15" ht="24" customHeight="1" x14ac:dyDescent="0.2">
      <c r="A14" s="2"/>
      <c r="B14" s="42" t="s">
        <v>21</v>
      </c>
      <c r="C14" s="54"/>
      <c r="D14" s="55" t="s">
        <v>43</v>
      </c>
      <c r="E14" s="56"/>
      <c r="F14" s="43"/>
      <c r="G14" s="43"/>
      <c r="H14" s="44"/>
      <c r="I14" s="43"/>
      <c r="J14" s="45"/>
    </row>
    <row r="15" spans="1:15" ht="32.25" customHeight="1" x14ac:dyDescent="0.2">
      <c r="A15" s="2"/>
      <c r="B15" s="34" t="s">
        <v>32</v>
      </c>
      <c r="C15" s="57"/>
      <c r="D15" s="51"/>
      <c r="E15" s="82"/>
      <c r="F15" s="82"/>
      <c r="G15" s="83"/>
      <c r="H15" s="83"/>
      <c r="I15" s="83" t="s">
        <v>29</v>
      </c>
      <c r="J15" s="84"/>
    </row>
    <row r="16" spans="1:15" ht="23.25" customHeight="1" x14ac:dyDescent="0.2">
      <c r="A16" s="194" t="s">
        <v>24</v>
      </c>
      <c r="B16" s="37" t="s">
        <v>24</v>
      </c>
      <c r="C16" s="58"/>
      <c r="D16" s="59"/>
      <c r="E16" s="79"/>
      <c r="F16" s="80"/>
      <c r="G16" s="79"/>
      <c r="H16" s="80"/>
      <c r="I16" s="79">
        <f>SUMIF(F57:F68,A16,I57:I68)+SUMIF(F57:F68,"PSU",I57:I68)</f>
        <v>0</v>
      </c>
      <c r="J16" s="81"/>
    </row>
    <row r="17" spans="1:10" ht="23.25" customHeight="1" x14ac:dyDescent="0.2">
      <c r="A17" s="194" t="s">
        <v>25</v>
      </c>
      <c r="B17" s="37" t="s">
        <v>25</v>
      </c>
      <c r="C17" s="58"/>
      <c r="D17" s="59"/>
      <c r="E17" s="79"/>
      <c r="F17" s="80"/>
      <c r="G17" s="79"/>
      <c r="H17" s="80"/>
      <c r="I17" s="79">
        <f>SUMIF(F57:F68,A17,I57:I68)</f>
        <v>0</v>
      </c>
      <c r="J17" s="81"/>
    </row>
    <row r="18" spans="1:10" ht="23.25" customHeight="1" x14ac:dyDescent="0.2">
      <c r="A18" s="194" t="s">
        <v>26</v>
      </c>
      <c r="B18" s="37" t="s">
        <v>26</v>
      </c>
      <c r="C18" s="58"/>
      <c r="D18" s="59"/>
      <c r="E18" s="79"/>
      <c r="F18" s="80"/>
      <c r="G18" s="79"/>
      <c r="H18" s="80"/>
      <c r="I18" s="79">
        <f>SUMIF(F57:F68,A18,I57:I68)</f>
        <v>0</v>
      </c>
      <c r="J18" s="81"/>
    </row>
    <row r="19" spans="1:10" ht="23.25" customHeight="1" x14ac:dyDescent="0.2">
      <c r="A19" s="194" t="s">
        <v>99</v>
      </c>
      <c r="B19" s="37" t="s">
        <v>27</v>
      </c>
      <c r="C19" s="58"/>
      <c r="D19" s="59"/>
      <c r="E19" s="79"/>
      <c r="F19" s="80"/>
      <c r="G19" s="79"/>
      <c r="H19" s="80"/>
      <c r="I19" s="79">
        <f>SUMIF(F57:F68,A19,I57:I68)</f>
        <v>0</v>
      </c>
      <c r="J19" s="81"/>
    </row>
    <row r="20" spans="1:10" ht="23.25" customHeight="1" x14ac:dyDescent="0.2">
      <c r="A20" s="194" t="s">
        <v>100</v>
      </c>
      <c r="B20" s="37" t="s">
        <v>28</v>
      </c>
      <c r="C20" s="58"/>
      <c r="D20" s="59"/>
      <c r="E20" s="79"/>
      <c r="F20" s="80"/>
      <c r="G20" s="79"/>
      <c r="H20" s="80"/>
      <c r="I20" s="79">
        <f>SUMIF(F57:F68,A20,I57:I68)</f>
        <v>0</v>
      </c>
      <c r="J20" s="81"/>
    </row>
    <row r="21" spans="1:10" ht="23.25" customHeight="1" x14ac:dyDescent="0.2">
      <c r="A21" s="2"/>
      <c r="B21" s="47" t="s">
        <v>29</v>
      </c>
      <c r="C21" s="60"/>
      <c r="D21" s="61"/>
      <c r="E21" s="85"/>
      <c r="F21" s="86"/>
      <c r="G21" s="85"/>
      <c r="H21" s="86"/>
      <c r="I21" s="85">
        <f>SUM(I16:J20)</f>
        <v>0</v>
      </c>
      <c r="J21" s="95"/>
    </row>
    <row r="22" spans="1:10" ht="33" customHeight="1" x14ac:dyDescent="0.2">
      <c r="A22" s="2"/>
      <c r="B22" s="41" t="s">
        <v>33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12</v>
      </c>
      <c r="C23" s="58"/>
      <c r="D23" s="59"/>
      <c r="E23" s="63">
        <v>15</v>
      </c>
      <c r="F23" s="38" t="s">
        <v>0</v>
      </c>
      <c r="G23" s="93">
        <f>ZakladDPHSniVypocet</f>
        <v>0</v>
      </c>
      <c r="H23" s="94"/>
      <c r="I23" s="94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13</v>
      </c>
      <c r="C24" s="58"/>
      <c r="D24" s="59"/>
      <c r="E24" s="63">
        <f>SazbaDPH1</f>
        <v>15</v>
      </c>
      <c r="F24" s="38" t="s">
        <v>0</v>
      </c>
      <c r="G24" s="91">
        <f>A23</f>
        <v>0</v>
      </c>
      <c r="H24" s="92"/>
      <c r="I24" s="92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14</v>
      </c>
      <c r="C25" s="58"/>
      <c r="D25" s="59"/>
      <c r="E25" s="63">
        <v>21</v>
      </c>
      <c r="F25" s="38" t="s">
        <v>0</v>
      </c>
      <c r="G25" s="93">
        <f>ZakladDPHZaklVypocet</f>
        <v>0</v>
      </c>
      <c r="H25" s="94"/>
      <c r="I25" s="94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15</v>
      </c>
      <c r="C26" s="64"/>
      <c r="D26" s="51"/>
      <c r="E26" s="65">
        <f>SazbaDPH2</f>
        <v>21</v>
      </c>
      <c r="F26" s="29" t="s">
        <v>0</v>
      </c>
      <c r="G26" s="76">
        <f>A25</f>
        <v>0</v>
      </c>
      <c r="H26" s="77"/>
      <c r="I26" s="77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4</v>
      </c>
      <c r="C27" s="66"/>
      <c r="D27" s="67"/>
      <c r="E27" s="66"/>
      <c r="F27" s="16"/>
      <c r="G27" s="78">
        <f>CenaCelkem-(ZakladDPHSni+DPHSni+ZakladDPHZakl+DPHZakl)</f>
        <v>0</v>
      </c>
      <c r="H27" s="78"/>
      <c r="I27" s="78"/>
      <c r="J27" s="40" t="str">
        <f t="shared" si="0"/>
        <v>CZK</v>
      </c>
    </row>
    <row r="28" spans="1:10" ht="27.75" hidden="1" customHeight="1" thickBot="1" x14ac:dyDescent="0.25">
      <c r="A28" s="2"/>
      <c r="B28" s="163" t="s">
        <v>23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3" t="s">
        <v>35</v>
      </c>
      <c r="C29" s="169"/>
      <c r="D29" s="169"/>
      <c r="E29" s="169"/>
      <c r="F29" s="170"/>
      <c r="G29" s="171">
        <f>A27</f>
        <v>0</v>
      </c>
      <c r="H29" s="171"/>
      <c r="I29" s="171"/>
      <c r="J29" s="172" t="s">
        <v>68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8" t="s">
        <v>11</v>
      </c>
      <c r="D32" s="69"/>
      <c r="E32" s="69"/>
      <c r="F32" s="15" t="s">
        <v>10</v>
      </c>
      <c r="G32" s="25"/>
      <c r="H32" s="26"/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0"/>
      <c r="D34" s="96" t="s">
        <v>44</v>
      </c>
      <c r="E34" s="97"/>
      <c r="G34" s="98"/>
      <c r="H34" s="99"/>
      <c r="I34" s="99"/>
      <c r="J34" s="24"/>
    </row>
    <row r="35" spans="1:10" ht="12.75" customHeight="1" x14ac:dyDescent="0.2">
      <c r="A35" s="2"/>
      <c r="B35" s="2"/>
      <c r="D35" s="90" t="s">
        <v>2</v>
      </c>
      <c r="E35" s="90"/>
      <c r="H35" s="10" t="s">
        <v>3</v>
      </c>
      <c r="J35" s="9"/>
    </row>
    <row r="36" spans="1:10" ht="13.5" customHeight="1" thickBot="1" x14ac:dyDescent="0.25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 x14ac:dyDescent="0.2">
      <c r="B37" s="135" t="s">
        <v>16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37</v>
      </c>
      <c r="B38" s="139" t="s">
        <v>17</v>
      </c>
      <c r="C38" s="140" t="s">
        <v>5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18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59</v>
      </c>
      <c r="C39" s="145"/>
      <c r="D39" s="145"/>
      <c r="E39" s="145"/>
      <c r="F39" s="146">
        <f>'00 00.1 Naklady'!AE35+'01 01.1 Pol'!AE400</f>
        <v>0</v>
      </c>
      <c r="G39" s="147">
        <f>'00 00.1 Naklady'!AF35+'01 01.1 Pol'!AF400</f>
        <v>0</v>
      </c>
      <c r="H39" s="148">
        <f>(F39*SazbaDPH1/100)+(G39*SazbaDPH2/100)</f>
        <v>0</v>
      </c>
      <c r="I39" s="148">
        <f>F39+G39+H39</f>
        <v>0</v>
      </c>
      <c r="J39" s="149" t="str">
        <f>IF(CenaCelkemVypocet=0,"",I39/CenaCelkemVypocet*100)</f>
        <v/>
      </c>
    </row>
    <row r="40" spans="1:10" ht="25.5" customHeight="1" x14ac:dyDescent="0.2">
      <c r="A40" s="134">
        <v>2</v>
      </c>
      <c r="B40" s="150"/>
      <c r="C40" s="151" t="s">
        <v>60</v>
      </c>
      <c r="D40" s="151"/>
      <c r="E40" s="151"/>
      <c r="F40" s="152">
        <f>'00 00.1 Naklady'!AE35</f>
        <v>0</v>
      </c>
      <c r="G40" s="153">
        <f>'00 00.1 Naklady'!AF35</f>
        <v>0</v>
      </c>
      <c r="H40" s="153">
        <f>(F40*SazbaDPH1/100)+(G40*SazbaDPH2/100)</f>
        <v>0</v>
      </c>
      <c r="I40" s="153">
        <f>F40+G40+H40</f>
        <v>0</v>
      </c>
      <c r="J40" s="154" t="str">
        <f>IF(CenaCelkemVypocet=0,"",I40/CenaCelkemVypocet*100)</f>
        <v/>
      </c>
    </row>
    <row r="41" spans="1:10" ht="25.5" customHeight="1" x14ac:dyDescent="0.2">
      <c r="A41" s="134">
        <v>3</v>
      </c>
      <c r="B41" s="155" t="s">
        <v>61</v>
      </c>
      <c r="C41" s="145" t="s">
        <v>62</v>
      </c>
      <c r="D41" s="145"/>
      <c r="E41" s="145"/>
      <c r="F41" s="156">
        <f>'00 00.1 Naklady'!AE35</f>
        <v>0</v>
      </c>
      <c r="G41" s="148">
        <f>'00 00.1 Naklady'!AF35</f>
        <v>0</v>
      </c>
      <c r="H41" s="148">
        <f>(F41*SazbaDPH1/100)+(G41*SazbaDPH2/100)</f>
        <v>0</v>
      </c>
      <c r="I41" s="148">
        <f>F41+G41+H41</f>
        <v>0</v>
      </c>
      <c r="J41" s="149" t="str">
        <f>IF(CenaCelkemVypocet=0,"",I41/CenaCelkemVypocet*100)</f>
        <v/>
      </c>
    </row>
    <row r="42" spans="1:10" ht="25.5" customHeight="1" x14ac:dyDescent="0.2">
      <c r="A42" s="134">
        <v>2</v>
      </c>
      <c r="B42" s="150"/>
      <c r="C42" s="151" t="s">
        <v>63</v>
      </c>
      <c r="D42" s="151"/>
      <c r="E42" s="151"/>
      <c r="F42" s="152"/>
      <c r="G42" s="153"/>
      <c r="H42" s="153">
        <f>(F42*SazbaDPH1/100)+(G42*SazbaDPH2/100)</f>
        <v>0</v>
      </c>
      <c r="I42" s="153"/>
      <c r="J42" s="154"/>
    </row>
    <row r="43" spans="1:10" ht="25.5" customHeight="1" x14ac:dyDescent="0.2">
      <c r="A43" s="134">
        <v>2</v>
      </c>
      <c r="B43" s="150" t="s">
        <v>64</v>
      </c>
      <c r="C43" s="151" t="s">
        <v>65</v>
      </c>
      <c r="D43" s="151"/>
      <c r="E43" s="151"/>
      <c r="F43" s="152">
        <f>'01 01.1 Pol'!AE400</f>
        <v>0</v>
      </c>
      <c r="G43" s="153">
        <f>'01 01.1 Pol'!AF400</f>
        <v>0</v>
      </c>
      <c r="H43" s="153">
        <f>(F43*SazbaDPH1/100)+(G43*SazbaDPH2/100)</f>
        <v>0</v>
      </c>
      <c r="I43" s="153">
        <f>F43+G43+H43</f>
        <v>0</v>
      </c>
      <c r="J43" s="154" t="str">
        <f>IF(CenaCelkemVypocet=0,"",I43/CenaCelkemVypocet*100)</f>
        <v/>
      </c>
    </row>
    <row r="44" spans="1:10" ht="25.5" customHeight="1" x14ac:dyDescent="0.2">
      <c r="A44" s="134">
        <v>3</v>
      </c>
      <c r="B44" s="155" t="s">
        <v>66</v>
      </c>
      <c r="C44" s="145" t="s">
        <v>65</v>
      </c>
      <c r="D44" s="145"/>
      <c r="E44" s="145"/>
      <c r="F44" s="156">
        <f>'01 01.1 Pol'!AE400</f>
        <v>0</v>
      </c>
      <c r="G44" s="148">
        <f>'01 01.1 Pol'!AF400</f>
        <v>0</v>
      </c>
      <c r="H44" s="148">
        <f>(F44*SazbaDPH1/100)+(G44*SazbaDPH2/100)</f>
        <v>0</v>
      </c>
      <c r="I44" s="148">
        <f>F44+G44+H44</f>
        <v>0</v>
      </c>
      <c r="J44" s="149" t="str">
        <f>IF(CenaCelkemVypocet=0,"",I44/CenaCelkemVypocet*100)</f>
        <v/>
      </c>
    </row>
    <row r="45" spans="1:10" ht="25.5" customHeight="1" x14ac:dyDescent="0.2">
      <c r="A45" s="134"/>
      <c r="B45" s="157" t="s">
        <v>67</v>
      </c>
      <c r="C45" s="158"/>
      <c r="D45" s="158"/>
      <c r="E45" s="159"/>
      <c r="F45" s="160">
        <f>SUMIF(A39:A44,"=1",F39:F44)</f>
        <v>0</v>
      </c>
      <c r="G45" s="161">
        <f>SUMIF(A39:A44,"=1",G39:G44)</f>
        <v>0</v>
      </c>
      <c r="H45" s="161">
        <f>SUMIF(A39:A44,"=1",H39:H44)</f>
        <v>0</v>
      </c>
      <c r="I45" s="161">
        <f>SUMIF(A39:A44,"=1",I39:I44)</f>
        <v>0</v>
      </c>
      <c r="J45" s="162">
        <f>SUMIF(A39:A44,"=1",J39:J44)</f>
        <v>0</v>
      </c>
    </row>
    <row r="47" spans="1:10" x14ac:dyDescent="0.2">
      <c r="A47" t="s">
        <v>69</v>
      </c>
      <c r="B47" t="s">
        <v>70</v>
      </c>
    </row>
    <row r="48" spans="1:10" x14ac:dyDescent="0.2">
      <c r="A48" t="s">
        <v>71</v>
      </c>
      <c r="B48" t="s">
        <v>72</v>
      </c>
    </row>
    <row r="49" spans="1:10" x14ac:dyDescent="0.2">
      <c r="A49" t="s">
        <v>73</v>
      </c>
      <c r="B49" t="s">
        <v>74</v>
      </c>
    </row>
    <row r="50" spans="1:10" x14ac:dyDescent="0.2">
      <c r="A50" t="s">
        <v>71</v>
      </c>
      <c r="B50" t="s">
        <v>75</v>
      </c>
    </row>
    <row r="51" spans="1:10" x14ac:dyDescent="0.2">
      <c r="A51" t="s">
        <v>73</v>
      </c>
      <c r="B51" t="s">
        <v>76</v>
      </c>
    </row>
    <row r="54" spans="1:10" ht="15.75" x14ac:dyDescent="0.25">
      <c r="B54" s="173" t="s">
        <v>77</v>
      </c>
    </row>
    <row r="56" spans="1:10" ht="25.5" customHeight="1" x14ac:dyDescent="0.2">
      <c r="A56" s="175"/>
      <c r="B56" s="178" t="s">
        <v>17</v>
      </c>
      <c r="C56" s="178" t="s">
        <v>5</v>
      </c>
      <c r="D56" s="179"/>
      <c r="E56" s="179"/>
      <c r="F56" s="180" t="s">
        <v>78</v>
      </c>
      <c r="G56" s="180"/>
      <c r="H56" s="180"/>
      <c r="I56" s="180" t="s">
        <v>29</v>
      </c>
      <c r="J56" s="180" t="s">
        <v>0</v>
      </c>
    </row>
    <row r="57" spans="1:10" ht="36.75" customHeight="1" x14ac:dyDescent="0.2">
      <c r="A57" s="176"/>
      <c r="B57" s="181" t="s">
        <v>79</v>
      </c>
      <c r="C57" s="182" t="s">
        <v>80</v>
      </c>
      <c r="D57" s="183"/>
      <c r="E57" s="183"/>
      <c r="F57" s="190" t="s">
        <v>24</v>
      </c>
      <c r="G57" s="191"/>
      <c r="H57" s="191"/>
      <c r="I57" s="191">
        <f>'00 00.1 Naklady'!G8</f>
        <v>0</v>
      </c>
      <c r="J57" s="187" t="str">
        <f>IF(I69=0,"",I57/I69*100)</f>
        <v/>
      </c>
    </row>
    <row r="58" spans="1:10" ht="36.75" customHeight="1" x14ac:dyDescent="0.2">
      <c r="A58" s="176"/>
      <c r="B58" s="181" t="s">
        <v>81</v>
      </c>
      <c r="C58" s="182" t="s">
        <v>82</v>
      </c>
      <c r="D58" s="183"/>
      <c r="E58" s="183"/>
      <c r="F58" s="190" t="s">
        <v>24</v>
      </c>
      <c r="G58" s="191"/>
      <c r="H58" s="191"/>
      <c r="I58" s="191">
        <f>'01 01.1 Pol'!G8</f>
        <v>0</v>
      </c>
      <c r="J58" s="187" t="str">
        <f>IF(I69=0,"",I58/I69*100)</f>
        <v/>
      </c>
    </row>
    <row r="59" spans="1:10" ht="36.75" customHeight="1" x14ac:dyDescent="0.2">
      <c r="A59" s="176"/>
      <c r="B59" s="181" t="s">
        <v>83</v>
      </c>
      <c r="C59" s="182" t="s">
        <v>84</v>
      </c>
      <c r="D59" s="183"/>
      <c r="E59" s="183"/>
      <c r="F59" s="190" t="s">
        <v>24</v>
      </c>
      <c r="G59" s="191"/>
      <c r="H59" s="191"/>
      <c r="I59" s="191">
        <f>'01 01.1 Pol'!G147</f>
        <v>0</v>
      </c>
      <c r="J59" s="187" t="str">
        <f>IF(I69=0,"",I59/I69*100)</f>
        <v/>
      </c>
    </row>
    <row r="60" spans="1:10" ht="36.75" customHeight="1" x14ac:dyDescent="0.2">
      <c r="A60" s="176"/>
      <c r="B60" s="181" t="s">
        <v>85</v>
      </c>
      <c r="C60" s="182" t="s">
        <v>86</v>
      </c>
      <c r="D60" s="183"/>
      <c r="E60" s="183"/>
      <c r="F60" s="190" t="s">
        <v>24</v>
      </c>
      <c r="G60" s="191"/>
      <c r="H60" s="191"/>
      <c r="I60" s="191">
        <f>'01 01.1 Pol'!G183</f>
        <v>0</v>
      </c>
      <c r="J60" s="187" t="str">
        <f>IF(I69=0,"",I60/I69*100)</f>
        <v/>
      </c>
    </row>
    <row r="61" spans="1:10" ht="36.75" customHeight="1" x14ac:dyDescent="0.2">
      <c r="A61" s="176"/>
      <c r="B61" s="181" t="s">
        <v>87</v>
      </c>
      <c r="C61" s="182" t="s">
        <v>88</v>
      </c>
      <c r="D61" s="183"/>
      <c r="E61" s="183"/>
      <c r="F61" s="190" t="s">
        <v>24</v>
      </c>
      <c r="G61" s="191"/>
      <c r="H61" s="191"/>
      <c r="I61" s="191">
        <f>'01 01.1 Pol'!G215</f>
        <v>0</v>
      </c>
      <c r="J61" s="187" t="str">
        <f>IF(I69=0,"",I61/I69*100)</f>
        <v/>
      </c>
    </row>
    <row r="62" spans="1:10" ht="36.75" customHeight="1" x14ac:dyDescent="0.2">
      <c r="A62" s="176"/>
      <c r="B62" s="181" t="s">
        <v>89</v>
      </c>
      <c r="C62" s="182" t="s">
        <v>90</v>
      </c>
      <c r="D62" s="183"/>
      <c r="E62" s="183"/>
      <c r="F62" s="190" t="s">
        <v>24</v>
      </c>
      <c r="G62" s="191"/>
      <c r="H62" s="191"/>
      <c r="I62" s="191">
        <f>'01 01.1 Pol'!G326</f>
        <v>0</v>
      </c>
      <c r="J62" s="187" t="str">
        <f>IF(I69=0,"",I62/I69*100)</f>
        <v/>
      </c>
    </row>
    <row r="63" spans="1:10" ht="36.75" customHeight="1" x14ac:dyDescent="0.2">
      <c r="A63" s="176"/>
      <c r="B63" s="181" t="s">
        <v>91</v>
      </c>
      <c r="C63" s="182" t="s">
        <v>92</v>
      </c>
      <c r="D63" s="183"/>
      <c r="E63" s="183"/>
      <c r="F63" s="190" t="s">
        <v>24</v>
      </c>
      <c r="G63" s="191"/>
      <c r="H63" s="191"/>
      <c r="I63" s="191">
        <f>'01 01.1 Pol'!G349</f>
        <v>0</v>
      </c>
      <c r="J63" s="187" t="str">
        <f>IF(I69=0,"",I63/I69*100)</f>
        <v/>
      </c>
    </row>
    <row r="64" spans="1:10" ht="36.75" customHeight="1" x14ac:dyDescent="0.2">
      <c r="A64" s="176"/>
      <c r="B64" s="181" t="s">
        <v>93</v>
      </c>
      <c r="C64" s="182" t="s">
        <v>94</v>
      </c>
      <c r="D64" s="183"/>
      <c r="E64" s="183"/>
      <c r="F64" s="190" t="s">
        <v>24</v>
      </c>
      <c r="G64" s="191"/>
      <c r="H64" s="191"/>
      <c r="I64" s="191">
        <f>'01 01.1 Pol'!G371</f>
        <v>0</v>
      </c>
      <c r="J64" s="187" t="str">
        <f>IF(I69=0,"",I64/I69*100)</f>
        <v/>
      </c>
    </row>
    <row r="65" spans="1:10" ht="36.75" customHeight="1" x14ac:dyDescent="0.2">
      <c r="A65" s="176"/>
      <c r="B65" s="181" t="s">
        <v>95</v>
      </c>
      <c r="C65" s="182" t="s">
        <v>96</v>
      </c>
      <c r="D65" s="183"/>
      <c r="E65" s="183"/>
      <c r="F65" s="190" t="s">
        <v>24</v>
      </c>
      <c r="G65" s="191"/>
      <c r="H65" s="191"/>
      <c r="I65" s="191">
        <f>'01 01.1 Pol'!G379</f>
        <v>0</v>
      </c>
      <c r="J65" s="187" t="str">
        <f>IF(I69=0,"",I65/I69*100)</f>
        <v/>
      </c>
    </row>
    <row r="66" spans="1:10" ht="36.75" customHeight="1" x14ac:dyDescent="0.2">
      <c r="A66" s="176"/>
      <c r="B66" s="181" t="s">
        <v>97</v>
      </c>
      <c r="C66" s="182" t="s">
        <v>94</v>
      </c>
      <c r="D66" s="183"/>
      <c r="E66" s="183"/>
      <c r="F66" s="190" t="s">
        <v>98</v>
      </c>
      <c r="G66" s="191"/>
      <c r="H66" s="191"/>
      <c r="I66" s="191">
        <f>'01 01.1 Pol'!G383</f>
        <v>0</v>
      </c>
      <c r="J66" s="187" t="str">
        <f>IF(I69=0,"",I66/I69*100)</f>
        <v/>
      </c>
    </row>
    <row r="67" spans="1:10" ht="36.75" customHeight="1" x14ac:dyDescent="0.2">
      <c r="A67" s="176"/>
      <c r="B67" s="181" t="s">
        <v>99</v>
      </c>
      <c r="C67" s="182" t="s">
        <v>27</v>
      </c>
      <c r="D67" s="183"/>
      <c r="E67" s="183"/>
      <c r="F67" s="190" t="s">
        <v>99</v>
      </c>
      <c r="G67" s="191"/>
      <c r="H67" s="191"/>
      <c r="I67" s="191">
        <f>'00 00.1 Naklady'!G18</f>
        <v>0</v>
      </c>
      <c r="J67" s="187" t="str">
        <f>IF(I69=0,"",I67/I69*100)</f>
        <v/>
      </c>
    </row>
    <row r="68" spans="1:10" ht="36.75" customHeight="1" x14ac:dyDescent="0.2">
      <c r="A68" s="176"/>
      <c r="B68" s="181" t="s">
        <v>100</v>
      </c>
      <c r="C68" s="182" t="s">
        <v>28</v>
      </c>
      <c r="D68" s="183"/>
      <c r="E68" s="183"/>
      <c r="F68" s="190" t="s">
        <v>100</v>
      </c>
      <c r="G68" s="191"/>
      <c r="H68" s="191"/>
      <c r="I68" s="191">
        <f>'00 00.1 Naklady'!G27</f>
        <v>0</v>
      </c>
      <c r="J68" s="187" t="str">
        <f>IF(I69=0,"",I68/I69*100)</f>
        <v/>
      </c>
    </row>
    <row r="69" spans="1:10" ht="25.5" customHeight="1" x14ac:dyDescent="0.2">
      <c r="A69" s="177"/>
      <c r="B69" s="184" t="s">
        <v>1</v>
      </c>
      <c r="C69" s="185"/>
      <c r="D69" s="186"/>
      <c r="E69" s="186"/>
      <c r="F69" s="192"/>
      <c r="G69" s="193"/>
      <c r="H69" s="193"/>
      <c r="I69" s="193">
        <f>SUM(I57:I68)</f>
        <v>0</v>
      </c>
      <c r="J69" s="188">
        <f>SUM(J57:J68)</f>
        <v>0</v>
      </c>
    </row>
    <row r="70" spans="1:10" x14ac:dyDescent="0.2">
      <c r="F70" s="133"/>
      <c r="G70" s="133"/>
      <c r="H70" s="133"/>
      <c r="I70" s="133"/>
      <c r="J70" s="189"/>
    </row>
    <row r="71" spans="1:10" x14ac:dyDescent="0.2">
      <c r="F71" s="133"/>
      <c r="G71" s="133"/>
      <c r="H71" s="133"/>
      <c r="I71" s="133"/>
      <c r="J71" s="189"/>
    </row>
    <row r="72" spans="1:10" x14ac:dyDescent="0.2">
      <c r="F72" s="133"/>
      <c r="G72" s="133"/>
      <c r="H72" s="133"/>
      <c r="I72" s="133"/>
      <c r="J72" s="189"/>
    </row>
  </sheetData>
  <sheetProtection algorithmName="SHA-512" hashValue="OF2rVN8XChzG+awx1iso7rSztiGOUrFvfYDNMBOBxXUwKLDeMAIERSzILNn0wMjprQumh2DlHfAV9Z83Bc7BvQ==" saltValue="mytCzXZjAnsRA7CEiIWxR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0">
    <mergeCell ref="C65:E65"/>
    <mergeCell ref="C66:E66"/>
    <mergeCell ref="C67:E67"/>
    <mergeCell ref="C68:E68"/>
    <mergeCell ref="C60:E60"/>
    <mergeCell ref="C61:E61"/>
    <mergeCell ref="C62:E62"/>
    <mergeCell ref="C63:E63"/>
    <mergeCell ref="C64:E64"/>
    <mergeCell ref="C44:E44"/>
    <mergeCell ref="B45:E45"/>
    <mergeCell ref="C57:E57"/>
    <mergeCell ref="C58:E58"/>
    <mergeCell ref="C59:E59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1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0" t="s">
        <v>6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49" t="s">
        <v>7</v>
      </c>
      <c r="B2" s="48"/>
      <c r="C2" s="102"/>
      <c r="D2" s="102"/>
      <c r="E2" s="102"/>
      <c r="F2" s="102"/>
      <c r="G2" s="103"/>
    </row>
    <row r="3" spans="1:7" ht="24.95" customHeight="1" x14ac:dyDescent="0.2">
      <c r="A3" s="49" t="s">
        <v>8</v>
      </c>
      <c r="B3" s="48"/>
      <c r="C3" s="102"/>
      <c r="D3" s="102"/>
      <c r="E3" s="102"/>
      <c r="F3" s="102"/>
      <c r="G3" s="103"/>
    </row>
    <row r="4" spans="1:7" ht="24.95" customHeight="1" x14ac:dyDescent="0.2">
      <c r="A4" s="49" t="s">
        <v>9</v>
      </c>
      <c r="B4" s="48"/>
      <c r="C4" s="102"/>
      <c r="D4" s="102"/>
      <c r="E4" s="102"/>
      <c r="F4" s="102"/>
      <c r="G4" s="103"/>
    </row>
    <row r="5" spans="1:7" x14ac:dyDescent="0.2">
      <c r="B5" s="4"/>
      <c r="C5" s="5"/>
      <c r="D5" s="6"/>
    </row>
  </sheetData>
  <sheetProtection algorithmName="SHA-512" hashValue="jaRJxcT5s/QIM+iJeXBVLjK9DE1Z7qylL0EPmG73jnV9bKly2OiLf1QjW5NqidTdrkoi9cEGymXroJhHIgmcSA==" saltValue="UGfv+mjLWStVSOIt0L2sS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DCB93-34F2-441B-B8C7-47B2C13D43D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5" t="s">
        <v>101</v>
      </c>
      <c r="B1" s="195"/>
      <c r="C1" s="195"/>
      <c r="D1" s="195"/>
      <c r="E1" s="195"/>
      <c r="F1" s="195"/>
      <c r="G1" s="195"/>
      <c r="AG1" t="s">
        <v>102</v>
      </c>
    </row>
    <row r="2" spans="1:60" ht="24.95" customHeight="1" x14ac:dyDescent="0.2">
      <c r="A2" s="196" t="s">
        <v>7</v>
      </c>
      <c r="B2" s="48" t="s">
        <v>45</v>
      </c>
      <c r="C2" s="199" t="s">
        <v>46</v>
      </c>
      <c r="D2" s="197"/>
      <c r="E2" s="197"/>
      <c r="F2" s="197"/>
      <c r="G2" s="198"/>
      <c r="AG2" t="s">
        <v>103</v>
      </c>
    </row>
    <row r="3" spans="1:60" ht="24.95" customHeight="1" x14ac:dyDescent="0.2">
      <c r="A3" s="196" t="s">
        <v>8</v>
      </c>
      <c r="B3" s="48" t="s">
        <v>104</v>
      </c>
      <c r="C3" s="199" t="s">
        <v>62</v>
      </c>
      <c r="D3" s="197"/>
      <c r="E3" s="197"/>
      <c r="F3" s="197"/>
      <c r="G3" s="198"/>
      <c r="AC3" s="174" t="s">
        <v>105</v>
      </c>
      <c r="AG3" t="s">
        <v>106</v>
      </c>
    </row>
    <row r="4" spans="1:60" ht="24.95" customHeight="1" x14ac:dyDescent="0.2">
      <c r="A4" s="200" t="s">
        <v>9</v>
      </c>
      <c r="B4" s="201" t="s">
        <v>61</v>
      </c>
      <c r="C4" s="202" t="s">
        <v>62</v>
      </c>
      <c r="D4" s="203"/>
      <c r="E4" s="203"/>
      <c r="F4" s="203"/>
      <c r="G4" s="204"/>
      <c r="AG4" t="s">
        <v>107</v>
      </c>
    </row>
    <row r="5" spans="1:60" x14ac:dyDescent="0.2">
      <c r="D5" s="10"/>
    </row>
    <row r="6" spans="1:60" ht="38.25" x14ac:dyDescent="0.2">
      <c r="A6" s="206" t="s">
        <v>108</v>
      </c>
      <c r="B6" s="208" t="s">
        <v>109</v>
      </c>
      <c r="C6" s="208" t="s">
        <v>110</v>
      </c>
      <c r="D6" s="207" t="s">
        <v>111</v>
      </c>
      <c r="E6" s="206" t="s">
        <v>112</v>
      </c>
      <c r="F6" s="205" t="s">
        <v>113</v>
      </c>
      <c r="G6" s="206" t="s">
        <v>29</v>
      </c>
      <c r="H6" s="209" t="s">
        <v>30</v>
      </c>
      <c r="I6" s="209" t="s">
        <v>114</v>
      </c>
      <c r="J6" s="209" t="s">
        <v>31</v>
      </c>
      <c r="K6" s="209" t="s">
        <v>115</v>
      </c>
      <c r="L6" s="209" t="s">
        <v>116</v>
      </c>
      <c r="M6" s="209" t="s">
        <v>117</v>
      </c>
      <c r="N6" s="209" t="s">
        <v>118</v>
      </c>
      <c r="O6" s="209" t="s">
        <v>119</v>
      </c>
      <c r="P6" s="209" t="s">
        <v>120</v>
      </c>
      <c r="Q6" s="209" t="s">
        <v>121</v>
      </c>
      <c r="R6" s="209" t="s">
        <v>122</v>
      </c>
      <c r="S6" s="209" t="s">
        <v>123</v>
      </c>
      <c r="T6" s="209" t="s">
        <v>124</v>
      </c>
      <c r="U6" s="209" t="s">
        <v>125</v>
      </c>
      <c r="V6" s="209" t="s">
        <v>126</v>
      </c>
      <c r="W6" s="209" t="s">
        <v>127</v>
      </c>
      <c r="X6" s="209" t="s">
        <v>128</v>
      </c>
      <c r="Y6" s="209" t="s">
        <v>129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4" t="s">
        <v>130</v>
      </c>
      <c r="B8" s="225" t="s">
        <v>79</v>
      </c>
      <c r="C8" s="240" t="s">
        <v>80</v>
      </c>
      <c r="D8" s="226"/>
      <c r="E8" s="227"/>
      <c r="F8" s="228"/>
      <c r="G8" s="228">
        <f>SUMIF(AG9:AG17,"&lt;&gt;NOR",G9:G17)</f>
        <v>0</v>
      </c>
      <c r="H8" s="228"/>
      <c r="I8" s="228">
        <f>SUM(I9:I17)</f>
        <v>0</v>
      </c>
      <c r="J8" s="228"/>
      <c r="K8" s="228">
        <f>SUM(K9:K17)</f>
        <v>0</v>
      </c>
      <c r="L8" s="228"/>
      <c r="M8" s="228">
        <f>SUM(M9:M17)</f>
        <v>0</v>
      </c>
      <c r="N8" s="227"/>
      <c r="O8" s="227">
        <f>SUM(O9:O17)</f>
        <v>0</v>
      </c>
      <c r="P8" s="227"/>
      <c r="Q8" s="227">
        <f>SUM(Q9:Q17)</f>
        <v>0</v>
      </c>
      <c r="R8" s="228"/>
      <c r="S8" s="228"/>
      <c r="T8" s="229"/>
      <c r="U8" s="223"/>
      <c r="V8" s="223">
        <f>SUM(V9:V17)</f>
        <v>0</v>
      </c>
      <c r="W8" s="223"/>
      <c r="X8" s="223"/>
      <c r="Y8" s="223"/>
      <c r="AG8" t="s">
        <v>131</v>
      </c>
    </row>
    <row r="9" spans="1:60" outlineLevel="1" x14ac:dyDescent="0.2">
      <c r="A9" s="231">
        <v>1</v>
      </c>
      <c r="B9" s="232" t="s">
        <v>132</v>
      </c>
      <c r="C9" s="241" t="s">
        <v>133</v>
      </c>
      <c r="D9" s="233" t="s">
        <v>134</v>
      </c>
      <c r="E9" s="234">
        <v>2</v>
      </c>
      <c r="F9" s="235"/>
      <c r="G9" s="236">
        <f>ROUND(E9*F9,2)</f>
        <v>0</v>
      </c>
      <c r="H9" s="235"/>
      <c r="I9" s="236">
        <f>ROUND(E9*H9,2)</f>
        <v>0</v>
      </c>
      <c r="J9" s="235"/>
      <c r="K9" s="236">
        <f>ROUND(E9*J9,2)</f>
        <v>0</v>
      </c>
      <c r="L9" s="236">
        <v>21</v>
      </c>
      <c r="M9" s="236">
        <f>G9*(1+L9/100)</f>
        <v>0</v>
      </c>
      <c r="N9" s="234">
        <v>0</v>
      </c>
      <c r="O9" s="234">
        <f>ROUND(E9*N9,2)</f>
        <v>0</v>
      </c>
      <c r="P9" s="234">
        <v>0</v>
      </c>
      <c r="Q9" s="234">
        <f>ROUND(E9*P9,2)</f>
        <v>0</v>
      </c>
      <c r="R9" s="236"/>
      <c r="S9" s="236" t="s">
        <v>135</v>
      </c>
      <c r="T9" s="237" t="s">
        <v>136</v>
      </c>
      <c r="U9" s="220">
        <v>0</v>
      </c>
      <c r="V9" s="220">
        <f>ROUND(E9*U9,2)</f>
        <v>0</v>
      </c>
      <c r="W9" s="220"/>
      <c r="X9" s="220" t="s">
        <v>137</v>
      </c>
      <c r="Y9" s="220" t="s">
        <v>138</v>
      </c>
      <c r="Z9" s="210"/>
      <c r="AA9" s="210"/>
      <c r="AB9" s="210"/>
      <c r="AC9" s="210"/>
      <c r="AD9" s="210"/>
      <c r="AE9" s="210"/>
      <c r="AF9" s="210"/>
      <c r="AG9" s="210" t="s">
        <v>139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17"/>
      <c r="B10" s="218"/>
      <c r="C10" s="242" t="s">
        <v>140</v>
      </c>
      <c r="D10" s="221"/>
      <c r="E10" s="222">
        <v>1</v>
      </c>
      <c r="F10" s="220"/>
      <c r="G10" s="220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141</v>
      </c>
      <c r="AH10" s="210">
        <v>0</v>
      </c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3" x14ac:dyDescent="0.2">
      <c r="A11" s="217"/>
      <c r="B11" s="218"/>
      <c r="C11" s="242" t="s">
        <v>142</v>
      </c>
      <c r="D11" s="221"/>
      <c r="E11" s="222">
        <v>1</v>
      </c>
      <c r="F11" s="220"/>
      <c r="G11" s="220"/>
      <c r="H11" s="220"/>
      <c r="I11" s="220"/>
      <c r="J11" s="220"/>
      <c r="K11" s="220"/>
      <c r="L11" s="220"/>
      <c r="M11" s="220"/>
      <c r="N11" s="219"/>
      <c r="O11" s="219"/>
      <c r="P11" s="219"/>
      <c r="Q11" s="219"/>
      <c r="R11" s="220"/>
      <c r="S11" s="220"/>
      <c r="T11" s="220"/>
      <c r="U11" s="220"/>
      <c r="V11" s="220"/>
      <c r="W11" s="220"/>
      <c r="X11" s="220"/>
      <c r="Y11" s="220"/>
      <c r="Z11" s="210"/>
      <c r="AA11" s="210"/>
      <c r="AB11" s="210"/>
      <c r="AC11" s="210"/>
      <c r="AD11" s="210"/>
      <c r="AE11" s="210"/>
      <c r="AF11" s="210"/>
      <c r="AG11" s="210" t="s">
        <v>141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2" x14ac:dyDescent="0.2">
      <c r="A12" s="217"/>
      <c r="B12" s="218"/>
      <c r="C12" s="243"/>
      <c r="D12" s="238"/>
      <c r="E12" s="238"/>
      <c r="F12" s="238"/>
      <c r="G12" s="238"/>
      <c r="H12" s="220"/>
      <c r="I12" s="220"/>
      <c r="J12" s="220"/>
      <c r="K12" s="220"/>
      <c r="L12" s="220"/>
      <c r="M12" s="220"/>
      <c r="N12" s="219"/>
      <c r="O12" s="219"/>
      <c r="P12" s="219"/>
      <c r="Q12" s="219"/>
      <c r="R12" s="220"/>
      <c r="S12" s="220"/>
      <c r="T12" s="220"/>
      <c r="U12" s="220"/>
      <c r="V12" s="220"/>
      <c r="W12" s="220"/>
      <c r="X12" s="220"/>
      <c r="Y12" s="220"/>
      <c r="Z12" s="210"/>
      <c r="AA12" s="210"/>
      <c r="AB12" s="210"/>
      <c r="AC12" s="210"/>
      <c r="AD12" s="210"/>
      <c r="AE12" s="210"/>
      <c r="AF12" s="210"/>
      <c r="AG12" s="210" t="s">
        <v>143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31">
        <v>2</v>
      </c>
      <c r="B13" s="232" t="s">
        <v>144</v>
      </c>
      <c r="C13" s="241" t="s">
        <v>145</v>
      </c>
      <c r="D13" s="233" t="s">
        <v>134</v>
      </c>
      <c r="E13" s="234">
        <v>1</v>
      </c>
      <c r="F13" s="235"/>
      <c r="G13" s="236">
        <f>ROUND(E13*F13,2)</f>
        <v>0</v>
      </c>
      <c r="H13" s="235"/>
      <c r="I13" s="236">
        <f>ROUND(E13*H13,2)</f>
        <v>0</v>
      </c>
      <c r="J13" s="235"/>
      <c r="K13" s="236">
        <f>ROUND(E13*J13,2)</f>
        <v>0</v>
      </c>
      <c r="L13" s="236">
        <v>21</v>
      </c>
      <c r="M13" s="236">
        <f>G13*(1+L13/100)</f>
        <v>0</v>
      </c>
      <c r="N13" s="234">
        <v>0</v>
      </c>
      <c r="O13" s="234">
        <f>ROUND(E13*N13,2)</f>
        <v>0</v>
      </c>
      <c r="P13" s="234">
        <v>0</v>
      </c>
      <c r="Q13" s="234">
        <f>ROUND(E13*P13,2)</f>
        <v>0</v>
      </c>
      <c r="R13" s="236"/>
      <c r="S13" s="236" t="s">
        <v>146</v>
      </c>
      <c r="T13" s="237" t="s">
        <v>136</v>
      </c>
      <c r="U13" s="220">
        <v>0</v>
      </c>
      <c r="V13" s="220">
        <f>ROUND(E13*U13,2)</f>
        <v>0</v>
      </c>
      <c r="W13" s="220"/>
      <c r="X13" s="220" t="s">
        <v>137</v>
      </c>
      <c r="Y13" s="220" t="s">
        <v>138</v>
      </c>
      <c r="Z13" s="210"/>
      <c r="AA13" s="210"/>
      <c r="AB13" s="210"/>
      <c r="AC13" s="210"/>
      <c r="AD13" s="210"/>
      <c r="AE13" s="210"/>
      <c r="AF13" s="210"/>
      <c r="AG13" s="210" t="s">
        <v>139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2.5" outlineLevel="2" x14ac:dyDescent="0.2">
      <c r="A14" s="217"/>
      <c r="B14" s="218"/>
      <c r="C14" s="242" t="s">
        <v>147</v>
      </c>
      <c r="D14" s="221"/>
      <c r="E14" s="222">
        <v>1</v>
      </c>
      <c r="F14" s="220"/>
      <c r="G14" s="220"/>
      <c r="H14" s="220"/>
      <c r="I14" s="220"/>
      <c r="J14" s="220"/>
      <c r="K14" s="220"/>
      <c r="L14" s="220"/>
      <c r="M14" s="220"/>
      <c r="N14" s="219"/>
      <c r="O14" s="219"/>
      <c r="P14" s="219"/>
      <c r="Q14" s="219"/>
      <c r="R14" s="220"/>
      <c r="S14" s="220"/>
      <c r="T14" s="220"/>
      <c r="U14" s="220"/>
      <c r="V14" s="220"/>
      <c r="W14" s="220"/>
      <c r="X14" s="220"/>
      <c r="Y14" s="220"/>
      <c r="Z14" s="210"/>
      <c r="AA14" s="210"/>
      <c r="AB14" s="210"/>
      <c r="AC14" s="210"/>
      <c r="AD14" s="210"/>
      <c r="AE14" s="210"/>
      <c r="AF14" s="210"/>
      <c r="AG14" s="210" t="s">
        <v>141</v>
      </c>
      <c r="AH14" s="210">
        <v>0</v>
      </c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17"/>
      <c r="B15" s="218"/>
      <c r="C15" s="243"/>
      <c r="D15" s="238"/>
      <c r="E15" s="238"/>
      <c r="F15" s="238"/>
      <c r="G15" s="238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143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31">
        <v>3</v>
      </c>
      <c r="B16" s="232" t="s">
        <v>148</v>
      </c>
      <c r="C16" s="241" t="s">
        <v>149</v>
      </c>
      <c r="D16" s="233" t="s">
        <v>134</v>
      </c>
      <c r="E16" s="234">
        <v>1</v>
      </c>
      <c r="F16" s="235"/>
      <c r="G16" s="236">
        <f>ROUND(E16*F16,2)</f>
        <v>0</v>
      </c>
      <c r="H16" s="235"/>
      <c r="I16" s="236">
        <f>ROUND(E16*H16,2)</f>
        <v>0</v>
      </c>
      <c r="J16" s="235"/>
      <c r="K16" s="236">
        <f>ROUND(E16*J16,2)</f>
        <v>0</v>
      </c>
      <c r="L16" s="236">
        <v>21</v>
      </c>
      <c r="M16" s="236">
        <f>G16*(1+L16/100)</f>
        <v>0</v>
      </c>
      <c r="N16" s="234">
        <v>0</v>
      </c>
      <c r="O16" s="234">
        <f>ROUND(E16*N16,2)</f>
        <v>0</v>
      </c>
      <c r="P16" s="234">
        <v>0</v>
      </c>
      <c r="Q16" s="234">
        <f>ROUND(E16*P16,2)</f>
        <v>0</v>
      </c>
      <c r="R16" s="236"/>
      <c r="S16" s="236" t="s">
        <v>146</v>
      </c>
      <c r="T16" s="237" t="s">
        <v>136</v>
      </c>
      <c r="U16" s="220">
        <v>0</v>
      </c>
      <c r="V16" s="220">
        <f>ROUND(E16*U16,2)</f>
        <v>0</v>
      </c>
      <c r="W16" s="220"/>
      <c r="X16" s="220" t="s">
        <v>137</v>
      </c>
      <c r="Y16" s="220" t="s">
        <v>138</v>
      </c>
      <c r="Z16" s="210"/>
      <c r="AA16" s="210"/>
      <c r="AB16" s="210"/>
      <c r="AC16" s="210"/>
      <c r="AD16" s="210"/>
      <c r="AE16" s="210"/>
      <c r="AF16" s="210"/>
      <c r="AG16" s="210" t="s">
        <v>139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2" x14ac:dyDescent="0.2">
      <c r="A17" s="217"/>
      <c r="B17" s="218"/>
      <c r="C17" s="244"/>
      <c r="D17" s="239"/>
      <c r="E17" s="239"/>
      <c r="F17" s="239"/>
      <c r="G17" s="239"/>
      <c r="H17" s="220"/>
      <c r="I17" s="220"/>
      <c r="J17" s="220"/>
      <c r="K17" s="220"/>
      <c r="L17" s="220"/>
      <c r="M17" s="220"/>
      <c r="N17" s="219"/>
      <c r="O17" s="219"/>
      <c r="P17" s="219"/>
      <c r="Q17" s="219"/>
      <c r="R17" s="220"/>
      <c r="S17" s="220"/>
      <c r="T17" s="220"/>
      <c r="U17" s="220"/>
      <c r="V17" s="220"/>
      <c r="W17" s="220"/>
      <c r="X17" s="220"/>
      <c r="Y17" s="220"/>
      <c r="Z17" s="210"/>
      <c r="AA17" s="210"/>
      <c r="AB17" s="210"/>
      <c r="AC17" s="210"/>
      <c r="AD17" s="210"/>
      <c r="AE17" s="210"/>
      <c r="AF17" s="210"/>
      <c r="AG17" s="210" t="s">
        <v>143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x14ac:dyDescent="0.2">
      <c r="A18" s="224" t="s">
        <v>130</v>
      </c>
      <c r="B18" s="225" t="s">
        <v>99</v>
      </c>
      <c r="C18" s="240" t="s">
        <v>27</v>
      </c>
      <c r="D18" s="226"/>
      <c r="E18" s="227"/>
      <c r="F18" s="228"/>
      <c r="G18" s="228">
        <f>SUMIF(AG19:AG26,"&lt;&gt;NOR",G19:G26)</f>
        <v>0</v>
      </c>
      <c r="H18" s="228"/>
      <c r="I18" s="228">
        <f>SUM(I19:I26)</f>
        <v>0</v>
      </c>
      <c r="J18" s="228"/>
      <c r="K18" s="228">
        <f>SUM(K19:K26)</f>
        <v>0</v>
      </c>
      <c r="L18" s="228"/>
      <c r="M18" s="228">
        <f>SUM(M19:M26)</f>
        <v>0</v>
      </c>
      <c r="N18" s="227"/>
      <c r="O18" s="227">
        <f>SUM(O19:O26)</f>
        <v>0</v>
      </c>
      <c r="P18" s="227"/>
      <c r="Q18" s="227">
        <f>SUM(Q19:Q26)</f>
        <v>0</v>
      </c>
      <c r="R18" s="228"/>
      <c r="S18" s="228"/>
      <c r="T18" s="229"/>
      <c r="U18" s="223"/>
      <c r="V18" s="223">
        <f>SUM(V19:V26)</f>
        <v>0</v>
      </c>
      <c r="W18" s="223"/>
      <c r="X18" s="223"/>
      <c r="Y18" s="223"/>
      <c r="AG18" t="s">
        <v>131</v>
      </c>
    </row>
    <row r="19" spans="1:60" outlineLevel="1" x14ac:dyDescent="0.2">
      <c r="A19" s="231">
        <v>4</v>
      </c>
      <c r="B19" s="232" t="s">
        <v>150</v>
      </c>
      <c r="C19" s="241" t="s">
        <v>151</v>
      </c>
      <c r="D19" s="233" t="s">
        <v>134</v>
      </c>
      <c r="E19" s="234">
        <v>1</v>
      </c>
      <c r="F19" s="235"/>
      <c r="G19" s="236">
        <f>ROUND(E19*F19,2)</f>
        <v>0</v>
      </c>
      <c r="H19" s="235"/>
      <c r="I19" s="236">
        <f>ROUND(E19*H19,2)</f>
        <v>0</v>
      </c>
      <c r="J19" s="235"/>
      <c r="K19" s="236">
        <f>ROUND(E19*J19,2)</f>
        <v>0</v>
      </c>
      <c r="L19" s="236">
        <v>21</v>
      </c>
      <c r="M19" s="236">
        <f>G19*(1+L19/100)</f>
        <v>0</v>
      </c>
      <c r="N19" s="234">
        <v>0</v>
      </c>
      <c r="O19" s="234">
        <f>ROUND(E19*N19,2)</f>
        <v>0</v>
      </c>
      <c r="P19" s="234">
        <v>0</v>
      </c>
      <c r="Q19" s="234">
        <f>ROUND(E19*P19,2)</f>
        <v>0</v>
      </c>
      <c r="R19" s="236"/>
      <c r="S19" s="236" t="s">
        <v>135</v>
      </c>
      <c r="T19" s="237" t="s">
        <v>136</v>
      </c>
      <c r="U19" s="220">
        <v>0</v>
      </c>
      <c r="V19" s="220">
        <f>ROUND(E19*U19,2)</f>
        <v>0</v>
      </c>
      <c r="W19" s="220"/>
      <c r="X19" s="220" t="s">
        <v>137</v>
      </c>
      <c r="Y19" s="220" t="s">
        <v>138</v>
      </c>
      <c r="Z19" s="210"/>
      <c r="AA19" s="210"/>
      <c r="AB19" s="210"/>
      <c r="AC19" s="210"/>
      <c r="AD19" s="210"/>
      <c r="AE19" s="210"/>
      <c r="AF19" s="210"/>
      <c r="AG19" s="210" t="s">
        <v>139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2" x14ac:dyDescent="0.2">
      <c r="A20" s="217"/>
      <c r="B20" s="218"/>
      <c r="C20" s="244"/>
      <c r="D20" s="239"/>
      <c r="E20" s="239"/>
      <c r="F20" s="239"/>
      <c r="G20" s="239"/>
      <c r="H20" s="220"/>
      <c r="I20" s="220"/>
      <c r="J20" s="220"/>
      <c r="K20" s="220"/>
      <c r="L20" s="220"/>
      <c r="M20" s="220"/>
      <c r="N20" s="219"/>
      <c r="O20" s="219"/>
      <c r="P20" s="219"/>
      <c r="Q20" s="219"/>
      <c r="R20" s="220"/>
      <c r="S20" s="220"/>
      <c r="T20" s="220"/>
      <c r="U20" s="220"/>
      <c r="V20" s="220"/>
      <c r="W20" s="220"/>
      <c r="X20" s="220"/>
      <c r="Y20" s="220"/>
      <c r="Z20" s="210"/>
      <c r="AA20" s="210"/>
      <c r="AB20" s="210"/>
      <c r="AC20" s="210"/>
      <c r="AD20" s="210"/>
      <c r="AE20" s="210"/>
      <c r="AF20" s="210"/>
      <c r="AG20" s="210" t="s">
        <v>143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31">
        <v>5</v>
      </c>
      <c r="B21" s="232" t="s">
        <v>152</v>
      </c>
      <c r="C21" s="241" t="s">
        <v>153</v>
      </c>
      <c r="D21" s="233" t="s">
        <v>134</v>
      </c>
      <c r="E21" s="234">
        <v>1</v>
      </c>
      <c r="F21" s="235"/>
      <c r="G21" s="236">
        <f>ROUND(E21*F21,2)</f>
        <v>0</v>
      </c>
      <c r="H21" s="235"/>
      <c r="I21" s="236">
        <f>ROUND(E21*H21,2)</f>
        <v>0</v>
      </c>
      <c r="J21" s="235"/>
      <c r="K21" s="236">
        <f>ROUND(E21*J21,2)</f>
        <v>0</v>
      </c>
      <c r="L21" s="236">
        <v>21</v>
      </c>
      <c r="M21" s="236">
        <f>G21*(1+L21/100)</f>
        <v>0</v>
      </c>
      <c r="N21" s="234">
        <v>0</v>
      </c>
      <c r="O21" s="234">
        <f>ROUND(E21*N21,2)</f>
        <v>0</v>
      </c>
      <c r="P21" s="234">
        <v>0</v>
      </c>
      <c r="Q21" s="234">
        <f>ROUND(E21*P21,2)</f>
        <v>0</v>
      </c>
      <c r="R21" s="236"/>
      <c r="S21" s="236" t="s">
        <v>135</v>
      </c>
      <c r="T21" s="237" t="s">
        <v>136</v>
      </c>
      <c r="U21" s="220">
        <v>0</v>
      </c>
      <c r="V21" s="220">
        <f>ROUND(E21*U21,2)</f>
        <v>0</v>
      </c>
      <c r="W21" s="220"/>
      <c r="X21" s="220" t="s">
        <v>137</v>
      </c>
      <c r="Y21" s="220" t="s">
        <v>138</v>
      </c>
      <c r="Z21" s="210"/>
      <c r="AA21" s="210"/>
      <c r="AB21" s="210"/>
      <c r="AC21" s="210"/>
      <c r="AD21" s="210"/>
      <c r="AE21" s="210"/>
      <c r="AF21" s="210"/>
      <c r="AG21" s="210" t="s">
        <v>154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2" x14ac:dyDescent="0.2">
      <c r="A22" s="217"/>
      <c r="B22" s="218"/>
      <c r="C22" s="244"/>
      <c r="D22" s="239"/>
      <c r="E22" s="239"/>
      <c r="F22" s="239"/>
      <c r="G22" s="239"/>
      <c r="H22" s="220"/>
      <c r="I22" s="220"/>
      <c r="J22" s="220"/>
      <c r="K22" s="220"/>
      <c r="L22" s="220"/>
      <c r="M22" s="220"/>
      <c r="N22" s="219"/>
      <c r="O22" s="219"/>
      <c r="P22" s="219"/>
      <c r="Q22" s="219"/>
      <c r="R22" s="220"/>
      <c r="S22" s="220"/>
      <c r="T22" s="220"/>
      <c r="U22" s="220"/>
      <c r="V22" s="220"/>
      <c r="W22" s="220"/>
      <c r="X22" s="220"/>
      <c r="Y22" s="220"/>
      <c r="Z22" s="210"/>
      <c r="AA22" s="210"/>
      <c r="AB22" s="210"/>
      <c r="AC22" s="210"/>
      <c r="AD22" s="210"/>
      <c r="AE22" s="210"/>
      <c r="AF22" s="210"/>
      <c r="AG22" s="210" t="s">
        <v>143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31">
        <v>6</v>
      </c>
      <c r="B23" s="232" t="s">
        <v>155</v>
      </c>
      <c r="C23" s="241" t="s">
        <v>156</v>
      </c>
      <c r="D23" s="233" t="s">
        <v>134</v>
      </c>
      <c r="E23" s="234">
        <v>1</v>
      </c>
      <c r="F23" s="235"/>
      <c r="G23" s="236">
        <f>ROUND(E23*F23,2)</f>
        <v>0</v>
      </c>
      <c r="H23" s="235"/>
      <c r="I23" s="236">
        <f>ROUND(E23*H23,2)</f>
        <v>0</v>
      </c>
      <c r="J23" s="235"/>
      <c r="K23" s="236">
        <f>ROUND(E23*J23,2)</f>
        <v>0</v>
      </c>
      <c r="L23" s="236">
        <v>21</v>
      </c>
      <c r="M23" s="236">
        <f>G23*(1+L23/100)</f>
        <v>0</v>
      </c>
      <c r="N23" s="234">
        <v>0</v>
      </c>
      <c r="O23" s="234">
        <f>ROUND(E23*N23,2)</f>
        <v>0</v>
      </c>
      <c r="P23" s="234">
        <v>0</v>
      </c>
      <c r="Q23" s="234">
        <f>ROUND(E23*P23,2)</f>
        <v>0</v>
      </c>
      <c r="R23" s="236"/>
      <c r="S23" s="236" t="s">
        <v>135</v>
      </c>
      <c r="T23" s="237" t="s">
        <v>136</v>
      </c>
      <c r="U23" s="220">
        <v>0</v>
      </c>
      <c r="V23" s="220">
        <f>ROUND(E23*U23,2)</f>
        <v>0</v>
      </c>
      <c r="W23" s="220"/>
      <c r="X23" s="220" t="s">
        <v>137</v>
      </c>
      <c r="Y23" s="220" t="s">
        <v>138</v>
      </c>
      <c r="Z23" s="210"/>
      <c r="AA23" s="210"/>
      <c r="AB23" s="210"/>
      <c r="AC23" s="210"/>
      <c r="AD23" s="210"/>
      <c r="AE23" s="210"/>
      <c r="AF23" s="210"/>
      <c r="AG23" s="210" t="s">
        <v>154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2" x14ac:dyDescent="0.2">
      <c r="A24" s="217"/>
      <c r="B24" s="218"/>
      <c r="C24" s="244"/>
      <c r="D24" s="239"/>
      <c r="E24" s="239"/>
      <c r="F24" s="239"/>
      <c r="G24" s="239"/>
      <c r="H24" s="220"/>
      <c r="I24" s="220"/>
      <c r="J24" s="220"/>
      <c r="K24" s="220"/>
      <c r="L24" s="220"/>
      <c r="M24" s="220"/>
      <c r="N24" s="219"/>
      <c r="O24" s="219"/>
      <c r="P24" s="219"/>
      <c r="Q24" s="219"/>
      <c r="R24" s="220"/>
      <c r="S24" s="220"/>
      <c r="T24" s="220"/>
      <c r="U24" s="220"/>
      <c r="V24" s="220"/>
      <c r="W24" s="220"/>
      <c r="X24" s="220"/>
      <c r="Y24" s="220"/>
      <c r="Z24" s="210"/>
      <c r="AA24" s="210"/>
      <c r="AB24" s="210"/>
      <c r="AC24" s="210"/>
      <c r="AD24" s="210"/>
      <c r="AE24" s="210"/>
      <c r="AF24" s="210"/>
      <c r="AG24" s="210" t="s">
        <v>143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31">
        <v>7</v>
      </c>
      <c r="B25" s="232" t="s">
        <v>157</v>
      </c>
      <c r="C25" s="241" t="s">
        <v>158</v>
      </c>
      <c r="D25" s="233" t="s">
        <v>134</v>
      </c>
      <c r="E25" s="234">
        <v>1</v>
      </c>
      <c r="F25" s="235"/>
      <c r="G25" s="236">
        <f>ROUND(E25*F25,2)</f>
        <v>0</v>
      </c>
      <c r="H25" s="235"/>
      <c r="I25" s="236">
        <f>ROUND(E25*H25,2)</f>
        <v>0</v>
      </c>
      <c r="J25" s="235"/>
      <c r="K25" s="236">
        <f>ROUND(E25*J25,2)</f>
        <v>0</v>
      </c>
      <c r="L25" s="236">
        <v>21</v>
      </c>
      <c r="M25" s="236">
        <f>G25*(1+L25/100)</f>
        <v>0</v>
      </c>
      <c r="N25" s="234">
        <v>0</v>
      </c>
      <c r="O25" s="234">
        <f>ROUND(E25*N25,2)</f>
        <v>0</v>
      </c>
      <c r="P25" s="234">
        <v>0</v>
      </c>
      <c r="Q25" s="234">
        <f>ROUND(E25*P25,2)</f>
        <v>0</v>
      </c>
      <c r="R25" s="236"/>
      <c r="S25" s="236" t="s">
        <v>135</v>
      </c>
      <c r="T25" s="237" t="s">
        <v>136</v>
      </c>
      <c r="U25" s="220">
        <v>0</v>
      </c>
      <c r="V25" s="220">
        <f>ROUND(E25*U25,2)</f>
        <v>0</v>
      </c>
      <c r="W25" s="220"/>
      <c r="X25" s="220" t="s">
        <v>137</v>
      </c>
      <c r="Y25" s="220" t="s">
        <v>138</v>
      </c>
      <c r="Z25" s="210"/>
      <c r="AA25" s="210"/>
      <c r="AB25" s="210"/>
      <c r="AC25" s="210"/>
      <c r="AD25" s="210"/>
      <c r="AE25" s="210"/>
      <c r="AF25" s="210"/>
      <c r="AG25" s="210" t="s">
        <v>154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2" x14ac:dyDescent="0.2">
      <c r="A26" s="217"/>
      <c r="B26" s="218"/>
      <c r="C26" s="244"/>
      <c r="D26" s="239"/>
      <c r="E26" s="239"/>
      <c r="F26" s="239"/>
      <c r="G26" s="239"/>
      <c r="H26" s="220"/>
      <c r="I26" s="220"/>
      <c r="J26" s="220"/>
      <c r="K26" s="220"/>
      <c r="L26" s="220"/>
      <c r="M26" s="220"/>
      <c r="N26" s="219"/>
      <c r="O26" s="219"/>
      <c r="P26" s="219"/>
      <c r="Q26" s="219"/>
      <c r="R26" s="220"/>
      <c r="S26" s="220"/>
      <c r="T26" s="220"/>
      <c r="U26" s="220"/>
      <c r="V26" s="220"/>
      <c r="W26" s="220"/>
      <c r="X26" s="220"/>
      <c r="Y26" s="220"/>
      <c r="Z26" s="210"/>
      <c r="AA26" s="210"/>
      <c r="AB26" s="210"/>
      <c r="AC26" s="210"/>
      <c r="AD26" s="210"/>
      <c r="AE26" s="210"/>
      <c r="AF26" s="210"/>
      <c r="AG26" s="210" t="s">
        <v>143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x14ac:dyDescent="0.2">
      <c r="A27" s="224" t="s">
        <v>130</v>
      </c>
      <c r="B27" s="225" t="s">
        <v>100</v>
      </c>
      <c r="C27" s="240" t="s">
        <v>28</v>
      </c>
      <c r="D27" s="226"/>
      <c r="E27" s="227"/>
      <c r="F27" s="228"/>
      <c r="G27" s="228">
        <f>SUMIF(AG28:AG33,"&lt;&gt;NOR",G28:G33)</f>
        <v>0</v>
      </c>
      <c r="H27" s="228"/>
      <c r="I27" s="228">
        <f>SUM(I28:I33)</f>
        <v>0</v>
      </c>
      <c r="J27" s="228"/>
      <c r="K27" s="228">
        <f>SUM(K28:K33)</f>
        <v>0</v>
      </c>
      <c r="L27" s="228"/>
      <c r="M27" s="228">
        <f>SUM(M28:M33)</f>
        <v>0</v>
      </c>
      <c r="N27" s="227"/>
      <c r="O27" s="227">
        <f>SUM(O28:O33)</f>
        <v>0</v>
      </c>
      <c r="P27" s="227"/>
      <c r="Q27" s="227">
        <f>SUM(Q28:Q33)</f>
        <v>0</v>
      </c>
      <c r="R27" s="228"/>
      <c r="S27" s="228"/>
      <c r="T27" s="229"/>
      <c r="U27" s="223"/>
      <c r="V27" s="223">
        <f>SUM(V28:V33)</f>
        <v>0</v>
      </c>
      <c r="W27" s="223"/>
      <c r="X27" s="223"/>
      <c r="Y27" s="223"/>
      <c r="AG27" t="s">
        <v>131</v>
      </c>
    </row>
    <row r="28" spans="1:60" outlineLevel="1" x14ac:dyDescent="0.2">
      <c r="A28" s="231">
        <v>8</v>
      </c>
      <c r="B28" s="232" t="s">
        <v>159</v>
      </c>
      <c r="C28" s="241" t="s">
        <v>160</v>
      </c>
      <c r="D28" s="233" t="s">
        <v>134</v>
      </c>
      <c r="E28" s="234">
        <v>1</v>
      </c>
      <c r="F28" s="235"/>
      <c r="G28" s="236">
        <f>ROUND(E28*F28,2)</f>
        <v>0</v>
      </c>
      <c r="H28" s="235"/>
      <c r="I28" s="236">
        <f>ROUND(E28*H28,2)</f>
        <v>0</v>
      </c>
      <c r="J28" s="235"/>
      <c r="K28" s="236">
        <f>ROUND(E28*J28,2)</f>
        <v>0</v>
      </c>
      <c r="L28" s="236">
        <v>21</v>
      </c>
      <c r="M28" s="236">
        <f>G28*(1+L28/100)</f>
        <v>0</v>
      </c>
      <c r="N28" s="234">
        <v>0</v>
      </c>
      <c r="O28" s="234">
        <f>ROUND(E28*N28,2)</f>
        <v>0</v>
      </c>
      <c r="P28" s="234">
        <v>0</v>
      </c>
      <c r="Q28" s="234">
        <f>ROUND(E28*P28,2)</f>
        <v>0</v>
      </c>
      <c r="R28" s="236"/>
      <c r="S28" s="236" t="s">
        <v>135</v>
      </c>
      <c r="T28" s="237" t="s">
        <v>136</v>
      </c>
      <c r="U28" s="220">
        <v>0</v>
      </c>
      <c r="V28" s="220">
        <f>ROUND(E28*U28,2)</f>
        <v>0</v>
      </c>
      <c r="W28" s="220"/>
      <c r="X28" s="220" t="s">
        <v>137</v>
      </c>
      <c r="Y28" s="220" t="s">
        <v>138</v>
      </c>
      <c r="Z28" s="210"/>
      <c r="AA28" s="210"/>
      <c r="AB28" s="210"/>
      <c r="AC28" s="210"/>
      <c r="AD28" s="210"/>
      <c r="AE28" s="210"/>
      <c r="AF28" s="210"/>
      <c r="AG28" s="210" t="s">
        <v>139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2" x14ac:dyDescent="0.2">
      <c r="A29" s="217"/>
      <c r="B29" s="218"/>
      <c r="C29" s="244"/>
      <c r="D29" s="239"/>
      <c r="E29" s="239"/>
      <c r="F29" s="239"/>
      <c r="G29" s="239"/>
      <c r="H29" s="220"/>
      <c r="I29" s="220"/>
      <c r="J29" s="220"/>
      <c r="K29" s="220"/>
      <c r="L29" s="220"/>
      <c r="M29" s="220"/>
      <c r="N29" s="219"/>
      <c r="O29" s="219"/>
      <c r="P29" s="219"/>
      <c r="Q29" s="219"/>
      <c r="R29" s="220"/>
      <c r="S29" s="220"/>
      <c r="T29" s="220"/>
      <c r="U29" s="220"/>
      <c r="V29" s="220"/>
      <c r="W29" s="220"/>
      <c r="X29" s="220"/>
      <c r="Y29" s="220"/>
      <c r="Z29" s="210"/>
      <c r="AA29" s="210"/>
      <c r="AB29" s="210"/>
      <c r="AC29" s="210"/>
      <c r="AD29" s="210"/>
      <c r="AE29" s="210"/>
      <c r="AF29" s="210"/>
      <c r="AG29" s="210" t="s">
        <v>143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31">
        <v>9</v>
      </c>
      <c r="B30" s="232" t="s">
        <v>161</v>
      </c>
      <c r="C30" s="241" t="s">
        <v>162</v>
      </c>
      <c r="D30" s="233" t="s">
        <v>134</v>
      </c>
      <c r="E30" s="234">
        <v>1</v>
      </c>
      <c r="F30" s="235"/>
      <c r="G30" s="236">
        <f>ROUND(E30*F30,2)</f>
        <v>0</v>
      </c>
      <c r="H30" s="235"/>
      <c r="I30" s="236">
        <f>ROUND(E30*H30,2)</f>
        <v>0</v>
      </c>
      <c r="J30" s="235"/>
      <c r="K30" s="236">
        <f>ROUND(E30*J30,2)</f>
        <v>0</v>
      </c>
      <c r="L30" s="236">
        <v>21</v>
      </c>
      <c r="M30" s="236">
        <f>G30*(1+L30/100)</f>
        <v>0</v>
      </c>
      <c r="N30" s="234">
        <v>0</v>
      </c>
      <c r="O30" s="234">
        <f>ROUND(E30*N30,2)</f>
        <v>0</v>
      </c>
      <c r="P30" s="234">
        <v>0</v>
      </c>
      <c r="Q30" s="234">
        <f>ROUND(E30*P30,2)</f>
        <v>0</v>
      </c>
      <c r="R30" s="236"/>
      <c r="S30" s="236" t="s">
        <v>135</v>
      </c>
      <c r="T30" s="237" t="s">
        <v>136</v>
      </c>
      <c r="U30" s="220">
        <v>0</v>
      </c>
      <c r="V30" s="220">
        <f>ROUND(E30*U30,2)</f>
        <v>0</v>
      </c>
      <c r="W30" s="220"/>
      <c r="X30" s="220" t="s">
        <v>137</v>
      </c>
      <c r="Y30" s="220" t="s">
        <v>138</v>
      </c>
      <c r="Z30" s="210"/>
      <c r="AA30" s="210"/>
      <c r="AB30" s="210"/>
      <c r="AC30" s="210"/>
      <c r="AD30" s="210"/>
      <c r="AE30" s="210"/>
      <c r="AF30" s="210"/>
      <c r="AG30" s="210" t="s">
        <v>139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17"/>
      <c r="B31" s="218"/>
      <c r="C31" s="244"/>
      <c r="D31" s="239"/>
      <c r="E31" s="239"/>
      <c r="F31" s="239"/>
      <c r="G31" s="239"/>
      <c r="H31" s="220"/>
      <c r="I31" s="220"/>
      <c r="J31" s="220"/>
      <c r="K31" s="220"/>
      <c r="L31" s="220"/>
      <c r="M31" s="220"/>
      <c r="N31" s="219"/>
      <c r="O31" s="219"/>
      <c r="P31" s="219"/>
      <c r="Q31" s="219"/>
      <c r="R31" s="220"/>
      <c r="S31" s="220"/>
      <c r="T31" s="220"/>
      <c r="U31" s="220"/>
      <c r="V31" s="220"/>
      <c r="W31" s="220"/>
      <c r="X31" s="220"/>
      <c r="Y31" s="220"/>
      <c r="Z31" s="210"/>
      <c r="AA31" s="210"/>
      <c r="AB31" s="210"/>
      <c r="AC31" s="210"/>
      <c r="AD31" s="210"/>
      <c r="AE31" s="210"/>
      <c r="AF31" s="210"/>
      <c r="AG31" s="210" t="s">
        <v>143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31">
        <v>10</v>
      </c>
      <c r="B32" s="232" t="s">
        <v>163</v>
      </c>
      <c r="C32" s="241" t="s">
        <v>164</v>
      </c>
      <c r="D32" s="233" t="s">
        <v>134</v>
      </c>
      <c r="E32" s="234">
        <v>1</v>
      </c>
      <c r="F32" s="235"/>
      <c r="G32" s="236">
        <f>ROUND(E32*F32,2)</f>
        <v>0</v>
      </c>
      <c r="H32" s="235"/>
      <c r="I32" s="236">
        <f>ROUND(E32*H32,2)</f>
        <v>0</v>
      </c>
      <c r="J32" s="235"/>
      <c r="K32" s="236">
        <f>ROUND(E32*J32,2)</f>
        <v>0</v>
      </c>
      <c r="L32" s="236">
        <v>21</v>
      </c>
      <c r="M32" s="236">
        <f>G32*(1+L32/100)</f>
        <v>0</v>
      </c>
      <c r="N32" s="234">
        <v>0</v>
      </c>
      <c r="O32" s="234">
        <f>ROUND(E32*N32,2)</f>
        <v>0</v>
      </c>
      <c r="P32" s="234">
        <v>0</v>
      </c>
      <c r="Q32" s="234">
        <f>ROUND(E32*P32,2)</f>
        <v>0</v>
      </c>
      <c r="R32" s="236"/>
      <c r="S32" s="236" t="s">
        <v>135</v>
      </c>
      <c r="T32" s="237" t="s">
        <v>136</v>
      </c>
      <c r="U32" s="220">
        <v>0</v>
      </c>
      <c r="V32" s="220">
        <f>ROUND(E32*U32,2)</f>
        <v>0</v>
      </c>
      <c r="W32" s="220"/>
      <c r="X32" s="220" t="s">
        <v>137</v>
      </c>
      <c r="Y32" s="220" t="s">
        <v>138</v>
      </c>
      <c r="Z32" s="210"/>
      <c r="AA32" s="210"/>
      <c r="AB32" s="210"/>
      <c r="AC32" s="210"/>
      <c r="AD32" s="210"/>
      <c r="AE32" s="210"/>
      <c r="AF32" s="210"/>
      <c r="AG32" s="210" t="s">
        <v>139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2" x14ac:dyDescent="0.2">
      <c r="A33" s="217"/>
      <c r="B33" s="218"/>
      <c r="C33" s="244"/>
      <c r="D33" s="239"/>
      <c r="E33" s="239"/>
      <c r="F33" s="239"/>
      <c r="G33" s="239"/>
      <c r="H33" s="220"/>
      <c r="I33" s="220"/>
      <c r="J33" s="220"/>
      <c r="K33" s="220"/>
      <c r="L33" s="220"/>
      <c r="M33" s="220"/>
      <c r="N33" s="219"/>
      <c r="O33" s="219"/>
      <c r="P33" s="219"/>
      <c r="Q33" s="219"/>
      <c r="R33" s="220"/>
      <c r="S33" s="220"/>
      <c r="T33" s="220"/>
      <c r="U33" s="220"/>
      <c r="V33" s="220"/>
      <c r="W33" s="220"/>
      <c r="X33" s="220"/>
      <c r="Y33" s="220"/>
      <c r="Z33" s="210"/>
      <c r="AA33" s="210"/>
      <c r="AB33" s="210"/>
      <c r="AC33" s="210"/>
      <c r="AD33" s="210"/>
      <c r="AE33" s="210"/>
      <c r="AF33" s="210"/>
      <c r="AG33" s="210" t="s">
        <v>143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x14ac:dyDescent="0.2">
      <c r="A34" s="3"/>
      <c r="B34" s="4"/>
      <c r="C34" s="245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AE34">
        <v>15</v>
      </c>
      <c r="AF34">
        <v>21</v>
      </c>
      <c r="AG34" t="s">
        <v>116</v>
      </c>
    </row>
    <row r="35" spans="1:60" x14ac:dyDescent="0.2">
      <c r="A35" s="213"/>
      <c r="B35" s="214" t="s">
        <v>29</v>
      </c>
      <c r="C35" s="246"/>
      <c r="D35" s="215"/>
      <c r="E35" s="216"/>
      <c r="F35" s="216"/>
      <c r="G35" s="230">
        <f>G8+G18+G27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AE35">
        <f>SUMIF(L7:L33,AE34,G7:G33)</f>
        <v>0</v>
      </c>
      <c r="AF35">
        <f>SUMIF(L7:L33,AF34,G7:G33)</f>
        <v>0</v>
      </c>
      <c r="AG35" t="s">
        <v>165</v>
      </c>
    </row>
    <row r="36" spans="1:60" x14ac:dyDescent="0.2">
      <c r="C36" s="247"/>
      <c r="D36" s="10"/>
      <c r="AG36" t="s">
        <v>166</v>
      </c>
    </row>
    <row r="37" spans="1:60" x14ac:dyDescent="0.2">
      <c r="D37" s="10"/>
    </row>
    <row r="38" spans="1:60" x14ac:dyDescent="0.2">
      <c r="D38" s="10"/>
    </row>
    <row r="39" spans="1:60" x14ac:dyDescent="0.2">
      <c r="D39" s="10"/>
    </row>
    <row r="40" spans="1:60" x14ac:dyDescent="0.2">
      <c r="D40" s="10"/>
    </row>
    <row r="41" spans="1:60" x14ac:dyDescent="0.2">
      <c r="D41" s="10"/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fb7BBwyZRThBVxQ4PhSO7ZitH1i7a/gq2RsgBJz32/ZRU07MJ+p/xQwWLrz2PZtxuEUt7EhnhCUetpaPLOirpg==" saltValue="2nhFe/GPqdw3tt48cagGGg==" spinCount="100000" sheet="1" formatRows="0"/>
  <mergeCells count="14">
    <mergeCell ref="C31:G31"/>
    <mergeCell ref="C33:G33"/>
    <mergeCell ref="C17:G17"/>
    <mergeCell ref="C20:G20"/>
    <mergeCell ref="C22:G22"/>
    <mergeCell ref="C24:G24"/>
    <mergeCell ref="C26:G26"/>
    <mergeCell ref="C29:G29"/>
    <mergeCell ref="A1:G1"/>
    <mergeCell ref="C2:G2"/>
    <mergeCell ref="C3:G3"/>
    <mergeCell ref="C4:G4"/>
    <mergeCell ref="C12:G12"/>
    <mergeCell ref="C15:G15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6E35F-EBD6-4C09-8B2A-26118942555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4" customWidth="1"/>
    <col min="3" max="3" width="63.28515625" style="17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5" t="s">
        <v>167</v>
      </c>
      <c r="B1" s="195"/>
      <c r="C1" s="195"/>
      <c r="D1" s="195"/>
      <c r="E1" s="195"/>
      <c r="F1" s="195"/>
      <c r="G1" s="195"/>
      <c r="AG1" t="s">
        <v>102</v>
      </c>
    </row>
    <row r="2" spans="1:60" ht="24.95" customHeight="1" x14ac:dyDescent="0.2">
      <c r="A2" s="196" t="s">
        <v>7</v>
      </c>
      <c r="B2" s="48" t="s">
        <v>45</v>
      </c>
      <c r="C2" s="199" t="s">
        <v>46</v>
      </c>
      <c r="D2" s="197"/>
      <c r="E2" s="197"/>
      <c r="F2" s="197"/>
      <c r="G2" s="198"/>
      <c r="AG2" t="s">
        <v>103</v>
      </c>
    </row>
    <row r="3" spans="1:60" ht="24.95" customHeight="1" x14ac:dyDescent="0.2">
      <c r="A3" s="196" t="s">
        <v>8</v>
      </c>
      <c r="B3" s="48" t="s">
        <v>64</v>
      </c>
      <c r="C3" s="199" t="s">
        <v>65</v>
      </c>
      <c r="D3" s="197"/>
      <c r="E3" s="197"/>
      <c r="F3" s="197"/>
      <c r="G3" s="198"/>
      <c r="AC3" s="174" t="s">
        <v>103</v>
      </c>
      <c r="AG3" t="s">
        <v>106</v>
      </c>
    </row>
    <row r="4" spans="1:60" ht="24.95" customHeight="1" x14ac:dyDescent="0.2">
      <c r="A4" s="200" t="s">
        <v>9</v>
      </c>
      <c r="B4" s="201" t="s">
        <v>66</v>
      </c>
      <c r="C4" s="202" t="s">
        <v>65</v>
      </c>
      <c r="D4" s="203"/>
      <c r="E4" s="203"/>
      <c r="F4" s="203"/>
      <c r="G4" s="204"/>
      <c r="AG4" t="s">
        <v>107</v>
      </c>
    </row>
    <row r="5" spans="1:60" x14ac:dyDescent="0.2">
      <c r="D5" s="10"/>
    </row>
    <row r="6" spans="1:60" ht="38.25" x14ac:dyDescent="0.2">
      <c r="A6" s="206" t="s">
        <v>108</v>
      </c>
      <c r="B6" s="208" t="s">
        <v>109</v>
      </c>
      <c r="C6" s="208" t="s">
        <v>110</v>
      </c>
      <c r="D6" s="207" t="s">
        <v>111</v>
      </c>
      <c r="E6" s="206" t="s">
        <v>112</v>
      </c>
      <c r="F6" s="205" t="s">
        <v>113</v>
      </c>
      <c r="G6" s="206" t="s">
        <v>29</v>
      </c>
      <c r="H6" s="209" t="s">
        <v>30</v>
      </c>
      <c r="I6" s="209" t="s">
        <v>114</v>
      </c>
      <c r="J6" s="209" t="s">
        <v>31</v>
      </c>
      <c r="K6" s="209" t="s">
        <v>115</v>
      </c>
      <c r="L6" s="209" t="s">
        <v>116</v>
      </c>
      <c r="M6" s="209" t="s">
        <v>117</v>
      </c>
      <c r="N6" s="209" t="s">
        <v>118</v>
      </c>
      <c r="O6" s="209" t="s">
        <v>119</v>
      </c>
      <c r="P6" s="209" t="s">
        <v>120</v>
      </c>
      <c r="Q6" s="209" t="s">
        <v>121</v>
      </c>
      <c r="R6" s="209" t="s">
        <v>122</v>
      </c>
      <c r="S6" s="209" t="s">
        <v>123</v>
      </c>
      <c r="T6" s="209" t="s">
        <v>124</v>
      </c>
      <c r="U6" s="209" t="s">
        <v>125</v>
      </c>
      <c r="V6" s="209" t="s">
        <v>126</v>
      </c>
      <c r="W6" s="209" t="s">
        <v>127</v>
      </c>
      <c r="X6" s="209" t="s">
        <v>128</v>
      </c>
      <c r="Y6" s="209" t="s">
        <v>129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x14ac:dyDescent="0.2">
      <c r="A8" s="224" t="s">
        <v>130</v>
      </c>
      <c r="B8" s="225" t="s">
        <v>81</v>
      </c>
      <c r="C8" s="240" t="s">
        <v>82</v>
      </c>
      <c r="D8" s="226"/>
      <c r="E8" s="227"/>
      <c r="F8" s="228"/>
      <c r="G8" s="228">
        <f>SUMIF(AG9:AG146,"&lt;&gt;NOR",G9:G146)</f>
        <v>0</v>
      </c>
      <c r="H8" s="228"/>
      <c r="I8" s="228">
        <f>SUM(I9:I146)</f>
        <v>0</v>
      </c>
      <c r="J8" s="228"/>
      <c r="K8" s="228">
        <f>SUM(K9:K146)</f>
        <v>0</v>
      </c>
      <c r="L8" s="228"/>
      <c r="M8" s="228">
        <f>SUM(M9:M146)</f>
        <v>0</v>
      </c>
      <c r="N8" s="227"/>
      <c r="O8" s="227">
        <f>SUM(O9:O146)</f>
        <v>4.7299999999999995</v>
      </c>
      <c r="P8" s="227"/>
      <c r="Q8" s="227">
        <f>SUM(Q9:Q146)</f>
        <v>69.849999999999994</v>
      </c>
      <c r="R8" s="228"/>
      <c r="S8" s="228"/>
      <c r="T8" s="229"/>
      <c r="U8" s="223"/>
      <c r="V8" s="223">
        <f>SUM(V9:V146)</f>
        <v>408.93</v>
      </c>
      <c r="W8" s="223"/>
      <c r="X8" s="223"/>
      <c r="Y8" s="223"/>
      <c r="AG8" t="s">
        <v>131</v>
      </c>
    </row>
    <row r="9" spans="1:60" ht="22.5" outlineLevel="1" x14ac:dyDescent="0.2">
      <c r="A9" s="231">
        <v>1</v>
      </c>
      <c r="B9" s="232" t="s">
        <v>168</v>
      </c>
      <c r="C9" s="241" t="s">
        <v>169</v>
      </c>
      <c r="D9" s="233" t="s">
        <v>170</v>
      </c>
      <c r="E9" s="234">
        <v>40</v>
      </c>
      <c r="F9" s="235"/>
      <c r="G9" s="236">
        <f>ROUND(E9*F9,2)</f>
        <v>0</v>
      </c>
      <c r="H9" s="235"/>
      <c r="I9" s="236">
        <f>ROUND(E9*H9,2)</f>
        <v>0</v>
      </c>
      <c r="J9" s="235"/>
      <c r="K9" s="236">
        <f>ROUND(E9*J9,2)</f>
        <v>0</v>
      </c>
      <c r="L9" s="236">
        <v>21</v>
      </c>
      <c r="M9" s="236">
        <f>G9*(1+L9/100)</f>
        <v>0</v>
      </c>
      <c r="N9" s="234">
        <v>0</v>
      </c>
      <c r="O9" s="234">
        <f>ROUND(E9*N9,2)</f>
        <v>0</v>
      </c>
      <c r="P9" s="234">
        <v>0.13800000000000001</v>
      </c>
      <c r="Q9" s="234">
        <f>ROUND(E9*P9,2)</f>
        <v>5.52</v>
      </c>
      <c r="R9" s="236" t="s">
        <v>171</v>
      </c>
      <c r="S9" s="236" t="s">
        <v>135</v>
      </c>
      <c r="T9" s="237" t="s">
        <v>135</v>
      </c>
      <c r="U9" s="220">
        <v>0.16</v>
      </c>
      <c r="V9" s="220">
        <f>ROUND(E9*U9,2)</f>
        <v>6.4</v>
      </c>
      <c r="W9" s="220"/>
      <c r="X9" s="220" t="s">
        <v>172</v>
      </c>
      <c r="Y9" s="220" t="s">
        <v>138</v>
      </c>
      <c r="Z9" s="210"/>
      <c r="AA9" s="210"/>
      <c r="AB9" s="210"/>
      <c r="AC9" s="210"/>
      <c r="AD9" s="210"/>
      <c r="AE9" s="210"/>
      <c r="AF9" s="210"/>
      <c r="AG9" s="210" t="s">
        <v>173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17"/>
      <c r="B10" s="218"/>
      <c r="C10" s="251" t="s">
        <v>174</v>
      </c>
      <c r="D10" s="248"/>
      <c r="E10" s="248"/>
      <c r="F10" s="248"/>
      <c r="G10" s="248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175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2" x14ac:dyDescent="0.2">
      <c r="A11" s="217"/>
      <c r="B11" s="218"/>
      <c r="C11" s="242" t="s">
        <v>176</v>
      </c>
      <c r="D11" s="221"/>
      <c r="E11" s="222">
        <v>40</v>
      </c>
      <c r="F11" s="220"/>
      <c r="G11" s="220"/>
      <c r="H11" s="220"/>
      <c r="I11" s="220"/>
      <c r="J11" s="220"/>
      <c r="K11" s="220"/>
      <c r="L11" s="220"/>
      <c r="M11" s="220"/>
      <c r="N11" s="219"/>
      <c r="O11" s="219"/>
      <c r="P11" s="219"/>
      <c r="Q11" s="219"/>
      <c r="R11" s="220"/>
      <c r="S11" s="220"/>
      <c r="T11" s="220"/>
      <c r="U11" s="220"/>
      <c r="V11" s="220"/>
      <c r="W11" s="220"/>
      <c r="X11" s="220"/>
      <c r="Y11" s="220"/>
      <c r="Z11" s="210"/>
      <c r="AA11" s="210"/>
      <c r="AB11" s="210"/>
      <c r="AC11" s="210"/>
      <c r="AD11" s="210"/>
      <c r="AE11" s="210"/>
      <c r="AF11" s="210"/>
      <c r="AG11" s="210" t="s">
        <v>141</v>
      </c>
      <c r="AH11" s="210">
        <v>0</v>
      </c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2" x14ac:dyDescent="0.2">
      <c r="A12" s="217"/>
      <c r="B12" s="218"/>
      <c r="C12" s="243"/>
      <c r="D12" s="238"/>
      <c r="E12" s="238"/>
      <c r="F12" s="238"/>
      <c r="G12" s="238"/>
      <c r="H12" s="220"/>
      <c r="I12" s="220"/>
      <c r="J12" s="220"/>
      <c r="K12" s="220"/>
      <c r="L12" s="220"/>
      <c r="M12" s="220"/>
      <c r="N12" s="219"/>
      <c r="O12" s="219"/>
      <c r="P12" s="219"/>
      <c r="Q12" s="219"/>
      <c r="R12" s="220"/>
      <c r="S12" s="220"/>
      <c r="T12" s="220"/>
      <c r="U12" s="220"/>
      <c r="V12" s="220"/>
      <c r="W12" s="220"/>
      <c r="X12" s="220"/>
      <c r="Y12" s="220"/>
      <c r="Z12" s="210"/>
      <c r="AA12" s="210"/>
      <c r="AB12" s="210"/>
      <c r="AC12" s="210"/>
      <c r="AD12" s="210"/>
      <c r="AE12" s="210"/>
      <c r="AF12" s="210"/>
      <c r="AG12" s="210" t="s">
        <v>143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ht="33.75" outlineLevel="1" x14ac:dyDescent="0.2">
      <c r="A13" s="231">
        <v>2</v>
      </c>
      <c r="B13" s="232" t="s">
        <v>177</v>
      </c>
      <c r="C13" s="241" t="s">
        <v>178</v>
      </c>
      <c r="D13" s="233" t="s">
        <v>170</v>
      </c>
      <c r="E13" s="234">
        <v>40</v>
      </c>
      <c r="F13" s="235"/>
      <c r="G13" s="236">
        <f>ROUND(E13*F13,2)</f>
        <v>0</v>
      </c>
      <c r="H13" s="235"/>
      <c r="I13" s="236">
        <f>ROUND(E13*H13,2)</f>
        <v>0</v>
      </c>
      <c r="J13" s="235"/>
      <c r="K13" s="236">
        <f>ROUND(E13*J13,2)</f>
        <v>0</v>
      </c>
      <c r="L13" s="236">
        <v>21</v>
      </c>
      <c r="M13" s="236">
        <f>G13*(1+L13/100)</f>
        <v>0</v>
      </c>
      <c r="N13" s="234">
        <v>0</v>
      </c>
      <c r="O13" s="234">
        <f>ROUND(E13*N13,2)</f>
        <v>0</v>
      </c>
      <c r="P13" s="234">
        <v>0.2</v>
      </c>
      <c r="Q13" s="234">
        <f>ROUND(E13*P13,2)</f>
        <v>8</v>
      </c>
      <c r="R13" s="236" t="s">
        <v>171</v>
      </c>
      <c r="S13" s="236" t="s">
        <v>135</v>
      </c>
      <c r="T13" s="237" t="s">
        <v>135</v>
      </c>
      <c r="U13" s="220">
        <v>0.1</v>
      </c>
      <c r="V13" s="220">
        <f>ROUND(E13*U13,2)</f>
        <v>4</v>
      </c>
      <c r="W13" s="220"/>
      <c r="X13" s="220" t="s">
        <v>172</v>
      </c>
      <c r="Y13" s="220" t="s">
        <v>138</v>
      </c>
      <c r="Z13" s="210"/>
      <c r="AA13" s="210"/>
      <c r="AB13" s="210"/>
      <c r="AC13" s="210"/>
      <c r="AD13" s="210"/>
      <c r="AE13" s="210"/>
      <c r="AF13" s="210"/>
      <c r="AG13" s="210" t="s">
        <v>173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2" x14ac:dyDescent="0.2">
      <c r="A14" s="217"/>
      <c r="B14" s="218"/>
      <c r="C14" s="251" t="s">
        <v>174</v>
      </c>
      <c r="D14" s="248"/>
      <c r="E14" s="248"/>
      <c r="F14" s="248"/>
      <c r="G14" s="248"/>
      <c r="H14" s="220"/>
      <c r="I14" s="220"/>
      <c r="J14" s="220"/>
      <c r="K14" s="220"/>
      <c r="L14" s="220"/>
      <c r="M14" s="220"/>
      <c r="N14" s="219"/>
      <c r="O14" s="219"/>
      <c r="P14" s="219"/>
      <c r="Q14" s="219"/>
      <c r="R14" s="220"/>
      <c r="S14" s="220"/>
      <c r="T14" s="220"/>
      <c r="U14" s="220"/>
      <c r="V14" s="220"/>
      <c r="W14" s="220"/>
      <c r="X14" s="220"/>
      <c r="Y14" s="220"/>
      <c r="Z14" s="210"/>
      <c r="AA14" s="210"/>
      <c r="AB14" s="210"/>
      <c r="AC14" s="210"/>
      <c r="AD14" s="210"/>
      <c r="AE14" s="210"/>
      <c r="AF14" s="210"/>
      <c r="AG14" s="210" t="s">
        <v>175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17"/>
      <c r="B15" s="218"/>
      <c r="C15" s="242" t="s">
        <v>176</v>
      </c>
      <c r="D15" s="221"/>
      <c r="E15" s="222">
        <v>40</v>
      </c>
      <c r="F15" s="220"/>
      <c r="G15" s="220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141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17"/>
      <c r="B16" s="218"/>
      <c r="C16" s="243"/>
      <c r="D16" s="238"/>
      <c r="E16" s="238"/>
      <c r="F16" s="238"/>
      <c r="G16" s="238"/>
      <c r="H16" s="220"/>
      <c r="I16" s="220"/>
      <c r="J16" s="220"/>
      <c r="K16" s="220"/>
      <c r="L16" s="220"/>
      <c r="M16" s="220"/>
      <c r="N16" s="219"/>
      <c r="O16" s="219"/>
      <c r="P16" s="219"/>
      <c r="Q16" s="219"/>
      <c r="R16" s="220"/>
      <c r="S16" s="220"/>
      <c r="T16" s="220"/>
      <c r="U16" s="220"/>
      <c r="V16" s="220"/>
      <c r="W16" s="220"/>
      <c r="X16" s="220"/>
      <c r="Y16" s="220"/>
      <c r="Z16" s="210"/>
      <c r="AA16" s="210"/>
      <c r="AB16" s="210"/>
      <c r="AC16" s="210"/>
      <c r="AD16" s="210"/>
      <c r="AE16" s="210"/>
      <c r="AF16" s="210"/>
      <c r="AG16" s="210" t="s">
        <v>143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1" x14ac:dyDescent="0.2">
      <c r="A17" s="231">
        <v>3</v>
      </c>
      <c r="B17" s="232" t="s">
        <v>179</v>
      </c>
      <c r="C17" s="241" t="s">
        <v>180</v>
      </c>
      <c r="D17" s="233" t="s">
        <v>170</v>
      </c>
      <c r="E17" s="234">
        <v>40</v>
      </c>
      <c r="F17" s="235"/>
      <c r="G17" s="236">
        <f>ROUND(E17*F17,2)</f>
        <v>0</v>
      </c>
      <c r="H17" s="235"/>
      <c r="I17" s="236">
        <f>ROUND(E17*H17,2)</f>
        <v>0</v>
      </c>
      <c r="J17" s="235"/>
      <c r="K17" s="236">
        <f>ROUND(E17*J17,2)</f>
        <v>0</v>
      </c>
      <c r="L17" s="236">
        <v>21</v>
      </c>
      <c r="M17" s="236">
        <f>G17*(1+L17/100)</f>
        <v>0</v>
      </c>
      <c r="N17" s="234">
        <v>0</v>
      </c>
      <c r="O17" s="234">
        <f>ROUND(E17*N17,2)</f>
        <v>0</v>
      </c>
      <c r="P17" s="234">
        <v>0.22500000000000001</v>
      </c>
      <c r="Q17" s="234">
        <f>ROUND(E17*P17,2)</f>
        <v>9</v>
      </c>
      <c r="R17" s="236" t="s">
        <v>171</v>
      </c>
      <c r="S17" s="236" t="s">
        <v>135</v>
      </c>
      <c r="T17" s="237" t="s">
        <v>135</v>
      </c>
      <c r="U17" s="220">
        <v>0.14000000000000001</v>
      </c>
      <c r="V17" s="220">
        <f>ROUND(E17*U17,2)</f>
        <v>5.6</v>
      </c>
      <c r="W17" s="220"/>
      <c r="X17" s="220" t="s">
        <v>172</v>
      </c>
      <c r="Y17" s="220" t="s">
        <v>138</v>
      </c>
      <c r="Z17" s="210"/>
      <c r="AA17" s="210"/>
      <c r="AB17" s="210"/>
      <c r="AC17" s="210"/>
      <c r="AD17" s="210"/>
      <c r="AE17" s="210"/>
      <c r="AF17" s="210"/>
      <c r="AG17" s="210" t="s">
        <v>173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17"/>
      <c r="B18" s="218"/>
      <c r="C18" s="251" t="s">
        <v>174</v>
      </c>
      <c r="D18" s="248"/>
      <c r="E18" s="248"/>
      <c r="F18" s="248"/>
      <c r="G18" s="248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175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2" x14ac:dyDescent="0.2">
      <c r="A19" s="217"/>
      <c r="B19" s="218"/>
      <c r="C19" s="242" t="s">
        <v>176</v>
      </c>
      <c r="D19" s="221"/>
      <c r="E19" s="222">
        <v>40</v>
      </c>
      <c r="F19" s="220"/>
      <c r="G19" s="220"/>
      <c r="H19" s="220"/>
      <c r="I19" s="220"/>
      <c r="J19" s="220"/>
      <c r="K19" s="220"/>
      <c r="L19" s="220"/>
      <c r="M19" s="220"/>
      <c r="N19" s="219"/>
      <c r="O19" s="219"/>
      <c r="P19" s="219"/>
      <c r="Q19" s="219"/>
      <c r="R19" s="220"/>
      <c r="S19" s="220"/>
      <c r="T19" s="220"/>
      <c r="U19" s="220"/>
      <c r="V19" s="220"/>
      <c r="W19" s="220"/>
      <c r="X19" s="220"/>
      <c r="Y19" s="220"/>
      <c r="Z19" s="210"/>
      <c r="AA19" s="210"/>
      <c r="AB19" s="210"/>
      <c r="AC19" s="210"/>
      <c r="AD19" s="210"/>
      <c r="AE19" s="210"/>
      <c r="AF19" s="210"/>
      <c r="AG19" s="210" t="s">
        <v>141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2" x14ac:dyDescent="0.2">
      <c r="A20" s="217"/>
      <c r="B20" s="218"/>
      <c r="C20" s="243"/>
      <c r="D20" s="238"/>
      <c r="E20" s="238"/>
      <c r="F20" s="238"/>
      <c r="G20" s="238"/>
      <c r="H20" s="220"/>
      <c r="I20" s="220"/>
      <c r="J20" s="220"/>
      <c r="K20" s="220"/>
      <c r="L20" s="220"/>
      <c r="M20" s="220"/>
      <c r="N20" s="219"/>
      <c r="O20" s="219"/>
      <c r="P20" s="219"/>
      <c r="Q20" s="219"/>
      <c r="R20" s="220"/>
      <c r="S20" s="220"/>
      <c r="T20" s="220"/>
      <c r="U20" s="220"/>
      <c r="V20" s="220"/>
      <c r="W20" s="220"/>
      <c r="X20" s="220"/>
      <c r="Y20" s="220"/>
      <c r="Z20" s="210"/>
      <c r="AA20" s="210"/>
      <c r="AB20" s="210"/>
      <c r="AC20" s="210"/>
      <c r="AD20" s="210"/>
      <c r="AE20" s="210"/>
      <c r="AF20" s="210"/>
      <c r="AG20" s="210" t="s">
        <v>143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ht="22.5" outlineLevel="1" x14ac:dyDescent="0.2">
      <c r="A21" s="231">
        <v>4</v>
      </c>
      <c r="B21" s="232" t="s">
        <v>181</v>
      </c>
      <c r="C21" s="241" t="s">
        <v>182</v>
      </c>
      <c r="D21" s="233" t="s">
        <v>170</v>
      </c>
      <c r="E21" s="234">
        <v>28</v>
      </c>
      <c r="F21" s="235"/>
      <c r="G21" s="236">
        <f>ROUND(E21*F21,2)</f>
        <v>0</v>
      </c>
      <c r="H21" s="235"/>
      <c r="I21" s="236">
        <f>ROUND(E21*H21,2)</f>
        <v>0</v>
      </c>
      <c r="J21" s="235"/>
      <c r="K21" s="236">
        <f>ROUND(E21*J21,2)</f>
        <v>0</v>
      </c>
      <c r="L21" s="236">
        <v>21</v>
      </c>
      <c r="M21" s="236">
        <f>G21*(1+L21/100)</f>
        <v>0</v>
      </c>
      <c r="N21" s="234">
        <v>0</v>
      </c>
      <c r="O21" s="234">
        <f>ROUND(E21*N21,2)</f>
        <v>0</v>
      </c>
      <c r="P21" s="234">
        <v>0.22</v>
      </c>
      <c r="Q21" s="234">
        <f>ROUND(E21*P21,2)</f>
        <v>6.16</v>
      </c>
      <c r="R21" s="236" t="s">
        <v>171</v>
      </c>
      <c r="S21" s="236" t="s">
        <v>135</v>
      </c>
      <c r="T21" s="237" t="s">
        <v>135</v>
      </c>
      <c r="U21" s="220">
        <v>0.25</v>
      </c>
      <c r="V21" s="220">
        <f>ROUND(E21*U21,2)</f>
        <v>7</v>
      </c>
      <c r="W21" s="220"/>
      <c r="X21" s="220" t="s">
        <v>172</v>
      </c>
      <c r="Y21" s="220" t="s">
        <v>138</v>
      </c>
      <c r="Z21" s="210"/>
      <c r="AA21" s="210"/>
      <c r="AB21" s="210"/>
      <c r="AC21" s="210"/>
      <c r="AD21" s="210"/>
      <c r="AE21" s="210"/>
      <c r="AF21" s="210"/>
      <c r="AG21" s="210" t="s">
        <v>173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2" x14ac:dyDescent="0.2">
      <c r="A22" s="217"/>
      <c r="B22" s="218"/>
      <c r="C22" s="242" t="s">
        <v>183</v>
      </c>
      <c r="D22" s="221"/>
      <c r="E22" s="222">
        <v>28</v>
      </c>
      <c r="F22" s="220"/>
      <c r="G22" s="220"/>
      <c r="H22" s="220"/>
      <c r="I22" s="220"/>
      <c r="J22" s="220"/>
      <c r="K22" s="220"/>
      <c r="L22" s="220"/>
      <c r="M22" s="220"/>
      <c r="N22" s="219"/>
      <c r="O22" s="219"/>
      <c r="P22" s="219"/>
      <c r="Q22" s="219"/>
      <c r="R22" s="220"/>
      <c r="S22" s="220"/>
      <c r="T22" s="220"/>
      <c r="U22" s="220"/>
      <c r="V22" s="220"/>
      <c r="W22" s="220"/>
      <c r="X22" s="220"/>
      <c r="Y22" s="220"/>
      <c r="Z22" s="210"/>
      <c r="AA22" s="210"/>
      <c r="AB22" s="210"/>
      <c r="AC22" s="210"/>
      <c r="AD22" s="210"/>
      <c r="AE22" s="210"/>
      <c r="AF22" s="210"/>
      <c r="AG22" s="210" t="s">
        <v>141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2" x14ac:dyDescent="0.2">
      <c r="A23" s="217"/>
      <c r="B23" s="218"/>
      <c r="C23" s="243"/>
      <c r="D23" s="238"/>
      <c r="E23" s="238"/>
      <c r="F23" s="238"/>
      <c r="G23" s="238"/>
      <c r="H23" s="220"/>
      <c r="I23" s="220"/>
      <c r="J23" s="220"/>
      <c r="K23" s="220"/>
      <c r="L23" s="220"/>
      <c r="M23" s="220"/>
      <c r="N23" s="219"/>
      <c r="O23" s="219"/>
      <c r="P23" s="219"/>
      <c r="Q23" s="219"/>
      <c r="R23" s="220"/>
      <c r="S23" s="220"/>
      <c r="T23" s="220"/>
      <c r="U23" s="220"/>
      <c r="V23" s="220"/>
      <c r="W23" s="220"/>
      <c r="X23" s="220"/>
      <c r="Y23" s="220"/>
      <c r="Z23" s="210"/>
      <c r="AA23" s="210"/>
      <c r="AB23" s="210"/>
      <c r="AC23" s="210"/>
      <c r="AD23" s="210"/>
      <c r="AE23" s="210"/>
      <c r="AF23" s="210"/>
      <c r="AG23" s="210" t="s">
        <v>143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ht="22.5" outlineLevel="1" x14ac:dyDescent="0.2">
      <c r="A24" s="231">
        <v>5</v>
      </c>
      <c r="B24" s="232" t="s">
        <v>184</v>
      </c>
      <c r="C24" s="241" t="s">
        <v>185</v>
      </c>
      <c r="D24" s="233" t="s">
        <v>170</v>
      </c>
      <c r="E24" s="234">
        <v>28</v>
      </c>
      <c r="F24" s="235"/>
      <c r="G24" s="236">
        <f>ROUND(E24*F24,2)</f>
        <v>0</v>
      </c>
      <c r="H24" s="235"/>
      <c r="I24" s="236">
        <f>ROUND(E24*H24,2)</f>
        <v>0</v>
      </c>
      <c r="J24" s="235"/>
      <c r="K24" s="236">
        <f>ROUND(E24*J24,2)</f>
        <v>0</v>
      </c>
      <c r="L24" s="236">
        <v>21</v>
      </c>
      <c r="M24" s="236">
        <f>G24*(1+L24/100)</f>
        <v>0</v>
      </c>
      <c r="N24" s="234">
        <v>0</v>
      </c>
      <c r="O24" s="234">
        <f>ROUND(E24*N24,2)</f>
        <v>0</v>
      </c>
      <c r="P24" s="234">
        <v>0.55000000000000004</v>
      </c>
      <c r="Q24" s="234">
        <f>ROUND(E24*P24,2)</f>
        <v>15.4</v>
      </c>
      <c r="R24" s="236" t="s">
        <v>171</v>
      </c>
      <c r="S24" s="236" t="s">
        <v>135</v>
      </c>
      <c r="T24" s="237" t="s">
        <v>135</v>
      </c>
      <c r="U24" s="220">
        <v>0.85</v>
      </c>
      <c r="V24" s="220">
        <f>ROUND(E24*U24,2)</f>
        <v>23.8</v>
      </c>
      <c r="W24" s="220"/>
      <c r="X24" s="220" t="s">
        <v>172</v>
      </c>
      <c r="Y24" s="220" t="s">
        <v>138</v>
      </c>
      <c r="Z24" s="210"/>
      <c r="AA24" s="210"/>
      <c r="AB24" s="210"/>
      <c r="AC24" s="210"/>
      <c r="AD24" s="210"/>
      <c r="AE24" s="210"/>
      <c r="AF24" s="210"/>
      <c r="AG24" s="210" t="s">
        <v>173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2" x14ac:dyDescent="0.2">
      <c r="A25" s="217"/>
      <c r="B25" s="218"/>
      <c r="C25" s="242" t="s">
        <v>186</v>
      </c>
      <c r="D25" s="221"/>
      <c r="E25" s="222">
        <v>28</v>
      </c>
      <c r="F25" s="220"/>
      <c r="G25" s="220"/>
      <c r="H25" s="220"/>
      <c r="I25" s="220"/>
      <c r="J25" s="220"/>
      <c r="K25" s="220"/>
      <c r="L25" s="220"/>
      <c r="M25" s="220"/>
      <c r="N25" s="219"/>
      <c r="O25" s="219"/>
      <c r="P25" s="219"/>
      <c r="Q25" s="219"/>
      <c r="R25" s="220"/>
      <c r="S25" s="220"/>
      <c r="T25" s="220"/>
      <c r="U25" s="220"/>
      <c r="V25" s="220"/>
      <c r="W25" s="220"/>
      <c r="X25" s="220"/>
      <c r="Y25" s="220"/>
      <c r="Z25" s="210"/>
      <c r="AA25" s="210"/>
      <c r="AB25" s="210"/>
      <c r="AC25" s="210"/>
      <c r="AD25" s="210"/>
      <c r="AE25" s="210"/>
      <c r="AF25" s="210"/>
      <c r="AG25" s="210" t="s">
        <v>141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2" x14ac:dyDescent="0.2">
      <c r="A26" s="217"/>
      <c r="B26" s="218"/>
      <c r="C26" s="243"/>
      <c r="D26" s="238"/>
      <c r="E26" s="238"/>
      <c r="F26" s="238"/>
      <c r="G26" s="238"/>
      <c r="H26" s="220"/>
      <c r="I26" s="220"/>
      <c r="J26" s="220"/>
      <c r="K26" s="220"/>
      <c r="L26" s="220"/>
      <c r="M26" s="220"/>
      <c r="N26" s="219"/>
      <c r="O26" s="219"/>
      <c r="P26" s="219"/>
      <c r="Q26" s="219"/>
      <c r="R26" s="220"/>
      <c r="S26" s="220"/>
      <c r="T26" s="220"/>
      <c r="U26" s="220"/>
      <c r="V26" s="220"/>
      <c r="W26" s="220"/>
      <c r="X26" s="220"/>
      <c r="Y26" s="220"/>
      <c r="Z26" s="210"/>
      <c r="AA26" s="210"/>
      <c r="AB26" s="210"/>
      <c r="AC26" s="210"/>
      <c r="AD26" s="210"/>
      <c r="AE26" s="210"/>
      <c r="AF26" s="210"/>
      <c r="AG26" s="210" t="s">
        <v>143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ht="22.5" outlineLevel="1" x14ac:dyDescent="0.2">
      <c r="A27" s="231">
        <v>6</v>
      </c>
      <c r="B27" s="232" t="s">
        <v>187</v>
      </c>
      <c r="C27" s="241" t="s">
        <v>188</v>
      </c>
      <c r="D27" s="233" t="s">
        <v>170</v>
      </c>
      <c r="E27" s="234">
        <v>10.8</v>
      </c>
      <c r="F27" s="235"/>
      <c r="G27" s="236">
        <f>ROUND(E27*F27,2)</f>
        <v>0</v>
      </c>
      <c r="H27" s="235"/>
      <c r="I27" s="236">
        <f>ROUND(E27*H27,2)</f>
        <v>0</v>
      </c>
      <c r="J27" s="235"/>
      <c r="K27" s="236">
        <f>ROUND(E27*J27,2)</f>
        <v>0</v>
      </c>
      <c r="L27" s="236">
        <v>21</v>
      </c>
      <c r="M27" s="236">
        <f>G27*(1+L27/100)</f>
        <v>0</v>
      </c>
      <c r="N27" s="234">
        <v>0</v>
      </c>
      <c r="O27" s="234">
        <f>ROUND(E27*N27,2)</f>
        <v>0</v>
      </c>
      <c r="P27" s="234">
        <v>0.11</v>
      </c>
      <c r="Q27" s="234">
        <f>ROUND(E27*P27,2)</f>
        <v>1.19</v>
      </c>
      <c r="R27" s="236" t="s">
        <v>171</v>
      </c>
      <c r="S27" s="236" t="s">
        <v>135</v>
      </c>
      <c r="T27" s="237" t="s">
        <v>135</v>
      </c>
      <c r="U27" s="220">
        <v>0.2</v>
      </c>
      <c r="V27" s="220">
        <f>ROUND(E27*U27,2)</f>
        <v>2.16</v>
      </c>
      <c r="W27" s="220"/>
      <c r="X27" s="220" t="s">
        <v>172</v>
      </c>
      <c r="Y27" s="220" t="s">
        <v>138</v>
      </c>
      <c r="Z27" s="210"/>
      <c r="AA27" s="210"/>
      <c r="AB27" s="210"/>
      <c r="AC27" s="210"/>
      <c r="AD27" s="210"/>
      <c r="AE27" s="210"/>
      <c r="AF27" s="210"/>
      <c r="AG27" s="210" t="s">
        <v>173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2" x14ac:dyDescent="0.2">
      <c r="A28" s="217"/>
      <c r="B28" s="218"/>
      <c r="C28" s="242" t="s">
        <v>189</v>
      </c>
      <c r="D28" s="221"/>
      <c r="E28" s="222">
        <v>10</v>
      </c>
      <c r="F28" s="220"/>
      <c r="G28" s="220"/>
      <c r="H28" s="220"/>
      <c r="I28" s="220"/>
      <c r="J28" s="220"/>
      <c r="K28" s="220"/>
      <c r="L28" s="220"/>
      <c r="M28" s="220"/>
      <c r="N28" s="219"/>
      <c r="O28" s="219"/>
      <c r="P28" s="219"/>
      <c r="Q28" s="219"/>
      <c r="R28" s="220"/>
      <c r="S28" s="220"/>
      <c r="T28" s="220"/>
      <c r="U28" s="220"/>
      <c r="V28" s="220"/>
      <c r="W28" s="220"/>
      <c r="X28" s="220"/>
      <c r="Y28" s="220"/>
      <c r="Z28" s="210"/>
      <c r="AA28" s="210"/>
      <c r="AB28" s="210"/>
      <c r="AC28" s="210"/>
      <c r="AD28" s="210"/>
      <c r="AE28" s="210"/>
      <c r="AF28" s="210"/>
      <c r="AG28" s="210" t="s">
        <v>141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ht="22.5" outlineLevel="3" x14ac:dyDescent="0.2">
      <c r="A29" s="217"/>
      <c r="B29" s="218"/>
      <c r="C29" s="242" t="s">
        <v>190</v>
      </c>
      <c r="D29" s="221"/>
      <c r="E29" s="222">
        <v>0.8</v>
      </c>
      <c r="F29" s="220"/>
      <c r="G29" s="220"/>
      <c r="H29" s="220"/>
      <c r="I29" s="220"/>
      <c r="J29" s="220"/>
      <c r="K29" s="220"/>
      <c r="L29" s="220"/>
      <c r="M29" s="220"/>
      <c r="N29" s="219"/>
      <c r="O29" s="219"/>
      <c r="P29" s="219"/>
      <c r="Q29" s="219"/>
      <c r="R29" s="220"/>
      <c r="S29" s="220"/>
      <c r="T29" s="220"/>
      <c r="U29" s="220"/>
      <c r="V29" s="220"/>
      <c r="W29" s="220"/>
      <c r="X29" s="220"/>
      <c r="Y29" s="220"/>
      <c r="Z29" s="210"/>
      <c r="AA29" s="210"/>
      <c r="AB29" s="210"/>
      <c r="AC29" s="210"/>
      <c r="AD29" s="210"/>
      <c r="AE29" s="210"/>
      <c r="AF29" s="210"/>
      <c r="AG29" s="210" t="s">
        <v>141</v>
      </c>
      <c r="AH29" s="210">
        <v>0</v>
      </c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17"/>
      <c r="B30" s="218"/>
      <c r="C30" s="243"/>
      <c r="D30" s="238"/>
      <c r="E30" s="238"/>
      <c r="F30" s="238"/>
      <c r="G30" s="238"/>
      <c r="H30" s="220"/>
      <c r="I30" s="220"/>
      <c r="J30" s="220"/>
      <c r="K30" s="220"/>
      <c r="L30" s="220"/>
      <c r="M30" s="220"/>
      <c r="N30" s="219"/>
      <c r="O30" s="219"/>
      <c r="P30" s="219"/>
      <c r="Q30" s="219"/>
      <c r="R30" s="220"/>
      <c r="S30" s="220"/>
      <c r="T30" s="220"/>
      <c r="U30" s="220"/>
      <c r="V30" s="220"/>
      <c r="W30" s="220"/>
      <c r="X30" s="220"/>
      <c r="Y30" s="220"/>
      <c r="Z30" s="210"/>
      <c r="AA30" s="210"/>
      <c r="AB30" s="210"/>
      <c r="AC30" s="210"/>
      <c r="AD30" s="210"/>
      <c r="AE30" s="210"/>
      <c r="AF30" s="210"/>
      <c r="AG30" s="210" t="s">
        <v>143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ht="22.5" outlineLevel="1" x14ac:dyDescent="0.2">
      <c r="A31" s="231">
        <v>7</v>
      </c>
      <c r="B31" s="232" t="s">
        <v>191</v>
      </c>
      <c r="C31" s="241" t="s">
        <v>192</v>
      </c>
      <c r="D31" s="233" t="s">
        <v>170</v>
      </c>
      <c r="E31" s="234">
        <v>38</v>
      </c>
      <c r="F31" s="235"/>
      <c r="G31" s="236">
        <f>ROUND(E31*F31,2)</f>
        <v>0</v>
      </c>
      <c r="H31" s="235"/>
      <c r="I31" s="236">
        <f>ROUND(E31*H31,2)</f>
        <v>0</v>
      </c>
      <c r="J31" s="235"/>
      <c r="K31" s="236">
        <f>ROUND(E31*J31,2)</f>
        <v>0</v>
      </c>
      <c r="L31" s="236">
        <v>21</v>
      </c>
      <c r="M31" s="236">
        <f>G31*(1+L31/100)</f>
        <v>0</v>
      </c>
      <c r="N31" s="234">
        <v>0</v>
      </c>
      <c r="O31" s="234">
        <f>ROUND(E31*N31,2)</f>
        <v>0</v>
      </c>
      <c r="P31" s="234">
        <v>0.24199999999999999</v>
      </c>
      <c r="Q31" s="234">
        <f>ROUND(E31*P31,2)</f>
        <v>9.1999999999999993</v>
      </c>
      <c r="R31" s="236" t="s">
        <v>171</v>
      </c>
      <c r="S31" s="236" t="s">
        <v>135</v>
      </c>
      <c r="T31" s="237" t="s">
        <v>135</v>
      </c>
      <c r="U31" s="220">
        <v>0.4</v>
      </c>
      <c r="V31" s="220">
        <f>ROUND(E31*U31,2)</f>
        <v>15.2</v>
      </c>
      <c r="W31" s="220"/>
      <c r="X31" s="220" t="s">
        <v>172</v>
      </c>
      <c r="Y31" s="220" t="s">
        <v>138</v>
      </c>
      <c r="Z31" s="210"/>
      <c r="AA31" s="210"/>
      <c r="AB31" s="210"/>
      <c r="AC31" s="210"/>
      <c r="AD31" s="210"/>
      <c r="AE31" s="210"/>
      <c r="AF31" s="210"/>
      <c r="AG31" s="210" t="s">
        <v>173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2" x14ac:dyDescent="0.2">
      <c r="A32" s="217"/>
      <c r="B32" s="218"/>
      <c r="C32" s="242" t="s">
        <v>193</v>
      </c>
      <c r="D32" s="221"/>
      <c r="E32" s="222">
        <v>25</v>
      </c>
      <c r="F32" s="220"/>
      <c r="G32" s="220"/>
      <c r="H32" s="220"/>
      <c r="I32" s="220"/>
      <c r="J32" s="220"/>
      <c r="K32" s="220"/>
      <c r="L32" s="220"/>
      <c r="M32" s="220"/>
      <c r="N32" s="219"/>
      <c r="O32" s="219"/>
      <c r="P32" s="219"/>
      <c r="Q32" s="219"/>
      <c r="R32" s="220"/>
      <c r="S32" s="220"/>
      <c r="T32" s="220"/>
      <c r="U32" s="220"/>
      <c r="V32" s="220"/>
      <c r="W32" s="220"/>
      <c r="X32" s="220"/>
      <c r="Y32" s="220"/>
      <c r="Z32" s="210"/>
      <c r="AA32" s="210"/>
      <c r="AB32" s="210"/>
      <c r="AC32" s="210"/>
      <c r="AD32" s="210"/>
      <c r="AE32" s="210"/>
      <c r="AF32" s="210"/>
      <c r="AG32" s="210" t="s">
        <v>141</v>
      </c>
      <c r="AH32" s="210">
        <v>0</v>
      </c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3" x14ac:dyDescent="0.2">
      <c r="A33" s="217"/>
      <c r="B33" s="218"/>
      <c r="C33" s="242" t="s">
        <v>194</v>
      </c>
      <c r="D33" s="221"/>
      <c r="E33" s="222">
        <v>3</v>
      </c>
      <c r="F33" s="220"/>
      <c r="G33" s="220"/>
      <c r="H33" s="220"/>
      <c r="I33" s="220"/>
      <c r="J33" s="220"/>
      <c r="K33" s="220"/>
      <c r="L33" s="220"/>
      <c r="M33" s="220"/>
      <c r="N33" s="219"/>
      <c r="O33" s="219"/>
      <c r="P33" s="219"/>
      <c r="Q33" s="219"/>
      <c r="R33" s="220"/>
      <c r="S33" s="220"/>
      <c r="T33" s="220"/>
      <c r="U33" s="220"/>
      <c r="V33" s="220"/>
      <c r="W33" s="220"/>
      <c r="X33" s="220"/>
      <c r="Y33" s="220"/>
      <c r="Z33" s="210"/>
      <c r="AA33" s="210"/>
      <c r="AB33" s="210"/>
      <c r="AC33" s="210"/>
      <c r="AD33" s="210"/>
      <c r="AE33" s="210"/>
      <c r="AF33" s="210"/>
      <c r="AG33" s="210" t="s">
        <v>141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3" x14ac:dyDescent="0.2">
      <c r="A34" s="217"/>
      <c r="B34" s="218"/>
      <c r="C34" s="242" t="s">
        <v>195</v>
      </c>
      <c r="D34" s="221"/>
      <c r="E34" s="222">
        <v>10</v>
      </c>
      <c r="F34" s="220"/>
      <c r="G34" s="220"/>
      <c r="H34" s="220"/>
      <c r="I34" s="220"/>
      <c r="J34" s="220"/>
      <c r="K34" s="220"/>
      <c r="L34" s="220"/>
      <c r="M34" s="220"/>
      <c r="N34" s="219"/>
      <c r="O34" s="219"/>
      <c r="P34" s="219"/>
      <c r="Q34" s="219"/>
      <c r="R34" s="220"/>
      <c r="S34" s="220"/>
      <c r="T34" s="220"/>
      <c r="U34" s="220"/>
      <c r="V34" s="220"/>
      <c r="W34" s="220"/>
      <c r="X34" s="220"/>
      <c r="Y34" s="220"/>
      <c r="Z34" s="210"/>
      <c r="AA34" s="210"/>
      <c r="AB34" s="210"/>
      <c r="AC34" s="210"/>
      <c r="AD34" s="210"/>
      <c r="AE34" s="210"/>
      <c r="AF34" s="210"/>
      <c r="AG34" s="210" t="s">
        <v>141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2" x14ac:dyDescent="0.2">
      <c r="A35" s="217"/>
      <c r="B35" s="218"/>
      <c r="C35" s="243"/>
      <c r="D35" s="238"/>
      <c r="E35" s="238"/>
      <c r="F35" s="238"/>
      <c r="G35" s="238"/>
      <c r="H35" s="220"/>
      <c r="I35" s="220"/>
      <c r="J35" s="220"/>
      <c r="K35" s="220"/>
      <c r="L35" s="220"/>
      <c r="M35" s="220"/>
      <c r="N35" s="219"/>
      <c r="O35" s="219"/>
      <c r="P35" s="219"/>
      <c r="Q35" s="219"/>
      <c r="R35" s="220"/>
      <c r="S35" s="220"/>
      <c r="T35" s="220"/>
      <c r="U35" s="220"/>
      <c r="V35" s="220"/>
      <c r="W35" s="220"/>
      <c r="X35" s="220"/>
      <c r="Y35" s="220"/>
      <c r="Z35" s="210"/>
      <c r="AA35" s="210"/>
      <c r="AB35" s="210"/>
      <c r="AC35" s="210"/>
      <c r="AD35" s="210"/>
      <c r="AE35" s="210"/>
      <c r="AF35" s="210"/>
      <c r="AG35" s="210" t="s">
        <v>143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31">
        <v>8</v>
      </c>
      <c r="B36" s="232" t="s">
        <v>196</v>
      </c>
      <c r="C36" s="241" t="s">
        <v>197</v>
      </c>
      <c r="D36" s="233" t="s">
        <v>198</v>
      </c>
      <c r="E36" s="234">
        <v>25</v>
      </c>
      <c r="F36" s="235"/>
      <c r="G36" s="236">
        <f>ROUND(E36*F36,2)</f>
        <v>0</v>
      </c>
      <c r="H36" s="235"/>
      <c r="I36" s="236">
        <f>ROUND(E36*H36,2)</f>
        <v>0</v>
      </c>
      <c r="J36" s="235"/>
      <c r="K36" s="236">
        <f>ROUND(E36*J36,2)</f>
        <v>0</v>
      </c>
      <c r="L36" s="236">
        <v>21</v>
      </c>
      <c r="M36" s="236">
        <f>G36*(1+L36/100)</f>
        <v>0</v>
      </c>
      <c r="N36" s="234">
        <v>0</v>
      </c>
      <c r="O36" s="234">
        <f>ROUND(E36*N36,2)</f>
        <v>0</v>
      </c>
      <c r="P36" s="234">
        <v>0.22</v>
      </c>
      <c r="Q36" s="234">
        <f>ROUND(E36*P36,2)</f>
        <v>5.5</v>
      </c>
      <c r="R36" s="236" t="s">
        <v>171</v>
      </c>
      <c r="S36" s="236" t="s">
        <v>135</v>
      </c>
      <c r="T36" s="237" t="s">
        <v>135</v>
      </c>
      <c r="U36" s="220">
        <v>0.14000000000000001</v>
      </c>
      <c r="V36" s="220">
        <f>ROUND(E36*U36,2)</f>
        <v>3.5</v>
      </c>
      <c r="W36" s="220"/>
      <c r="X36" s="220" t="s">
        <v>172</v>
      </c>
      <c r="Y36" s="220" t="s">
        <v>138</v>
      </c>
      <c r="Z36" s="210"/>
      <c r="AA36" s="210"/>
      <c r="AB36" s="210"/>
      <c r="AC36" s="210"/>
      <c r="AD36" s="210"/>
      <c r="AE36" s="210"/>
      <c r="AF36" s="210"/>
      <c r="AG36" s="210" t="s">
        <v>173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2" x14ac:dyDescent="0.2">
      <c r="A37" s="217"/>
      <c r="B37" s="218"/>
      <c r="C37" s="251" t="s">
        <v>199</v>
      </c>
      <c r="D37" s="248"/>
      <c r="E37" s="248"/>
      <c r="F37" s="248"/>
      <c r="G37" s="248"/>
      <c r="H37" s="220"/>
      <c r="I37" s="220"/>
      <c r="J37" s="220"/>
      <c r="K37" s="220"/>
      <c r="L37" s="220"/>
      <c r="M37" s="220"/>
      <c r="N37" s="219"/>
      <c r="O37" s="219"/>
      <c r="P37" s="219"/>
      <c r="Q37" s="219"/>
      <c r="R37" s="220"/>
      <c r="S37" s="220"/>
      <c r="T37" s="220"/>
      <c r="U37" s="220"/>
      <c r="V37" s="220"/>
      <c r="W37" s="220"/>
      <c r="X37" s="220"/>
      <c r="Y37" s="220"/>
      <c r="Z37" s="210"/>
      <c r="AA37" s="210"/>
      <c r="AB37" s="210"/>
      <c r="AC37" s="210"/>
      <c r="AD37" s="210"/>
      <c r="AE37" s="210"/>
      <c r="AF37" s="210"/>
      <c r="AG37" s="210" t="s">
        <v>175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49" t="str">
        <f>C37</f>
        <v>s vybouráním lože, s přemístěním hmot na skládku na vzdálenost do 3 m nebo naložením na dopravní prostředek</v>
      </c>
      <c r="BB37" s="210"/>
      <c r="BC37" s="210"/>
      <c r="BD37" s="210"/>
      <c r="BE37" s="210"/>
      <c r="BF37" s="210"/>
      <c r="BG37" s="210"/>
      <c r="BH37" s="210"/>
    </row>
    <row r="38" spans="1:60" outlineLevel="2" x14ac:dyDescent="0.2">
      <c r="A38" s="217"/>
      <c r="B38" s="218"/>
      <c r="C38" s="242" t="s">
        <v>200</v>
      </c>
      <c r="D38" s="221"/>
      <c r="E38" s="222">
        <v>25</v>
      </c>
      <c r="F38" s="220"/>
      <c r="G38" s="220"/>
      <c r="H38" s="220"/>
      <c r="I38" s="220"/>
      <c r="J38" s="220"/>
      <c r="K38" s="220"/>
      <c r="L38" s="220"/>
      <c r="M38" s="220"/>
      <c r="N38" s="219"/>
      <c r="O38" s="219"/>
      <c r="P38" s="219"/>
      <c r="Q38" s="219"/>
      <c r="R38" s="220"/>
      <c r="S38" s="220"/>
      <c r="T38" s="220"/>
      <c r="U38" s="220"/>
      <c r="V38" s="220"/>
      <c r="W38" s="220"/>
      <c r="X38" s="220"/>
      <c r="Y38" s="220"/>
      <c r="Z38" s="210"/>
      <c r="AA38" s="210"/>
      <c r="AB38" s="210"/>
      <c r="AC38" s="210"/>
      <c r="AD38" s="210"/>
      <c r="AE38" s="210"/>
      <c r="AF38" s="210"/>
      <c r="AG38" s="210" t="s">
        <v>141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2" x14ac:dyDescent="0.2">
      <c r="A39" s="217"/>
      <c r="B39" s="218"/>
      <c r="C39" s="243"/>
      <c r="D39" s="238"/>
      <c r="E39" s="238"/>
      <c r="F39" s="238"/>
      <c r="G39" s="238"/>
      <c r="H39" s="220"/>
      <c r="I39" s="220"/>
      <c r="J39" s="220"/>
      <c r="K39" s="220"/>
      <c r="L39" s="220"/>
      <c r="M39" s="220"/>
      <c r="N39" s="219"/>
      <c r="O39" s="219"/>
      <c r="P39" s="219"/>
      <c r="Q39" s="219"/>
      <c r="R39" s="220"/>
      <c r="S39" s="220"/>
      <c r="T39" s="220"/>
      <c r="U39" s="220"/>
      <c r="V39" s="220"/>
      <c r="W39" s="220"/>
      <c r="X39" s="220"/>
      <c r="Y39" s="220"/>
      <c r="Z39" s="210"/>
      <c r="AA39" s="210"/>
      <c r="AB39" s="210"/>
      <c r="AC39" s="210"/>
      <c r="AD39" s="210"/>
      <c r="AE39" s="210"/>
      <c r="AF39" s="210"/>
      <c r="AG39" s="210" t="s">
        <v>143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31">
        <v>9</v>
      </c>
      <c r="B40" s="232" t="s">
        <v>201</v>
      </c>
      <c r="C40" s="241" t="s">
        <v>202</v>
      </c>
      <c r="D40" s="233" t="s">
        <v>198</v>
      </c>
      <c r="E40" s="234">
        <v>25</v>
      </c>
      <c r="F40" s="235"/>
      <c r="G40" s="236">
        <f>ROUND(E40*F40,2)</f>
        <v>0</v>
      </c>
      <c r="H40" s="235"/>
      <c r="I40" s="236">
        <f>ROUND(E40*H40,2)</f>
        <v>0</v>
      </c>
      <c r="J40" s="235"/>
      <c r="K40" s="236">
        <f>ROUND(E40*J40,2)</f>
        <v>0</v>
      </c>
      <c r="L40" s="236">
        <v>21</v>
      </c>
      <c r="M40" s="236">
        <f>G40*(1+L40/100)</f>
        <v>0</v>
      </c>
      <c r="N40" s="234">
        <v>0</v>
      </c>
      <c r="O40" s="234">
        <f>ROUND(E40*N40,2)</f>
        <v>0</v>
      </c>
      <c r="P40" s="234">
        <v>0.27</v>
      </c>
      <c r="Q40" s="234">
        <f>ROUND(E40*P40,2)</f>
        <v>6.75</v>
      </c>
      <c r="R40" s="236" t="s">
        <v>171</v>
      </c>
      <c r="S40" s="236" t="s">
        <v>135</v>
      </c>
      <c r="T40" s="237" t="s">
        <v>135</v>
      </c>
      <c r="U40" s="220">
        <v>0.12</v>
      </c>
      <c r="V40" s="220">
        <f>ROUND(E40*U40,2)</f>
        <v>3</v>
      </c>
      <c r="W40" s="220"/>
      <c r="X40" s="220" t="s">
        <v>172</v>
      </c>
      <c r="Y40" s="220" t="s">
        <v>138</v>
      </c>
      <c r="Z40" s="210"/>
      <c r="AA40" s="210"/>
      <c r="AB40" s="210"/>
      <c r="AC40" s="210"/>
      <c r="AD40" s="210"/>
      <c r="AE40" s="210"/>
      <c r="AF40" s="210"/>
      <c r="AG40" s="210" t="s">
        <v>173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2" x14ac:dyDescent="0.2">
      <c r="A41" s="217"/>
      <c r="B41" s="218"/>
      <c r="C41" s="251" t="s">
        <v>199</v>
      </c>
      <c r="D41" s="248"/>
      <c r="E41" s="248"/>
      <c r="F41" s="248"/>
      <c r="G41" s="248"/>
      <c r="H41" s="220"/>
      <c r="I41" s="220"/>
      <c r="J41" s="220"/>
      <c r="K41" s="220"/>
      <c r="L41" s="220"/>
      <c r="M41" s="220"/>
      <c r="N41" s="219"/>
      <c r="O41" s="219"/>
      <c r="P41" s="219"/>
      <c r="Q41" s="219"/>
      <c r="R41" s="220"/>
      <c r="S41" s="220"/>
      <c r="T41" s="220"/>
      <c r="U41" s="220"/>
      <c r="V41" s="220"/>
      <c r="W41" s="220"/>
      <c r="X41" s="220"/>
      <c r="Y41" s="220"/>
      <c r="Z41" s="210"/>
      <c r="AA41" s="210"/>
      <c r="AB41" s="210"/>
      <c r="AC41" s="210"/>
      <c r="AD41" s="210"/>
      <c r="AE41" s="210"/>
      <c r="AF41" s="210"/>
      <c r="AG41" s="210" t="s">
        <v>175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49" t="str">
        <f>C41</f>
        <v>s vybouráním lože, s přemístěním hmot na skládku na vzdálenost do 3 m nebo naložením na dopravní prostředek</v>
      </c>
      <c r="BB41" s="210"/>
      <c r="BC41" s="210"/>
      <c r="BD41" s="210"/>
      <c r="BE41" s="210"/>
      <c r="BF41" s="210"/>
      <c r="BG41" s="210"/>
      <c r="BH41" s="210"/>
    </row>
    <row r="42" spans="1:60" outlineLevel="2" x14ac:dyDescent="0.2">
      <c r="A42" s="217"/>
      <c r="B42" s="218"/>
      <c r="C42" s="242" t="s">
        <v>203</v>
      </c>
      <c r="D42" s="221"/>
      <c r="E42" s="222">
        <v>25</v>
      </c>
      <c r="F42" s="220"/>
      <c r="G42" s="220"/>
      <c r="H42" s="220"/>
      <c r="I42" s="220"/>
      <c r="J42" s="220"/>
      <c r="K42" s="220"/>
      <c r="L42" s="220"/>
      <c r="M42" s="220"/>
      <c r="N42" s="219"/>
      <c r="O42" s="219"/>
      <c r="P42" s="219"/>
      <c r="Q42" s="219"/>
      <c r="R42" s="220"/>
      <c r="S42" s="220"/>
      <c r="T42" s="220"/>
      <c r="U42" s="220"/>
      <c r="V42" s="220"/>
      <c r="W42" s="220"/>
      <c r="X42" s="220"/>
      <c r="Y42" s="220"/>
      <c r="Z42" s="210"/>
      <c r="AA42" s="210"/>
      <c r="AB42" s="210"/>
      <c r="AC42" s="210"/>
      <c r="AD42" s="210"/>
      <c r="AE42" s="210"/>
      <c r="AF42" s="210"/>
      <c r="AG42" s="210" t="s">
        <v>141</v>
      </c>
      <c r="AH42" s="210">
        <v>0</v>
      </c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2" x14ac:dyDescent="0.2">
      <c r="A43" s="217"/>
      <c r="B43" s="218"/>
      <c r="C43" s="243"/>
      <c r="D43" s="238"/>
      <c r="E43" s="238"/>
      <c r="F43" s="238"/>
      <c r="G43" s="238"/>
      <c r="H43" s="220"/>
      <c r="I43" s="220"/>
      <c r="J43" s="220"/>
      <c r="K43" s="220"/>
      <c r="L43" s="220"/>
      <c r="M43" s="220"/>
      <c r="N43" s="219"/>
      <c r="O43" s="219"/>
      <c r="P43" s="219"/>
      <c r="Q43" s="219"/>
      <c r="R43" s="220"/>
      <c r="S43" s="220"/>
      <c r="T43" s="220"/>
      <c r="U43" s="220"/>
      <c r="V43" s="220"/>
      <c r="W43" s="220"/>
      <c r="X43" s="220"/>
      <c r="Y43" s="220"/>
      <c r="Z43" s="210"/>
      <c r="AA43" s="210"/>
      <c r="AB43" s="210"/>
      <c r="AC43" s="210"/>
      <c r="AD43" s="210"/>
      <c r="AE43" s="210"/>
      <c r="AF43" s="210"/>
      <c r="AG43" s="210" t="s">
        <v>143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31">
        <v>10</v>
      </c>
      <c r="B44" s="232" t="s">
        <v>204</v>
      </c>
      <c r="C44" s="241" t="s">
        <v>205</v>
      </c>
      <c r="D44" s="233" t="s">
        <v>198</v>
      </c>
      <c r="E44" s="234">
        <v>25</v>
      </c>
      <c r="F44" s="235"/>
      <c r="G44" s="236">
        <f>ROUND(E44*F44,2)</f>
        <v>0</v>
      </c>
      <c r="H44" s="235"/>
      <c r="I44" s="236">
        <f>ROUND(E44*H44,2)</f>
        <v>0</v>
      </c>
      <c r="J44" s="235"/>
      <c r="K44" s="236">
        <f>ROUND(E44*J44,2)</f>
        <v>0</v>
      </c>
      <c r="L44" s="236">
        <v>21</v>
      </c>
      <c r="M44" s="236">
        <f>G44*(1+L44/100)</f>
        <v>0</v>
      </c>
      <c r="N44" s="234">
        <v>0</v>
      </c>
      <c r="O44" s="234">
        <f>ROUND(E44*N44,2)</f>
        <v>0</v>
      </c>
      <c r="P44" s="234">
        <v>0.125</v>
      </c>
      <c r="Q44" s="234">
        <f>ROUND(E44*P44,2)</f>
        <v>3.13</v>
      </c>
      <c r="R44" s="236" t="s">
        <v>171</v>
      </c>
      <c r="S44" s="236" t="s">
        <v>135</v>
      </c>
      <c r="T44" s="237" t="s">
        <v>135</v>
      </c>
      <c r="U44" s="220">
        <v>0.08</v>
      </c>
      <c r="V44" s="220">
        <f>ROUND(E44*U44,2)</f>
        <v>2</v>
      </c>
      <c r="W44" s="220"/>
      <c r="X44" s="220" t="s">
        <v>172</v>
      </c>
      <c r="Y44" s="220" t="s">
        <v>138</v>
      </c>
      <c r="Z44" s="210"/>
      <c r="AA44" s="210"/>
      <c r="AB44" s="210"/>
      <c r="AC44" s="210"/>
      <c r="AD44" s="210"/>
      <c r="AE44" s="210"/>
      <c r="AF44" s="210"/>
      <c r="AG44" s="210" t="s">
        <v>173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2" x14ac:dyDescent="0.2">
      <c r="A45" s="217"/>
      <c r="B45" s="218"/>
      <c r="C45" s="251" t="s">
        <v>199</v>
      </c>
      <c r="D45" s="248"/>
      <c r="E45" s="248"/>
      <c r="F45" s="248"/>
      <c r="G45" s="248"/>
      <c r="H45" s="220"/>
      <c r="I45" s="220"/>
      <c r="J45" s="220"/>
      <c r="K45" s="220"/>
      <c r="L45" s="220"/>
      <c r="M45" s="220"/>
      <c r="N45" s="219"/>
      <c r="O45" s="219"/>
      <c r="P45" s="219"/>
      <c r="Q45" s="219"/>
      <c r="R45" s="220"/>
      <c r="S45" s="220"/>
      <c r="T45" s="220"/>
      <c r="U45" s="220"/>
      <c r="V45" s="220"/>
      <c r="W45" s="220"/>
      <c r="X45" s="220"/>
      <c r="Y45" s="220"/>
      <c r="Z45" s="210"/>
      <c r="AA45" s="210"/>
      <c r="AB45" s="210"/>
      <c r="AC45" s="210"/>
      <c r="AD45" s="210"/>
      <c r="AE45" s="210"/>
      <c r="AF45" s="210"/>
      <c r="AG45" s="210" t="s">
        <v>175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49" t="str">
        <f>C45</f>
        <v>s vybouráním lože, s přemístěním hmot na skládku na vzdálenost do 3 m nebo naložením na dopravní prostředek</v>
      </c>
      <c r="BB45" s="210"/>
      <c r="BC45" s="210"/>
      <c r="BD45" s="210"/>
      <c r="BE45" s="210"/>
      <c r="BF45" s="210"/>
      <c r="BG45" s="210"/>
      <c r="BH45" s="210"/>
    </row>
    <row r="46" spans="1:60" outlineLevel="2" x14ac:dyDescent="0.2">
      <c r="A46" s="217"/>
      <c r="B46" s="218"/>
      <c r="C46" s="242" t="s">
        <v>200</v>
      </c>
      <c r="D46" s="221"/>
      <c r="E46" s="222">
        <v>25</v>
      </c>
      <c r="F46" s="220"/>
      <c r="G46" s="220"/>
      <c r="H46" s="220"/>
      <c r="I46" s="220"/>
      <c r="J46" s="220"/>
      <c r="K46" s="220"/>
      <c r="L46" s="220"/>
      <c r="M46" s="220"/>
      <c r="N46" s="219"/>
      <c r="O46" s="219"/>
      <c r="P46" s="219"/>
      <c r="Q46" s="219"/>
      <c r="R46" s="220"/>
      <c r="S46" s="220"/>
      <c r="T46" s="220"/>
      <c r="U46" s="220"/>
      <c r="V46" s="220"/>
      <c r="W46" s="220"/>
      <c r="X46" s="220"/>
      <c r="Y46" s="220"/>
      <c r="Z46" s="210"/>
      <c r="AA46" s="210"/>
      <c r="AB46" s="210"/>
      <c r="AC46" s="210"/>
      <c r="AD46" s="210"/>
      <c r="AE46" s="210"/>
      <c r="AF46" s="210"/>
      <c r="AG46" s="210" t="s">
        <v>141</v>
      </c>
      <c r="AH46" s="210">
        <v>0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2" x14ac:dyDescent="0.2">
      <c r="A47" s="217"/>
      <c r="B47" s="218"/>
      <c r="C47" s="243"/>
      <c r="D47" s="238"/>
      <c r="E47" s="238"/>
      <c r="F47" s="238"/>
      <c r="G47" s="238"/>
      <c r="H47" s="220"/>
      <c r="I47" s="220"/>
      <c r="J47" s="220"/>
      <c r="K47" s="220"/>
      <c r="L47" s="220"/>
      <c r="M47" s="220"/>
      <c r="N47" s="219"/>
      <c r="O47" s="219"/>
      <c r="P47" s="219"/>
      <c r="Q47" s="219"/>
      <c r="R47" s="220"/>
      <c r="S47" s="220"/>
      <c r="T47" s="220"/>
      <c r="U47" s="220"/>
      <c r="V47" s="220"/>
      <c r="W47" s="220"/>
      <c r="X47" s="220"/>
      <c r="Y47" s="220"/>
      <c r="Z47" s="210"/>
      <c r="AA47" s="210"/>
      <c r="AB47" s="210"/>
      <c r="AC47" s="210"/>
      <c r="AD47" s="210"/>
      <c r="AE47" s="210"/>
      <c r="AF47" s="210"/>
      <c r="AG47" s="210" t="s">
        <v>143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ht="22.5" outlineLevel="1" x14ac:dyDescent="0.2">
      <c r="A48" s="231">
        <v>11</v>
      </c>
      <c r="B48" s="232" t="s">
        <v>206</v>
      </c>
      <c r="C48" s="241" t="s">
        <v>207</v>
      </c>
      <c r="D48" s="233" t="s">
        <v>208</v>
      </c>
      <c r="E48" s="234">
        <v>4.04</v>
      </c>
      <c r="F48" s="235"/>
      <c r="G48" s="236">
        <f>ROUND(E48*F48,2)</f>
        <v>0</v>
      </c>
      <c r="H48" s="235"/>
      <c r="I48" s="236">
        <f>ROUND(E48*H48,2)</f>
        <v>0</v>
      </c>
      <c r="J48" s="235"/>
      <c r="K48" s="236">
        <f>ROUND(E48*J48,2)</f>
        <v>0</v>
      </c>
      <c r="L48" s="236">
        <v>21</v>
      </c>
      <c r="M48" s="236">
        <f>G48*(1+L48/100)</f>
        <v>0</v>
      </c>
      <c r="N48" s="234">
        <v>0</v>
      </c>
      <c r="O48" s="234">
        <f>ROUND(E48*N48,2)</f>
        <v>0</v>
      </c>
      <c r="P48" s="234">
        <v>0</v>
      </c>
      <c r="Q48" s="234">
        <f>ROUND(E48*P48,2)</f>
        <v>0</v>
      </c>
      <c r="R48" s="236" t="s">
        <v>209</v>
      </c>
      <c r="S48" s="236" t="s">
        <v>135</v>
      </c>
      <c r="T48" s="237" t="s">
        <v>135</v>
      </c>
      <c r="U48" s="220">
        <v>18.22</v>
      </c>
      <c r="V48" s="220">
        <f>ROUND(E48*U48,2)</f>
        <v>73.61</v>
      </c>
      <c r="W48" s="220"/>
      <c r="X48" s="220" t="s">
        <v>172</v>
      </c>
      <c r="Y48" s="220" t="s">
        <v>138</v>
      </c>
      <c r="Z48" s="210"/>
      <c r="AA48" s="210"/>
      <c r="AB48" s="210"/>
      <c r="AC48" s="210"/>
      <c r="AD48" s="210"/>
      <c r="AE48" s="210"/>
      <c r="AF48" s="210"/>
      <c r="AG48" s="210" t="s">
        <v>173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2" x14ac:dyDescent="0.2">
      <c r="A49" s="217"/>
      <c r="B49" s="218"/>
      <c r="C49" s="251" t="s">
        <v>210</v>
      </c>
      <c r="D49" s="248"/>
      <c r="E49" s="248"/>
      <c r="F49" s="248"/>
      <c r="G49" s="248"/>
      <c r="H49" s="220"/>
      <c r="I49" s="220"/>
      <c r="J49" s="220"/>
      <c r="K49" s="220"/>
      <c r="L49" s="220"/>
      <c r="M49" s="220"/>
      <c r="N49" s="219"/>
      <c r="O49" s="219"/>
      <c r="P49" s="219"/>
      <c r="Q49" s="219"/>
      <c r="R49" s="220"/>
      <c r="S49" s="220"/>
      <c r="T49" s="220"/>
      <c r="U49" s="220"/>
      <c r="V49" s="220"/>
      <c r="W49" s="220"/>
      <c r="X49" s="220"/>
      <c r="Y49" s="220"/>
      <c r="Z49" s="210"/>
      <c r="AA49" s="210"/>
      <c r="AB49" s="210"/>
      <c r="AC49" s="210"/>
      <c r="AD49" s="210"/>
      <c r="AE49" s="210"/>
      <c r="AF49" s="210"/>
      <c r="AG49" s="210" t="s">
        <v>175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2" x14ac:dyDescent="0.2">
      <c r="A50" s="217"/>
      <c r="B50" s="218"/>
      <c r="C50" s="242" t="s">
        <v>211</v>
      </c>
      <c r="D50" s="221"/>
      <c r="E50" s="222">
        <v>1.1000000000000001</v>
      </c>
      <c r="F50" s="220"/>
      <c r="G50" s="220"/>
      <c r="H50" s="220"/>
      <c r="I50" s="220"/>
      <c r="J50" s="220"/>
      <c r="K50" s="220"/>
      <c r="L50" s="220"/>
      <c r="M50" s="220"/>
      <c r="N50" s="219"/>
      <c r="O50" s="219"/>
      <c r="P50" s="219"/>
      <c r="Q50" s="219"/>
      <c r="R50" s="220"/>
      <c r="S50" s="220"/>
      <c r="T50" s="220"/>
      <c r="U50" s="220"/>
      <c r="V50" s="220"/>
      <c r="W50" s="220"/>
      <c r="X50" s="220"/>
      <c r="Y50" s="220"/>
      <c r="Z50" s="210"/>
      <c r="AA50" s="210"/>
      <c r="AB50" s="210"/>
      <c r="AC50" s="210"/>
      <c r="AD50" s="210"/>
      <c r="AE50" s="210"/>
      <c r="AF50" s="210"/>
      <c r="AG50" s="210" t="s">
        <v>141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3" x14ac:dyDescent="0.2">
      <c r="A51" s="217"/>
      <c r="B51" s="218"/>
      <c r="C51" s="242" t="s">
        <v>212</v>
      </c>
      <c r="D51" s="221"/>
      <c r="E51" s="222">
        <v>2.94</v>
      </c>
      <c r="F51" s="220"/>
      <c r="G51" s="220"/>
      <c r="H51" s="220"/>
      <c r="I51" s="220"/>
      <c r="J51" s="220"/>
      <c r="K51" s="220"/>
      <c r="L51" s="220"/>
      <c r="M51" s="220"/>
      <c r="N51" s="219"/>
      <c r="O51" s="219"/>
      <c r="P51" s="219"/>
      <c r="Q51" s="219"/>
      <c r="R51" s="220"/>
      <c r="S51" s="220"/>
      <c r="T51" s="220"/>
      <c r="U51" s="220"/>
      <c r="V51" s="220"/>
      <c r="W51" s="220"/>
      <c r="X51" s="220"/>
      <c r="Y51" s="220"/>
      <c r="Z51" s="210"/>
      <c r="AA51" s="210"/>
      <c r="AB51" s="210"/>
      <c r="AC51" s="210"/>
      <c r="AD51" s="210"/>
      <c r="AE51" s="210"/>
      <c r="AF51" s="210"/>
      <c r="AG51" s="210" t="s">
        <v>141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2" x14ac:dyDescent="0.2">
      <c r="A52" s="217"/>
      <c r="B52" s="218"/>
      <c r="C52" s="243"/>
      <c r="D52" s="238"/>
      <c r="E52" s="238"/>
      <c r="F52" s="238"/>
      <c r="G52" s="238"/>
      <c r="H52" s="220"/>
      <c r="I52" s="220"/>
      <c r="J52" s="220"/>
      <c r="K52" s="220"/>
      <c r="L52" s="220"/>
      <c r="M52" s="220"/>
      <c r="N52" s="219"/>
      <c r="O52" s="219"/>
      <c r="P52" s="219"/>
      <c r="Q52" s="219"/>
      <c r="R52" s="220"/>
      <c r="S52" s="220"/>
      <c r="T52" s="220"/>
      <c r="U52" s="220"/>
      <c r="V52" s="220"/>
      <c r="W52" s="220"/>
      <c r="X52" s="220"/>
      <c r="Y52" s="220"/>
      <c r="Z52" s="210"/>
      <c r="AA52" s="210"/>
      <c r="AB52" s="210"/>
      <c r="AC52" s="210"/>
      <c r="AD52" s="210"/>
      <c r="AE52" s="210"/>
      <c r="AF52" s="210"/>
      <c r="AG52" s="210" t="s">
        <v>143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31">
        <v>12</v>
      </c>
      <c r="B53" s="232" t="s">
        <v>213</v>
      </c>
      <c r="C53" s="241" t="s">
        <v>214</v>
      </c>
      <c r="D53" s="233" t="s">
        <v>208</v>
      </c>
      <c r="E53" s="234">
        <v>166.45</v>
      </c>
      <c r="F53" s="235"/>
      <c r="G53" s="236">
        <f>ROUND(E53*F53,2)</f>
        <v>0</v>
      </c>
      <c r="H53" s="235"/>
      <c r="I53" s="236">
        <f>ROUND(E53*H53,2)</f>
        <v>0</v>
      </c>
      <c r="J53" s="235"/>
      <c r="K53" s="236">
        <f>ROUND(E53*J53,2)</f>
        <v>0</v>
      </c>
      <c r="L53" s="236">
        <v>21</v>
      </c>
      <c r="M53" s="236">
        <f>G53*(1+L53/100)</f>
        <v>0</v>
      </c>
      <c r="N53" s="234">
        <v>0</v>
      </c>
      <c r="O53" s="234">
        <f>ROUND(E53*N53,2)</f>
        <v>0</v>
      </c>
      <c r="P53" s="234">
        <v>0</v>
      </c>
      <c r="Q53" s="234">
        <f>ROUND(E53*P53,2)</f>
        <v>0</v>
      </c>
      <c r="R53" s="236" t="s">
        <v>209</v>
      </c>
      <c r="S53" s="236" t="s">
        <v>135</v>
      </c>
      <c r="T53" s="237" t="s">
        <v>135</v>
      </c>
      <c r="U53" s="220">
        <v>0.2</v>
      </c>
      <c r="V53" s="220">
        <f>ROUND(E53*U53,2)</f>
        <v>33.29</v>
      </c>
      <c r="W53" s="220"/>
      <c r="X53" s="220" t="s">
        <v>172</v>
      </c>
      <c r="Y53" s="220" t="s">
        <v>138</v>
      </c>
      <c r="Z53" s="210"/>
      <c r="AA53" s="210"/>
      <c r="AB53" s="210"/>
      <c r="AC53" s="210"/>
      <c r="AD53" s="210"/>
      <c r="AE53" s="210"/>
      <c r="AF53" s="210"/>
      <c r="AG53" s="210" t="s">
        <v>173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ht="33.75" outlineLevel="2" x14ac:dyDescent="0.2">
      <c r="A54" s="217"/>
      <c r="B54" s="218"/>
      <c r="C54" s="251" t="s">
        <v>215</v>
      </c>
      <c r="D54" s="248"/>
      <c r="E54" s="248"/>
      <c r="F54" s="248"/>
      <c r="G54" s="248"/>
      <c r="H54" s="220"/>
      <c r="I54" s="220"/>
      <c r="J54" s="220"/>
      <c r="K54" s="220"/>
      <c r="L54" s="220"/>
      <c r="M54" s="220"/>
      <c r="N54" s="219"/>
      <c r="O54" s="219"/>
      <c r="P54" s="219"/>
      <c r="Q54" s="219"/>
      <c r="R54" s="220"/>
      <c r="S54" s="220"/>
      <c r="T54" s="220"/>
      <c r="U54" s="220"/>
      <c r="V54" s="220"/>
      <c r="W54" s="220"/>
      <c r="X54" s="220"/>
      <c r="Y54" s="220"/>
      <c r="Z54" s="210"/>
      <c r="AA54" s="210"/>
      <c r="AB54" s="210"/>
      <c r="AC54" s="210"/>
      <c r="AD54" s="210"/>
      <c r="AE54" s="210"/>
      <c r="AF54" s="210"/>
      <c r="AG54" s="210" t="s">
        <v>175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49" t="str">
        <f>C54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54" s="210"/>
      <c r="BC54" s="210"/>
      <c r="BD54" s="210"/>
      <c r="BE54" s="210"/>
      <c r="BF54" s="210"/>
      <c r="BG54" s="210"/>
      <c r="BH54" s="210"/>
    </row>
    <row r="55" spans="1:60" outlineLevel="2" x14ac:dyDescent="0.2">
      <c r="A55" s="217"/>
      <c r="B55" s="218"/>
      <c r="C55" s="242" t="s">
        <v>216</v>
      </c>
      <c r="D55" s="221"/>
      <c r="E55" s="222">
        <v>53.15</v>
      </c>
      <c r="F55" s="220"/>
      <c r="G55" s="220"/>
      <c r="H55" s="220"/>
      <c r="I55" s="220"/>
      <c r="J55" s="220"/>
      <c r="K55" s="220"/>
      <c r="L55" s="220"/>
      <c r="M55" s="220"/>
      <c r="N55" s="219"/>
      <c r="O55" s="219"/>
      <c r="P55" s="219"/>
      <c r="Q55" s="219"/>
      <c r="R55" s="220"/>
      <c r="S55" s="220"/>
      <c r="T55" s="220"/>
      <c r="U55" s="220"/>
      <c r="V55" s="220"/>
      <c r="W55" s="220"/>
      <c r="X55" s="220"/>
      <c r="Y55" s="220"/>
      <c r="Z55" s="210"/>
      <c r="AA55" s="210"/>
      <c r="AB55" s="210"/>
      <c r="AC55" s="210"/>
      <c r="AD55" s="210"/>
      <c r="AE55" s="210"/>
      <c r="AF55" s="210"/>
      <c r="AG55" s="210" t="s">
        <v>141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3" x14ac:dyDescent="0.2">
      <c r="A56" s="217"/>
      <c r="B56" s="218"/>
      <c r="C56" s="242" t="s">
        <v>217</v>
      </c>
      <c r="D56" s="221"/>
      <c r="E56" s="222">
        <v>57.15</v>
      </c>
      <c r="F56" s="220"/>
      <c r="G56" s="220"/>
      <c r="H56" s="220"/>
      <c r="I56" s="220"/>
      <c r="J56" s="220"/>
      <c r="K56" s="220"/>
      <c r="L56" s="220"/>
      <c r="M56" s="220"/>
      <c r="N56" s="219"/>
      <c r="O56" s="219"/>
      <c r="P56" s="219"/>
      <c r="Q56" s="219"/>
      <c r="R56" s="220"/>
      <c r="S56" s="220"/>
      <c r="T56" s="220"/>
      <c r="U56" s="220"/>
      <c r="V56" s="220"/>
      <c r="W56" s="220"/>
      <c r="X56" s="220"/>
      <c r="Y56" s="220"/>
      <c r="Z56" s="210"/>
      <c r="AA56" s="210"/>
      <c r="AB56" s="210"/>
      <c r="AC56" s="210"/>
      <c r="AD56" s="210"/>
      <c r="AE56" s="210"/>
      <c r="AF56" s="210"/>
      <c r="AG56" s="210" t="s">
        <v>141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3" x14ac:dyDescent="0.2">
      <c r="A57" s="217"/>
      <c r="B57" s="218"/>
      <c r="C57" s="242" t="s">
        <v>218</v>
      </c>
      <c r="D57" s="221"/>
      <c r="E57" s="222">
        <v>62.15</v>
      </c>
      <c r="F57" s="220"/>
      <c r="G57" s="220"/>
      <c r="H57" s="220"/>
      <c r="I57" s="220"/>
      <c r="J57" s="220"/>
      <c r="K57" s="220"/>
      <c r="L57" s="220"/>
      <c r="M57" s="220"/>
      <c r="N57" s="219"/>
      <c r="O57" s="219"/>
      <c r="P57" s="219"/>
      <c r="Q57" s="219"/>
      <c r="R57" s="220"/>
      <c r="S57" s="220"/>
      <c r="T57" s="220"/>
      <c r="U57" s="220"/>
      <c r="V57" s="220"/>
      <c r="W57" s="220"/>
      <c r="X57" s="220"/>
      <c r="Y57" s="220"/>
      <c r="Z57" s="210"/>
      <c r="AA57" s="210"/>
      <c r="AB57" s="210"/>
      <c r="AC57" s="210"/>
      <c r="AD57" s="210"/>
      <c r="AE57" s="210"/>
      <c r="AF57" s="210"/>
      <c r="AG57" s="210" t="s">
        <v>141</v>
      </c>
      <c r="AH57" s="210">
        <v>0</v>
      </c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3" x14ac:dyDescent="0.2">
      <c r="A58" s="217"/>
      <c r="B58" s="218"/>
      <c r="C58" s="242" t="s">
        <v>219</v>
      </c>
      <c r="D58" s="221"/>
      <c r="E58" s="222">
        <v>-2</v>
      </c>
      <c r="F58" s="220"/>
      <c r="G58" s="220"/>
      <c r="H58" s="220"/>
      <c r="I58" s="220"/>
      <c r="J58" s="220"/>
      <c r="K58" s="220"/>
      <c r="L58" s="220"/>
      <c r="M58" s="220"/>
      <c r="N58" s="219"/>
      <c r="O58" s="219"/>
      <c r="P58" s="219"/>
      <c r="Q58" s="219"/>
      <c r="R58" s="220"/>
      <c r="S58" s="220"/>
      <c r="T58" s="220"/>
      <c r="U58" s="220"/>
      <c r="V58" s="220"/>
      <c r="W58" s="220"/>
      <c r="X58" s="220"/>
      <c r="Y58" s="220"/>
      <c r="Z58" s="210"/>
      <c r="AA58" s="210"/>
      <c r="AB58" s="210"/>
      <c r="AC58" s="210"/>
      <c r="AD58" s="210"/>
      <c r="AE58" s="210"/>
      <c r="AF58" s="210"/>
      <c r="AG58" s="210" t="s">
        <v>141</v>
      </c>
      <c r="AH58" s="210">
        <v>0</v>
      </c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3" x14ac:dyDescent="0.2">
      <c r="A59" s="217"/>
      <c r="B59" s="218"/>
      <c r="C59" s="242" t="s">
        <v>220</v>
      </c>
      <c r="D59" s="221"/>
      <c r="E59" s="222">
        <v>-2</v>
      </c>
      <c r="F59" s="220"/>
      <c r="G59" s="220"/>
      <c r="H59" s="220"/>
      <c r="I59" s="220"/>
      <c r="J59" s="220"/>
      <c r="K59" s="220"/>
      <c r="L59" s="220"/>
      <c r="M59" s="220"/>
      <c r="N59" s="219"/>
      <c r="O59" s="219"/>
      <c r="P59" s="219"/>
      <c r="Q59" s="219"/>
      <c r="R59" s="220"/>
      <c r="S59" s="220"/>
      <c r="T59" s="220"/>
      <c r="U59" s="220"/>
      <c r="V59" s="220"/>
      <c r="W59" s="220"/>
      <c r="X59" s="220"/>
      <c r="Y59" s="220"/>
      <c r="Z59" s="210"/>
      <c r="AA59" s="210"/>
      <c r="AB59" s="210"/>
      <c r="AC59" s="210"/>
      <c r="AD59" s="210"/>
      <c r="AE59" s="210"/>
      <c r="AF59" s="210"/>
      <c r="AG59" s="210" t="s">
        <v>141</v>
      </c>
      <c r="AH59" s="210">
        <v>0</v>
      </c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3" x14ac:dyDescent="0.2">
      <c r="A60" s="217"/>
      <c r="B60" s="218"/>
      <c r="C60" s="242" t="s">
        <v>221</v>
      </c>
      <c r="D60" s="221"/>
      <c r="E60" s="222">
        <v>-2</v>
      </c>
      <c r="F60" s="220"/>
      <c r="G60" s="220"/>
      <c r="H60" s="220"/>
      <c r="I60" s="220"/>
      <c r="J60" s="220"/>
      <c r="K60" s="220"/>
      <c r="L60" s="220"/>
      <c r="M60" s="220"/>
      <c r="N60" s="219"/>
      <c r="O60" s="219"/>
      <c r="P60" s="219"/>
      <c r="Q60" s="219"/>
      <c r="R60" s="220"/>
      <c r="S60" s="220"/>
      <c r="T60" s="220"/>
      <c r="U60" s="220"/>
      <c r="V60" s="220"/>
      <c r="W60" s="220"/>
      <c r="X60" s="220"/>
      <c r="Y60" s="220"/>
      <c r="Z60" s="210"/>
      <c r="AA60" s="210"/>
      <c r="AB60" s="210"/>
      <c r="AC60" s="210"/>
      <c r="AD60" s="210"/>
      <c r="AE60" s="210"/>
      <c r="AF60" s="210"/>
      <c r="AG60" s="210" t="s">
        <v>141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2" x14ac:dyDescent="0.2">
      <c r="A61" s="217"/>
      <c r="B61" s="218"/>
      <c r="C61" s="243"/>
      <c r="D61" s="238"/>
      <c r="E61" s="238"/>
      <c r="F61" s="238"/>
      <c r="G61" s="238"/>
      <c r="H61" s="220"/>
      <c r="I61" s="220"/>
      <c r="J61" s="220"/>
      <c r="K61" s="220"/>
      <c r="L61" s="220"/>
      <c r="M61" s="220"/>
      <c r="N61" s="219"/>
      <c r="O61" s="219"/>
      <c r="P61" s="219"/>
      <c r="Q61" s="219"/>
      <c r="R61" s="220"/>
      <c r="S61" s="220"/>
      <c r="T61" s="220"/>
      <c r="U61" s="220"/>
      <c r="V61" s="220"/>
      <c r="W61" s="220"/>
      <c r="X61" s="220"/>
      <c r="Y61" s="220"/>
      <c r="Z61" s="210"/>
      <c r="AA61" s="210"/>
      <c r="AB61" s="210"/>
      <c r="AC61" s="210"/>
      <c r="AD61" s="210"/>
      <c r="AE61" s="210"/>
      <c r="AF61" s="210"/>
      <c r="AG61" s="210" t="s">
        <v>143</v>
      </c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31">
        <v>13</v>
      </c>
      <c r="B62" s="232" t="s">
        <v>222</v>
      </c>
      <c r="C62" s="241" t="s">
        <v>223</v>
      </c>
      <c r="D62" s="233" t="s">
        <v>208</v>
      </c>
      <c r="E62" s="234">
        <v>34.49</v>
      </c>
      <c r="F62" s="235"/>
      <c r="G62" s="236">
        <f>ROUND(E62*F62,2)</f>
        <v>0</v>
      </c>
      <c r="H62" s="235"/>
      <c r="I62" s="236">
        <f>ROUND(E62*H62,2)</f>
        <v>0</v>
      </c>
      <c r="J62" s="235"/>
      <c r="K62" s="236">
        <f>ROUND(E62*J62,2)</f>
        <v>0</v>
      </c>
      <c r="L62" s="236">
        <v>21</v>
      </c>
      <c r="M62" s="236">
        <f>G62*(1+L62/100)</f>
        <v>0</v>
      </c>
      <c r="N62" s="234">
        <v>0</v>
      </c>
      <c r="O62" s="234">
        <f>ROUND(E62*N62,2)</f>
        <v>0</v>
      </c>
      <c r="P62" s="234">
        <v>0</v>
      </c>
      <c r="Q62" s="234">
        <f>ROUND(E62*P62,2)</f>
        <v>0</v>
      </c>
      <c r="R62" s="236" t="s">
        <v>209</v>
      </c>
      <c r="S62" s="236" t="s">
        <v>135</v>
      </c>
      <c r="T62" s="237" t="s">
        <v>135</v>
      </c>
      <c r="U62" s="220">
        <v>0.08</v>
      </c>
      <c r="V62" s="220">
        <f>ROUND(E62*U62,2)</f>
        <v>2.76</v>
      </c>
      <c r="W62" s="220"/>
      <c r="X62" s="220" t="s">
        <v>172</v>
      </c>
      <c r="Y62" s="220" t="s">
        <v>138</v>
      </c>
      <c r="Z62" s="210"/>
      <c r="AA62" s="210"/>
      <c r="AB62" s="210"/>
      <c r="AC62" s="210"/>
      <c r="AD62" s="210"/>
      <c r="AE62" s="210"/>
      <c r="AF62" s="210"/>
      <c r="AG62" s="210" t="s">
        <v>173</v>
      </c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ht="33.75" outlineLevel="2" x14ac:dyDescent="0.2">
      <c r="A63" s="217"/>
      <c r="B63" s="218"/>
      <c r="C63" s="251" t="s">
        <v>215</v>
      </c>
      <c r="D63" s="248"/>
      <c r="E63" s="248"/>
      <c r="F63" s="248"/>
      <c r="G63" s="248"/>
      <c r="H63" s="220"/>
      <c r="I63" s="220"/>
      <c r="J63" s="220"/>
      <c r="K63" s="220"/>
      <c r="L63" s="220"/>
      <c r="M63" s="220"/>
      <c r="N63" s="219"/>
      <c r="O63" s="219"/>
      <c r="P63" s="219"/>
      <c r="Q63" s="219"/>
      <c r="R63" s="220"/>
      <c r="S63" s="220"/>
      <c r="T63" s="220"/>
      <c r="U63" s="220"/>
      <c r="V63" s="220"/>
      <c r="W63" s="220"/>
      <c r="X63" s="220"/>
      <c r="Y63" s="220"/>
      <c r="Z63" s="210"/>
      <c r="AA63" s="210"/>
      <c r="AB63" s="210"/>
      <c r="AC63" s="210"/>
      <c r="AD63" s="210"/>
      <c r="AE63" s="210"/>
      <c r="AF63" s="210"/>
      <c r="AG63" s="210" t="s">
        <v>175</v>
      </c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49" t="str">
        <f>C63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63" s="210"/>
      <c r="BC63" s="210"/>
      <c r="BD63" s="210"/>
      <c r="BE63" s="210"/>
      <c r="BF63" s="210"/>
      <c r="BG63" s="210"/>
      <c r="BH63" s="210"/>
    </row>
    <row r="64" spans="1:60" outlineLevel="2" x14ac:dyDescent="0.2">
      <c r="A64" s="217"/>
      <c r="B64" s="218"/>
      <c r="C64" s="242" t="s">
        <v>224</v>
      </c>
      <c r="D64" s="221"/>
      <c r="E64" s="222">
        <v>34.49</v>
      </c>
      <c r="F64" s="220"/>
      <c r="G64" s="220"/>
      <c r="H64" s="220"/>
      <c r="I64" s="220"/>
      <c r="J64" s="220"/>
      <c r="K64" s="220"/>
      <c r="L64" s="220"/>
      <c r="M64" s="220"/>
      <c r="N64" s="219"/>
      <c r="O64" s="219"/>
      <c r="P64" s="219"/>
      <c r="Q64" s="219"/>
      <c r="R64" s="220"/>
      <c r="S64" s="220"/>
      <c r="T64" s="220"/>
      <c r="U64" s="220"/>
      <c r="V64" s="220"/>
      <c r="W64" s="220"/>
      <c r="X64" s="220"/>
      <c r="Y64" s="220"/>
      <c r="Z64" s="210"/>
      <c r="AA64" s="210"/>
      <c r="AB64" s="210"/>
      <c r="AC64" s="210"/>
      <c r="AD64" s="210"/>
      <c r="AE64" s="210"/>
      <c r="AF64" s="210"/>
      <c r="AG64" s="210" t="s">
        <v>141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2" x14ac:dyDescent="0.2">
      <c r="A65" s="217"/>
      <c r="B65" s="218"/>
      <c r="C65" s="243"/>
      <c r="D65" s="238"/>
      <c r="E65" s="238"/>
      <c r="F65" s="238"/>
      <c r="G65" s="238"/>
      <c r="H65" s="220"/>
      <c r="I65" s="220"/>
      <c r="J65" s="220"/>
      <c r="K65" s="220"/>
      <c r="L65" s="220"/>
      <c r="M65" s="220"/>
      <c r="N65" s="219"/>
      <c r="O65" s="219"/>
      <c r="P65" s="219"/>
      <c r="Q65" s="219"/>
      <c r="R65" s="220"/>
      <c r="S65" s="220"/>
      <c r="T65" s="220"/>
      <c r="U65" s="220"/>
      <c r="V65" s="220"/>
      <c r="W65" s="220"/>
      <c r="X65" s="220"/>
      <c r="Y65" s="220"/>
      <c r="Z65" s="210"/>
      <c r="AA65" s="210"/>
      <c r="AB65" s="210"/>
      <c r="AC65" s="210"/>
      <c r="AD65" s="210"/>
      <c r="AE65" s="210"/>
      <c r="AF65" s="210"/>
      <c r="AG65" s="210" t="s">
        <v>143</v>
      </c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31">
        <v>14</v>
      </c>
      <c r="B66" s="232" t="s">
        <v>225</v>
      </c>
      <c r="C66" s="241" t="s">
        <v>226</v>
      </c>
      <c r="D66" s="233" t="s">
        <v>208</v>
      </c>
      <c r="E66" s="234">
        <v>6</v>
      </c>
      <c r="F66" s="235"/>
      <c r="G66" s="236">
        <f>ROUND(E66*F66,2)</f>
        <v>0</v>
      </c>
      <c r="H66" s="235"/>
      <c r="I66" s="236">
        <f>ROUND(E66*H66,2)</f>
        <v>0</v>
      </c>
      <c r="J66" s="235"/>
      <c r="K66" s="236">
        <f>ROUND(E66*J66,2)</f>
        <v>0</v>
      </c>
      <c r="L66" s="236">
        <v>21</v>
      </c>
      <c r="M66" s="236">
        <f>G66*(1+L66/100)</f>
        <v>0</v>
      </c>
      <c r="N66" s="234">
        <v>0</v>
      </c>
      <c r="O66" s="234">
        <f>ROUND(E66*N66,2)</f>
        <v>0</v>
      </c>
      <c r="P66" s="234">
        <v>0</v>
      </c>
      <c r="Q66" s="234">
        <f>ROUND(E66*P66,2)</f>
        <v>0</v>
      </c>
      <c r="R66" s="236" t="s">
        <v>209</v>
      </c>
      <c r="S66" s="236" t="s">
        <v>135</v>
      </c>
      <c r="T66" s="237" t="s">
        <v>135</v>
      </c>
      <c r="U66" s="220">
        <v>3.53</v>
      </c>
      <c r="V66" s="220">
        <f>ROUND(E66*U66,2)</f>
        <v>21.18</v>
      </c>
      <c r="W66" s="220"/>
      <c r="X66" s="220" t="s">
        <v>172</v>
      </c>
      <c r="Y66" s="220" t="s">
        <v>138</v>
      </c>
      <c r="Z66" s="210"/>
      <c r="AA66" s="210"/>
      <c r="AB66" s="210"/>
      <c r="AC66" s="210"/>
      <c r="AD66" s="210"/>
      <c r="AE66" s="210"/>
      <c r="AF66" s="210"/>
      <c r="AG66" s="210" t="s">
        <v>173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outlineLevel="2" x14ac:dyDescent="0.2">
      <c r="A67" s="217"/>
      <c r="B67" s="218"/>
      <c r="C67" s="251" t="s">
        <v>227</v>
      </c>
      <c r="D67" s="248"/>
      <c r="E67" s="248"/>
      <c r="F67" s="248"/>
      <c r="G67" s="248"/>
      <c r="H67" s="220"/>
      <c r="I67" s="220"/>
      <c r="J67" s="220"/>
      <c r="K67" s="220"/>
      <c r="L67" s="220"/>
      <c r="M67" s="220"/>
      <c r="N67" s="219"/>
      <c r="O67" s="219"/>
      <c r="P67" s="219"/>
      <c r="Q67" s="219"/>
      <c r="R67" s="220"/>
      <c r="S67" s="220"/>
      <c r="T67" s="220"/>
      <c r="U67" s="220"/>
      <c r="V67" s="220"/>
      <c r="W67" s="220"/>
      <c r="X67" s="220"/>
      <c r="Y67" s="220"/>
      <c r="Z67" s="210"/>
      <c r="AA67" s="210"/>
      <c r="AB67" s="210"/>
      <c r="AC67" s="210"/>
      <c r="AD67" s="210"/>
      <c r="AE67" s="210"/>
      <c r="AF67" s="210"/>
      <c r="AG67" s="210" t="s">
        <v>175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outlineLevel="2" x14ac:dyDescent="0.2">
      <c r="A68" s="217"/>
      <c r="B68" s="218"/>
      <c r="C68" s="242" t="s">
        <v>228</v>
      </c>
      <c r="D68" s="221"/>
      <c r="E68" s="222">
        <v>2</v>
      </c>
      <c r="F68" s="220"/>
      <c r="G68" s="220"/>
      <c r="H68" s="220"/>
      <c r="I68" s="220"/>
      <c r="J68" s="220"/>
      <c r="K68" s="220"/>
      <c r="L68" s="220"/>
      <c r="M68" s="220"/>
      <c r="N68" s="219"/>
      <c r="O68" s="219"/>
      <c r="P68" s="219"/>
      <c r="Q68" s="219"/>
      <c r="R68" s="220"/>
      <c r="S68" s="220"/>
      <c r="T68" s="220"/>
      <c r="U68" s="220"/>
      <c r="V68" s="220"/>
      <c r="W68" s="220"/>
      <c r="X68" s="220"/>
      <c r="Y68" s="220"/>
      <c r="Z68" s="210"/>
      <c r="AA68" s="210"/>
      <c r="AB68" s="210"/>
      <c r="AC68" s="210"/>
      <c r="AD68" s="210"/>
      <c r="AE68" s="210"/>
      <c r="AF68" s="210"/>
      <c r="AG68" s="210" t="s">
        <v>141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3" x14ac:dyDescent="0.2">
      <c r="A69" s="217"/>
      <c r="B69" s="218"/>
      <c r="C69" s="242" t="s">
        <v>229</v>
      </c>
      <c r="D69" s="221"/>
      <c r="E69" s="222">
        <v>2</v>
      </c>
      <c r="F69" s="220"/>
      <c r="G69" s="220"/>
      <c r="H69" s="220"/>
      <c r="I69" s="220"/>
      <c r="J69" s="220"/>
      <c r="K69" s="220"/>
      <c r="L69" s="220"/>
      <c r="M69" s="220"/>
      <c r="N69" s="219"/>
      <c r="O69" s="219"/>
      <c r="P69" s="219"/>
      <c r="Q69" s="219"/>
      <c r="R69" s="220"/>
      <c r="S69" s="220"/>
      <c r="T69" s="220"/>
      <c r="U69" s="220"/>
      <c r="V69" s="220"/>
      <c r="W69" s="220"/>
      <c r="X69" s="220"/>
      <c r="Y69" s="220"/>
      <c r="Z69" s="210"/>
      <c r="AA69" s="210"/>
      <c r="AB69" s="210"/>
      <c r="AC69" s="210"/>
      <c r="AD69" s="210"/>
      <c r="AE69" s="210"/>
      <c r="AF69" s="210"/>
      <c r="AG69" s="210" t="s">
        <v>141</v>
      </c>
      <c r="AH69" s="210">
        <v>0</v>
      </c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3" x14ac:dyDescent="0.2">
      <c r="A70" s="217"/>
      <c r="B70" s="218"/>
      <c r="C70" s="242" t="s">
        <v>230</v>
      </c>
      <c r="D70" s="221"/>
      <c r="E70" s="222">
        <v>2</v>
      </c>
      <c r="F70" s="220"/>
      <c r="G70" s="220"/>
      <c r="H70" s="220"/>
      <c r="I70" s="220"/>
      <c r="J70" s="220"/>
      <c r="K70" s="220"/>
      <c r="L70" s="220"/>
      <c r="M70" s="220"/>
      <c r="N70" s="219"/>
      <c r="O70" s="219"/>
      <c r="P70" s="219"/>
      <c r="Q70" s="219"/>
      <c r="R70" s="220"/>
      <c r="S70" s="220"/>
      <c r="T70" s="220"/>
      <c r="U70" s="220"/>
      <c r="V70" s="220"/>
      <c r="W70" s="220"/>
      <c r="X70" s="220"/>
      <c r="Y70" s="220"/>
      <c r="Z70" s="210"/>
      <c r="AA70" s="210"/>
      <c r="AB70" s="210"/>
      <c r="AC70" s="210"/>
      <c r="AD70" s="210"/>
      <c r="AE70" s="210"/>
      <c r="AF70" s="210"/>
      <c r="AG70" s="210" t="s">
        <v>141</v>
      </c>
      <c r="AH70" s="210">
        <v>0</v>
      </c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2" x14ac:dyDescent="0.2">
      <c r="A71" s="217"/>
      <c r="B71" s="218"/>
      <c r="C71" s="243"/>
      <c r="D71" s="238"/>
      <c r="E71" s="238"/>
      <c r="F71" s="238"/>
      <c r="G71" s="238"/>
      <c r="H71" s="220"/>
      <c r="I71" s="220"/>
      <c r="J71" s="220"/>
      <c r="K71" s="220"/>
      <c r="L71" s="220"/>
      <c r="M71" s="220"/>
      <c r="N71" s="219"/>
      <c r="O71" s="219"/>
      <c r="P71" s="219"/>
      <c r="Q71" s="219"/>
      <c r="R71" s="220"/>
      <c r="S71" s="220"/>
      <c r="T71" s="220"/>
      <c r="U71" s="220"/>
      <c r="V71" s="220"/>
      <c r="W71" s="220"/>
      <c r="X71" s="220"/>
      <c r="Y71" s="220"/>
      <c r="Z71" s="210"/>
      <c r="AA71" s="210"/>
      <c r="AB71" s="210"/>
      <c r="AC71" s="210"/>
      <c r="AD71" s="210"/>
      <c r="AE71" s="210"/>
      <c r="AF71" s="210"/>
      <c r="AG71" s="210" t="s">
        <v>143</v>
      </c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ht="22.5" outlineLevel="1" x14ac:dyDescent="0.2">
      <c r="A72" s="231">
        <v>15</v>
      </c>
      <c r="B72" s="232" t="s">
        <v>231</v>
      </c>
      <c r="C72" s="241" t="s">
        <v>232</v>
      </c>
      <c r="D72" s="233" t="s">
        <v>170</v>
      </c>
      <c r="E72" s="234">
        <v>55.75</v>
      </c>
      <c r="F72" s="235"/>
      <c r="G72" s="236">
        <f>ROUND(E72*F72,2)</f>
        <v>0</v>
      </c>
      <c r="H72" s="235"/>
      <c r="I72" s="236">
        <f>ROUND(E72*H72,2)</f>
        <v>0</v>
      </c>
      <c r="J72" s="235"/>
      <c r="K72" s="236">
        <f>ROUND(E72*J72,2)</f>
        <v>0</v>
      </c>
      <c r="L72" s="236">
        <v>21</v>
      </c>
      <c r="M72" s="236">
        <f>G72*(1+L72/100)</f>
        <v>0</v>
      </c>
      <c r="N72" s="234">
        <v>8.5999999999999998E-4</v>
      </c>
      <c r="O72" s="234">
        <f>ROUND(E72*N72,2)</f>
        <v>0.05</v>
      </c>
      <c r="P72" s="234">
        <v>0</v>
      </c>
      <c r="Q72" s="234">
        <f>ROUND(E72*P72,2)</f>
        <v>0</v>
      </c>
      <c r="R72" s="236" t="s">
        <v>209</v>
      </c>
      <c r="S72" s="236" t="s">
        <v>135</v>
      </c>
      <c r="T72" s="237" t="s">
        <v>135</v>
      </c>
      <c r="U72" s="220">
        <v>0.48</v>
      </c>
      <c r="V72" s="220">
        <f>ROUND(E72*U72,2)</f>
        <v>26.76</v>
      </c>
      <c r="W72" s="220"/>
      <c r="X72" s="220" t="s">
        <v>172</v>
      </c>
      <c r="Y72" s="220" t="s">
        <v>138</v>
      </c>
      <c r="Z72" s="210"/>
      <c r="AA72" s="210"/>
      <c r="AB72" s="210"/>
      <c r="AC72" s="210"/>
      <c r="AD72" s="210"/>
      <c r="AE72" s="210"/>
      <c r="AF72" s="210"/>
      <c r="AG72" s="210" t="s">
        <v>173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2" x14ac:dyDescent="0.2">
      <c r="A73" s="217"/>
      <c r="B73" s="218"/>
      <c r="C73" s="251" t="s">
        <v>233</v>
      </c>
      <c r="D73" s="248"/>
      <c r="E73" s="248"/>
      <c r="F73" s="248"/>
      <c r="G73" s="248"/>
      <c r="H73" s="220"/>
      <c r="I73" s="220"/>
      <c r="J73" s="220"/>
      <c r="K73" s="220"/>
      <c r="L73" s="220"/>
      <c r="M73" s="220"/>
      <c r="N73" s="219"/>
      <c r="O73" s="219"/>
      <c r="P73" s="219"/>
      <c r="Q73" s="219"/>
      <c r="R73" s="220"/>
      <c r="S73" s="220"/>
      <c r="T73" s="220"/>
      <c r="U73" s="220"/>
      <c r="V73" s="220"/>
      <c r="W73" s="220"/>
      <c r="X73" s="220"/>
      <c r="Y73" s="220"/>
      <c r="Z73" s="210"/>
      <c r="AA73" s="210"/>
      <c r="AB73" s="210"/>
      <c r="AC73" s="210"/>
      <c r="AD73" s="210"/>
      <c r="AE73" s="210"/>
      <c r="AF73" s="210"/>
      <c r="AG73" s="210" t="s">
        <v>175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2" x14ac:dyDescent="0.2">
      <c r="A74" s="217"/>
      <c r="B74" s="218"/>
      <c r="C74" s="242" t="s">
        <v>234</v>
      </c>
      <c r="D74" s="221"/>
      <c r="E74" s="222">
        <v>55.75</v>
      </c>
      <c r="F74" s="220"/>
      <c r="G74" s="220"/>
      <c r="H74" s="220"/>
      <c r="I74" s="220"/>
      <c r="J74" s="220"/>
      <c r="K74" s="220"/>
      <c r="L74" s="220"/>
      <c r="M74" s="220"/>
      <c r="N74" s="219"/>
      <c r="O74" s="219"/>
      <c r="P74" s="219"/>
      <c r="Q74" s="219"/>
      <c r="R74" s="220"/>
      <c r="S74" s="220"/>
      <c r="T74" s="220"/>
      <c r="U74" s="220"/>
      <c r="V74" s="220"/>
      <c r="W74" s="220"/>
      <c r="X74" s="220"/>
      <c r="Y74" s="220"/>
      <c r="Z74" s="210"/>
      <c r="AA74" s="210"/>
      <c r="AB74" s="210"/>
      <c r="AC74" s="210"/>
      <c r="AD74" s="210"/>
      <c r="AE74" s="210"/>
      <c r="AF74" s="210"/>
      <c r="AG74" s="210" t="s">
        <v>141</v>
      </c>
      <c r="AH74" s="210">
        <v>0</v>
      </c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2" x14ac:dyDescent="0.2">
      <c r="A75" s="217"/>
      <c r="B75" s="218"/>
      <c r="C75" s="243"/>
      <c r="D75" s="238"/>
      <c r="E75" s="238"/>
      <c r="F75" s="238"/>
      <c r="G75" s="238"/>
      <c r="H75" s="220"/>
      <c r="I75" s="220"/>
      <c r="J75" s="220"/>
      <c r="K75" s="220"/>
      <c r="L75" s="220"/>
      <c r="M75" s="220"/>
      <c r="N75" s="219"/>
      <c r="O75" s="219"/>
      <c r="P75" s="219"/>
      <c r="Q75" s="219"/>
      <c r="R75" s="220"/>
      <c r="S75" s="220"/>
      <c r="T75" s="220"/>
      <c r="U75" s="220"/>
      <c r="V75" s="220"/>
      <c r="W75" s="220"/>
      <c r="X75" s="220"/>
      <c r="Y75" s="220"/>
      <c r="Z75" s="210"/>
      <c r="AA75" s="210"/>
      <c r="AB75" s="210"/>
      <c r="AC75" s="210"/>
      <c r="AD75" s="210"/>
      <c r="AE75" s="210"/>
      <c r="AF75" s="210"/>
      <c r="AG75" s="210" t="s">
        <v>143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31">
        <v>16</v>
      </c>
      <c r="B76" s="232" t="s">
        <v>235</v>
      </c>
      <c r="C76" s="241" t="s">
        <v>236</v>
      </c>
      <c r="D76" s="233" t="s">
        <v>170</v>
      </c>
      <c r="E76" s="234">
        <v>55.75</v>
      </c>
      <c r="F76" s="235"/>
      <c r="G76" s="236">
        <f>ROUND(E76*F76,2)</f>
        <v>0</v>
      </c>
      <c r="H76" s="235"/>
      <c r="I76" s="236">
        <f>ROUND(E76*H76,2)</f>
        <v>0</v>
      </c>
      <c r="J76" s="235"/>
      <c r="K76" s="236">
        <f>ROUND(E76*J76,2)</f>
        <v>0</v>
      </c>
      <c r="L76" s="236">
        <v>21</v>
      </c>
      <c r="M76" s="236">
        <f>G76*(1+L76/100)</f>
        <v>0</v>
      </c>
      <c r="N76" s="234">
        <v>0</v>
      </c>
      <c r="O76" s="234">
        <f>ROUND(E76*N76,2)</f>
        <v>0</v>
      </c>
      <c r="P76" s="234">
        <v>0</v>
      </c>
      <c r="Q76" s="234">
        <f>ROUND(E76*P76,2)</f>
        <v>0</v>
      </c>
      <c r="R76" s="236" t="s">
        <v>209</v>
      </c>
      <c r="S76" s="236" t="s">
        <v>135</v>
      </c>
      <c r="T76" s="237" t="s">
        <v>135</v>
      </c>
      <c r="U76" s="220">
        <v>0.33</v>
      </c>
      <c r="V76" s="220">
        <f>ROUND(E76*U76,2)</f>
        <v>18.399999999999999</v>
      </c>
      <c r="W76" s="220"/>
      <c r="X76" s="220" t="s">
        <v>172</v>
      </c>
      <c r="Y76" s="220" t="s">
        <v>138</v>
      </c>
      <c r="Z76" s="210"/>
      <c r="AA76" s="210"/>
      <c r="AB76" s="210"/>
      <c r="AC76" s="210"/>
      <c r="AD76" s="210"/>
      <c r="AE76" s="210"/>
      <c r="AF76" s="210"/>
      <c r="AG76" s="210" t="s">
        <v>173</v>
      </c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2" x14ac:dyDescent="0.2">
      <c r="A77" s="217"/>
      <c r="B77" s="218"/>
      <c r="C77" s="251" t="s">
        <v>237</v>
      </c>
      <c r="D77" s="248"/>
      <c r="E77" s="248"/>
      <c r="F77" s="248"/>
      <c r="G77" s="248"/>
      <c r="H77" s="220"/>
      <c r="I77" s="220"/>
      <c r="J77" s="220"/>
      <c r="K77" s="220"/>
      <c r="L77" s="220"/>
      <c r="M77" s="220"/>
      <c r="N77" s="219"/>
      <c r="O77" s="219"/>
      <c r="P77" s="219"/>
      <c r="Q77" s="219"/>
      <c r="R77" s="220"/>
      <c r="S77" s="220"/>
      <c r="T77" s="220"/>
      <c r="U77" s="220"/>
      <c r="V77" s="220"/>
      <c r="W77" s="220"/>
      <c r="X77" s="220"/>
      <c r="Y77" s="220"/>
      <c r="Z77" s="210"/>
      <c r="AA77" s="210"/>
      <c r="AB77" s="210"/>
      <c r="AC77" s="210"/>
      <c r="AD77" s="210"/>
      <c r="AE77" s="210"/>
      <c r="AF77" s="210"/>
      <c r="AG77" s="210" t="s">
        <v>175</v>
      </c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2" x14ac:dyDescent="0.2">
      <c r="A78" s="217"/>
      <c r="B78" s="218"/>
      <c r="C78" s="242" t="s">
        <v>234</v>
      </c>
      <c r="D78" s="221"/>
      <c r="E78" s="222">
        <v>55.75</v>
      </c>
      <c r="F78" s="220"/>
      <c r="G78" s="220"/>
      <c r="H78" s="220"/>
      <c r="I78" s="220"/>
      <c r="J78" s="220"/>
      <c r="K78" s="220"/>
      <c r="L78" s="220"/>
      <c r="M78" s="220"/>
      <c r="N78" s="219"/>
      <c r="O78" s="219"/>
      <c r="P78" s="219"/>
      <c r="Q78" s="219"/>
      <c r="R78" s="220"/>
      <c r="S78" s="220"/>
      <c r="T78" s="220"/>
      <c r="U78" s="220"/>
      <c r="V78" s="220"/>
      <c r="W78" s="220"/>
      <c r="X78" s="220"/>
      <c r="Y78" s="220"/>
      <c r="Z78" s="210"/>
      <c r="AA78" s="210"/>
      <c r="AB78" s="210"/>
      <c r="AC78" s="210"/>
      <c r="AD78" s="210"/>
      <c r="AE78" s="210"/>
      <c r="AF78" s="210"/>
      <c r="AG78" s="210" t="s">
        <v>141</v>
      </c>
      <c r="AH78" s="210">
        <v>0</v>
      </c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2" x14ac:dyDescent="0.2">
      <c r="A79" s="217"/>
      <c r="B79" s="218"/>
      <c r="C79" s="243"/>
      <c r="D79" s="238"/>
      <c r="E79" s="238"/>
      <c r="F79" s="238"/>
      <c r="G79" s="238"/>
      <c r="H79" s="220"/>
      <c r="I79" s="220"/>
      <c r="J79" s="220"/>
      <c r="K79" s="220"/>
      <c r="L79" s="220"/>
      <c r="M79" s="220"/>
      <c r="N79" s="219"/>
      <c r="O79" s="219"/>
      <c r="P79" s="219"/>
      <c r="Q79" s="219"/>
      <c r="R79" s="220"/>
      <c r="S79" s="220"/>
      <c r="T79" s="220"/>
      <c r="U79" s="220"/>
      <c r="V79" s="220"/>
      <c r="W79" s="220"/>
      <c r="X79" s="220"/>
      <c r="Y79" s="220"/>
      <c r="Z79" s="210"/>
      <c r="AA79" s="210"/>
      <c r="AB79" s="210"/>
      <c r="AC79" s="210"/>
      <c r="AD79" s="210"/>
      <c r="AE79" s="210"/>
      <c r="AF79" s="210"/>
      <c r="AG79" s="210" t="s">
        <v>143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31">
        <v>17</v>
      </c>
      <c r="B80" s="232" t="s">
        <v>238</v>
      </c>
      <c r="C80" s="241" t="s">
        <v>239</v>
      </c>
      <c r="D80" s="233" t="s">
        <v>208</v>
      </c>
      <c r="E80" s="234">
        <v>86.224999999999994</v>
      </c>
      <c r="F80" s="235"/>
      <c r="G80" s="236">
        <f>ROUND(E80*F80,2)</f>
        <v>0</v>
      </c>
      <c r="H80" s="235"/>
      <c r="I80" s="236">
        <f>ROUND(E80*H80,2)</f>
        <v>0</v>
      </c>
      <c r="J80" s="235"/>
      <c r="K80" s="236">
        <f>ROUND(E80*J80,2)</f>
        <v>0</v>
      </c>
      <c r="L80" s="236">
        <v>21</v>
      </c>
      <c r="M80" s="236">
        <f>G80*(1+L80/100)</f>
        <v>0</v>
      </c>
      <c r="N80" s="234">
        <v>0</v>
      </c>
      <c r="O80" s="234">
        <f>ROUND(E80*N80,2)</f>
        <v>0</v>
      </c>
      <c r="P80" s="234">
        <v>0</v>
      </c>
      <c r="Q80" s="234">
        <f>ROUND(E80*P80,2)</f>
        <v>0</v>
      </c>
      <c r="R80" s="236" t="s">
        <v>209</v>
      </c>
      <c r="S80" s="236" t="s">
        <v>135</v>
      </c>
      <c r="T80" s="237" t="s">
        <v>135</v>
      </c>
      <c r="U80" s="220">
        <v>0.35</v>
      </c>
      <c r="V80" s="220">
        <f>ROUND(E80*U80,2)</f>
        <v>30.18</v>
      </c>
      <c r="W80" s="220"/>
      <c r="X80" s="220" t="s">
        <v>172</v>
      </c>
      <c r="Y80" s="220" t="s">
        <v>138</v>
      </c>
      <c r="Z80" s="210"/>
      <c r="AA80" s="210"/>
      <c r="AB80" s="210"/>
      <c r="AC80" s="210"/>
      <c r="AD80" s="210"/>
      <c r="AE80" s="210"/>
      <c r="AF80" s="210"/>
      <c r="AG80" s="210" t="s">
        <v>173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2" x14ac:dyDescent="0.2">
      <c r="A81" s="217"/>
      <c r="B81" s="218"/>
      <c r="C81" s="251" t="s">
        <v>240</v>
      </c>
      <c r="D81" s="248"/>
      <c r="E81" s="248"/>
      <c r="F81" s="248"/>
      <c r="G81" s="248"/>
      <c r="H81" s="220"/>
      <c r="I81" s="220"/>
      <c r="J81" s="220"/>
      <c r="K81" s="220"/>
      <c r="L81" s="220"/>
      <c r="M81" s="220"/>
      <c r="N81" s="219"/>
      <c r="O81" s="219"/>
      <c r="P81" s="219"/>
      <c r="Q81" s="219"/>
      <c r="R81" s="220"/>
      <c r="S81" s="220"/>
      <c r="T81" s="220"/>
      <c r="U81" s="220"/>
      <c r="V81" s="220"/>
      <c r="W81" s="220"/>
      <c r="X81" s="220"/>
      <c r="Y81" s="220"/>
      <c r="Z81" s="210"/>
      <c r="AA81" s="210"/>
      <c r="AB81" s="210"/>
      <c r="AC81" s="210"/>
      <c r="AD81" s="210"/>
      <c r="AE81" s="210"/>
      <c r="AF81" s="210"/>
      <c r="AG81" s="210" t="s">
        <v>175</v>
      </c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49" t="str">
        <f>C81</f>
        <v>bez naložení do dopravní nádoby, ale s vyprázdněním dopravní nádoby na hromadu nebo na dopravní prostředek,</v>
      </c>
      <c r="BB81" s="210"/>
      <c r="BC81" s="210"/>
      <c r="BD81" s="210"/>
      <c r="BE81" s="210"/>
      <c r="BF81" s="210"/>
      <c r="BG81" s="210"/>
      <c r="BH81" s="210"/>
    </row>
    <row r="82" spans="1:60" outlineLevel="2" x14ac:dyDescent="0.2">
      <c r="A82" s="217"/>
      <c r="B82" s="218"/>
      <c r="C82" s="242" t="s">
        <v>241</v>
      </c>
      <c r="D82" s="221"/>
      <c r="E82" s="222">
        <v>83.224999999999994</v>
      </c>
      <c r="F82" s="220"/>
      <c r="G82" s="220"/>
      <c r="H82" s="220"/>
      <c r="I82" s="220"/>
      <c r="J82" s="220"/>
      <c r="K82" s="220"/>
      <c r="L82" s="220"/>
      <c r="M82" s="220"/>
      <c r="N82" s="219"/>
      <c r="O82" s="219"/>
      <c r="P82" s="219"/>
      <c r="Q82" s="219"/>
      <c r="R82" s="220"/>
      <c r="S82" s="220"/>
      <c r="T82" s="220"/>
      <c r="U82" s="220"/>
      <c r="V82" s="220"/>
      <c r="W82" s="220"/>
      <c r="X82" s="220"/>
      <c r="Y82" s="220"/>
      <c r="Z82" s="210"/>
      <c r="AA82" s="210"/>
      <c r="AB82" s="210"/>
      <c r="AC82" s="210"/>
      <c r="AD82" s="210"/>
      <c r="AE82" s="210"/>
      <c r="AF82" s="210"/>
      <c r="AG82" s="210" t="s">
        <v>141</v>
      </c>
      <c r="AH82" s="210">
        <v>5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3" x14ac:dyDescent="0.2">
      <c r="A83" s="217"/>
      <c r="B83" s="218"/>
      <c r="C83" s="242" t="s">
        <v>242</v>
      </c>
      <c r="D83" s="221"/>
      <c r="E83" s="222">
        <v>3</v>
      </c>
      <c r="F83" s="220"/>
      <c r="G83" s="220"/>
      <c r="H83" s="220"/>
      <c r="I83" s="220"/>
      <c r="J83" s="220"/>
      <c r="K83" s="220"/>
      <c r="L83" s="220"/>
      <c r="M83" s="220"/>
      <c r="N83" s="219"/>
      <c r="O83" s="219"/>
      <c r="P83" s="219"/>
      <c r="Q83" s="219"/>
      <c r="R83" s="220"/>
      <c r="S83" s="220"/>
      <c r="T83" s="220"/>
      <c r="U83" s="220"/>
      <c r="V83" s="220"/>
      <c r="W83" s="220"/>
      <c r="X83" s="220"/>
      <c r="Y83" s="220"/>
      <c r="Z83" s="210"/>
      <c r="AA83" s="210"/>
      <c r="AB83" s="210"/>
      <c r="AC83" s="210"/>
      <c r="AD83" s="210"/>
      <c r="AE83" s="210"/>
      <c r="AF83" s="210"/>
      <c r="AG83" s="210" t="s">
        <v>141</v>
      </c>
      <c r="AH83" s="210">
        <v>5</v>
      </c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2" x14ac:dyDescent="0.2">
      <c r="A84" s="217"/>
      <c r="B84" s="218"/>
      <c r="C84" s="243"/>
      <c r="D84" s="238"/>
      <c r="E84" s="238"/>
      <c r="F84" s="238"/>
      <c r="G84" s="238"/>
      <c r="H84" s="220"/>
      <c r="I84" s="220"/>
      <c r="J84" s="220"/>
      <c r="K84" s="220"/>
      <c r="L84" s="220"/>
      <c r="M84" s="220"/>
      <c r="N84" s="219"/>
      <c r="O84" s="219"/>
      <c r="P84" s="219"/>
      <c r="Q84" s="219"/>
      <c r="R84" s="220"/>
      <c r="S84" s="220"/>
      <c r="T84" s="220"/>
      <c r="U84" s="220"/>
      <c r="V84" s="220"/>
      <c r="W84" s="220"/>
      <c r="X84" s="220"/>
      <c r="Y84" s="220"/>
      <c r="Z84" s="210"/>
      <c r="AA84" s="210"/>
      <c r="AB84" s="210"/>
      <c r="AC84" s="210"/>
      <c r="AD84" s="210"/>
      <c r="AE84" s="210"/>
      <c r="AF84" s="210"/>
      <c r="AG84" s="210" t="s">
        <v>143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31">
        <v>18</v>
      </c>
      <c r="B85" s="232" t="s">
        <v>243</v>
      </c>
      <c r="C85" s="241" t="s">
        <v>244</v>
      </c>
      <c r="D85" s="233" t="s">
        <v>208</v>
      </c>
      <c r="E85" s="234">
        <v>4.04</v>
      </c>
      <c r="F85" s="235"/>
      <c r="G85" s="236">
        <f>ROUND(E85*F85,2)</f>
        <v>0</v>
      </c>
      <c r="H85" s="235"/>
      <c r="I85" s="236">
        <f>ROUND(E85*H85,2)</f>
        <v>0</v>
      </c>
      <c r="J85" s="235"/>
      <c r="K85" s="236">
        <f>ROUND(E85*J85,2)</f>
        <v>0</v>
      </c>
      <c r="L85" s="236">
        <v>21</v>
      </c>
      <c r="M85" s="236">
        <f>G85*(1+L85/100)</f>
        <v>0</v>
      </c>
      <c r="N85" s="234">
        <v>0</v>
      </c>
      <c r="O85" s="234">
        <f>ROUND(E85*N85,2)</f>
        <v>0</v>
      </c>
      <c r="P85" s="234">
        <v>0</v>
      </c>
      <c r="Q85" s="234">
        <f>ROUND(E85*P85,2)</f>
        <v>0</v>
      </c>
      <c r="R85" s="236" t="s">
        <v>209</v>
      </c>
      <c r="S85" s="236" t="s">
        <v>135</v>
      </c>
      <c r="T85" s="237" t="s">
        <v>135</v>
      </c>
      <c r="U85" s="220">
        <v>0.48</v>
      </c>
      <c r="V85" s="220">
        <f>ROUND(E85*U85,2)</f>
        <v>1.94</v>
      </c>
      <c r="W85" s="220"/>
      <c r="X85" s="220" t="s">
        <v>172</v>
      </c>
      <c r="Y85" s="220" t="s">
        <v>138</v>
      </c>
      <c r="Z85" s="210"/>
      <c r="AA85" s="210"/>
      <c r="AB85" s="210"/>
      <c r="AC85" s="210"/>
      <c r="AD85" s="210"/>
      <c r="AE85" s="210"/>
      <c r="AF85" s="210"/>
      <c r="AG85" s="210" t="s">
        <v>173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2" x14ac:dyDescent="0.2">
      <c r="A86" s="217"/>
      <c r="B86" s="218"/>
      <c r="C86" s="251" t="s">
        <v>240</v>
      </c>
      <c r="D86" s="248"/>
      <c r="E86" s="248"/>
      <c r="F86" s="248"/>
      <c r="G86" s="248"/>
      <c r="H86" s="220"/>
      <c r="I86" s="220"/>
      <c r="J86" s="220"/>
      <c r="K86" s="220"/>
      <c r="L86" s="220"/>
      <c r="M86" s="220"/>
      <c r="N86" s="219"/>
      <c r="O86" s="219"/>
      <c r="P86" s="219"/>
      <c r="Q86" s="219"/>
      <c r="R86" s="220"/>
      <c r="S86" s="220"/>
      <c r="T86" s="220"/>
      <c r="U86" s="220"/>
      <c r="V86" s="220"/>
      <c r="W86" s="220"/>
      <c r="X86" s="220"/>
      <c r="Y86" s="220"/>
      <c r="Z86" s="210"/>
      <c r="AA86" s="210"/>
      <c r="AB86" s="210"/>
      <c r="AC86" s="210"/>
      <c r="AD86" s="210"/>
      <c r="AE86" s="210"/>
      <c r="AF86" s="210"/>
      <c r="AG86" s="210" t="s">
        <v>175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49" t="str">
        <f>C86</f>
        <v>bez naložení do dopravní nádoby, ale s vyprázdněním dopravní nádoby na hromadu nebo na dopravní prostředek,</v>
      </c>
      <c r="BB86" s="210"/>
      <c r="BC86" s="210"/>
      <c r="BD86" s="210"/>
      <c r="BE86" s="210"/>
      <c r="BF86" s="210"/>
      <c r="BG86" s="210"/>
      <c r="BH86" s="210"/>
    </row>
    <row r="87" spans="1:60" outlineLevel="2" x14ac:dyDescent="0.2">
      <c r="A87" s="217"/>
      <c r="B87" s="218"/>
      <c r="C87" s="242" t="s">
        <v>245</v>
      </c>
      <c r="D87" s="221"/>
      <c r="E87" s="222">
        <v>4.04</v>
      </c>
      <c r="F87" s="220"/>
      <c r="G87" s="220"/>
      <c r="H87" s="220"/>
      <c r="I87" s="220"/>
      <c r="J87" s="220"/>
      <c r="K87" s="220"/>
      <c r="L87" s="220"/>
      <c r="M87" s="220"/>
      <c r="N87" s="219"/>
      <c r="O87" s="219"/>
      <c r="P87" s="219"/>
      <c r="Q87" s="219"/>
      <c r="R87" s="220"/>
      <c r="S87" s="220"/>
      <c r="T87" s="220"/>
      <c r="U87" s="220"/>
      <c r="V87" s="220"/>
      <c r="W87" s="220"/>
      <c r="X87" s="220"/>
      <c r="Y87" s="220"/>
      <c r="Z87" s="210"/>
      <c r="AA87" s="210"/>
      <c r="AB87" s="210"/>
      <c r="AC87" s="210"/>
      <c r="AD87" s="210"/>
      <c r="AE87" s="210"/>
      <c r="AF87" s="210"/>
      <c r="AG87" s="210" t="s">
        <v>141</v>
      </c>
      <c r="AH87" s="210">
        <v>5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2" x14ac:dyDescent="0.2">
      <c r="A88" s="217"/>
      <c r="B88" s="218"/>
      <c r="C88" s="243"/>
      <c r="D88" s="238"/>
      <c r="E88" s="238"/>
      <c r="F88" s="238"/>
      <c r="G88" s="238"/>
      <c r="H88" s="220"/>
      <c r="I88" s="220"/>
      <c r="J88" s="220"/>
      <c r="K88" s="220"/>
      <c r="L88" s="220"/>
      <c r="M88" s="220"/>
      <c r="N88" s="219"/>
      <c r="O88" s="219"/>
      <c r="P88" s="219"/>
      <c r="Q88" s="219"/>
      <c r="R88" s="220"/>
      <c r="S88" s="220"/>
      <c r="T88" s="220"/>
      <c r="U88" s="220"/>
      <c r="V88" s="220"/>
      <c r="W88" s="220"/>
      <c r="X88" s="220"/>
      <c r="Y88" s="220"/>
      <c r="Z88" s="210"/>
      <c r="AA88" s="210"/>
      <c r="AB88" s="210"/>
      <c r="AC88" s="210"/>
      <c r="AD88" s="210"/>
      <c r="AE88" s="210"/>
      <c r="AF88" s="210"/>
      <c r="AG88" s="210" t="s">
        <v>143</v>
      </c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31">
        <v>19</v>
      </c>
      <c r="B89" s="232" t="s">
        <v>246</v>
      </c>
      <c r="C89" s="241" t="s">
        <v>247</v>
      </c>
      <c r="D89" s="233" t="s">
        <v>208</v>
      </c>
      <c r="E89" s="234">
        <v>85.6</v>
      </c>
      <c r="F89" s="235"/>
      <c r="G89" s="236">
        <f>ROUND(E89*F89,2)</f>
        <v>0</v>
      </c>
      <c r="H89" s="235"/>
      <c r="I89" s="236">
        <f>ROUND(E89*H89,2)</f>
        <v>0</v>
      </c>
      <c r="J89" s="235"/>
      <c r="K89" s="236">
        <f>ROUND(E89*J89,2)</f>
        <v>0</v>
      </c>
      <c r="L89" s="236">
        <v>21</v>
      </c>
      <c r="M89" s="236">
        <f>G89*(1+L89/100)</f>
        <v>0</v>
      </c>
      <c r="N89" s="234">
        <v>0</v>
      </c>
      <c r="O89" s="234">
        <f>ROUND(E89*N89,2)</f>
        <v>0</v>
      </c>
      <c r="P89" s="234">
        <v>0</v>
      </c>
      <c r="Q89" s="234">
        <f>ROUND(E89*P89,2)</f>
        <v>0</v>
      </c>
      <c r="R89" s="236" t="s">
        <v>209</v>
      </c>
      <c r="S89" s="236" t="s">
        <v>135</v>
      </c>
      <c r="T89" s="237" t="s">
        <v>135</v>
      </c>
      <c r="U89" s="220">
        <v>0.01</v>
      </c>
      <c r="V89" s="220">
        <f>ROUND(E89*U89,2)</f>
        <v>0.86</v>
      </c>
      <c r="W89" s="220"/>
      <c r="X89" s="220" t="s">
        <v>172</v>
      </c>
      <c r="Y89" s="220" t="s">
        <v>138</v>
      </c>
      <c r="Z89" s="210"/>
      <c r="AA89" s="210"/>
      <c r="AB89" s="210"/>
      <c r="AC89" s="210"/>
      <c r="AD89" s="210"/>
      <c r="AE89" s="210"/>
      <c r="AF89" s="210"/>
      <c r="AG89" s="210" t="s">
        <v>173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2" x14ac:dyDescent="0.2">
      <c r="A90" s="217"/>
      <c r="B90" s="218"/>
      <c r="C90" s="251" t="s">
        <v>248</v>
      </c>
      <c r="D90" s="248"/>
      <c r="E90" s="248"/>
      <c r="F90" s="248"/>
      <c r="G90" s="248"/>
      <c r="H90" s="220"/>
      <c r="I90" s="220"/>
      <c r="J90" s="220"/>
      <c r="K90" s="220"/>
      <c r="L90" s="220"/>
      <c r="M90" s="220"/>
      <c r="N90" s="219"/>
      <c r="O90" s="219"/>
      <c r="P90" s="219"/>
      <c r="Q90" s="219"/>
      <c r="R90" s="220"/>
      <c r="S90" s="220"/>
      <c r="T90" s="220"/>
      <c r="U90" s="220"/>
      <c r="V90" s="220"/>
      <c r="W90" s="220"/>
      <c r="X90" s="220"/>
      <c r="Y90" s="220"/>
      <c r="Z90" s="210"/>
      <c r="AA90" s="210"/>
      <c r="AB90" s="210"/>
      <c r="AC90" s="210"/>
      <c r="AD90" s="210"/>
      <c r="AE90" s="210"/>
      <c r="AF90" s="210"/>
      <c r="AG90" s="210" t="s">
        <v>175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2" x14ac:dyDescent="0.2">
      <c r="A91" s="217"/>
      <c r="B91" s="218"/>
      <c r="C91" s="242" t="s">
        <v>249</v>
      </c>
      <c r="D91" s="221"/>
      <c r="E91" s="222">
        <v>85.6</v>
      </c>
      <c r="F91" s="220"/>
      <c r="G91" s="220"/>
      <c r="H91" s="220"/>
      <c r="I91" s="220"/>
      <c r="J91" s="220"/>
      <c r="K91" s="220"/>
      <c r="L91" s="220"/>
      <c r="M91" s="220"/>
      <c r="N91" s="219"/>
      <c r="O91" s="219"/>
      <c r="P91" s="219"/>
      <c r="Q91" s="219"/>
      <c r="R91" s="220"/>
      <c r="S91" s="220"/>
      <c r="T91" s="220"/>
      <c r="U91" s="220"/>
      <c r="V91" s="220"/>
      <c r="W91" s="220"/>
      <c r="X91" s="220"/>
      <c r="Y91" s="220"/>
      <c r="Z91" s="210"/>
      <c r="AA91" s="210"/>
      <c r="AB91" s="210"/>
      <c r="AC91" s="210"/>
      <c r="AD91" s="210"/>
      <c r="AE91" s="210"/>
      <c r="AF91" s="210"/>
      <c r="AG91" s="210" t="s">
        <v>141</v>
      </c>
      <c r="AH91" s="210">
        <v>5</v>
      </c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2" x14ac:dyDescent="0.2">
      <c r="A92" s="217"/>
      <c r="B92" s="218"/>
      <c r="C92" s="243"/>
      <c r="D92" s="238"/>
      <c r="E92" s="238"/>
      <c r="F92" s="238"/>
      <c r="G92" s="238"/>
      <c r="H92" s="220"/>
      <c r="I92" s="220"/>
      <c r="J92" s="220"/>
      <c r="K92" s="220"/>
      <c r="L92" s="220"/>
      <c r="M92" s="220"/>
      <c r="N92" s="219"/>
      <c r="O92" s="219"/>
      <c r="P92" s="219"/>
      <c r="Q92" s="219"/>
      <c r="R92" s="220"/>
      <c r="S92" s="220"/>
      <c r="T92" s="220"/>
      <c r="U92" s="220"/>
      <c r="V92" s="220"/>
      <c r="W92" s="220"/>
      <c r="X92" s="220"/>
      <c r="Y92" s="220"/>
      <c r="Z92" s="210"/>
      <c r="AA92" s="210"/>
      <c r="AB92" s="210"/>
      <c r="AC92" s="210"/>
      <c r="AD92" s="210"/>
      <c r="AE92" s="210"/>
      <c r="AF92" s="210"/>
      <c r="AG92" s="210" t="s">
        <v>143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31">
        <v>20</v>
      </c>
      <c r="B93" s="232" t="s">
        <v>250</v>
      </c>
      <c r="C93" s="241" t="s">
        <v>251</v>
      </c>
      <c r="D93" s="233" t="s">
        <v>208</v>
      </c>
      <c r="E93" s="234">
        <v>130.65</v>
      </c>
      <c r="F93" s="235"/>
      <c r="G93" s="236">
        <f>ROUND(E93*F93,2)</f>
        <v>0</v>
      </c>
      <c r="H93" s="235"/>
      <c r="I93" s="236">
        <f>ROUND(E93*H93,2)</f>
        <v>0</v>
      </c>
      <c r="J93" s="235"/>
      <c r="K93" s="236">
        <f>ROUND(E93*J93,2)</f>
        <v>0</v>
      </c>
      <c r="L93" s="236">
        <v>21</v>
      </c>
      <c r="M93" s="236">
        <f>G93*(1+L93/100)</f>
        <v>0</v>
      </c>
      <c r="N93" s="234">
        <v>0</v>
      </c>
      <c r="O93" s="234">
        <f>ROUND(E93*N93,2)</f>
        <v>0</v>
      </c>
      <c r="P93" s="234">
        <v>0</v>
      </c>
      <c r="Q93" s="234">
        <f>ROUND(E93*P93,2)</f>
        <v>0</v>
      </c>
      <c r="R93" s="236" t="s">
        <v>209</v>
      </c>
      <c r="S93" s="236" t="s">
        <v>135</v>
      </c>
      <c r="T93" s="237" t="s">
        <v>135</v>
      </c>
      <c r="U93" s="220">
        <v>0.01</v>
      </c>
      <c r="V93" s="220">
        <f>ROUND(E93*U93,2)</f>
        <v>1.31</v>
      </c>
      <c r="W93" s="220"/>
      <c r="X93" s="220" t="s">
        <v>172</v>
      </c>
      <c r="Y93" s="220" t="s">
        <v>138</v>
      </c>
      <c r="Z93" s="210"/>
      <c r="AA93" s="210"/>
      <c r="AB93" s="210"/>
      <c r="AC93" s="210"/>
      <c r="AD93" s="210"/>
      <c r="AE93" s="210"/>
      <c r="AF93" s="210"/>
      <c r="AG93" s="210" t="s">
        <v>173</v>
      </c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2" x14ac:dyDescent="0.2">
      <c r="A94" s="217"/>
      <c r="B94" s="218"/>
      <c r="C94" s="251" t="s">
        <v>248</v>
      </c>
      <c r="D94" s="248"/>
      <c r="E94" s="248"/>
      <c r="F94" s="248"/>
      <c r="G94" s="248"/>
      <c r="H94" s="220"/>
      <c r="I94" s="220"/>
      <c r="J94" s="220"/>
      <c r="K94" s="220"/>
      <c r="L94" s="220"/>
      <c r="M94" s="220"/>
      <c r="N94" s="219"/>
      <c r="O94" s="219"/>
      <c r="P94" s="219"/>
      <c r="Q94" s="219"/>
      <c r="R94" s="220"/>
      <c r="S94" s="220"/>
      <c r="T94" s="220"/>
      <c r="U94" s="220"/>
      <c r="V94" s="220"/>
      <c r="W94" s="220"/>
      <c r="X94" s="220"/>
      <c r="Y94" s="220"/>
      <c r="Z94" s="210"/>
      <c r="AA94" s="210"/>
      <c r="AB94" s="210"/>
      <c r="AC94" s="210"/>
      <c r="AD94" s="210"/>
      <c r="AE94" s="210"/>
      <c r="AF94" s="210"/>
      <c r="AG94" s="210" t="s">
        <v>175</v>
      </c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2" x14ac:dyDescent="0.2">
      <c r="A95" s="217"/>
      <c r="B95" s="218"/>
      <c r="C95" s="242" t="s">
        <v>252</v>
      </c>
      <c r="D95" s="221"/>
      <c r="E95" s="222">
        <v>1</v>
      </c>
      <c r="F95" s="220"/>
      <c r="G95" s="220"/>
      <c r="H95" s="220"/>
      <c r="I95" s="220"/>
      <c r="J95" s="220"/>
      <c r="K95" s="220"/>
      <c r="L95" s="220"/>
      <c r="M95" s="220"/>
      <c r="N95" s="219"/>
      <c r="O95" s="219"/>
      <c r="P95" s="219"/>
      <c r="Q95" s="219"/>
      <c r="R95" s="220"/>
      <c r="S95" s="220"/>
      <c r="T95" s="220"/>
      <c r="U95" s="220"/>
      <c r="V95" s="220"/>
      <c r="W95" s="220"/>
      <c r="X95" s="220"/>
      <c r="Y95" s="220"/>
      <c r="Z95" s="210"/>
      <c r="AA95" s="210"/>
      <c r="AB95" s="210"/>
      <c r="AC95" s="210"/>
      <c r="AD95" s="210"/>
      <c r="AE95" s="210"/>
      <c r="AF95" s="210"/>
      <c r="AG95" s="210" t="s">
        <v>141</v>
      </c>
      <c r="AH95" s="210">
        <v>5</v>
      </c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3" x14ac:dyDescent="0.2">
      <c r="A96" s="217"/>
      <c r="B96" s="218"/>
      <c r="C96" s="242" t="s">
        <v>253</v>
      </c>
      <c r="D96" s="221"/>
      <c r="E96" s="222">
        <v>166.45</v>
      </c>
      <c r="F96" s="220"/>
      <c r="G96" s="220"/>
      <c r="H96" s="220"/>
      <c r="I96" s="220"/>
      <c r="J96" s="220"/>
      <c r="K96" s="220"/>
      <c r="L96" s="220"/>
      <c r="M96" s="220"/>
      <c r="N96" s="219"/>
      <c r="O96" s="219"/>
      <c r="P96" s="219"/>
      <c r="Q96" s="219"/>
      <c r="R96" s="220"/>
      <c r="S96" s="220"/>
      <c r="T96" s="220"/>
      <c r="U96" s="220"/>
      <c r="V96" s="220"/>
      <c r="W96" s="220"/>
      <c r="X96" s="220"/>
      <c r="Y96" s="220"/>
      <c r="Z96" s="210"/>
      <c r="AA96" s="210"/>
      <c r="AB96" s="210"/>
      <c r="AC96" s="210"/>
      <c r="AD96" s="210"/>
      <c r="AE96" s="210"/>
      <c r="AF96" s="210"/>
      <c r="AG96" s="210" t="s">
        <v>141</v>
      </c>
      <c r="AH96" s="210">
        <v>5</v>
      </c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3" x14ac:dyDescent="0.2">
      <c r="A97" s="217"/>
      <c r="B97" s="218"/>
      <c r="C97" s="242" t="s">
        <v>254</v>
      </c>
      <c r="D97" s="221"/>
      <c r="E97" s="222">
        <v>6</v>
      </c>
      <c r="F97" s="220"/>
      <c r="G97" s="220"/>
      <c r="H97" s="220"/>
      <c r="I97" s="220"/>
      <c r="J97" s="220"/>
      <c r="K97" s="220"/>
      <c r="L97" s="220"/>
      <c r="M97" s="220"/>
      <c r="N97" s="219"/>
      <c r="O97" s="219"/>
      <c r="P97" s="219"/>
      <c r="Q97" s="219"/>
      <c r="R97" s="220"/>
      <c r="S97" s="220"/>
      <c r="T97" s="220"/>
      <c r="U97" s="220"/>
      <c r="V97" s="220"/>
      <c r="W97" s="220"/>
      <c r="X97" s="220"/>
      <c r="Y97" s="220"/>
      <c r="Z97" s="210"/>
      <c r="AA97" s="210"/>
      <c r="AB97" s="210"/>
      <c r="AC97" s="210"/>
      <c r="AD97" s="210"/>
      <c r="AE97" s="210"/>
      <c r="AF97" s="210"/>
      <c r="AG97" s="210" t="s">
        <v>141</v>
      </c>
      <c r="AH97" s="210">
        <v>5</v>
      </c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3" x14ac:dyDescent="0.2">
      <c r="A98" s="217"/>
      <c r="B98" s="218"/>
      <c r="C98" s="242" t="s">
        <v>255</v>
      </c>
      <c r="D98" s="221"/>
      <c r="E98" s="222">
        <v>-42.8</v>
      </c>
      <c r="F98" s="220"/>
      <c r="G98" s="220"/>
      <c r="H98" s="220"/>
      <c r="I98" s="220"/>
      <c r="J98" s="220"/>
      <c r="K98" s="220"/>
      <c r="L98" s="220"/>
      <c r="M98" s="220"/>
      <c r="N98" s="219"/>
      <c r="O98" s="219"/>
      <c r="P98" s="219"/>
      <c r="Q98" s="219"/>
      <c r="R98" s="220"/>
      <c r="S98" s="220"/>
      <c r="T98" s="220"/>
      <c r="U98" s="220"/>
      <c r="V98" s="220"/>
      <c r="W98" s="220"/>
      <c r="X98" s="220"/>
      <c r="Y98" s="220"/>
      <c r="Z98" s="210"/>
      <c r="AA98" s="210"/>
      <c r="AB98" s="210"/>
      <c r="AC98" s="210"/>
      <c r="AD98" s="210"/>
      <c r="AE98" s="210"/>
      <c r="AF98" s="210"/>
      <c r="AG98" s="210" t="s">
        <v>141</v>
      </c>
      <c r="AH98" s="210">
        <v>5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2" x14ac:dyDescent="0.2">
      <c r="A99" s="217"/>
      <c r="B99" s="218"/>
      <c r="C99" s="243"/>
      <c r="D99" s="238"/>
      <c r="E99" s="238"/>
      <c r="F99" s="238"/>
      <c r="G99" s="238"/>
      <c r="H99" s="220"/>
      <c r="I99" s="220"/>
      <c r="J99" s="220"/>
      <c r="K99" s="220"/>
      <c r="L99" s="220"/>
      <c r="M99" s="220"/>
      <c r="N99" s="219"/>
      <c r="O99" s="219"/>
      <c r="P99" s="219"/>
      <c r="Q99" s="219"/>
      <c r="R99" s="220"/>
      <c r="S99" s="220"/>
      <c r="T99" s="220"/>
      <c r="U99" s="220"/>
      <c r="V99" s="220"/>
      <c r="W99" s="220"/>
      <c r="X99" s="220"/>
      <c r="Y99" s="220"/>
      <c r="Z99" s="210"/>
      <c r="AA99" s="210"/>
      <c r="AB99" s="210"/>
      <c r="AC99" s="210"/>
      <c r="AD99" s="210"/>
      <c r="AE99" s="210"/>
      <c r="AF99" s="210"/>
      <c r="AG99" s="210" t="s">
        <v>143</v>
      </c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31">
        <v>21</v>
      </c>
      <c r="B100" s="232" t="s">
        <v>256</v>
      </c>
      <c r="C100" s="241" t="s">
        <v>257</v>
      </c>
      <c r="D100" s="233" t="s">
        <v>208</v>
      </c>
      <c r="E100" s="234">
        <v>4.04</v>
      </c>
      <c r="F100" s="235"/>
      <c r="G100" s="236">
        <f>ROUND(E100*F100,2)</f>
        <v>0</v>
      </c>
      <c r="H100" s="235"/>
      <c r="I100" s="236">
        <f>ROUND(E100*H100,2)</f>
        <v>0</v>
      </c>
      <c r="J100" s="235"/>
      <c r="K100" s="236">
        <f>ROUND(E100*J100,2)</f>
        <v>0</v>
      </c>
      <c r="L100" s="236">
        <v>21</v>
      </c>
      <c r="M100" s="236">
        <f>G100*(1+L100/100)</f>
        <v>0</v>
      </c>
      <c r="N100" s="234">
        <v>0</v>
      </c>
      <c r="O100" s="234">
        <f>ROUND(E100*N100,2)</f>
        <v>0</v>
      </c>
      <c r="P100" s="234">
        <v>0</v>
      </c>
      <c r="Q100" s="234">
        <f>ROUND(E100*P100,2)</f>
        <v>0</v>
      </c>
      <c r="R100" s="236" t="s">
        <v>209</v>
      </c>
      <c r="S100" s="236" t="s">
        <v>135</v>
      </c>
      <c r="T100" s="237" t="s">
        <v>135</v>
      </c>
      <c r="U100" s="220">
        <v>0.01</v>
      </c>
      <c r="V100" s="220">
        <f>ROUND(E100*U100,2)</f>
        <v>0.04</v>
      </c>
      <c r="W100" s="220"/>
      <c r="X100" s="220" t="s">
        <v>172</v>
      </c>
      <c r="Y100" s="220" t="s">
        <v>138</v>
      </c>
      <c r="Z100" s="210"/>
      <c r="AA100" s="210"/>
      <c r="AB100" s="210"/>
      <c r="AC100" s="210"/>
      <c r="AD100" s="210"/>
      <c r="AE100" s="210"/>
      <c r="AF100" s="210"/>
      <c r="AG100" s="210" t="s">
        <v>173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2" x14ac:dyDescent="0.2">
      <c r="A101" s="217"/>
      <c r="B101" s="218"/>
      <c r="C101" s="251" t="s">
        <v>248</v>
      </c>
      <c r="D101" s="248"/>
      <c r="E101" s="248"/>
      <c r="F101" s="248"/>
      <c r="G101" s="248"/>
      <c r="H101" s="220"/>
      <c r="I101" s="220"/>
      <c r="J101" s="220"/>
      <c r="K101" s="220"/>
      <c r="L101" s="220"/>
      <c r="M101" s="220"/>
      <c r="N101" s="219"/>
      <c r="O101" s="219"/>
      <c r="P101" s="219"/>
      <c r="Q101" s="219"/>
      <c r="R101" s="220"/>
      <c r="S101" s="220"/>
      <c r="T101" s="220"/>
      <c r="U101" s="220"/>
      <c r="V101" s="220"/>
      <c r="W101" s="220"/>
      <c r="X101" s="220"/>
      <c r="Y101" s="220"/>
      <c r="Z101" s="210"/>
      <c r="AA101" s="210"/>
      <c r="AB101" s="210"/>
      <c r="AC101" s="210"/>
      <c r="AD101" s="210"/>
      <c r="AE101" s="210"/>
      <c r="AF101" s="210"/>
      <c r="AG101" s="210" t="s">
        <v>175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2" x14ac:dyDescent="0.2">
      <c r="A102" s="217"/>
      <c r="B102" s="218"/>
      <c r="C102" s="242" t="s">
        <v>245</v>
      </c>
      <c r="D102" s="221"/>
      <c r="E102" s="222">
        <v>4.04</v>
      </c>
      <c r="F102" s="220"/>
      <c r="G102" s="220"/>
      <c r="H102" s="220"/>
      <c r="I102" s="220"/>
      <c r="J102" s="220"/>
      <c r="K102" s="220"/>
      <c r="L102" s="220"/>
      <c r="M102" s="220"/>
      <c r="N102" s="219"/>
      <c r="O102" s="219"/>
      <c r="P102" s="219"/>
      <c r="Q102" s="219"/>
      <c r="R102" s="220"/>
      <c r="S102" s="220"/>
      <c r="T102" s="220"/>
      <c r="U102" s="220"/>
      <c r="V102" s="220"/>
      <c r="W102" s="220"/>
      <c r="X102" s="220"/>
      <c r="Y102" s="220"/>
      <c r="Z102" s="210"/>
      <c r="AA102" s="210"/>
      <c r="AB102" s="210"/>
      <c r="AC102" s="210"/>
      <c r="AD102" s="210"/>
      <c r="AE102" s="210"/>
      <c r="AF102" s="210"/>
      <c r="AG102" s="210" t="s">
        <v>141</v>
      </c>
      <c r="AH102" s="210">
        <v>5</v>
      </c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2" x14ac:dyDescent="0.2">
      <c r="A103" s="217"/>
      <c r="B103" s="218"/>
      <c r="C103" s="243"/>
      <c r="D103" s="238"/>
      <c r="E103" s="238"/>
      <c r="F103" s="238"/>
      <c r="G103" s="238"/>
      <c r="H103" s="220"/>
      <c r="I103" s="220"/>
      <c r="J103" s="220"/>
      <c r="K103" s="220"/>
      <c r="L103" s="220"/>
      <c r="M103" s="220"/>
      <c r="N103" s="219"/>
      <c r="O103" s="219"/>
      <c r="P103" s="219"/>
      <c r="Q103" s="219"/>
      <c r="R103" s="220"/>
      <c r="S103" s="220"/>
      <c r="T103" s="220"/>
      <c r="U103" s="220"/>
      <c r="V103" s="220"/>
      <c r="W103" s="220"/>
      <c r="X103" s="220"/>
      <c r="Y103" s="220"/>
      <c r="Z103" s="210"/>
      <c r="AA103" s="210"/>
      <c r="AB103" s="210"/>
      <c r="AC103" s="210"/>
      <c r="AD103" s="210"/>
      <c r="AE103" s="210"/>
      <c r="AF103" s="210"/>
      <c r="AG103" s="210" t="s">
        <v>143</v>
      </c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ht="22.5" outlineLevel="1" x14ac:dyDescent="0.2">
      <c r="A104" s="231">
        <v>22</v>
      </c>
      <c r="B104" s="232" t="s">
        <v>258</v>
      </c>
      <c r="C104" s="241" t="s">
        <v>259</v>
      </c>
      <c r="D104" s="233" t="s">
        <v>208</v>
      </c>
      <c r="E104" s="234">
        <v>42.8</v>
      </c>
      <c r="F104" s="235"/>
      <c r="G104" s="236">
        <f>ROUND(E104*F104,2)</f>
        <v>0</v>
      </c>
      <c r="H104" s="235"/>
      <c r="I104" s="236">
        <f>ROUND(E104*H104,2)</f>
        <v>0</v>
      </c>
      <c r="J104" s="235"/>
      <c r="K104" s="236">
        <f>ROUND(E104*J104,2)</f>
        <v>0</v>
      </c>
      <c r="L104" s="236">
        <v>21</v>
      </c>
      <c r="M104" s="236">
        <f>G104*(1+L104/100)</f>
        <v>0</v>
      </c>
      <c r="N104" s="234">
        <v>0</v>
      </c>
      <c r="O104" s="234">
        <f>ROUND(E104*N104,2)</f>
        <v>0</v>
      </c>
      <c r="P104" s="234">
        <v>0</v>
      </c>
      <c r="Q104" s="234">
        <f>ROUND(E104*P104,2)</f>
        <v>0</v>
      </c>
      <c r="R104" s="236" t="s">
        <v>209</v>
      </c>
      <c r="S104" s="236" t="s">
        <v>135</v>
      </c>
      <c r="T104" s="237" t="s">
        <v>135</v>
      </c>
      <c r="U104" s="220">
        <v>0.65</v>
      </c>
      <c r="V104" s="220">
        <f>ROUND(E104*U104,2)</f>
        <v>27.82</v>
      </c>
      <c r="W104" s="220"/>
      <c r="X104" s="220" t="s">
        <v>172</v>
      </c>
      <c r="Y104" s="220" t="s">
        <v>138</v>
      </c>
      <c r="Z104" s="210"/>
      <c r="AA104" s="210"/>
      <c r="AB104" s="210"/>
      <c r="AC104" s="210"/>
      <c r="AD104" s="210"/>
      <c r="AE104" s="210"/>
      <c r="AF104" s="210"/>
      <c r="AG104" s="210" t="s">
        <v>173</v>
      </c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2" x14ac:dyDescent="0.2">
      <c r="A105" s="217"/>
      <c r="B105" s="218"/>
      <c r="C105" s="242" t="s">
        <v>260</v>
      </c>
      <c r="D105" s="221"/>
      <c r="E105" s="222">
        <v>42.8</v>
      </c>
      <c r="F105" s="220"/>
      <c r="G105" s="220"/>
      <c r="H105" s="220"/>
      <c r="I105" s="220"/>
      <c r="J105" s="220"/>
      <c r="K105" s="220"/>
      <c r="L105" s="220"/>
      <c r="M105" s="220"/>
      <c r="N105" s="219"/>
      <c r="O105" s="219"/>
      <c r="P105" s="219"/>
      <c r="Q105" s="219"/>
      <c r="R105" s="220"/>
      <c r="S105" s="220"/>
      <c r="T105" s="220"/>
      <c r="U105" s="220"/>
      <c r="V105" s="220"/>
      <c r="W105" s="220"/>
      <c r="X105" s="220"/>
      <c r="Y105" s="220"/>
      <c r="Z105" s="210"/>
      <c r="AA105" s="210"/>
      <c r="AB105" s="210"/>
      <c r="AC105" s="210"/>
      <c r="AD105" s="210"/>
      <c r="AE105" s="210"/>
      <c r="AF105" s="210"/>
      <c r="AG105" s="210" t="s">
        <v>141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2" x14ac:dyDescent="0.2">
      <c r="A106" s="217"/>
      <c r="B106" s="218"/>
      <c r="C106" s="243"/>
      <c r="D106" s="238"/>
      <c r="E106" s="238"/>
      <c r="F106" s="238"/>
      <c r="G106" s="238"/>
      <c r="H106" s="220"/>
      <c r="I106" s="220"/>
      <c r="J106" s="220"/>
      <c r="K106" s="220"/>
      <c r="L106" s="220"/>
      <c r="M106" s="220"/>
      <c r="N106" s="219"/>
      <c r="O106" s="219"/>
      <c r="P106" s="219"/>
      <c r="Q106" s="219"/>
      <c r="R106" s="220"/>
      <c r="S106" s="220"/>
      <c r="T106" s="220"/>
      <c r="U106" s="220"/>
      <c r="V106" s="220"/>
      <c r="W106" s="220"/>
      <c r="X106" s="220"/>
      <c r="Y106" s="220"/>
      <c r="Z106" s="210"/>
      <c r="AA106" s="210"/>
      <c r="AB106" s="210"/>
      <c r="AC106" s="210"/>
      <c r="AD106" s="210"/>
      <c r="AE106" s="210"/>
      <c r="AF106" s="210"/>
      <c r="AG106" s="210" t="s">
        <v>143</v>
      </c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ht="22.5" outlineLevel="1" x14ac:dyDescent="0.2">
      <c r="A107" s="231">
        <v>23</v>
      </c>
      <c r="B107" s="232" t="s">
        <v>261</v>
      </c>
      <c r="C107" s="241" t="s">
        <v>262</v>
      </c>
      <c r="D107" s="233" t="s">
        <v>208</v>
      </c>
      <c r="E107" s="234">
        <v>120.9</v>
      </c>
      <c r="F107" s="235"/>
      <c r="G107" s="236">
        <f>ROUND(E107*F107,2)</f>
        <v>0</v>
      </c>
      <c r="H107" s="235"/>
      <c r="I107" s="236">
        <f>ROUND(E107*H107,2)</f>
        <v>0</v>
      </c>
      <c r="J107" s="235"/>
      <c r="K107" s="236">
        <f>ROUND(E107*J107,2)</f>
        <v>0</v>
      </c>
      <c r="L107" s="236">
        <v>21</v>
      </c>
      <c r="M107" s="236">
        <f>G107*(1+L107/100)</f>
        <v>0</v>
      </c>
      <c r="N107" s="234">
        <v>0</v>
      </c>
      <c r="O107" s="234">
        <f>ROUND(E107*N107,2)</f>
        <v>0</v>
      </c>
      <c r="P107" s="234">
        <v>0</v>
      </c>
      <c r="Q107" s="234">
        <f>ROUND(E107*P107,2)</f>
        <v>0</v>
      </c>
      <c r="R107" s="236" t="s">
        <v>209</v>
      </c>
      <c r="S107" s="236" t="s">
        <v>135</v>
      </c>
      <c r="T107" s="237" t="s">
        <v>135</v>
      </c>
      <c r="U107" s="220">
        <v>0.2</v>
      </c>
      <c r="V107" s="220">
        <f>ROUND(E107*U107,2)</f>
        <v>24.18</v>
      </c>
      <c r="W107" s="220"/>
      <c r="X107" s="220" t="s">
        <v>172</v>
      </c>
      <c r="Y107" s="220" t="s">
        <v>138</v>
      </c>
      <c r="Z107" s="210"/>
      <c r="AA107" s="210"/>
      <c r="AB107" s="210"/>
      <c r="AC107" s="210"/>
      <c r="AD107" s="210"/>
      <c r="AE107" s="210"/>
      <c r="AF107" s="210"/>
      <c r="AG107" s="210" t="s">
        <v>173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2" x14ac:dyDescent="0.2">
      <c r="A108" s="217"/>
      <c r="B108" s="218"/>
      <c r="C108" s="251" t="s">
        <v>263</v>
      </c>
      <c r="D108" s="248"/>
      <c r="E108" s="248"/>
      <c r="F108" s="248"/>
      <c r="G108" s="248"/>
      <c r="H108" s="220"/>
      <c r="I108" s="220"/>
      <c r="J108" s="220"/>
      <c r="K108" s="220"/>
      <c r="L108" s="220"/>
      <c r="M108" s="220"/>
      <c r="N108" s="219"/>
      <c r="O108" s="219"/>
      <c r="P108" s="219"/>
      <c r="Q108" s="219"/>
      <c r="R108" s="220"/>
      <c r="S108" s="220"/>
      <c r="T108" s="220"/>
      <c r="U108" s="220"/>
      <c r="V108" s="220"/>
      <c r="W108" s="220"/>
      <c r="X108" s="220"/>
      <c r="Y108" s="220"/>
      <c r="Z108" s="210"/>
      <c r="AA108" s="210"/>
      <c r="AB108" s="210"/>
      <c r="AC108" s="210"/>
      <c r="AD108" s="210"/>
      <c r="AE108" s="210"/>
      <c r="AF108" s="210"/>
      <c r="AG108" s="210" t="s">
        <v>175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2" x14ac:dyDescent="0.2">
      <c r="A109" s="217"/>
      <c r="B109" s="218"/>
      <c r="C109" s="242" t="s">
        <v>260</v>
      </c>
      <c r="D109" s="221"/>
      <c r="E109" s="222">
        <v>42.8</v>
      </c>
      <c r="F109" s="220"/>
      <c r="G109" s="220"/>
      <c r="H109" s="220"/>
      <c r="I109" s="220"/>
      <c r="J109" s="220"/>
      <c r="K109" s="220"/>
      <c r="L109" s="220"/>
      <c r="M109" s="220"/>
      <c r="N109" s="219"/>
      <c r="O109" s="219"/>
      <c r="P109" s="219"/>
      <c r="Q109" s="219"/>
      <c r="R109" s="220"/>
      <c r="S109" s="220"/>
      <c r="T109" s="220"/>
      <c r="U109" s="220"/>
      <c r="V109" s="220"/>
      <c r="W109" s="220"/>
      <c r="X109" s="220"/>
      <c r="Y109" s="220"/>
      <c r="Z109" s="210"/>
      <c r="AA109" s="210"/>
      <c r="AB109" s="210"/>
      <c r="AC109" s="210"/>
      <c r="AD109" s="210"/>
      <c r="AE109" s="210"/>
      <c r="AF109" s="210"/>
      <c r="AG109" s="210" t="s">
        <v>141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ht="22.5" outlineLevel="3" x14ac:dyDescent="0.2">
      <c r="A110" s="217"/>
      <c r="B110" s="218"/>
      <c r="C110" s="242" t="s">
        <v>264</v>
      </c>
      <c r="D110" s="221"/>
      <c r="E110" s="222">
        <v>39.049999999999997</v>
      </c>
      <c r="F110" s="220"/>
      <c r="G110" s="220"/>
      <c r="H110" s="220"/>
      <c r="I110" s="220"/>
      <c r="J110" s="220"/>
      <c r="K110" s="220"/>
      <c r="L110" s="220"/>
      <c r="M110" s="220"/>
      <c r="N110" s="219"/>
      <c r="O110" s="219"/>
      <c r="P110" s="219"/>
      <c r="Q110" s="219"/>
      <c r="R110" s="220"/>
      <c r="S110" s="220"/>
      <c r="T110" s="220"/>
      <c r="U110" s="220"/>
      <c r="V110" s="220"/>
      <c r="W110" s="220"/>
      <c r="X110" s="220"/>
      <c r="Y110" s="220"/>
      <c r="Z110" s="210"/>
      <c r="AA110" s="210"/>
      <c r="AB110" s="210"/>
      <c r="AC110" s="210"/>
      <c r="AD110" s="210"/>
      <c r="AE110" s="210"/>
      <c r="AF110" s="210"/>
      <c r="AG110" s="210" t="s">
        <v>141</v>
      </c>
      <c r="AH110" s="210">
        <v>0</v>
      </c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ht="22.5" outlineLevel="3" x14ac:dyDescent="0.2">
      <c r="A111" s="217"/>
      <c r="B111" s="218"/>
      <c r="C111" s="242" t="s">
        <v>265</v>
      </c>
      <c r="D111" s="221"/>
      <c r="E111" s="222">
        <v>39.049999999999997</v>
      </c>
      <c r="F111" s="220"/>
      <c r="G111" s="220"/>
      <c r="H111" s="220"/>
      <c r="I111" s="220"/>
      <c r="J111" s="220"/>
      <c r="K111" s="220"/>
      <c r="L111" s="220"/>
      <c r="M111" s="220"/>
      <c r="N111" s="219"/>
      <c r="O111" s="219"/>
      <c r="P111" s="219"/>
      <c r="Q111" s="219"/>
      <c r="R111" s="220"/>
      <c r="S111" s="220"/>
      <c r="T111" s="220"/>
      <c r="U111" s="220"/>
      <c r="V111" s="220"/>
      <c r="W111" s="220"/>
      <c r="X111" s="220"/>
      <c r="Y111" s="220"/>
      <c r="Z111" s="210"/>
      <c r="AA111" s="210"/>
      <c r="AB111" s="210"/>
      <c r="AC111" s="210"/>
      <c r="AD111" s="210"/>
      <c r="AE111" s="210"/>
      <c r="AF111" s="210"/>
      <c r="AG111" s="210" t="s">
        <v>141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2" x14ac:dyDescent="0.2">
      <c r="A112" s="217"/>
      <c r="B112" s="218"/>
      <c r="C112" s="243"/>
      <c r="D112" s="238"/>
      <c r="E112" s="238"/>
      <c r="F112" s="238"/>
      <c r="G112" s="238"/>
      <c r="H112" s="220"/>
      <c r="I112" s="220"/>
      <c r="J112" s="220"/>
      <c r="K112" s="220"/>
      <c r="L112" s="220"/>
      <c r="M112" s="220"/>
      <c r="N112" s="219"/>
      <c r="O112" s="219"/>
      <c r="P112" s="219"/>
      <c r="Q112" s="219"/>
      <c r="R112" s="220"/>
      <c r="S112" s="220"/>
      <c r="T112" s="220"/>
      <c r="U112" s="220"/>
      <c r="V112" s="220"/>
      <c r="W112" s="220"/>
      <c r="X112" s="220"/>
      <c r="Y112" s="220"/>
      <c r="Z112" s="210"/>
      <c r="AA112" s="210"/>
      <c r="AB112" s="210"/>
      <c r="AC112" s="210"/>
      <c r="AD112" s="210"/>
      <c r="AE112" s="210"/>
      <c r="AF112" s="210"/>
      <c r="AG112" s="210" t="s">
        <v>143</v>
      </c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ht="22.5" outlineLevel="1" x14ac:dyDescent="0.2">
      <c r="A113" s="231">
        <v>24</v>
      </c>
      <c r="B113" s="232" t="s">
        <v>266</v>
      </c>
      <c r="C113" s="241" t="s">
        <v>267</v>
      </c>
      <c r="D113" s="233" t="s">
        <v>208</v>
      </c>
      <c r="E113" s="234">
        <v>2</v>
      </c>
      <c r="F113" s="235"/>
      <c r="G113" s="236">
        <f>ROUND(E113*F113,2)</f>
        <v>0</v>
      </c>
      <c r="H113" s="235"/>
      <c r="I113" s="236">
        <f>ROUND(E113*H113,2)</f>
        <v>0</v>
      </c>
      <c r="J113" s="235"/>
      <c r="K113" s="236">
        <f>ROUND(E113*J113,2)</f>
        <v>0</v>
      </c>
      <c r="L113" s="236">
        <v>21</v>
      </c>
      <c r="M113" s="236">
        <f>G113*(1+L113/100)</f>
        <v>0</v>
      </c>
      <c r="N113" s="234">
        <v>0</v>
      </c>
      <c r="O113" s="234">
        <f>ROUND(E113*N113,2)</f>
        <v>0</v>
      </c>
      <c r="P113" s="234">
        <v>0</v>
      </c>
      <c r="Q113" s="234">
        <f>ROUND(E113*P113,2)</f>
        <v>0</v>
      </c>
      <c r="R113" s="236" t="s">
        <v>209</v>
      </c>
      <c r="S113" s="236" t="s">
        <v>135</v>
      </c>
      <c r="T113" s="237" t="s">
        <v>135</v>
      </c>
      <c r="U113" s="220">
        <v>1.1499999999999999</v>
      </c>
      <c r="V113" s="220">
        <f>ROUND(E113*U113,2)</f>
        <v>2.2999999999999998</v>
      </c>
      <c r="W113" s="220"/>
      <c r="X113" s="220" t="s">
        <v>172</v>
      </c>
      <c r="Y113" s="220" t="s">
        <v>138</v>
      </c>
      <c r="Z113" s="210"/>
      <c r="AA113" s="210"/>
      <c r="AB113" s="210"/>
      <c r="AC113" s="210"/>
      <c r="AD113" s="210"/>
      <c r="AE113" s="210"/>
      <c r="AF113" s="210"/>
      <c r="AG113" s="210" t="s">
        <v>173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2" x14ac:dyDescent="0.2">
      <c r="A114" s="217"/>
      <c r="B114" s="218"/>
      <c r="C114" s="251" t="s">
        <v>263</v>
      </c>
      <c r="D114" s="248"/>
      <c r="E114" s="248"/>
      <c r="F114" s="248"/>
      <c r="G114" s="248"/>
      <c r="H114" s="220"/>
      <c r="I114" s="220"/>
      <c r="J114" s="220"/>
      <c r="K114" s="220"/>
      <c r="L114" s="220"/>
      <c r="M114" s="220"/>
      <c r="N114" s="219"/>
      <c r="O114" s="219"/>
      <c r="P114" s="219"/>
      <c r="Q114" s="219"/>
      <c r="R114" s="220"/>
      <c r="S114" s="220"/>
      <c r="T114" s="220"/>
      <c r="U114" s="220"/>
      <c r="V114" s="220"/>
      <c r="W114" s="220"/>
      <c r="X114" s="220"/>
      <c r="Y114" s="220"/>
      <c r="Z114" s="210"/>
      <c r="AA114" s="210"/>
      <c r="AB114" s="210"/>
      <c r="AC114" s="210"/>
      <c r="AD114" s="210"/>
      <c r="AE114" s="210"/>
      <c r="AF114" s="210"/>
      <c r="AG114" s="210" t="s">
        <v>175</v>
      </c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2" x14ac:dyDescent="0.2">
      <c r="A115" s="217"/>
      <c r="B115" s="218"/>
      <c r="C115" s="242" t="s">
        <v>268</v>
      </c>
      <c r="D115" s="221"/>
      <c r="E115" s="222">
        <v>2</v>
      </c>
      <c r="F115" s="220"/>
      <c r="G115" s="220"/>
      <c r="H115" s="220"/>
      <c r="I115" s="220"/>
      <c r="J115" s="220"/>
      <c r="K115" s="220"/>
      <c r="L115" s="220"/>
      <c r="M115" s="220"/>
      <c r="N115" s="219"/>
      <c r="O115" s="219"/>
      <c r="P115" s="219"/>
      <c r="Q115" s="219"/>
      <c r="R115" s="220"/>
      <c r="S115" s="220"/>
      <c r="T115" s="220"/>
      <c r="U115" s="220"/>
      <c r="V115" s="220"/>
      <c r="W115" s="220"/>
      <c r="X115" s="220"/>
      <c r="Y115" s="220"/>
      <c r="Z115" s="210"/>
      <c r="AA115" s="210"/>
      <c r="AB115" s="210"/>
      <c r="AC115" s="210"/>
      <c r="AD115" s="210"/>
      <c r="AE115" s="210"/>
      <c r="AF115" s="210"/>
      <c r="AG115" s="210" t="s">
        <v>141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2" x14ac:dyDescent="0.2">
      <c r="A116" s="217"/>
      <c r="B116" s="218"/>
      <c r="C116" s="243"/>
      <c r="D116" s="238"/>
      <c r="E116" s="238"/>
      <c r="F116" s="238"/>
      <c r="G116" s="238"/>
      <c r="H116" s="220"/>
      <c r="I116" s="220"/>
      <c r="J116" s="220"/>
      <c r="K116" s="220"/>
      <c r="L116" s="220"/>
      <c r="M116" s="220"/>
      <c r="N116" s="219"/>
      <c r="O116" s="219"/>
      <c r="P116" s="219"/>
      <c r="Q116" s="219"/>
      <c r="R116" s="220"/>
      <c r="S116" s="220"/>
      <c r="T116" s="220"/>
      <c r="U116" s="220"/>
      <c r="V116" s="220"/>
      <c r="W116" s="220"/>
      <c r="X116" s="220"/>
      <c r="Y116" s="220"/>
      <c r="Z116" s="210"/>
      <c r="AA116" s="210"/>
      <c r="AB116" s="210"/>
      <c r="AC116" s="210"/>
      <c r="AD116" s="210"/>
      <c r="AE116" s="210"/>
      <c r="AF116" s="210"/>
      <c r="AG116" s="210" t="s">
        <v>143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1" x14ac:dyDescent="0.2">
      <c r="A117" s="231">
        <v>25</v>
      </c>
      <c r="B117" s="232" t="s">
        <v>269</v>
      </c>
      <c r="C117" s="241" t="s">
        <v>270</v>
      </c>
      <c r="D117" s="233" t="s">
        <v>208</v>
      </c>
      <c r="E117" s="234">
        <v>38.159999999999997</v>
      </c>
      <c r="F117" s="235"/>
      <c r="G117" s="236">
        <f>ROUND(E117*F117,2)</f>
        <v>0</v>
      </c>
      <c r="H117" s="235"/>
      <c r="I117" s="236">
        <f>ROUND(E117*H117,2)</f>
        <v>0</v>
      </c>
      <c r="J117" s="235"/>
      <c r="K117" s="236">
        <f>ROUND(E117*J117,2)</f>
        <v>0</v>
      </c>
      <c r="L117" s="236">
        <v>21</v>
      </c>
      <c r="M117" s="236">
        <f>G117*(1+L117/100)</f>
        <v>0</v>
      </c>
      <c r="N117" s="234">
        <v>0</v>
      </c>
      <c r="O117" s="234">
        <f>ROUND(E117*N117,2)</f>
        <v>0</v>
      </c>
      <c r="P117" s="234">
        <v>0</v>
      </c>
      <c r="Q117" s="234">
        <f>ROUND(E117*P117,2)</f>
        <v>0</v>
      </c>
      <c r="R117" s="236" t="s">
        <v>209</v>
      </c>
      <c r="S117" s="236" t="s">
        <v>135</v>
      </c>
      <c r="T117" s="237" t="s">
        <v>135</v>
      </c>
      <c r="U117" s="220">
        <v>1.59</v>
      </c>
      <c r="V117" s="220">
        <f>ROUND(E117*U117,2)</f>
        <v>60.67</v>
      </c>
      <c r="W117" s="220"/>
      <c r="X117" s="220" t="s">
        <v>172</v>
      </c>
      <c r="Y117" s="220" t="s">
        <v>138</v>
      </c>
      <c r="Z117" s="210"/>
      <c r="AA117" s="210"/>
      <c r="AB117" s="210"/>
      <c r="AC117" s="210"/>
      <c r="AD117" s="210"/>
      <c r="AE117" s="210"/>
      <c r="AF117" s="210"/>
      <c r="AG117" s="210" t="s">
        <v>173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ht="22.5" outlineLevel="2" x14ac:dyDescent="0.2">
      <c r="A118" s="217"/>
      <c r="B118" s="218"/>
      <c r="C118" s="251" t="s">
        <v>271</v>
      </c>
      <c r="D118" s="248"/>
      <c r="E118" s="248"/>
      <c r="F118" s="248"/>
      <c r="G118" s="248"/>
      <c r="H118" s="220"/>
      <c r="I118" s="220"/>
      <c r="J118" s="220"/>
      <c r="K118" s="220"/>
      <c r="L118" s="220"/>
      <c r="M118" s="220"/>
      <c r="N118" s="219"/>
      <c r="O118" s="219"/>
      <c r="P118" s="219"/>
      <c r="Q118" s="219"/>
      <c r="R118" s="220"/>
      <c r="S118" s="220"/>
      <c r="T118" s="220"/>
      <c r="U118" s="220"/>
      <c r="V118" s="220"/>
      <c r="W118" s="220"/>
      <c r="X118" s="220"/>
      <c r="Y118" s="220"/>
      <c r="Z118" s="210"/>
      <c r="AA118" s="210"/>
      <c r="AB118" s="210"/>
      <c r="AC118" s="210"/>
      <c r="AD118" s="210"/>
      <c r="AE118" s="210"/>
      <c r="AF118" s="210"/>
      <c r="AG118" s="210" t="s">
        <v>175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49" t="str">
        <f>C118</f>
        <v>sypaninou z vhodných hornin tř. 1 - 4 nebo materiálem připraveným podél výkopu ve vzdálenosti do 3 m od jeho kraje, pro jakoukoliv hloubku výkopu a jakoukoliv míru zhutnění,</v>
      </c>
      <c r="BB118" s="210"/>
      <c r="BC118" s="210"/>
      <c r="BD118" s="210"/>
      <c r="BE118" s="210"/>
      <c r="BF118" s="210"/>
      <c r="BG118" s="210"/>
      <c r="BH118" s="210"/>
    </row>
    <row r="119" spans="1:60" outlineLevel="2" x14ac:dyDescent="0.2">
      <c r="A119" s="217"/>
      <c r="B119" s="218"/>
      <c r="C119" s="242" t="s">
        <v>272</v>
      </c>
      <c r="D119" s="221"/>
      <c r="E119" s="222">
        <v>12.72</v>
      </c>
      <c r="F119" s="220"/>
      <c r="G119" s="220"/>
      <c r="H119" s="220"/>
      <c r="I119" s="220"/>
      <c r="J119" s="220"/>
      <c r="K119" s="220"/>
      <c r="L119" s="220"/>
      <c r="M119" s="220"/>
      <c r="N119" s="219"/>
      <c r="O119" s="219"/>
      <c r="P119" s="219"/>
      <c r="Q119" s="219"/>
      <c r="R119" s="220"/>
      <c r="S119" s="220"/>
      <c r="T119" s="220"/>
      <c r="U119" s="220"/>
      <c r="V119" s="220"/>
      <c r="W119" s="220"/>
      <c r="X119" s="220"/>
      <c r="Y119" s="220"/>
      <c r="Z119" s="210"/>
      <c r="AA119" s="210"/>
      <c r="AB119" s="210"/>
      <c r="AC119" s="210"/>
      <c r="AD119" s="210"/>
      <c r="AE119" s="210"/>
      <c r="AF119" s="210"/>
      <c r="AG119" s="210" t="s">
        <v>141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3" x14ac:dyDescent="0.2">
      <c r="A120" s="217"/>
      <c r="B120" s="218"/>
      <c r="C120" s="242" t="s">
        <v>273</v>
      </c>
      <c r="D120" s="221"/>
      <c r="E120" s="222">
        <v>12.72</v>
      </c>
      <c r="F120" s="220"/>
      <c r="G120" s="220"/>
      <c r="H120" s="220"/>
      <c r="I120" s="220"/>
      <c r="J120" s="220"/>
      <c r="K120" s="220"/>
      <c r="L120" s="220"/>
      <c r="M120" s="220"/>
      <c r="N120" s="219"/>
      <c r="O120" s="219"/>
      <c r="P120" s="219"/>
      <c r="Q120" s="219"/>
      <c r="R120" s="220"/>
      <c r="S120" s="220"/>
      <c r="T120" s="220"/>
      <c r="U120" s="220"/>
      <c r="V120" s="220"/>
      <c r="W120" s="220"/>
      <c r="X120" s="220"/>
      <c r="Y120" s="220"/>
      <c r="Z120" s="210"/>
      <c r="AA120" s="210"/>
      <c r="AB120" s="210"/>
      <c r="AC120" s="210"/>
      <c r="AD120" s="210"/>
      <c r="AE120" s="210"/>
      <c r="AF120" s="210"/>
      <c r="AG120" s="210" t="s">
        <v>141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3" x14ac:dyDescent="0.2">
      <c r="A121" s="217"/>
      <c r="B121" s="218"/>
      <c r="C121" s="242" t="s">
        <v>274</v>
      </c>
      <c r="D121" s="221"/>
      <c r="E121" s="222">
        <v>12.72</v>
      </c>
      <c r="F121" s="220"/>
      <c r="G121" s="220"/>
      <c r="H121" s="220"/>
      <c r="I121" s="220"/>
      <c r="J121" s="220"/>
      <c r="K121" s="220"/>
      <c r="L121" s="220"/>
      <c r="M121" s="220"/>
      <c r="N121" s="219"/>
      <c r="O121" s="219"/>
      <c r="P121" s="219"/>
      <c r="Q121" s="219"/>
      <c r="R121" s="220"/>
      <c r="S121" s="220"/>
      <c r="T121" s="220"/>
      <c r="U121" s="220"/>
      <c r="V121" s="220"/>
      <c r="W121" s="220"/>
      <c r="X121" s="220"/>
      <c r="Y121" s="220"/>
      <c r="Z121" s="210"/>
      <c r="AA121" s="210"/>
      <c r="AB121" s="210"/>
      <c r="AC121" s="210"/>
      <c r="AD121" s="210"/>
      <c r="AE121" s="210"/>
      <c r="AF121" s="210"/>
      <c r="AG121" s="210" t="s">
        <v>141</v>
      </c>
      <c r="AH121" s="210">
        <v>0</v>
      </c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2" x14ac:dyDescent="0.2">
      <c r="A122" s="217"/>
      <c r="B122" s="218"/>
      <c r="C122" s="243"/>
      <c r="D122" s="238"/>
      <c r="E122" s="238"/>
      <c r="F122" s="238"/>
      <c r="G122" s="238"/>
      <c r="H122" s="220"/>
      <c r="I122" s="220"/>
      <c r="J122" s="220"/>
      <c r="K122" s="220"/>
      <c r="L122" s="220"/>
      <c r="M122" s="220"/>
      <c r="N122" s="219"/>
      <c r="O122" s="219"/>
      <c r="P122" s="219"/>
      <c r="Q122" s="219"/>
      <c r="R122" s="220"/>
      <c r="S122" s="220"/>
      <c r="T122" s="220"/>
      <c r="U122" s="220"/>
      <c r="V122" s="220"/>
      <c r="W122" s="220"/>
      <c r="X122" s="220"/>
      <c r="Y122" s="220"/>
      <c r="Z122" s="210"/>
      <c r="AA122" s="210"/>
      <c r="AB122" s="210"/>
      <c r="AC122" s="210"/>
      <c r="AD122" s="210"/>
      <c r="AE122" s="210"/>
      <c r="AF122" s="210"/>
      <c r="AG122" s="210" t="s">
        <v>143</v>
      </c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1" x14ac:dyDescent="0.2">
      <c r="A123" s="231">
        <v>26</v>
      </c>
      <c r="B123" s="232" t="s">
        <v>275</v>
      </c>
      <c r="C123" s="241" t="s">
        <v>276</v>
      </c>
      <c r="D123" s="233" t="s">
        <v>170</v>
      </c>
      <c r="E123" s="234">
        <v>115.5</v>
      </c>
      <c r="F123" s="235"/>
      <c r="G123" s="236">
        <f>ROUND(E123*F123,2)</f>
        <v>0</v>
      </c>
      <c r="H123" s="235"/>
      <c r="I123" s="236">
        <f>ROUND(E123*H123,2)</f>
        <v>0</v>
      </c>
      <c r="J123" s="235"/>
      <c r="K123" s="236">
        <f>ROUND(E123*J123,2)</f>
        <v>0</v>
      </c>
      <c r="L123" s="236">
        <v>21</v>
      </c>
      <c r="M123" s="236">
        <f>G123*(1+L123/100)</f>
        <v>0</v>
      </c>
      <c r="N123" s="234">
        <v>0</v>
      </c>
      <c r="O123" s="234">
        <f>ROUND(E123*N123,2)</f>
        <v>0</v>
      </c>
      <c r="P123" s="234">
        <v>0</v>
      </c>
      <c r="Q123" s="234">
        <f>ROUND(E123*P123,2)</f>
        <v>0</v>
      </c>
      <c r="R123" s="236" t="s">
        <v>277</v>
      </c>
      <c r="S123" s="236" t="s">
        <v>135</v>
      </c>
      <c r="T123" s="237" t="s">
        <v>135</v>
      </c>
      <c r="U123" s="220">
        <v>0.06</v>
      </c>
      <c r="V123" s="220">
        <f>ROUND(E123*U123,2)</f>
        <v>6.93</v>
      </c>
      <c r="W123" s="220"/>
      <c r="X123" s="220" t="s">
        <v>172</v>
      </c>
      <c r="Y123" s="220" t="s">
        <v>138</v>
      </c>
      <c r="Z123" s="210"/>
      <c r="AA123" s="210"/>
      <c r="AB123" s="210"/>
      <c r="AC123" s="210"/>
      <c r="AD123" s="210"/>
      <c r="AE123" s="210"/>
      <c r="AF123" s="210"/>
      <c r="AG123" s="210" t="s">
        <v>173</v>
      </c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2" x14ac:dyDescent="0.2">
      <c r="A124" s="217"/>
      <c r="B124" s="218"/>
      <c r="C124" s="251" t="s">
        <v>278</v>
      </c>
      <c r="D124" s="248"/>
      <c r="E124" s="248"/>
      <c r="F124" s="248"/>
      <c r="G124" s="248"/>
      <c r="H124" s="220"/>
      <c r="I124" s="220"/>
      <c r="J124" s="220"/>
      <c r="K124" s="220"/>
      <c r="L124" s="220"/>
      <c r="M124" s="220"/>
      <c r="N124" s="219"/>
      <c r="O124" s="219"/>
      <c r="P124" s="219"/>
      <c r="Q124" s="219"/>
      <c r="R124" s="220"/>
      <c r="S124" s="220"/>
      <c r="T124" s="220"/>
      <c r="U124" s="220"/>
      <c r="V124" s="220"/>
      <c r="W124" s="220"/>
      <c r="X124" s="220"/>
      <c r="Y124" s="220"/>
      <c r="Z124" s="210"/>
      <c r="AA124" s="210"/>
      <c r="AB124" s="210"/>
      <c r="AC124" s="210"/>
      <c r="AD124" s="210"/>
      <c r="AE124" s="210"/>
      <c r="AF124" s="210"/>
      <c r="AG124" s="210" t="s">
        <v>175</v>
      </c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2" x14ac:dyDescent="0.2">
      <c r="A125" s="217"/>
      <c r="B125" s="218"/>
      <c r="C125" s="242" t="s">
        <v>279</v>
      </c>
      <c r="D125" s="221"/>
      <c r="E125" s="222">
        <v>28</v>
      </c>
      <c r="F125" s="220"/>
      <c r="G125" s="220"/>
      <c r="H125" s="220"/>
      <c r="I125" s="220"/>
      <c r="J125" s="220"/>
      <c r="K125" s="220"/>
      <c r="L125" s="220"/>
      <c r="M125" s="220"/>
      <c r="N125" s="219"/>
      <c r="O125" s="219"/>
      <c r="P125" s="219"/>
      <c r="Q125" s="219"/>
      <c r="R125" s="220"/>
      <c r="S125" s="220"/>
      <c r="T125" s="220"/>
      <c r="U125" s="220"/>
      <c r="V125" s="220"/>
      <c r="W125" s="220"/>
      <c r="X125" s="220"/>
      <c r="Y125" s="220"/>
      <c r="Z125" s="210"/>
      <c r="AA125" s="210"/>
      <c r="AB125" s="210"/>
      <c r="AC125" s="210"/>
      <c r="AD125" s="210"/>
      <c r="AE125" s="210"/>
      <c r="AF125" s="210"/>
      <c r="AG125" s="210" t="s">
        <v>141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3" x14ac:dyDescent="0.2">
      <c r="A126" s="217"/>
      <c r="B126" s="218"/>
      <c r="C126" s="242" t="s">
        <v>280</v>
      </c>
      <c r="D126" s="221"/>
      <c r="E126" s="222">
        <v>87.5</v>
      </c>
      <c r="F126" s="220"/>
      <c r="G126" s="220"/>
      <c r="H126" s="220"/>
      <c r="I126" s="220"/>
      <c r="J126" s="220"/>
      <c r="K126" s="220"/>
      <c r="L126" s="220"/>
      <c r="M126" s="220"/>
      <c r="N126" s="219"/>
      <c r="O126" s="219"/>
      <c r="P126" s="219"/>
      <c r="Q126" s="219"/>
      <c r="R126" s="220"/>
      <c r="S126" s="220"/>
      <c r="T126" s="220"/>
      <c r="U126" s="220"/>
      <c r="V126" s="220"/>
      <c r="W126" s="220"/>
      <c r="X126" s="220"/>
      <c r="Y126" s="220"/>
      <c r="Z126" s="210"/>
      <c r="AA126" s="210"/>
      <c r="AB126" s="210"/>
      <c r="AC126" s="210"/>
      <c r="AD126" s="210"/>
      <c r="AE126" s="210"/>
      <c r="AF126" s="210"/>
      <c r="AG126" s="210" t="s">
        <v>141</v>
      </c>
      <c r="AH126" s="210">
        <v>0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2" x14ac:dyDescent="0.2">
      <c r="A127" s="217"/>
      <c r="B127" s="218"/>
      <c r="C127" s="243"/>
      <c r="D127" s="238"/>
      <c r="E127" s="238"/>
      <c r="F127" s="238"/>
      <c r="G127" s="238"/>
      <c r="H127" s="220"/>
      <c r="I127" s="220"/>
      <c r="J127" s="220"/>
      <c r="K127" s="220"/>
      <c r="L127" s="220"/>
      <c r="M127" s="220"/>
      <c r="N127" s="219"/>
      <c r="O127" s="219"/>
      <c r="P127" s="219"/>
      <c r="Q127" s="219"/>
      <c r="R127" s="220"/>
      <c r="S127" s="220"/>
      <c r="T127" s="220"/>
      <c r="U127" s="220"/>
      <c r="V127" s="220"/>
      <c r="W127" s="220"/>
      <c r="X127" s="220"/>
      <c r="Y127" s="220"/>
      <c r="Z127" s="210"/>
      <c r="AA127" s="210"/>
      <c r="AB127" s="210"/>
      <c r="AC127" s="210"/>
      <c r="AD127" s="210"/>
      <c r="AE127" s="210"/>
      <c r="AF127" s="210"/>
      <c r="AG127" s="210" t="s">
        <v>143</v>
      </c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ht="22.5" outlineLevel="1" x14ac:dyDescent="0.2">
      <c r="A128" s="231">
        <v>27</v>
      </c>
      <c r="B128" s="232" t="s">
        <v>281</v>
      </c>
      <c r="C128" s="241" t="s">
        <v>282</v>
      </c>
      <c r="D128" s="233" t="s">
        <v>170</v>
      </c>
      <c r="E128" s="234">
        <v>28</v>
      </c>
      <c r="F128" s="235"/>
      <c r="G128" s="236">
        <f>ROUND(E128*F128,2)</f>
        <v>0</v>
      </c>
      <c r="H128" s="235"/>
      <c r="I128" s="236">
        <f>ROUND(E128*H128,2)</f>
        <v>0</v>
      </c>
      <c r="J128" s="235"/>
      <c r="K128" s="236">
        <f>ROUND(E128*J128,2)</f>
        <v>0</v>
      </c>
      <c r="L128" s="236">
        <v>21</v>
      </c>
      <c r="M128" s="236">
        <f>G128*(1+L128/100)</f>
        <v>0</v>
      </c>
      <c r="N128" s="234">
        <v>0</v>
      </c>
      <c r="O128" s="234">
        <f>ROUND(E128*N128,2)</f>
        <v>0</v>
      </c>
      <c r="P128" s="234">
        <v>0</v>
      </c>
      <c r="Q128" s="234">
        <f>ROUND(E128*P128,2)</f>
        <v>0</v>
      </c>
      <c r="R128" s="236" t="s">
        <v>209</v>
      </c>
      <c r="S128" s="236" t="s">
        <v>135</v>
      </c>
      <c r="T128" s="237" t="s">
        <v>135</v>
      </c>
      <c r="U128" s="220">
        <v>0.13</v>
      </c>
      <c r="V128" s="220">
        <f>ROUND(E128*U128,2)</f>
        <v>3.64</v>
      </c>
      <c r="W128" s="220"/>
      <c r="X128" s="220" t="s">
        <v>172</v>
      </c>
      <c r="Y128" s="220" t="s">
        <v>138</v>
      </c>
      <c r="Z128" s="210"/>
      <c r="AA128" s="210"/>
      <c r="AB128" s="210"/>
      <c r="AC128" s="210"/>
      <c r="AD128" s="210"/>
      <c r="AE128" s="210"/>
      <c r="AF128" s="210"/>
      <c r="AG128" s="210" t="s">
        <v>173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ht="22.5" outlineLevel="2" x14ac:dyDescent="0.2">
      <c r="A129" s="217"/>
      <c r="B129" s="218"/>
      <c r="C129" s="251" t="s">
        <v>283</v>
      </c>
      <c r="D129" s="248"/>
      <c r="E129" s="248"/>
      <c r="F129" s="248"/>
      <c r="G129" s="248"/>
      <c r="H129" s="220"/>
      <c r="I129" s="220"/>
      <c r="J129" s="220"/>
      <c r="K129" s="220"/>
      <c r="L129" s="220"/>
      <c r="M129" s="220"/>
      <c r="N129" s="219"/>
      <c r="O129" s="219"/>
      <c r="P129" s="219"/>
      <c r="Q129" s="219"/>
      <c r="R129" s="220"/>
      <c r="S129" s="220"/>
      <c r="T129" s="220"/>
      <c r="U129" s="220"/>
      <c r="V129" s="220"/>
      <c r="W129" s="220"/>
      <c r="X129" s="220"/>
      <c r="Y129" s="220"/>
      <c r="Z129" s="210"/>
      <c r="AA129" s="210"/>
      <c r="AB129" s="210"/>
      <c r="AC129" s="210"/>
      <c r="AD129" s="210"/>
      <c r="AE129" s="210"/>
      <c r="AF129" s="210"/>
      <c r="AG129" s="210" t="s">
        <v>175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49" t="str">
        <f>C129</f>
        <v>s případným nutným přemístěním hromad nebo dočasných skládek na místo potřeby ze vzdálenosti do 30 m, v rovině nebo ve svahu do 1 : 5,</v>
      </c>
      <c r="BB129" s="210"/>
      <c r="BC129" s="210"/>
      <c r="BD129" s="210"/>
      <c r="BE129" s="210"/>
      <c r="BF129" s="210"/>
      <c r="BG129" s="210"/>
      <c r="BH129" s="210"/>
    </row>
    <row r="130" spans="1:60" outlineLevel="2" x14ac:dyDescent="0.2">
      <c r="A130" s="217"/>
      <c r="B130" s="218"/>
      <c r="C130" s="242" t="s">
        <v>284</v>
      </c>
      <c r="D130" s="221"/>
      <c r="E130" s="222">
        <v>28</v>
      </c>
      <c r="F130" s="220"/>
      <c r="G130" s="220"/>
      <c r="H130" s="220"/>
      <c r="I130" s="220"/>
      <c r="J130" s="220"/>
      <c r="K130" s="220"/>
      <c r="L130" s="220"/>
      <c r="M130" s="220"/>
      <c r="N130" s="219"/>
      <c r="O130" s="219"/>
      <c r="P130" s="219"/>
      <c r="Q130" s="219"/>
      <c r="R130" s="220"/>
      <c r="S130" s="220"/>
      <c r="T130" s="220"/>
      <c r="U130" s="220"/>
      <c r="V130" s="220"/>
      <c r="W130" s="220"/>
      <c r="X130" s="220"/>
      <c r="Y130" s="220"/>
      <c r="Z130" s="210"/>
      <c r="AA130" s="210"/>
      <c r="AB130" s="210"/>
      <c r="AC130" s="210"/>
      <c r="AD130" s="210"/>
      <c r="AE130" s="210"/>
      <c r="AF130" s="210"/>
      <c r="AG130" s="210" t="s">
        <v>141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2" x14ac:dyDescent="0.2">
      <c r="A131" s="217"/>
      <c r="B131" s="218"/>
      <c r="C131" s="243"/>
      <c r="D131" s="238"/>
      <c r="E131" s="238"/>
      <c r="F131" s="238"/>
      <c r="G131" s="238"/>
      <c r="H131" s="220"/>
      <c r="I131" s="220"/>
      <c r="J131" s="220"/>
      <c r="K131" s="220"/>
      <c r="L131" s="220"/>
      <c r="M131" s="220"/>
      <c r="N131" s="219"/>
      <c r="O131" s="219"/>
      <c r="P131" s="219"/>
      <c r="Q131" s="219"/>
      <c r="R131" s="220"/>
      <c r="S131" s="220"/>
      <c r="T131" s="220"/>
      <c r="U131" s="220"/>
      <c r="V131" s="220"/>
      <c r="W131" s="220"/>
      <c r="X131" s="220"/>
      <c r="Y131" s="220"/>
      <c r="Z131" s="210"/>
      <c r="AA131" s="210"/>
      <c r="AB131" s="210"/>
      <c r="AC131" s="210"/>
      <c r="AD131" s="210"/>
      <c r="AE131" s="210"/>
      <c r="AF131" s="210"/>
      <c r="AG131" s="210" t="s">
        <v>143</v>
      </c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">
      <c r="A132" s="231">
        <v>28</v>
      </c>
      <c r="B132" s="232" t="s">
        <v>285</v>
      </c>
      <c r="C132" s="241" t="s">
        <v>286</v>
      </c>
      <c r="D132" s="233" t="s">
        <v>208</v>
      </c>
      <c r="E132" s="234">
        <v>130.65</v>
      </c>
      <c r="F132" s="235"/>
      <c r="G132" s="236">
        <f>ROUND(E132*F132,2)</f>
        <v>0</v>
      </c>
      <c r="H132" s="235"/>
      <c r="I132" s="236">
        <f>ROUND(E132*H132,2)</f>
        <v>0</v>
      </c>
      <c r="J132" s="235"/>
      <c r="K132" s="236">
        <f>ROUND(E132*J132,2)</f>
        <v>0</v>
      </c>
      <c r="L132" s="236">
        <v>21</v>
      </c>
      <c r="M132" s="236">
        <f>G132*(1+L132/100)</f>
        <v>0</v>
      </c>
      <c r="N132" s="234">
        <v>0</v>
      </c>
      <c r="O132" s="234">
        <f>ROUND(E132*N132,2)</f>
        <v>0</v>
      </c>
      <c r="P132" s="234">
        <v>0</v>
      </c>
      <c r="Q132" s="234">
        <f>ROUND(E132*P132,2)</f>
        <v>0</v>
      </c>
      <c r="R132" s="236" t="s">
        <v>209</v>
      </c>
      <c r="S132" s="236" t="s">
        <v>135</v>
      </c>
      <c r="T132" s="237" t="s">
        <v>135</v>
      </c>
      <c r="U132" s="220">
        <v>0</v>
      </c>
      <c r="V132" s="220">
        <f>ROUND(E132*U132,2)</f>
        <v>0</v>
      </c>
      <c r="W132" s="220"/>
      <c r="X132" s="220" t="s">
        <v>172</v>
      </c>
      <c r="Y132" s="220" t="s">
        <v>138</v>
      </c>
      <c r="Z132" s="210"/>
      <c r="AA132" s="210"/>
      <c r="AB132" s="210"/>
      <c r="AC132" s="210"/>
      <c r="AD132" s="210"/>
      <c r="AE132" s="210"/>
      <c r="AF132" s="210"/>
      <c r="AG132" s="210" t="s">
        <v>173</v>
      </c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2" x14ac:dyDescent="0.2">
      <c r="A133" s="217"/>
      <c r="B133" s="218"/>
      <c r="C133" s="242" t="s">
        <v>287</v>
      </c>
      <c r="D133" s="221"/>
      <c r="E133" s="222">
        <v>130.65</v>
      </c>
      <c r="F133" s="220"/>
      <c r="G133" s="220"/>
      <c r="H133" s="220"/>
      <c r="I133" s="220"/>
      <c r="J133" s="220"/>
      <c r="K133" s="220"/>
      <c r="L133" s="220"/>
      <c r="M133" s="220"/>
      <c r="N133" s="219"/>
      <c r="O133" s="219"/>
      <c r="P133" s="219"/>
      <c r="Q133" s="219"/>
      <c r="R133" s="220"/>
      <c r="S133" s="220"/>
      <c r="T133" s="220"/>
      <c r="U133" s="220"/>
      <c r="V133" s="220"/>
      <c r="W133" s="220"/>
      <c r="X133" s="220"/>
      <c r="Y133" s="220"/>
      <c r="Z133" s="210"/>
      <c r="AA133" s="210"/>
      <c r="AB133" s="210"/>
      <c r="AC133" s="210"/>
      <c r="AD133" s="210"/>
      <c r="AE133" s="210"/>
      <c r="AF133" s="210"/>
      <c r="AG133" s="210" t="s">
        <v>141</v>
      </c>
      <c r="AH133" s="210">
        <v>5</v>
      </c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2" x14ac:dyDescent="0.2">
      <c r="A134" s="217"/>
      <c r="B134" s="218"/>
      <c r="C134" s="243"/>
      <c r="D134" s="238"/>
      <c r="E134" s="238"/>
      <c r="F134" s="238"/>
      <c r="G134" s="238"/>
      <c r="H134" s="220"/>
      <c r="I134" s="220"/>
      <c r="J134" s="220"/>
      <c r="K134" s="220"/>
      <c r="L134" s="220"/>
      <c r="M134" s="220"/>
      <c r="N134" s="219"/>
      <c r="O134" s="219"/>
      <c r="P134" s="219"/>
      <c r="Q134" s="219"/>
      <c r="R134" s="220"/>
      <c r="S134" s="220"/>
      <c r="T134" s="220"/>
      <c r="U134" s="220"/>
      <c r="V134" s="220"/>
      <c r="W134" s="220"/>
      <c r="X134" s="220"/>
      <c r="Y134" s="220"/>
      <c r="Z134" s="210"/>
      <c r="AA134" s="210"/>
      <c r="AB134" s="210"/>
      <c r="AC134" s="210"/>
      <c r="AD134" s="210"/>
      <c r="AE134" s="210"/>
      <c r="AF134" s="210"/>
      <c r="AG134" s="210" t="s">
        <v>143</v>
      </c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1" x14ac:dyDescent="0.2">
      <c r="A135" s="231">
        <v>29</v>
      </c>
      <c r="B135" s="232" t="s">
        <v>288</v>
      </c>
      <c r="C135" s="241" t="s">
        <v>289</v>
      </c>
      <c r="D135" s="233" t="s">
        <v>208</v>
      </c>
      <c r="E135" s="234">
        <v>4.04</v>
      </c>
      <c r="F135" s="235"/>
      <c r="G135" s="236">
        <f>ROUND(E135*F135,2)</f>
        <v>0</v>
      </c>
      <c r="H135" s="235"/>
      <c r="I135" s="236">
        <f>ROUND(E135*H135,2)</f>
        <v>0</v>
      </c>
      <c r="J135" s="235"/>
      <c r="K135" s="236">
        <f>ROUND(E135*J135,2)</f>
        <v>0</v>
      </c>
      <c r="L135" s="236">
        <v>21</v>
      </c>
      <c r="M135" s="236">
        <f>G135*(1+L135/100)</f>
        <v>0</v>
      </c>
      <c r="N135" s="234">
        <v>0</v>
      </c>
      <c r="O135" s="234">
        <f>ROUND(E135*N135,2)</f>
        <v>0</v>
      </c>
      <c r="P135" s="234">
        <v>0</v>
      </c>
      <c r="Q135" s="234">
        <f>ROUND(E135*P135,2)</f>
        <v>0</v>
      </c>
      <c r="R135" s="236" t="s">
        <v>209</v>
      </c>
      <c r="S135" s="236" t="s">
        <v>135</v>
      </c>
      <c r="T135" s="237" t="s">
        <v>135</v>
      </c>
      <c r="U135" s="220">
        <v>0</v>
      </c>
      <c r="V135" s="220">
        <f>ROUND(E135*U135,2)</f>
        <v>0</v>
      </c>
      <c r="W135" s="220"/>
      <c r="X135" s="220" t="s">
        <v>172</v>
      </c>
      <c r="Y135" s="220" t="s">
        <v>138</v>
      </c>
      <c r="Z135" s="210"/>
      <c r="AA135" s="210"/>
      <c r="AB135" s="210"/>
      <c r="AC135" s="210"/>
      <c r="AD135" s="210"/>
      <c r="AE135" s="210"/>
      <c r="AF135" s="210"/>
      <c r="AG135" s="210" t="s">
        <v>173</v>
      </c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2" x14ac:dyDescent="0.2">
      <c r="A136" s="217"/>
      <c r="B136" s="218"/>
      <c r="C136" s="242" t="s">
        <v>290</v>
      </c>
      <c r="D136" s="221"/>
      <c r="E136" s="222">
        <v>4.04</v>
      </c>
      <c r="F136" s="220"/>
      <c r="G136" s="220"/>
      <c r="H136" s="220"/>
      <c r="I136" s="220"/>
      <c r="J136" s="220"/>
      <c r="K136" s="220"/>
      <c r="L136" s="220"/>
      <c r="M136" s="220"/>
      <c r="N136" s="219"/>
      <c r="O136" s="219"/>
      <c r="P136" s="219"/>
      <c r="Q136" s="219"/>
      <c r="R136" s="220"/>
      <c r="S136" s="220"/>
      <c r="T136" s="220"/>
      <c r="U136" s="220"/>
      <c r="V136" s="220"/>
      <c r="W136" s="220"/>
      <c r="X136" s="220"/>
      <c r="Y136" s="220"/>
      <c r="Z136" s="210"/>
      <c r="AA136" s="210"/>
      <c r="AB136" s="210"/>
      <c r="AC136" s="210"/>
      <c r="AD136" s="210"/>
      <c r="AE136" s="210"/>
      <c r="AF136" s="210"/>
      <c r="AG136" s="210" t="s">
        <v>141</v>
      </c>
      <c r="AH136" s="210">
        <v>5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2" x14ac:dyDescent="0.2">
      <c r="A137" s="217"/>
      <c r="B137" s="218"/>
      <c r="C137" s="243"/>
      <c r="D137" s="238"/>
      <c r="E137" s="238"/>
      <c r="F137" s="238"/>
      <c r="G137" s="238"/>
      <c r="H137" s="220"/>
      <c r="I137" s="220"/>
      <c r="J137" s="220"/>
      <c r="K137" s="220"/>
      <c r="L137" s="220"/>
      <c r="M137" s="220"/>
      <c r="N137" s="219"/>
      <c r="O137" s="219"/>
      <c r="P137" s="219"/>
      <c r="Q137" s="219"/>
      <c r="R137" s="220"/>
      <c r="S137" s="220"/>
      <c r="T137" s="220"/>
      <c r="U137" s="220"/>
      <c r="V137" s="220"/>
      <c r="W137" s="220"/>
      <c r="X137" s="220"/>
      <c r="Y137" s="220"/>
      <c r="Z137" s="210"/>
      <c r="AA137" s="210"/>
      <c r="AB137" s="210"/>
      <c r="AC137" s="210"/>
      <c r="AD137" s="210"/>
      <c r="AE137" s="210"/>
      <c r="AF137" s="210"/>
      <c r="AG137" s="210" t="s">
        <v>143</v>
      </c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31">
        <v>30</v>
      </c>
      <c r="B138" s="232" t="s">
        <v>291</v>
      </c>
      <c r="C138" s="241" t="s">
        <v>292</v>
      </c>
      <c r="D138" s="233" t="s">
        <v>208</v>
      </c>
      <c r="E138" s="234">
        <v>1</v>
      </c>
      <c r="F138" s="235"/>
      <c r="G138" s="236">
        <f>ROUND(E138*F138,2)</f>
        <v>0</v>
      </c>
      <c r="H138" s="235"/>
      <c r="I138" s="236">
        <f>ROUND(E138*H138,2)</f>
        <v>0</v>
      </c>
      <c r="J138" s="235"/>
      <c r="K138" s="236">
        <f>ROUND(E138*J138,2)</f>
        <v>0</v>
      </c>
      <c r="L138" s="236">
        <v>21</v>
      </c>
      <c r="M138" s="236">
        <f>G138*(1+L138/100)</f>
        <v>0</v>
      </c>
      <c r="N138" s="234">
        <v>0</v>
      </c>
      <c r="O138" s="234">
        <f>ROUND(E138*N138,2)</f>
        <v>0</v>
      </c>
      <c r="P138" s="234">
        <v>0</v>
      </c>
      <c r="Q138" s="234">
        <f>ROUND(E138*P138,2)</f>
        <v>0</v>
      </c>
      <c r="R138" s="236"/>
      <c r="S138" s="236" t="s">
        <v>146</v>
      </c>
      <c r="T138" s="237" t="s">
        <v>136</v>
      </c>
      <c r="U138" s="220">
        <v>0.4</v>
      </c>
      <c r="V138" s="220">
        <f>ROUND(E138*U138,2)</f>
        <v>0.4</v>
      </c>
      <c r="W138" s="220"/>
      <c r="X138" s="220" t="s">
        <v>172</v>
      </c>
      <c r="Y138" s="220" t="s">
        <v>138</v>
      </c>
      <c r="Z138" s="210"/>
      <c r="AA138" s="210"/>
      <c r="AB138" s="210"/>
      <c r="AC138" s="210"/>
      <c r="AD138" s="210"/>
      <c r="AE138" s="210"/>
      <c r="AF138" s="210"/>
      <c r="AG138" s="210" t="s">
        <v>173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2" x14ac:dyDescent="0.2">
      <c r="A139" s="217"/>
      <c r="B139" s="218"/>
      <c r="C139" s="242" t="s">
        <v>293</v>
      </c>
      <c r="D139" s="221"/>
      <c r="E139" s="222">
        <v>1</v>
      </c>
      <c r="F139" s="220"/>
      <c r="G139" s="220"/>
      <c r="H139" s="220"/>
      <c r="I139" s="220"/>
      <c r="J139" s="220"/>
      <c r="K139" s="220"/>
      <c r="L139" s="220"/>
      <c r="M139" s="220"/>
      <c r="N139" s="219"/>
      <c r="O139" s="219"/>
      <c r="P139" s="219"/>
      <c r="Q139" s="219"/>
      <c r="R139" s="220"/>
      <c r="S139" s="220"/>
      <c r="T139" s="220"/>
      <c r="U139" s="220"/>
      <c r="V139" s="220"/>
      <c r="W139" s="220"/>
      <c r="X139" s="220"/>
      <c r="Y139" s="220"/>
      <c r="Z139" s="210"/>
      <c r="AA139" s="210"/>
      <c r="AB139" s="210"/>
      <c r="AC139" s="210"/>
      <c r="AD139" s="210"/>
      <c r="AE139" s="210"/>
      <c r="AF139" s="210"/>
      <c r="AG139" s="210" t="s">
        <v>141</v>
      </c>
      <c r="AH139" s="210">
        <v>0</v>
      </c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2" x14ac:dyDescent="0.2">
      <c r="A140" s="217"/>
      <c r="B140" s="218"/>
      <c r="C140" s="243"/>
      <c r="D140" s="238"/>
      <c r="E140" s="238"/>
      <c r="F140" s="238"/>
      <c r="G140" s="238"/>
      <c r="H140" s="220"/>
      <c r="I140" s="220"/>
      <c r="J140" s="220"/>
      <c r="K140" s="220"/>
      <c r="L140" s="220"/>
      <c r="M140" s="220"/>
      <c r="N140" s="219"/>
      <c r="O140" s="219"/>
      <c r="P140" s="219"/>
      <c r="Q140" s="219"/>
      <c r="R140" s="220"/>
      <c r="S140" s="220"/>
      <c r="T140" s="220"/>
      <c r="U140" s="220"/>
      <c r="V140" s="220"/>
      <c r="W140" s="220"/>
      <c r="X140" s="220"/>
      <c r="Y140" s="220"/>
      <c r="Z140" s="210"/>
      <c r="AA140" s="210"/>
      <c r="AB140" s="210"/>
      <c r="AC140" s="210"/>
      <c r="AD140" s="210"/>
      <c r="AE140" s="210"/>
      <c r="AF140" s="210"/>
      <c r="AG140" s="210" t="s">
        <v>143</v>
      </c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31">
        <v>31</v>
      </c>
      <c r="B141" s="232" t="s">
        <v>294</v>
      </c>
      <c r="C141" s="241" t="s">
        <v>295</v>
      </c>
      <c r="D141" s="233" t="s">
        <v>296</v>
      </c>
      <c r="E141" s="234">
        <v>4.62</v>
      </c>
      <c r="F141" s="235"/>
      <c r="G141" s="236">
        <f>ROUND(E141*F141,2)</f>
        <v>0</v>
      </c>
      <c r="H141" s="235"/>
      <c r="I141" s="236">
        <f>ROUND(E141*H141,2)</f>
        <v>0</v>
      </c>
      <c r="J141" s="235"/>
      <c r="K141" s="236">
        <f>ROUND(E141*J141,2)</f>
        <v>0</v>
      </c>
      <c r="L141" s="236">
        <v>21</v>
      </c>
      <c r="M141" s="236">
        <f>G141*(1+L141/100)</f>
        <v>0</v>
      </c>
      <c r="N141" s="234">
        <v>1E-3</v>
      </c>
      <c r="O141" s="234">
        <f>ROUND(E141*N141,2)</f>
        <v>0</v>
      </c>
      <c r="P141" s="234">
        <v>0</v>
      </c>
      <c r="Q141" s="234">
        <f>ROUND(E141*P141,2)</f>
        <v>0</v>
      </c>
      <c r="R141" s="236" t="s">
        <v>297</v>
      </c>
      <c r="S141" s="236" t="s">
        <v>135</v>
      </c>
      <c r="T141" s="237" t="s">
        <v>135</v>
      </c>
      <c r="U141" s="220">
        <v>0</v>
      </c>
      <c r="V141" s="220">
        <f>ROUND(E141*U141,2)</f>
        <v>0</v>
      </c>
      <c r="W141" s="220"/>
      <c r="X141" s="220" t="s">
        <v>298</v>
      </c>
      <c r="Y141" s="220" t="s">
        <v>138</v>
      </c>
      <c r="Z141" s="210"/>
      <c r="AA141" s="210"/>
      <c r="AB141" s="210"/>
      <c r="AC141" s="210"/>
      <c r="AD141" s="210"/>
      <c r="AE141" s="210"/>
      <c r="AF141" s="210"/>
      <c r="AG141" s="210" t="s">
        <v>299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2" x14ac:dyDescent="0.2">
      <c r="A142" s="217"/>
      <c r="B142" s="218"/>
      <c r="C142" s="242" t="s">
        <v>300</v>
      </c>
      <c r="D142" s="221"/>
      <c r="E142" s="222">
        <v>4.62</v>
      </c>
      <c r="F142" s="220"/>
      <c r="G142" s="220"/>
      <c r="H142" s="220"/>
      <c r="I142" s="220"/>
      <c r="J142" s="220"/>
      <c r="K142" s="220"/>
      <c r="L142" s="220"/>
      <c r="M142" s="220"/>
      <c r="N142" s="219"/>
      <c r="O142" s="219"/>
      <c r="P142" s="219"/>
      <c r="Q142" s="219"/>
      <c r="R142" s="220"/>
      <c r="S142" s="220"/>
      <c r="T142" s="220"/>
      <c r="U142" s="220"/>
      <c r="V142" s="220"/>
      <c r="W142" s="220"/>
      <c r="X142" s="220"/>
      <c r="Y142" s="220"/>
      <c r="Z142" s="210"/>
      <c r="AA142" s="210"/>
      <c r="AB142" s="210"/>
      <c r="AC142" s="210"/>
      <c r="AD142" s="210"/>
      <c r="AE142" s="210"/>
      <c r="AF142" s="210"/>
      <c r="AG142" s="210" t="s">
        <v>141</v>
      </c>
      <c r="AH142" s="210">
        <v>5</v>
      </c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outlineLevel="2" x14ac:dyDescent="0.2">
      <c r="A143" s="217"/>
      <c r="B143" s="218"/>
      <c r="C143" s="243"/>
      <c r="D143" s="238"/>
      <c r="E143" s="238"/>
      <c r="F143" s="238"/>
      <c r="G143" s="238"/>
      <c r="H143" s="220"/>
      <c r="I143" s="220"/>
      <c r="J143" s="220"/>
      <c r="K143" s="220"/>
      <c r="L143" s="220"/>
      <c r="M143" s="220"/>
      <c r="N143" s="219"/>
      <c r="O143" s="219"/>
      <c r="P143" s="219"/>
      <c r="Q143" s="219"/>
      <c r="R143" s="220"/>
      <c r="S143" s="220"/>
      <c r="T143" s="220"/>
      <c r="U143" s="220"/>
      <c r="V143" s="220"/>
      <c r="W143" s="220"/>
      <c r="X143" s="220"/>
      <c r="Y143" s="220"/>
      <c r="Z143" s="210"/>
      <c r="AA143" s="210"/>
      <c r="AB143" s="210"/>
      <c r="AC143" s="210"/>
      <c r="AD143" s="210"/>
      <c r="AE143" s="210"/>
      <c r="AF143" s="210"/>
      <c r="AG143" s="210" t="s">
        <v>143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31">
        <v>32</v>
      </c>
      <c r="B144" s="232" t="s">
        <v>301</v>
      </c>
      <c r="C144" s="241" t="s">
        <v>302</v>
      </c>
      <c r="D144" s="233" t="s">
        <v>208</v>
      </c>
      <c r="E144" s="234">
        <v>2.8</v>
      </c>
      <c r="F144" s="235"/>
      <c r="G144" s="236">
        <f>ROUND(E144*F144,2)</f>
        <v>0</v>
      </c>
      <c r="H144" s="235"/>
      <c r="I144" s="236">
        <f>ROUND(E144*H144,2)</f>
        <v>0</v>
      </c>
      <c r="J144" s="235"/>
      <c r="K144" s="236">
        <f>ROUND(E144*J144,2)</f>
        <v>0</v>
      </c>
      <c r="L144" s="236">
        <v>21</v>
      </c>
      <c r="M144" s="236">
        <f>G144*(1+L144/100)</f>
        <v>0</v>
      </c>
      <c r="N144" s="234">
        <v>1.67</v>
      </c>
      <c r="O144" s="234">
        <f>ROUND(E144*N144,2)</f>
        <v>4.68</v>
      </c>
      <c r="P144" s="234">
        <v>0</v>
      </c>
      <c r="Q144" s="234">
        <f>ROUND(E144*P144,2)</f>
        <v>0</v>
      </c>
      <c r="R144" s="236" t="s">
        <v>297</v>
      </c>
      <c r="S144" s="236" t="s">
        <v>303</v>
      </c>
      <c r="T144" s="237" t="s">
        <v>303</v>
      </c>
      <c r="U144" s="220">
        <v>0</v>
      </c>
      <c r="V144" s="220">
        <f>ROUND(E144*U144,2)</f>
        <v>0</v>
      </c>
      <c r="W144" s="220"/>
      <c r="X144" s="220" t="s">
        <v>298</v>
      </c>
      <c r="Y144" s="220" t="s">
        <v>138</v>
      </c>
      <c r="Z144" s="210"/>
      <c r="AA144" s="210"/>
      <c r="AB144" s="210"/>
      <c r="AC144" s="210"/>
      <c r="AD144" s="210"/>
      <c r="AE144" s="210"/>
      <c r="AF144" s="210"/>
      <c r="AG144" s="210" t="s">
        <v>299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2" x14ac:dyDescent="0.2">
      <c r="A145" s="217"/>
      <c r="B145" s="218"/>
      <c r="C145" s="242" t="s">
        <v>304</v>
      </c>
      <c r="D145" s="221"/>
      <c r="E145" s="222">
        <v>2.8</v>
      </c>
      <c r="F145" s="220"/>
      <c r="G145" s="220"/>
      <c r="H145" s="220"/>
      <c r="I145" s="220"/>
      <c r="J145" s="220"/>
      <c r="K145" s="220"/>
      <c r="L145" s="220"/>
      <c r="M145" s="220"/>
      <c r="N145" s="219"/>
      <c r="O145" s="219"/>
      <c r="P145" s="219"/>
      <c r="Q145" s="219"/>
      <c r="R145" s="220"/>
      <c r="S145" s="220"/>
      <c r="T145" s="220"/>
      <c r="U145" s="220"/>
      <c r="V145" s="220"/>
      <c r="W145" s="220"/>
      <c r="X145" s="220"/>
      <c r="Y145" s="220"/>
      <c r="Z145" s="210"/>
      <c r="AA145" s="210"/>
      <c r="AB145" s="210"/>
      <c r="AC145" s="210"/>
      <c r="AD145" s="210"/>
      <c r="AE145" s="210"/>
      <c r="AF145" s="210"/>
      <c r="AG145" s="210" t="s">
        <v>141</v>
      </c>
      <c r="AH145" s="210">
        <v>0</v>
      </c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2" x14ac:dyDescent="0.2">
      <c r="A146" s="217"/>
      <c r="B146" s="218"/>
      <c r="C146" s="243"/>
      <c r="D146" s="238"/>
      <c r="E146" s="238"/>
      <c r="F146" s="238"/>
      <c r="G146" s="238"/>
      <c r="H146" s="220"/>
      <c r="I146" s="220"/>
      <c r="J146" s="220"/>
      <c r="K146" s="220"/>
      <c r="L146" s="220"/>
      <c r="M146" s="220"/>
      <c r="N146" s="219"/>
      <c r="O146" s="219"/>
      <c r="P146" s="219"/>
      <c r="Q146" s="219"/>
      <c r="R146" s="220"/>
      <c r="S146" s="220"/>
      <c r="T146" s="220"/>
      <c r="U146" s="220"/>
      <c r="V146" s="220"/>
      <c r="W146" s="220"/>
      <c r="X146" s="220"/>
      <c r="Y146" s="220"/>
      <c r="Z146" s="210"/>
      <c r="AA146" s="210"/>
      <c r="AB146" s="210"/>
      <c r="AC146" s="210"/>
      <c r="AD146" s="210"/>
      <c r="AE146" s="210"/>
      <c r="AF146" s="210"/>
      <c r="AG146" s="210" t="s">
        <v>143</v>
      </c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x14ac:dyDescent="0.2">
      <c r="A147" s="224" t="s">
        <v>130</v>
      </c>
      <c r="B147" s="225" t="s">
        <v>83</v>
      </c>
      <c r="C147" s="240" t="s">
        <v>84</v>
      </c>
      <c r="D147" s="226"/>
      <c r="E147" s="227"/>
      <c r="F147" s="228"/>
      <c r="G147" s="228">
        <f>SUMIF(AG148:AG182,"&lt;&gt;NOR",G148:G182)</f>
        <v>0</v>
      </c>
      <c r="H147" s="228"/>
      <c r="I147" s="228">
        <f>SUM(I148:I182)</f>
        <v>0</v>
      </c>
      <c r="J147" s="228"/>
      <c r="K147" s="228">
        <f>SUM(K148:K182)</f>
        <v>0</v>
      </c>
      <c r="L147" s="228"/>
      <c r="M147" s="228">
        <f>SUM(M148:M182)</f>
        <v>0</v>
      </c>
      <c r="N147" s="227"/>
      <c r="O147" s="227">
        <f>SUM(O148:O182)</f>
        <v>38.9</v>
      </c>
      <c r="P147" s="227"/>
      <c r="Q147" s="227">
        <f>SUM(Q148:Q182)</f>
        <v>0</v>
      </c>
      <c r="R147" s="228"/>
      <c r="S147" s="228"/>
      <c r="T147" s="229"/>
      <c r="U147" s="223"/>
      <c r="V147" s="223">
        <f>SUM(V148:V182)</f>
        <v>39.24</v>
      </c>
      <c r="W147" s="223"/>
      <c r="X147" s="223"/>
      <c r="Y147" s="223"/>
      <c r="AG147" t="s">
        <v>131</v>
      </c>
    </row>
    <row r="148" spans="1:60" outlineLevel="1" x14ac:dyDescent="0.2">
      <c r="A148" s="231">
        <v>33</v>
      </c>
      <c r="B148" s="232" t="s">
        <v>305</v>
      </c>
      <c r="C148" s="241" t="s">
        <v>306</v>
      </c>
      <c r="D148" s="233" t="s">
        <v>208</v>
      </c>
      <c r="E148" s="234">
        <v>18.850000000000001</v>
      </c>
      <c r="F148" s="235"/>
      <c r="G148" s="236">
        <f>ROUND(E148*F148,2)</f>
        <v>0</v>
      </c>
      <c r="H148" s="235"/>
      <c r="I148" s="236">
        <f>ROUND(E148*H148,2)</f>
        <v>0</v>
      </c>
      <c r="J148" s="235"/>
      <c r="K148" s="236">
        <f>ROUND(E148*J148,2)</f>
        <v>0</v>
      </c>
      <c r="L148" s="236">
        <v>21</v>
      </c>
      <c r="M148" s="236">
        <f>G148*(1+L148/100)</f>
        <v>0</v>
      </c>
      <c r="N148" s="234">
        <v>1.8907700000000001</v>
      </c>
      <c r="O148" s="234">
        <f>ROUND(E148*N148,2)</f>
        <v>35.64</v>
      </c>
      <c r="P148" s="234">
        <v>0</v>
      </c>
      <c r="Q148" s="234">
        <f>ROUND(E148*P148,2)</f>
        <v>0</v>
      </c>
      <c r="R148" s="236" t="s">
        <v>307</v>
      </c>
      <c r="S148" s="236" t="s">
        <v>135</v>
      </c>
      <c r="T148" s="237" t="s">
        <v>135</v>
      </c>
      <c r="U148" s="220">
        <v>1.7</v>
      </c>
      <c r="V148" s="220">
        <f>ROUND(E148*U148,2)</f>
        <v>32.049999999999997</v>
      </c>
      <c r="W148" s="220"/>
      <c r="X148" s="220" t="s">
        <v>172</v>
      </c>
      <c r="Y148" s="220" t="s">
        <v>138</v>
      </c>
      <c r="Z148" s="210"/>
      <c r="AA148" s="210"/>
      <c r="AB148" s="210"/>
      <c r="AC148" s="210"/>
      <c r="AD148" s="210"/>
      <c r="AE148" s="210"/>
      <c r="AF148" s="210"/>
      <c r="AG148" s="210" t="s">
        <v>173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2" x14ac:dyDescent="0.2">
      <c r="A149" s="217"/>
      <c r="B149" s="218"/>
      <c r="C149" s="251" t="s">
        <v>308</v>
      </c>
      <c r="D149" s="248"/>
      <c r="E149" s="248"/>
      <c r="F149" s="248"/>
      <c r="G149" s="248"/>
      <c r="H149" s="220"/>
      <c r="I149" s="220"/>
      <c r="J149" s="220"/>
      <c r="K149" s="220"/>
      <c r="L149" s="220"/>
      <c r="M149" s="220"/>
      <c r="N149" s="219"/>
      <c r="O149" s="219"/>
      <c r="P149" s="219"/>
      <c r="Q149" s="219"/>
      <c r="R149" s="220"/>
      <c r="S149" s="220"/>
      <c r="T149" s="220"/>
      <c r="U149" s="220"/>
      <c r="V149" s="220"/>
      <c r="W149" s="220"/>
      <c r="X149" s="220"/>
      <c r="Y149" s="220"/>
      <c r="Z149" s="210"/>
      <c r="AA149" s="210"/>
      <c r="AB149" s="210"/>
      <c r="AC149" s="210"/>
      <c r="AD149" s="210"/>
      <c r="AE149" s="210"/>
      <c r="AF149" s="210"/>
      <c r="AG149" s="210" t="s">
        <v>175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2" x14ac:dyDescent="0.2">
      <c r="A150" s="217"/>
      <c r="B150" s="218"/>
      <c r="C150" s="242" t="s">
        <v>309</v>
      </c>
      <c r="D150" s="221"/>
      <c r="E150" s="222">
        <v>5.75</v>
      </c>
      <c r="F150" s="220"/>
      <c r="G150" s="220"/>
      <c r="H150" s="220"/>
      <c r="I150" s="220"/>
      <c r="J150" s="220"/>
      <c r="K150" s="220"/>
      <c r="L150" s="220"/>
      <c r="M150" s="220"/>
      <c r="N150" s="219"/>
      <c r="O150" s="219"/>
      <c r="P150" s="219"/>
      <c r="Q150" s="219"/>
      <c r="R150" s="220"/>
      <c r="S150" s="220"/>
      <c r="T150" s="220"/>
      <c r="U150" s="220"/>
      <c r="V150" s="220"/>
      <c r="W150" s="220"/>
      <c r="X150" s="220"/>
      <c r="Y150" s="220"/>
      <c r="Z150" s="210"/>
      <c r="AA150" s="210"/>
      <c r="AB150" s="210"/>
      <c r="AC150" s="210"/>
      <c r="AD150" s="210"/>
      <c r="AE150" s="210"/>
      <c r="AF150" s="210"/>
      <c r="AG150" s="210" t="s">
        <v>141</v>
      </c>
      <c r="AH150" s="210">
        <v>0</v>
      </c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3" x14ac:dyDescent="0.2">
      <c r="A151" s="217"/>
      <c r="B151" s="218"/>
      <c r="C151" s="242" t="s">
        <v>310</v>
      </c>
      <c r="D151" s="221"/>
      <c r="E151" s="222">
        <v>5.75</v>
      </c>
      <c r="F151" s="220"/>
      <c r="G151" s="220"/>
      <c r="H151" s="220"/>
      <c r="I151" s="220"/>
      <c r="J151" s="220"/>
      <c r="K151" s="220"/>
      <c r="L151" s="220"/>
      <c r="M151" s="220"/>
      <c r="N151" s="219"/>
      <c r="O151" s="219"/>
      <c r="P151" s="219"/>
      <c r="Q151" s="219"/>
      <c r="R151" s="220"/>
      <c r="S151" s="220"/>
      <c r="T151" s="220"/>
      <c r="U151" s="220"/>
      <c r="V151" s="220"/>
      <c r="W151" s="220"/>
      <c r="X151" s="220"/>
      <c r="Y151" s="220"/>
      <c r="Z151" s="210"/>
      <c r="AA151" s="210"/>
      <c r="AB151" s="210"/>
      <c r="AC151" s="210"/>
      <c r="AD151" s="210"/>
      <c r="AE151" s="210"/>
      <c r="AF151" s="210"/>
      <c r="AG151" s="210" t="s">
        <v>141</v>
      </c>
      <c r="AH151" s="210">
        <v>0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3" x14ac:dyDescent="0.2">
      <c r="A152" s="217"/>
      <c r="B152" s="218"/>
      <c r="C152" s="242" t="s">
        <v>311</v>
      </c>
      <c r="D152" s="221"/>
      <c r="E152" s="222">
        <v>5.75</v>
      </c>
      <c r="F152" s="220"/>
      <c r="G152" s="220"/>
      <c r="H152" s="220"/>
      <c r="I152" s="220"/>
      <c r="J152" s="220"/>
      <c r="K152" s="220"/>
      <c r="L152" s="220"/>
      <c r="M152" s="220"/>
      <c r="N152" s="219"/>
      <c r="O152" s="219"/>
      <c r="P152" s="219"/>
      <c r="Q152" s="219"/>
      <c r="R152" s="220"/>
      <c r="S152" s="220"/>
      <c r="T152" s="220"/>
      <c r="U152" s="220"/>
      <c r="V152" s="220"/>
      <c r="W152" s="220"/>
      <c r="X152" s="220"/>
      <c r="Y152" s="220"/>
      <c r="Z152" s="210"/>
      <c r="AA152" s="210"/>
      <c r="AB152" s="210"/>
      <c r="AC152" s="210"/>
      <c r="AD152" s="210"/>
      <c r="AE152" s="210"/>
      <c r="AF152" s="210"/>
      <c r="AG152" s="210" t="s">
        <v>141</v>
      </c>
      <c r="AH152" s="210">
        <v>0</v>
      </c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3" x14ac:dyDescent="0.2">
      <c r="A153" s="217"/>
      <c r="B153" s="218"/>
      <c r="C153" s="242" t="s">
        <v>312</v>
      </c>
      <c r="D153" s="221"/>
      <c r="E153" s="222">
        <v>1.6</v>
      </c>
      <c r="F153" s="220"/>
      <c r="G153" s="220"/>
      <c r="H153" s="220"/>
      <c r="I153" s="220"/>
      <c r="J153" s="220"/>
      <c r="K153" s="220"/>
      <c r="L153" s="220"/>
      <c r="M153" s="220"/>
      <c r="N153" s="219"/>
      <c r="O153" s="219"/>
      <c r="P153" s="219"/>
      <c r="Q153" s="219"/>
      <c r="R153" s="220"/>
      <c r="S153" s="220"/>
      <c r="T153" s="220"/>
      <c r="U153" s="220"/>
      <c r="V153" s="220"/>
      <c r="W153" s="220"/>
      <c r="X153" s="220"/>
      <c r="Y153" s="220"/>
      <c r="Z153" s="210"/>
      <c r="AA153" s="210"/>
      <c r="AB153" s="210"/>
      <c r="AC153" s="210"/>
      <c r="AD153" s="210"/>
      <c r="AE153" s="210"/>
      <c r="AF153" s="210"/>
      <c r="AG153" s="210" t="s">
        <v>141</v>
      </c>
      <c r="AH153" s="210">
        <v>0</v>
      </c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2" x14ac:dyDescent="0.2">
      <c r="A154" s="217"/>
      <c r="B154" s="218"/>
      <c r="C154" s="243"/>
      <c r="D154" s="238"/>
      <c r="E154" s="238"/>
      <c r="F154" s="238"/>
      <c r="G154" s="238"/>
      <c r="H154" s="220"/>
      <c r="I154" s="220"/>
      <c r="J154" s="220"/>
      <c r="K154" s="220"/>
      <c r="L154" s="220"/>
      <c r="M154" s="220"/>
      <c r="N154" s="219"/>
      <c r="O154" s="219"/>
      <c r="P154" s="219"/>
      <c r="Q154" s="219"/>
      <c r="R154" s="220"/>
      <c r="S154" s="220"/>
      <c r="T154" s="220"/>
      <c r="U154" s="220"/>
      <c r="V154" s="220"/>
      <c r="W154" s="220"/>
      <c r="X154" s="220"/>
      <c r="Y154" s="220"/>
      <c r="Z154" s="210"/>
      <c r="AA154" s="210"/>
      <c r="AB154" s="210"/>
      <c r="AC154" s="210"/>
      <c r="AD154" s="210"/>
      <c r="AE154" s="210"/>
      <c r="AF154" s="210"/>
      <c r="AG154" s="210" t="s">
        <v>143</v>
      </c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ht="22.5" outlineLevel="1" x14ac:dyDescent="0.2">
      <c r="A155" s="231">
        <v>34</v>
      </c>
      <c r="B155" s="232" t="s">
        <v>313</v>
      </c>
      <c r="C155" s="241" t="s">
        <v>314</v>
      </c>
      <c r="D155" s="233" t="s">
        <v>315</v>
      </c>
      <c r="E155" s="234">
        <v>36</v>
      </c>
      <c r="F155" s="235"/>
      <c r="G155" s="236">
        <f>ROUND(E155*F155,2)</f>
        <v>0</v>
      </c>
      <c r="H155" s="235"/>
      <c r="I155" s="236">
        <f>ROUND(E155*H155,2)</f>
        <v>0</v>
      </c>
      <c r="J155" s="235"/>
      <c r="K155" s="236">
        <f>ROUND(E155*J155,2)</f>
        <v>0</v>
      </c>
      <c r="L155" s="236">
        <v>21</v>
      </c>
      <c r="M155" s="236">
        <f>G155*(1+L155/100)</f>
        <v>0</v>
      </c>
      <c r="N155" s="234">
        <v>1.65E-3</v>
      </c>
      <c r="O155" s="234">
        <f>ROUND(E155*N155,2)</f>
        <v>0.06</v>
      </c>
      <c r="P155" s="234">
        <v>0</v>
      </c>
      <c r="Q155" s="234">
        <f>ROUND(E155*P155,2)</f>
        <v>0</v>
      </c>
      <c r="R155" s="236" t="s">
        <v>307</v>
      </c>
      <c r="S155" s="236" t="s">
        <v>135</v>
      </c>
      <c r="T155" s="237" t="s">
        <v>135</v>
      </c>
      <c r="U155" s="220">
        <v>7.0000000000000007E-2</v>
      </c>
      <c r="V155" s="220">
        <f>ROUND(E155*U155,2)</f>
        <v>2.52</v>
      </c>
      <c r="W155" s="220"/>
      <c r="X155" s="220" t="s">
        <v>172</v>
      </c>
      <c r="Y155" s="220" t="s">
        <v>138</v>
      </c>
      <c r="Z155" s="210"/>
      <c r="AA155" s="210"/>
      <c r="AB155" s="210"/>
      <c r="AC155" s="210"/>
      <c r="AD155" s="210"/>
      <c r="AE155" s="210"/>
      <c r="AF155" s="210"/>
      <c r="AG155" s="210" t="s">
        <v>173</v>
      </c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2" x14ac:dyDescent="0.2">
      <c r="A156" s="217"/>
      <c r="B156" s="218"/>
      <c r="C156" s="242" t="s">
        <v>316</v>
      </c>
      <c r="D156" s="221"/>
      <c r="E156" s="222">
        <v>12</v>
      </c>
      <c r="F156" s="220"/>
      <c r="G156" s="220"/>
      <c r="H156" s="220"/>
      <c r="I156" s="220"/>
      <c r="J156" s="220"/>
      <c r="K156" s="220"/>
      <c r="L156" s="220"/>
      <c r="M156" s="220"/>
      <c r="N156" s="219"/>
      <c r="O156" s="219"/>
      <c r="P156" s="219"/>
      <c r="Q156" s="219"/>
      <c r="R156" s="220"/>
      <c r="S156" s="220"/>
      <c r="T156" s="220"/>
      <c r="U156" s="220"/>
      <c r="V156" s="220"/>
      <c r="W156" s="220"/>
      <c r="X156" s="220"/>
      <c r="Y156" s="220"/>
      <c r="Z156" s="210"/>
      <c r="AA156" s="210"/>
      <c r="AB156" s="210"/>
      <c r="AC156" s="210"/>
      <c r="AD156" s="210"/>
      <c r="AE156" s="210"/>
      <c r="AF156" s="210"/>
      <c r="AG156" s="210" t="s">
        <v>141</v>
      </c>
      <c r="AH156" s="210">
        <v>0</v>
      </c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3" x14ac:dyDescent="0.2">
      <c r="A157" s="217"/>
      <c r="B157" s="218"/>
      <c r="C157" s="242" t="s">
        <v>317</v>
      </c>
      <c r="D157" s="221"/>
      <c r="E157" s="222">
        <v>12</v>
      </c>
      <c r="F157" s="220"/>
      <c r="G157" s="220"/>
      <c r="H157" s="220"/>
      <c r="I157" s="220"/>
      <c r="J157" s="220"/>
      <c r="K157" s="220"/>
      <c r="L157" s="220"/>
      <c r="M157" s="220"/>
      <c r="N157" s="219"/>
      <c r="O157" s="219"/>
      <c r="P157" s="219"/>
      <c r="Q157" s="219"/>
      <c r="R157" s="220"/>
      <c r="S157" s="220"/>
      <c r="T157" s="220"/>
      <c r="U157" s="220"/>
      <c r="V157" s="220"/>
      <c r="W157" s="220"/>
      <c r="X157" s="220"/>
      <c r="Y157" s="220"/>
      <c r="Z157" s="210"/>
      <c r="AA157" s="210"/>
      <c r="AB157" s="210"/>
      <c r="AC157" s="210"/>
      <c r="AD157" s="210"/>
      <c r="AE157" s="210"/>
      <c r="AF157" s="210"/>
      <c r="AG157" s="210" t="s">
        <v>141</v>
      </c>
      <c r="AH157" s="210">
        <v>0</v>
      </c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3" x14ac:dyDescent="0.2">
      <c r="A158" s="217"/>
      <c r="B158" s="218"/>
      <c r="C158" s="242" t="s">
        <v>318</v>
      </c>
      <c r="D158" s="221"/>
      <c r="E158" s="222">
        <v>12</v>
      </c>
      <c r="F158" s="220"/>
      <c r="G158" s="220"/>
      <c r="H158" s="220"/>
      <c r="I158" s="220"/>
      <c r="J158" s="220"/>
      <c r="K158" s="220"/>
      <c r="L158" s="220"/>
      <c r="M158" s="220"/>
      <c r="N158" s="219"/>
      <c r="O158" s="219"/>
      <c r="P158" s="219"/>
      <c r="Q158" s="219"/>
      <c r="R158" s="220"/>
      <c r="S158" s="220"/>
      <c r="T158" s="220"/>
      <c r="U158" s="220"/>
      <c r="V158" s="220"/>
      <c r="W158" s="220"/>
      <c r="X158" s="220"/>
      <c r="Y158" s="220"/>
      <c r="Z158" s="210"/>
      <c r="AA158" s="210"/>
      <c r="AB158" s="210"/>
      <c r="AC158" s="210"/>
      <c r="AD158" s="210"/>
      <c r="AE158" s="210"/>
      <c r="AF158" s="210"/>
      <c r="AG158" s="210" t="s">
        <v>141</v>
      </c>
      <c r="AH158" s="210">
        <v>0</v>
      </c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outlineLevel="2" x14ac:dyDescent="0.2">
      <c r="A159" s="217"/>
      <c r="B159" s="218"/>
      <c r="C159" s="243"/>
      <c r="D159" s="238"/>
      <c r="E159" s="238"/>
      <c r="F159" s="238"/>
      <c r="G159" s="238"/>
      <c r="H159" s="220"/>
      <c r="I159" s="220"/>
      <c r="J159" s="220"/>
      <c r="K159" s="220"/>
      <c r="L159" s="220"/>
      <c r="M159" s="220"/>
      <c r="N159" s="219"/>
      <c r="O159" s="219"/>
      <c r="P159" s="219"/>
      <c r="Q159" s="219"/>
      <c r="R159" s="220"/>
      <c r="S159" s="220"/>
      <c r="T159" s="220"/>
      <c r="U159" s="220"/>
      <c r="V159" s="220"/>
      <c r="W159" s="220"/>
      <c r="X159" s="220"/>
      <c r="Y159" s="220"/>
      <c r="Z159" s="210"/>
      <c r="AA159" s="210"/>
      <c r="AB159" s="210"/>
      <c r="AC159" s="210"/>
      <c r="AD159" s="210"/>
      <c r="AE159" s="210"/>
      <c r="AF159" s="210"/>
      <c r="AG159" s="210" t="s">
        <v>143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ht="22.5" outlineLevel="1" x14ac:dyDescent="0.2">
      <c r="A160" s="231">
        <v>35</v>
      </c>
      <c r="B160" s="232" t="s">
        <v>319</v>
      </c>
      <c r="C160" s="241" t="s">
        <v>320</v>
      </c>
      <c r="D160" s="233" t="s">
        <v>315</v>
      </c>
      <c r="E160" s="234">
        <v>3</v>
      </c>
      <c r="F160" s="235"/>
      <c r="G160" s="236">
        <f>ROUND(E160*F160,2)</f>
        <v>0</v>
      </c>
      <c r="H160" s="235"/>
      <c r="I160" s="236">
        <f>ROUND(E160*H160,2)</f>
        <v>0</v>
      </c>
      <c r="J160" s="235"/>
      <c r="K160" s="236">
        <f>ROUND(E160*J160,2)</f>
        <v>0</v>
      </c>
      <c r="L160" s="236">
        <v>21</v>
      </c>
      <c r="M160" s="236">
        <f>G160*(1+L160/100)</f>
        <v>0</v>
      </c>
      <c r="N160" s="234">
        <v>6.6E-3</v>
      </c>
      <c r="O160" s="234">
        <f>ROUND(E160*N160,2)</f>
        <v>0.02</v>
      </c>
      <c r="P160" s="234">
        <v>0</v>
      </c>
      <c r="Q160" s="234">
        <f>ROUND(E160*P160,2)</f>
        <v>0</v>
      </c>
      <c r="R160" s="236" t="s">
        <v>307</v>
      </c>
      <c r="S160" s="236" t="s">
        <v>135</v>
      </c>
      <c r="T160" s="237" t="s">
        <v>135</v>
      </c>
      <c r="U160" s="220">
        <v>0.28000000000000003</v>
      </c>
      <c r="V160" s="220">
        <f>ROUND(E160*U160,2)</f>
        <v>0.84</v>
      </c>
      <c r="W160" s="220"/>
      <c r="X160" s="220" t="s">
        <v>172</v>
      </c>
      <c r="Y160" s="220" t="s">
        <v>138</v>
      </c>
      <c r="Z160" s="210"/>
      <c r="AA160" s="210"/>
      <c r="AB160" s="210"/>
      <c r="AC160" s="210"/>
      <c r="AD160" s="210"/>
      <c r="AE160" s="210"/>
      <c r="AF160" s="210"/>
      <c r="AG160" s="210" t="s">
        <v>173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2" x14ac:dyDescent="0.2">
      <c r="A161" s="217"/>
      <c r="B161" s="218"/>
      <c r="C161" s="242" t="s">
        <v>321</v>
      </c>
      <c r="D161" s="221"/>
      <c r="E161" s="222">
        <v>3</v>
      </c>
      <c r="F161" s="220"/>
      <c r="G161" s="220"/>
      <c r="H161" s="220"/>
      <c r="I161" s="220"/>
      <c r="J161" s="220"/>
      <c r="K161" s="220"/>
      <c r="L161" s="220"/>
      <c r="M161" s="220"/>
      <c r="N161" s="219"/>
      <c r="O161" s="219"/>
      <c r="P161" s="219"/>
      <c r="Q161" s="219"/>
      <c r="R161" s="220"/>
      <c r="S161" s="220"/>
      <c r="T161" s="220"/>
      <c r="U161" s="220"/>
      <c r="V161" s="220"/>
      <c r="W161" s="220"/>
      <c r="X161" s="220"/>
      <c r="Y161" s="220"/>
      <c r="Z161" s="210"/>
      <c r="AA161" s="210"/>
      <c r="AB161" s="210"/>
      <c r="AC161" s="210"/>
      <c r="AD161" s="210"/>
      <c r="AE161" s="210"/>
      <c r="AF161" s="210"/>
      <c r="AG161" s="210" t="s">
        <v>141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2" x14ac:dyDescent="0.2">
      <c r="A162" s="217"/>
      <c r="B162" s="218"/>
      <c r="C162" s="243"/>
      <c r="D162" s="238"/>
      <c r="E162" s="238"/>
      <c r="F162" s="238"/>
      <c r="G162" s="238"/>
      <c r="H162" s="220"/>
      <c r="I162" s="220"/>
      <c r="J162" s="220"/>
      <c r="K162" s="220"/>
      <c r="L162" s="220"/>
      <c r="M162" s="220"/>
      <c r="N162" s="219"/>
      <c r="O162" s="219"/>
      <c r="P162" s="219"/>
      <c r="Q162" s="219"/>
      <c r="R162" s="220"/>
      <c r="S162" s="220"/>
      <c r="T162" s="220"/>
      <c r="U162" s="220"/>
      <c r="V162" s="220"/>
      <c r="W162" s="220"/>
      <c r="X162" s="220"/>
      <c r="Y162" s="220"/>
      <c r="Z162" s="210"/>
      <c r="AA162" s="210"/>
      <c r="AB162" s="210"/>
      <c r="AC162" s="210"/>
      <c r="AD162" s="210"/>
      <c r="AE162" s="210"/>
      <c r="AF162" s="210"/>
      <c r="AG162" s="210" t="s">
        <v>143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ht="22.5" outlineLevel="1" x14ac:dyDescent="0.2">
      <c r="A163" s="231">
        <v>36</v>
      </c>
      <c r="B163" s="232" t="s">
        <v>322</v>
      </c>
      <c r="C163" s="241" t="s">
        <v>323</v>
      </c>
      <c r="D163" s="233" t="s">
        <v>315</v>
      </c>
      <c r="E163" s="234">
        <v>1.01</v>
      </c>
      <c r="F163" s="235"/>
      <c r="G163" s="236">
        <f>ROUND(E163*F163,2)</f>
        <v>0</v>
      </c>
      <c r="H163" s="235"/>
      <c r="I163" s="236">
        <f>ROUND(E163*H163,2)</f>
        <v>0</v>
      </c>
      <c r="J163" s="235"/>
      <c r="K163" s="236">
        <f>ROUND(E163*J163,2)</f>
        <v>0</v>
      </c>
      <c r="L163" s="236">
        <v>21</v>
      </c>
      <c r="M163" s="236">
        <f>G163*(1+L163/100)</f>
        <v>0</v>
      </c>
      <c r="N163" s="234">
        <v>6.6E-3</v>
      </c>
      <c r="O163" s="234">
        <f>ROUND(E163*N163,2)</f>
        <v>0.01</v>
      </c>
      <c r="P163" s="234">
        <v>0</v>
      </c>
      <c r="Q163" s="234">
        <f>ROUND(E163*P163,2)</f>
        <v>0</v>
      </c>
      <c r="R163" s="236" t="s">
        <v>307</v>
      </c>
      <c r="S163" s="236" t="s">
        <v>135</v>
      </c>
      <c r="T163" s="237" t="s">
        <v>135</v>
      </c>
      <c r="U163" s="220">
        <v>0.56000000000000005</v>
      </c>
      <c r="V163" s="220">
        <f>ROUND(E163*U163,2)</f>
        <v>0.56999999999999995</v>
      </c>
      <c r="W163" s="220"/>
      <c r="X163" s="220" t="s">
        <v>172</v>
      </c>
      <c r="Y163" s="220" t="s">
        <v>138</v>
      </c>
      <c r="Z163" s="210"/>
      <c r="AA163" s="210"/>
      <c r="AB163" s="210"/>
      <c r="AC163" s="210"/>
      <c r="AD163" s="210"/>
      <c r="AE163" s="210"/>
      <c r="AF163" s="210"/>
      <c r="AG163" s="210" t="s">
        <v>173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2" x14ac:dyDescent="0.2">
      <c r="A164" s="217"/>
      <c r="B164" s="218"/>
      <c r="C164" s="242" t="s">
        <v>324</v>
      </c>
      <c r="D164" s="221"/>
      <c r="E164" s="222">
        <v>1.01</v>
      </c>
      <c r="F164" s="220"/>
      <c r="G164" s="220"/>
      <c r="H164" s="220"/>
      <c r="I164" s="220"/>
      <c r="J164" s="220"/>
      <c r="K164" s="220"/>
      <c r="L164" s="220"/>
      <c r="M164" s="220"/>
      <c r="N164" s="219"/>
      <c r="O164" s="219"/>
      <c r="P164" s="219"/>
      <c r="Q164" s="219"/>
      <c r="R164" s="220"/>
      <c r="S164" s="220"/>
      <c r="T164" s="220"/>
      <c r="U164" s="220"/>
      <c r="V164" s="220"/>
      <c r="W164" s="220"/>
      <c r="X164" s="220"/>
      <c r="Y164" s="220"/>
      <c r="Z164" s="210"/>
      <c r="AA164" s="210"/>
      <c r="AB164" s="210"/>
      <c r="AC164" s="210"/>
      <c r="AD164" s="210"/>
      <c r="AE164" s="210"/>
      <c r="AF164" s="210"/>
      <c r="AG164" s="210" t="s">
        <v>141</v>
      </c>
      <c r="AH164" s="210">
        <v>0</v>
      </c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2" x14ac:dyDescent="0.2">
      <c r="A165" s="217"/>
      <c r="B165" s="218"/>
      <c r="C165" s="243"/>
      <c r="D165" s="238"/>
      <c r="E165" s="238"/>
      <c r="F165" s="238"/>
      <c r="G165" s="238"/>
      <c r="H165" s="220"/>
      <c r="I165" s="220"/>
      <c r="J165" s="220"/>
      <c r="K165" s="220"/>
      <c r="L165" s="220"/>
      <c r="M165" s="220"/>
      <c r="N165" s="219"/>
      <c r="O165" s="219"/>
      <c r="P165" s="219"/>
      <c r="Q165" s="219"/>
      <c r="R165" s="220"/>
      <c r="S165" s="220"/>
      <c r="T165" s="220"/>
      <c r="U165" s="220"/>
      <c r="V165" s="220"/>
      <c r="W165" s="220"/>
      <c r="X165" s="220"/>
      <c r="Y165" s="220"/>
      <c r="Z165" s="210"/>
      <c r="AA165" s="210"/>
      <c r="AB165" s="210"/>
      <c r="AC165" s="210"/>
      <c r="AD165" s="210"/>
      <c r="AE165" s="210"/>
      <c r="AF165" s="210"/>
      <c r="AG165" s="210" t="s">
        <v>143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ht="22.5" outlineLevel="1" x14ac:dyDescent="0.2">
      <c r="A166" s="231">
        <v>37</v>
      </c>
      <c r="B166" s="232" t="s">
        <v>325</v>
      </c>
      <c r="C166" s="241" t="s">
        <v>326</v>
      </c>
      <c r="D166" s="233" t="s">
        <v>170</v>
      </c>
      <c r="E166" s="234">
        <v>2.56</v>
      </c>
      <c r="F166" s="235"/>
      <c r="G166" s="236">
        <f>ROUND(E166*F166,2)</f>
        <v>0</v>
      </c>
      <c r="H166" s="235"/>
      <c r="I166" s="236">
        <f>ROUND(E166*H166,2)</f>
        <v>0</v>
      </c>
      <c r="J166" s="235"/>
      <c r="K166" s="236">
        <f>ROUND(E166*J166,2)</f>
        <v>0</v>
      </c>
      <c r="L166" s="236">
        <v>21</v>
      </c>
      <c r="M166" s="236">
        <f>G166*(1+L166/100)</f>
        <v>0</v>
      </c>
      <c r="N166" s="234">
        <v>4.4099999999999999E-3</v>
      </c>
      <c r="O166" s="234">
        <f>ROUND(E166*N166,2)</f>
        <v>0.01</v>
      </c>
      <c r="P166" s="234">
        <v>0</v>
      </c>
      <c r="Q166" s="234">
        <f>ROUND(E166*P166,2)</f>
        <v>0</v>
      </c>
      <c r="R166" s="236" t="s">
        <v>307</v>
      </c>
      <c r="S166" s="236" t="s">
        <v>135</v>
      </c>
      <c r="T166" s="237" t="s">
        <v>135</v>
      </c>
      <c r="U166" s="220">
        <v>0.82</v>
      </c>
      <c r="V166" s="220">
        <f>ROUND(E166*U166,2)</f>
        <v>2.1</v>
      </c>
      <c r="W166" s="220"/>
      <c r="X166" s="220" t="s">
        <v>172</v>
      </c>
      <c r="Y166" s="220" t="s">
        <v>138</v>
      </c>
      <c r="Z166" s="210"/>
      <c r="AA166" s="210"/>
      <c r="AB166" s="210"/>
      <c r="AC166" s="210"/>
      <c r="AD166" s="210"/>
      <c r="AE166" s="210"/>
      <c r="AF166" s="210"/>
      <c r="AG166" s="210" t="s">
        <v>173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outlineLevel="2" x14ac:dyDescent="0.2">
      <c r="A167" s="217"/>
      <c r="B167" s="218"/>
      <c r="C167" s="251" t="s">
        <v>308</v>
      </c>
      <c r="D167" s="248"/>
      <c r="E167" s="248"/>
      <c r="F167" s="248"/>
      <c r="G167" s="248"/>
      <c r="H167" s="220"/>
      <c r="I167" s="220"/>
      <c r="J167" s="220"/>
      <c r="K167" s="220"/>
      <c r="L167" s="220"/>
      <c r="M167" s="220"/>
      <c r="N167" s="219"/>
      <c r="O167" s="219"/>
      <c r="P167" s="219"/>
      <c r="Q167" s="219"/>
      <c r="R167" s="220"/>
      <c r="S167" s="220"/>
      <c r="T167" s="220"/>
      <c r="U167" s="220"/>
      <c r="V167" s="220"/>
      <c r="W167" s="220"/>
      <c r="X167" s="220"/>
      <c r="Y167" s="220"/>
      <c r="Z167" s="210"/>
      <c r="AA167" s="210"/>
      <c r="AB167" s="210"/>
      <c r="AC167" s="210"/>
      <c r="AD167" s="210"/>
      <c r="AE167" s="210"/>
      <c r="AF167" s="210"/>
      <c r="AG167" s="210" t="s">
        <v>175</v>
      </c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2" x14ac:dyDescent="0.2">
      <c r="A168" s="217"/>
      <c r="B168" s="218"/>
      <c r="C168" s="242" t="s">
        <v>327</v>
      </c>
      <c r="D168" s="221"/>
      <c r="E168" s="222">
        <v>2.56</v>
      </c>
      <c r="F168" s="220"/>
      <c r="G168" s="220"/>
      <c r="H168" s="220"/>
      <c r="I168" s="220"/>
      <c r="J168" s="220"/>
      <c r="K168" s="220"/>
      <c r="L168" s="220"/>
      <c r="M168" s="220"/>
      <c r="N168" s="219"/>
      <c r="O168" s="219"/>
      <c r="P168" s="219"/>
      <c r="Q168" s="219"/>
      <c r="R168" s="220"/>
      <c r="S168" s="220"/>
      <c r="T168" s="220"/>
      <c r="U168" s="220"/>
      <c r="V168" s="220"/>
      <c r="W168" s="220"/>
      <c r="X168" s="220"/>
      <c r="Y168" s="220"/>
      <c r="Z168" s="210"/>
      <c r="AA168" s="210"/>
      <c r="AB168" s="210"/>
      <c r="AC168" s="210"/>
      <c r="AD168" s="210"/>
      <c r="AE168" s="210"/>
      <c r="AF168" s="210"/>
      <c r="AG168" s="210" t="s">
        <v>141</v>
      </c>
      <c r="AH168" s="210">
        <v>0</v>
      </c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2" x14ac:dyDescent="0.2">
      <c r="A169" s="217"/>
      <c r="B169" s="218"/>
      <c r="C169" s="243"/>
      <c r="D169" s="238"/>
      <c r="E169" s="238"/>
      <c r="F169" s="238"/>
      <c r="G169" s="238"/>
      <c r="H169" s="220"/>
      <c r="I169" s="220"/>
      <c r="J169" s="220"/>
      <c r="K169" s="220"/>
      <c r="L169" s="220"/>
      <c r="M169" s="220"/>
      <c r="N169" s="219"/>
      <c r="O169" s="219"/>
      <c r="P169" s="219"/>
      <c r="Q169" s="219"/>
      <c r="R169" s="220"/>
      <c r="S169" s="220"/>
      <c r="T169" s="220"/>
      <c r="U169" s="220"/>
      <c r="V169" s="220"/>
      <c r="W169" s="220"/>
      <c r="X169" s="220"/>
      <c r="Y169" s="220"/>
      <c r="Z169" s="210"/>
      <c r="AA169" s="210"/>
      <c r="AB169" s="210"/>
      <c r="AC169" s="210"/>
      <c r="AD169" s="210"/>
      <c r="AE169" s="210"/>
      <c r="AF169" s="210"/>
      <c r="AG169" s="210" t="s">
        <v>143</v>
      </c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ht="22.5" outlineLevel="1" x14ac:dyDescent="0.2">
      <c r="A170" s="231">
        <v>38</v>
      </c>
      <c r="B170" s="232" t="s">
        <v>328</v>
      </c>
      <c r="C170" s="241" t="s">
        <v>329</v>
      </c>
      <c r="D170" s="233" t="s">
        <v>315</v>
      </c>
      <c r="E170" s="234">
        <v>18</v>
      </c>
      <c r="F170" s="235"/>
      <c r="G170" s="236">
        <f>ROUND(E170*F170,2)</f>
        <v>0</v>
      </c>
      <c r="H170" s="235"/>
      <c r="I170" s="236">
        <f>ROUND(E170*H170,2)</f>
        <v>0</v>
      </c>
      <c r="J170" s="235"/>
      <c r="K170" s="236">
        <f>ROUND(E170*J170,2)</f>
        <v>0</v>
      </c>
      <c r="L170" s="236">
        <v>21</v>
      </c>
      <c r="M170" s="236">
        <f>G170*(1+L170/100)</f>
        <v>0</v>
      </c>
      <c r="N170" s="234">
        <v>4.8300000000000003E-2</v>
      </c>
      <c r="O170" s="234">
        <f>ROUND(E170*N170,2)</f>
        <v>0.87</v>
      </c>
      <c r="P170" s="234">
        <v>0</v>
      </c>
      <c r="Q170" s="234">
        <f>ROUND(E170*P170,2)</f>
        <v>0</v>
      </c>
      <c r="R170" s="236" t="s">
        <v>297</v>
      </c>
      <c r="S170" s="236" t="s">
        <v>135</v>
      </c>
      <c r="T170" s="237" t="s">
        <v>135</v>
      </c>
      <c r="U170" s="220">
        <v>0</v>
      </c>
      <c r="V170" s="220">
        <f>ROUND(E170*U170,2)</f>
        <v>0</v>
      </c>
      <c r="W170" s="220"/>
      <c r="X170" s="220" t="s">
        <v>298</v>
      </c>
      <c r="Y170" s="220" t="s">
        <v>138</v>
      </c>
      <c r="Z170" s="210"/>
      <c r="AA170" s="210"/>
      <c r="AB170" s="210"/>
      <c r="AC170" s="210"/>
      <c r="AD170" s="210"/>
      <c r="AE170" s="210"/>
      <c r="AF170" s="210"/>
      <c r="AG170" s="210" t="s">
        <v>299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2" x14ac:dyDescent="0.2">
      <c r="A171" s="217"/>
      <c r="B171" s="218"/>
      <c r="C171" s="242" t="s">
        <v>330</v>
      </c>
      <c r="D171" s="221"/>
      <c r="E171" s="222">
        <v>18</v>
      </c>
      <c r="F171" s="220"/>
      <c r="G171" s="220"/>
      <c r="H171" s="220"/>
      <c r="I171" s="220"/>
      <c r="J171" s="220"/>
      <c r="K171" s="220"/>
      <c r="L171" s="220"/>
      <c r="M171" s="220"/>
      <c r="N171" s="219"/>
      <c r="O171" s="219"/>
      <c r="P171" s="219"/>
      <c r="Q171" s="219"/>
      <c r="R171" s="220"/>
      <c r="S171" s="220"/>
      <c r="T171" s="220"/>
      <c r="U171" s="220"/>
      <c r="V171" s="220"/>
      <c r="W171" s="220"/>
      <c r="X171" s="220"/>
      <c r="Y171" s="220"/>
      <c r="Z171" s="210"/>
      <c r="AA171" s="210"/>
      <c r="AB171" s="210"/>
      <c r="AC171" s="210"/>
      <c r="AD171" s="210"/>
      <c r="AE171" s="210"/>
      <c r="AF171" s="210"/>
      <c r="AG171" s="210" t="s">
        <v>141</v>
      </c>
      <c r="AH171" s="210">
        <v>5</v>
      </c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2" x14ac:dyDescent="0.2">
      <c r="A172" s="217"/>
      <c r="B172" s="218"/>
      <c r="C172" s="243"/>
      <c r="D172" s="238"/>
      <c r="E172" s="238"/>
      <c r="F172" s="238"/>
      <c r="G172" s="238"/>
      <c r="H172" s="220"/>
      <c r="I172" s="220"/>
      <c r="J172" s="220"/>
      <c r="K172" s="220"/>
      <c r="L172" s="220"/>
      <c r="M172" s="220"/>
      <c r="N172" s="219"/>
      <c r="O172" s="219"/>
      <c r="P172" s="219"/>
      <c r="Q172" s="219"/>
      <c r="R172" s="220"/>
      <c r="S172" s="220"/>
      <c r="T172" s="220"/>
      <c r="U172" s="220"/>
      <c r="V172" s="220"/>
      <c r="W172" s="220"/>
      <c r="X172" s="220"/>
      <c r="Y172" s="220"/>
      <c r="Z172" s="210"/>
      <c r="AA172" s="210"/>
      <c r="AB172" s="210"/>
      <c r="AC172" s="210"/>
      <c r="AD172" s="210"/>
      <c r="AE172" s="210"/>
      <c r="AF172" s="210"/>
      <c r="AG172" s="210" t="s">
        <v>143</v>
      </c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ht="22.5" outlineLevel="1" x14ac:dyDescent="0.2">
      <c r="A173" s="231">
        <v>39</v>
      </c>
      <c r="B173" s="232" t="s">
        <v>331</v>
      </c>
      <c r="C173" s="241" t="s">
        <v>332</v>
      </c>
      <c r="D173" s="233" t="s">
        <v>315</v>
      </c>
      <c r="E173" s="234">
        <v>3.03</v>
      </c>
      <c r="F173" s="235"/>
      <c r="G173" s="236">
        <f>ROUND(E173*F173,2)</f>
        <v>0</v>
      </c>
      <c r="H173" s="235"/>
      <c r="I173" s="236">
        <f>ROUND(E173*H173,2)</f>
        <v>0</v>
      </c>
      <c r="J173" s="235"/>
      <c r="K173" s="236">
        <f>ROUND(E173*J173,2)</f>
        <v>0</v>
      </c>
      <c r="L173" s="236">
        <v>21</v>
      </c>
      <c r="M173" s="236">
        <f>G173*(1+L173/100)</f>
        <v>0</v>
      </c>
      <c r="N173" s="234">
        <v>6.8000000000000005E-2</v>
      </c>
      <c r="O173" s="234">
        <f>ROUND(E173*N173,2)</f>
        <v>0.21</v>
      </c>
      <c r="P173" s="234">
        <v>0</v>
      </c>
      <c r="Q173" s="234">
        <f>ROUND(E173*P173,2)</f>
        <v>0</v>
      </c>
      <c r="R173" s="236" t="s">
        <v>297</v>
      </c>
      <c r="S173" s="236" t="s">
        <v>135</v>
      </c>
      <c r="T173" s="237" t="s">
        <v>135</v>
      </c>
      <c r="U173" s="220">
        <v>0</v>
      </c>
      <c r="V173" s="220">
        <f>ROUND(E173*U173,2)</f>
        <v>0</v>
      </c>
      <c r="W173" s="220"/>
      <c r="X173" s="220" t="s">
        <v>298</v>
      </c>
      <c r="Y173" s="220" t="s">
        <v>138</v>
      </c>
      <c r="Z173" s="210"/>
      <c r="AA173" s="210"/>
      <c r="AB173" s="210"/>
      <c r="AC173" s="210"/>
      <c r="AD173" s="210"/>
      <c r="AE173" s="210"/>
      <c r="AF173" s="210"/>
      <c r="AG173" s="210" t="s">
        <v>299</v>
      </c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2" x14ac:dyDescent="0.2">
      <c r="A174" s="217"/>
      <c r="B174" s="218"/>
      <c r="C174" s="242" t="s">
        <v>333</v>
      </c>
      <c r="D174" s="221"/>
      <c r="E174" s="222">
        <v>3.03</v>
      </c>
      <c r="F174" s="220"/>
      <c r="G174" s="220"/>
      <c r="H174" s="220"/>
      <c r="I174" s="220"/>
      <c r="J174" s="220"/>
      <c r="K174" s="220"/>
      <c r="L174" s="220"/>
      <c r="M174" s="220"/>
      <c r="N174" s="219"/>
      <c r="O174" s="219"/>
      <c r="P174" s="219"/>
      <c r="Q174" s="219"/>
      <c r="R174" s="220"/>
      <c r="S174" s="220"/>
      <c r="T174" s="220"/>
      <c r="U174" s="220"/>
      <c r="V174" s="220"/>
      <c r="W174" s="220"/>
      <c r="X174" s="220"/>
      <c r="Y174" s="220"/>
      <c r="Z174" s="210"/>
      <c r="AA174" s="210"/>
      <c r="AB174" s="210"/>
      <c r="AC174" s="210"/>
      <c r="AD174" s="210"/>
      <c r="AE174" s="210"/>
      <c r="AF174" s="210"/>
      <c r="AG174" s="210" t="s">
        <v>141</v>
      </c>
      <c r="AH174" s="210">
        <v>5</v>
      </c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2" x14ac:dyDescent="0.2">
      <c r="A175" s="217"/>
      <c r="B175" s="218"/>
      <c r="C175" s="243"/>
      <c r="D175" s="238"/>
      <c r="E175" s="238"/>
      <c r="F175" s="238"/>
      <c r="G175" s="238"/>
      <c r="H175" s="220"/>
      <c r="I175" s="220"/>
      <c r="J175" s="220"/>
      <c r="K175" s="220"/>
      <c r="L175" s="220"/>
      <c r="M175" s="220"/>
      <c r="N175" s="219"/>
      <c r="O175" s="219"/>
      <c r="P175" s="219"/>
      <c r="Q175" s="219"/>
      <c r="R175" s="220"/>
      <c r="S175" s="220"/>
      <c r="T175" s="220"/>
      <c r="U175" s="220"/>
      <c r="V175" s="220"/>
      <c r="W175" s="220"/>
      <c r="X175" s="220"/>
      <c r="Y175" s="220"/>
      <c r="Z175" s="210"/>
      <c r="AA175" s="210"/>
      <c r="AB175" s="210"/>
      <c r="AC175" s="210"/>
      <c r="AD175" s="210"/>
      <c r="AE175" s="210"/>
      <c r="AF175" s="210"/>
      <c r="AG175" s="210" t="s">
        <v>143</v>
      </c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ht="22.5" outlineLevel="1" x14ac:dyDescent="0.2">
      <c r="A176" s="231">
        <v>40</v>
      </c>
      <c r="B176" s="232" t="s">
        <v>334</v>
      </c>
      <c r="C176" s="241" t="s">
        <v>335</v>
      </c>
      <c r="D176" s="233" t="s">
        <v>315</v>
      </c>
      <c r="E176" s="234">
        <v>1.0201</v>
      </c>
      <c r="F176" s="235"/>
      <c r="G176" s="236">
        <f>ROUND(E176*F176,2)</f>
        <v>0</v>
      </c>
      <c r="H176" s="235"/>
      <c r="I176" s="236">
        <f>ROUND(E176*H176,2)</f>
        <v>0</v>
      </c>
      <c r="J176" s="235"/>
      <c r="K176" s="236">
        <f>ROUND(E176*J176,2)</f>
        <v>0</v>
      </c>
      <c r="L176" s="236">
        <v>21</v>
      </c>
      <c r="M176" s="236">
        <f>G176*(1+L176/100)</f>
        <v>0</v>
      </c>
      <c r="N176" s="234">
        <v>0.08</v>
      </c>
      <c r="O176" s="234">
        <f>ROUND(E176*N176,2)</f>
        <v>0.08</v>
      </c>
      <c r="P176" s="234">
        <v>0</v>
      </c>
      <c r="Q176" s="234">
        <f>ROUND(E176*P176,2)</f>
        <v>0</v>
      </c>
      <c r="R176" s="236" t="s">
        <v>297</v>
      </c>
      <c r="S176" s="236" t="s">
        <v>135</v>
      </c>
      <c r="T176" s="237" t="s">
        <v>135</v>
      </c>
      <c r="U176" s="220">
        <v>0</v>
      </c>
      <c r="V176" s="220">
        <f>ROUND(E176*U176,2)</f>
        <v>0</v>
      </c>
      <c r="W176" s="220"/>
      <c r="X176" s="220" t="s">
        <v>298</v>
      </c>
      <c r="Y176" s="220" t="s">
        <v>138</v>
      </c>
      <c r="Z176" s="210"/>
      <c r="AA176" s="210"/>
      <c r="AB176" s="210"/>
      <c r="AC176" s="210"/>
      <c r="AD176" s="210"/>
      <c r="AE176" s="210"/>
      <c r="AF176" s="210"/>
      <c r="AG176" s="210" t="s">
        <v>299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2" x14ac:dyDescent="0.2">
      <c r="A177" s="217"/>
      <c r="B177" s="218"/>
      <c r="C177" s="242" t="s">
        <v>336</v>
      </c>
      <c r="D177" s="221"/>
      <c r="E177" s="222">
        <v>1.0201</v>
      </c>
      <c r="F177" s="220"/>
      <c r="G177" s="220"/>
      <c r="H177" s="220"/>
      <c r="I177" s="220"/>
      <c r="J177" s="220"/>
      <c r="K177" s="220"/>
      <c r="L177" s="220"/>
      <c r="M177" s="220"/>
      <c r="N177" s="219"/>
      <c r="O177" s="219"/>
      <c r="P177" s="219"/>
      <c r="Q177" s="219"/>
      <c r="R177" s="220"/>
      <c r="S177" s="220"/>
      <c r="T177" s="220"/>
      <c r="U177" s="220"/>
      <c r="V177" s="220"/>
      <c r="W177" s="220"/>
      <c r="X177" s="220"/>
      <c r="Y177" s="220"/>
      <c r="Z177" s="210"/>
      <c r="AA177" s="210"/>
      <c r="AB177" s="210"/>
      <c r="AC177" s="210"/>
      <c r="AD177" s="210"/>
      <c r="AE177" s="210"/>
      <c r="AF177" s="210"/>
      <c r="AG177" s="210" t="s">
        <v>141</v>
      </c>
      <c r="AH177" s="210">
        <v>5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2" x14ac:dyDescent="0.2">
      <c r="A178" s="217"/>
      <c r="B178" s="218"/>
      <c r="C178" s="243"/>
      <c r="D178" s="238"/>
      <c r="E178" s="238"/>
      <c r="F178" s="238"/>
      <c r="G178" s="238"/>
      <c r="H178" s="220"/>
      <c r="I178" s="220"/>
      <c r="J178" s="220"/>
      <c r="K178" s="220"/>
      <c r="L178" s="220"/>
      <c r="M178" s="220"/>
      <c r="N178" s="219"/>
      <c r="O178" s="219"/>
      <c r="P178" s="219"/>
      <c r="Q178" s="219"/>
      <c r="R178" s="220"/>
      <c r="S178" s="220"/>
      <c r="T178" s="220"/>
      <c r="U178" s="220"/>
      <c r="V178" s="220"/>
      <c r="W178" s="220"/>
      <c r="X178" s="220"/>
      <c r="Y178" s="220"/>
      <c r="Z178" s="210"/>
      <c r="AA178" s="210"/>
      <c r="AB178" s="210"/>
      <c r="AC178" s="210"/>
      <c r="AD178" s="210"/>
      <c r="AE178" s="210"/>
      <c r="AF178" s="210"/>
      <c r="AG178" s="210" t="s">
        <v>143</v>
      </c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ht="22.5" outlineLevel="1" x14ac:dyDescent="0.2">
      <c r="A179" s="231">
        <v>41</v>
      </c>
      <c r="B179" s="232" t="s">
        <v>337</v>
      </c>
      <c r="C179" s="241" t="s">
        <v>338</v>
      </c>
      <c r="D179" s="233" t="s">
        <v>208</v>
      </c>
      <c r="E179" s="234">
        <v>0.8</v>
      </c>
      <c r="F179" s="235"/>
      <c r="G179" s="236">
        <f>ROUND(E179*F179,2)</f>
        <v>0</v>
      </c>
      <c r="H179" s="235"/>
      <c r="I179" s="236">
        <f>ROUND(E179*H179,2)</f>
        <v>0</v>
      </c>
      <c r="J179" s="235"/>
      <c r="K179" s="236">
        <f>ROUND(E179*J179,2)</f>
        <v>0</v>
      </c>
      <c r="L179" s="236">
        <v>21</v>
      </c>
      <c r="M179" s="236">
        <f>G179*(1+L179/100)</f>
        <v>0</v>
      </c>
      <c r="N179" s="234">
        <v>2.5</v>
      </c>
      <c r="O179" s="234">
        <f>ROUND(E179*N179,2)</f>
        <v>2</v>
      </c>
      <c r="P179" s="234">
        <v>0</v>
      </c>
      <c r="Q179" s="234">
        <f>ROUND(E179*P179,2)</f>
        <v>0</v>
      </c>
      <c r="R179" s="236" t="s">
        <v>307</v>
      </c>
      <c r="S179" s="236" t="s">
        <v>135</v>
      </c>
      <c r="T179" s="237" t="s">
        <v>135</v>
      </c>
      <c r="U179" s="220">
        <v>1.45</v>
      </c>
      <c r="V179" s="220">
        <f>ROUND(E179*U179,2)</f>
        <v>1.1599999999999999</v>
      </c>
      <c r="W179" s="220"/>
      <c r="X179" s="220" t="s">
        <v>339</v>
      </c>
      <c r="Y179" s="220" t="s">
        <v>138</v>
      </c>
      <c r="Z179" s="210"/>
      <c r="AA179" s="210"/>
      <c r="AB179" s="210"/>
      <c r="AC179" s="210"/>
      <c r="AD179" s="210"/>
      <c r="AE179" s="210"/>
      <c r="AF179" s="210"/>
      <c r="AG179" s="210" t="s">
        <v>340</v>
      </c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2" x14ac:dyDescent="0.2">
      <c r="A180" s="217"/>
      <c r="B180" s="218"/>
      <c r="C180" s="251" t="s">
        <v>341</v>
      </c>
      <c r="D180" s="248"/>
      <c r="E180" s="248"/>
      <c r="F180" s="248"/>
      <c r="G180" s="248"/>
      <c r="H180" s="220"/>
      <c r="I180" s="220"/>
      <c r="J180" s="220"/>
      <c r="K180" s="220"/>
      <c r="L180" s="220"/>
      <c r="M180" s="220"/>
      <c r="N180" s="219"/>
      <c r="O180" s="219"/>
      <c r="P180" s="219"/>
      <c r="Q180" s="219"/>
      <c r="R180" s="220"/>
      <c r="S180" s="220"/>
      <c r="T180" s="220"/>
      <c r="U180" s="220"/>
      <c r="V180" s="220"/>
      <c r="W180" s="220"/>
      <c r="X180" s="220"/>
      <c r="Y180" s="220"/>
      <c r="Z180" s="210"/>
      <c r="AA180" s="210"/>
      <c r="AB180" s="210"/>
      <c r="AC180" s="210"/>
      <c r="AD180" s="210"/>
      <c r="AE180" s="210"/>
      <c r="AF180" s="210"/>
      <c r="AG180" s="210" t="s">
        <v>175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2" x14ac:dyDescent="0.2">
      <c r="A181" s="217"/>
      <c r="B181" s="218"/>
      <c r="C181" s="242" t="s">
        <v>342</v>
      </c>
      <c r="D181" s="221"/>
      <c r="E181" s="222">
        <v>0.8</v>
      </c>
      <c r="F181" s="220"/>
      <c r="G181" s="220"/>
      <c r="H181" s="220"/>
      <c r="I181" s="220"/>
      <c r="J181" s="220"/>
      <c r="K181" s="220"/>
      <c r="L181" s="220"/>
      <c r="M181" s="220"/>
      <c r="N181" s="219"/>
      <c r="O181" s="219"/>
      <c r="P181" s="219"/>
      <c r="Q181" s="219"/>
      <c r="R181" s="220"/>
      <c r="S181" s="220"/>
      <c r="T181" s="220"/>
      <c r="U181" s="220"/>
      <c r="V181" s="220"/>
      <c r="W181" s="220"/>
      <c r="X181" s="220"/>
      <c r="Y181" s="220"/>
      <c r="Z181" s="210"/>
      <c r="AA181" s="210"/>
      <c r="AB181" s="210"/>
      <c r="AC181" s="210"/>
      <c r="AD181" s="210"/>
      <c r="AE181" s="210"/>
      <c r="AF181" s="210"/>
      <c r="AG181" s="210" t="s">
        <v>141</v>
      </c>
      <c r="AH181" s="210">
        <v>0</v>
      </c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2" x14ac:dyDescent="0.2">
      <c r="A182" s="217"/>
      <c r="B182" s="218"/>
      <c r="C182" s="243"/>
      <c r="D182" s="238"/>
      <c r="E182" s="238"/>
      <c r="F182" s="238"/>
      <c r="G182" s="238"/>
      <c r="H182" s="220"/>
      <c r="I182" s="220"/>
      <c r="J182" s="220"/>
      <c r="K182" s="220"/>
      <c r="L182" s="220"/>
      <c r="M182" s="220"/>
      <c r="N182" s="219"/>
      <c r="O182" s="219"/>
      <c r="P182" s="219"/>
      <c r="Q182" s="219"/>
      <c r="R182" s="220"/>
      <c r="S182" s="220"/>
      <c r="T182" s="220"/>
      <c r="U182" s="220"/>
      <c r="V182" s="220"/>
      <c r="W182" s="220"/>
      <c r="X182" s="220"/>
      <c r="Y182" s="220"/>
      <c r="Z182" s="210"/>
      <c r="AA182" s="210"/>
      <c r="AB182" s="210"/>
      <c r="AC182" s="210"/>
      <c r="AD182" s="210"/>
      <c r="AE182" s="210"/>
      <c r="AF182" s="210"/>
      <c r="AG182" s="210" t="s">
        <v>143</v>
      </c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x14ac:dyDescent="0.2">
      <c r="A183" s="224" t="s">
        <v>130</v>
      </c>
      <c r="B183" s="225" t="s">
        <v>85</v>
      </c>
      <c r="C183" s="240" t="s">
        <v>86</v>
      </c>
      <c r="D183" s="226"/>
      <c r="E183" s="227"/>
      <c r="F183" s="228"/>
      <c r="G183" s="228">
        <f>SUMIF(AG184:AG214,"&lt;&gt;NOR",G184:G214)</f>
        <v>0</v>
      </c>
      <c r="H183" s="228"/>
      <c r="I183" s="228">
        <f>SUM(I184:I214)</f>
        <v>0</v>
      </c>
      <c r="J183" s="228"/>
      <c r="K183" s="228">
        <f>SUM(K184:K214)</f>
        <v>0</v>
      </c>
      <c r="L183" s="228"/>
      <c r="M183" s="228">
        <f>SUM(M184:M214)</f>
        <v>0</v>
      </c>
      <c r="N183" s="227"/>
      <c r="O183" s="227">
        <f>SUM(O184:O214)</f>
        <v>41.16</v>
      </c>
      <c r="P183" s="227"/>
      <c r="Q183" s="227">
        <f>SUM(Q184:Q214)</f>
        <v>0</v>
      </c>
      <c r="R183" s="228"/>
      <c r="S183" s="228"/>
      <c r="T183" s="229"/>
      <c r="U183" s="223"/>
      <c r="V183" s="223">
        <f>SUM(V184:V214)</f>
        <v>98.39</v>
      </c>
      <c r="W183" s="223"/>
      <c r="X183" s="223"/>
      <c r="Y183" s="223"/>
      <c r="AG183" t="s">
        <v>131</v>
      </c>
    </row>
    <row r="184" spans="1:60" outlineLevel="1" x14ac:dyDescent="0.2">
      <c r="A184" s="231">
        <v>42</v>
      </c>
      <c r="B184" s="232" t="s">
        <v>343</v>
      </c>
      <c r="C184" s="241" t="s">
        <v>344</v>
      </c>
      <c r="D184" s="233" t="s">
        <v>345</v>
      </c>
      <c r="E184" s="234">
        <v>18.48</v>
      </c>
      <c r="F184" s="235"/>
      <c r="G184" s="236">
        <f>ROUND(E184*F184,2)</f>
        <v>0</v>
      </c>
      <c r="H184" s="235"/>
      <c r="I184" s="236">
        <f>ROUND(E184*H184,2)</f>
        <v>0</v>
      </c>
      <c r="J184" s="235"/>
      <c r="K184" s="236">
        <f>ROUND(E184*J184,2)</f>
        <v>0</v>
      </c>
      <c r="L184" s="236">
        <v>21</v>
      </c>
      <c r="M184" s="236">
        <f>G184*(1+L184/100)</f>
        <v>0</v>
      </c>
      <c r="N184" s="234">
        <v>1.1000000000000001</v>
      </c>
      <c r="O184" s="234">
        <f>ROUND(E184*N184,2)</f>
        <v>20.329999999999998</v>
      </c>
      <c r="P184" s="234">
        <v>0</v>
      </c>
      <c r="Q184" s="234">
        <f>ROUND(E184*P184,2)</f>
        <v>0</v>
      </c>
      <c r="R184" s="236" t="s">
        <v>171</v>
      </c>
      <c r="S184" s="236" t="s">
        <v>135</v>
      </c>
      <c r="T184" s="237" t="s">
        <v>135</v>
      </c>
      <c r="U184" s="220">
        <v>0.16</v>
      </c>
      <c r="V184" s="220">
        <f>ROUND(E184*U184,2)</f>
        <v>2.96</v>
      </c>
      <c r="W184" s="220"/>
      <c r="X184" s="220" t="s">
        <v>172</v>
      </c>
      <c r="Y184" s="220" t="s">
        <v>138</v>
      </c>
      <c r="Z184" s="210"/>
      <c r="AA184" s="210"/>
      <c r="AB184" s="210"/>
      <c r="AC184" s="210"/>
      <c r="AD184" s="210"/>
      <c r="AE184" s="210"/>
      <c r="AF184" s="210"/>
      <c r="AG184" s="210" t="s">
        <v>173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2" x14ac:dyDescent="0.2">
      <c r="A185" s="217"/>
      <c r="B185" s="218"/>
      <c r="C185" s="251" t="s">
        <v>346</v>
      </c>
      <c r="D185" s="248"/>
      <c r="E185" s="248"/>
      <c r="F185" s="248"/>
      <c r="G185" s="248"/>
      <c r="H185" s="220"/>
      <c r="I185" s="220"/>
      <c r="J185" s="220"/>
      <c r="K185" s="220"/>
      <c r="L185" s="220"/>
      <c r="M185" s="220"/>
      <c r="N185" s="219"/>
      <c r="O185" s="219"/>
      <c r="P185" s="219"/>
      <c r="Q185" s="219"/>
      <c r="R185" s="220"/>
      <c r="S185" s="220"/>
      <c r="T185" s="220"/>
      <c r="U185" s="220"/>
      <c r="V185" s="220"/>
      <c r="W185" s="220"/>
      <c r="X185" s="220"/>
      <c r="Y185" s="220"/>
      <c r="Z185" s="210"/>
      <c r="AA185" s="210"/>
      <c r="AB185" s="210"/>
      <c r="AC185" s="210"/>
      <c r="AD185" s="210"/>
      <c r="AE185" s="210"/>
      <c r="AF185" s="210"/>
      <c r="AG185" s="210" t="s">
        <v>175</v>
      </c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ht="22.5" outlineLevel="2" x14ac:dyDescent="0.2">
      <c r="A186" s="217"/>
      <c r="B186" s="218"/>
      <c r="C186" s="242" t="s">
        <v>347</v>
      </c>
      <c r="D186" s="221"/>
      <c r="E186" s="222">
        <v>9.24</v>
      </c>
      <c r="F186" s="220"/>
      <c r="G186" s="220"/>
      <c r="H186" s="220"/>
      <c r="I186" s="220"/>
      <c r="J186" s="220"/>
      <c r="K186" s="220"/>
      <c r="L186" s="220"/>
      <c r="M186" s="220"/>
      <c r="N186" s="219"/>
      <c r="O186" s="219"/>
      <c r="P186" s="219"/>
      <c r="Q186" s="219"/>
      <c r="R186" s="220"/>
      <c r="S186" s="220"/>
      <c r="T186" s="220"/>
      <c r="U186" s="220"/>
      <c r="V186" s="220"/>
      <c r="W186" s="220"/>
      <c r="X186" s="220"/>
      <c r="Y186" s="220"/>
      <c r="Z186" s="210"/>
      <c r="AA186" s="210"/>
      <c r="AB186" s="210"/>
      <c r="AC186" s="210"/>
      <c r="AD186" s="210"/>
      <c r="AE186" s="210"/>
      <c r="AF186" s="210"/>
      <c r="AG186" s="210" t="s">
        <v>141</v>
      </c>
      <c r="AH186" s="210">
        <v>0</v>
      </c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ht="22.5" outlineLevel="3" x14ac:dyDescent="0.2">
      <c r="A187" s="217"/>
      <c r="B187" s="218"/>
      <c r="C187" s="242" t="s">
        <v>348</v>
      </c>
      <c r="D187" s="221"/>
      <c r="E187" s="222">
        <v>9.24</v>
      </c>
      <c r="F187" s="220"/>
      <c r="G187" s="220"/>
      <c r="H187" s="220"/>
      <c r="I187" s="220"/>
      <c r="J187" s="220"/>
      <c r="K187" s="220"/>
      <c r="L187" s="220"/>
      <c r="M187" s="220"/>
      <c r="N187" s="219"/>
      <c r="O187" s="219"/>
      <c r="P187" s="219"/>
      <c r="Q187" s="219"/>
      <c r="R187" s="220"/>
      <c r="S187" s="220"/>
      <c r="T187" s="220"/>
      <c r="U187" s="220"/>
      <c r="V187" s="220"/>
      <c r="W187" s="220"/>
      <c r="X187" s="220"/>
      <c r="Y187" s="220"/>
      <c r="Z187" s="210"/>
      <c r="AA187" s="210"/>
      <c r="AB187" s="210"/>
      <c r="AC187" s="210"/>
      <c r="AD187" s="210"/>
      <c r="AE187" s="210"/>
      <c r="AF187" s="210"/>
      <c r="AG187" s="210" t="s">
        <v>141</v>
      </c>
      <c r="AH187" s="210">
        <v>0</v>
      </c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2" x14ac:dyDescent="0.2">
      <c r="A188" s="217"/>
      <c r="B188" s="218"/>
      <c r="C188" s="243"/>
      <c r="D188" s="238"/>
      <c r="E188" s="238"/>
      <c r="F188" s="238"/>
      <c r="G188" s="238"/>
      <c r="H188" s="220"/>
      <c r="I188" s="220"/>
      <c r="J188" s="220"/>
      <c r="K188" s="220"/>
      <c r="L188" s="220"/>
      <c r="M188" s="220"/>
      <c r="N188" s="219"/>
      <c r="O188" s="219"/>
      <c r="P188" s="219"/>
      <c r="Q188" s="219"/>
      <c r="R188" s="220"/>
      <c r="S188" s="220"/>
      <c r="T188" s="220"/>
      <c r="U188" s="220"/>
      <c r="V188" s="220"/>
      <c r="W188" s="220"/>
      <c r="X188" s="220"/>
      <c r="Y188" s="220"/>
      <c r="Z188" s="210"/>
      <c r="AA188" s="210"/>
      <c r="AB188" s="210"/>
      <c r="AC188" s="210"/>
      <c r="AD188" s="210"/>
      <c r="AE188" s="210"/>
      <c r="AF188" s="210"/>
      <c r="AG188" s="210" t="s">
        <v>143</v>
      </c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1" x14ac:dyDescent="0.2">
      <c r="A189" s="231">
        <v>43</v>
      </c>
      <c r="B189" s="232" t="s">
        <v>349</v>
      </c>
      <c r="C189" s="241" t="s">
        <v>350</v>
      </c>
      <c r="D189" s="233" t="s">
        <v>345</v>
      </c>
      <c r="E189" s="234">
        <v>5.4720000000000004</v>
      </c>
      <c r="F189" s="235"/>
      <c r="G189" s="236">
        <f>ROUND(E189*F189,2)</f>
        <v>0</v>
      </c>
      <c r="H189" s="235"/>
      <c r="I189" s="236">
        <f>ROUND(E189*H189,2)</f>
        <v>0</v>
      </c>
      <c r="J189" s="235"/>
      <c r="K189" s="236">
        <f>ROUND(E189*J189,2)</f>
        <v>0</v>
      </c>
      <c r="L189" s="236">
        <v>21</v>
      </c>
      <c r="M189" s="236">
        <f>G189*(1+L189/100)</f>
        <v>0</v>
      </c>
      <c r="N189" s="234">
        <v>1</v>
      </c>
      <c r="O189" s="234">
        <f>ROUND(E189*N189,2)</f>
        <v>5.47</v>
      </c>
      <c r="P189" s="234">
        <v>0</v>
      </c>
      <c r="Q189" s="234">
        <f>ROUND(E189*P189,2)</f>
        <v>0</v>
      </c>
      <c r="R189" s="236" t="s">
        <v>171</v>
      </c>
      <c r="S189" s="236" t="s">
        <v>135</v>
      </c>
      <c r="T189" s="237" t="s">
        <v>135</v>
      </c>
      <c r="U189" s="220">
        <v>0.41</v>
      </c>
      <c r="V189" s="220">
        <f>ROUND(E189*U189,2)</f>
        <v>2.2400000000000002</v>
      </c>
      <c r="W189" s="220"/>
      <c r="X189" s="220" t="s">
        <v>172</v>
      </c>
      <c r="Y189" s="220" t="s">
        <v>138</v>
      </c>
      <c r="Z189" s="210"/>
      <c r="AA189" s="210"/>
      <c r="AB189" s="210"/>
      <c r="AC189" s="210"/>
      <c r="AD189" s="210"/>
      <c r="AE189" s="210"/>
      <c r="AF189" s="210"/>
      <c r="AG189" s="210" t="s">
        <v>173</v>
      </c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2" x14ac:dyDescent="0.2">
      <c r="A190" s="217"/>
      <c r="B190" s="218"/>
      <c r="C190" s="251" t="s">
        <v>346</v>
      </c>
      <c r="D190" s="248"/>
      <c r="E190" s="248"/>
      <c r="F190" s="248"/>
      <c r="G190" s="248"/>
      <c r="H190" s="220"/>
      <c r="I190" s="220"/>
      <c r="J190" s="220"/>
      <c r="K190" s="220"/>
      <c r="L190" s="220"/>
      <c r="M190" s="220"/>
      <c r="N190" s="219"/>
      <c r="O190" s="219"/>
      <c r="P190" s="219"/>
      <c r="Q190" s="219"/>
      <c r="R190" s="220"/>
      <c r="S190" s="220"/>
      <c r="T190" s="220"/>
      <c r="U190" s="220"/>
      <c r="V190" s="220"/>
      <c r="W190" s="220"/>
      <c r="X190" s="220"/>
      <c r="Y190" s="220"/>
      <c r="Z190" s="210"/>
      <c r="AA190" s="210"/>
      <c r="AB190" s="210"/>
      <c r="AC190" s="210"/>
      <c r="AD190" s="210"/>
      <c r="AE190" s="210"/>
      <c r="AF190" s="210"/>
      <c r="AG190" s="210" t="s">
        <v>175</v>
      </c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2" x14ac:dyDescent="0.2">
      <c r="A191" s="217"/>
      <c r="B191" s="218"/>
      <c r="C191" s="242" t="s">
        <v>351</v>
      </c>
      <c r="D191" s="221"/>
      <c r="E191" s="222">
        <v>4.032</v>
      </c>
      <c r="F191" s="220"/>
      <c r="G191" s="220"/>
      <c r="H191" s="220"/>
      <c r="I191" s="220"/>
      <c r="J191" s="220"/>
      <c r="K191" s="220"/>
      <c r="L191" s="220"/>
      <c r="M191" s="220"/>
      <c r="N191" s="219"/>
      <c r="O191" s="219"/>
      <c r="P191" s="219"/>
      <c r="Q191" s="219"/>
      <c r="R191" s="220"/>
      <c r="S191" s="220"/>
      <c r="T191" s="220"/>
      <c r="U191" s="220"/>
      <c r="V191" s="220"/>
      <c r="W191" s="220"/>
      <c r="X191" s="220"/>
      <c r="Y191" s="220"/>
      <c r="Z191" s="210"/>
      <c r="AA191" s="210"/>
      <c r="AB191" s="210"/>
      <c r="AC191" s="210"/>
      <c r="AD191" s="210"/>
      <c r="AE191" s="210"/>
      <c r="AF191" s="210"/>
      <c r="AG191" s="210" t="s">
        <v>141</v>
      </c>
      <c r="AH191" s="210">
        <v>0</v>
      </c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outlineLevel="3" x14ac:dyDescent="0.2">
      <c r="A192" s="217"/>
      <c r="B192" s="218"/>
      <c r="C192" s="242" t="s">
        <v>352</v>
      </c>
      <c r="D192" s="221"/>
      <c r="E192" s="222">
        <v>1.44</v>
      </c>
      <c r="F192" s="220"/>
      <c r="G192" s="220"/>
      <c r="H192" s="220"/>
      <c r="I192" s="220"/>
      <c r="J192" s="220"/>
      <c r="K192" s="220"/>
      <c r="L192" s="220"/>
      <c r="M192" s="220"/>
      <c r="N192" s="219"/>
      <c r="O192" s="219"/>
      <c r="P192" s="219"/>
      <c r="Q192" s="219"/>
      <c r="R192" s="220"/>
      <c r="S192" s="220"/>
      <c r="T192" s="220"/>
      <c r="U192" s="220"/>
      <c r="V192" s="220"/>
      <c r="W192" s="220"/>
      <c r="X192" s="220"/>
      <c r="Y192" s="220"/>
      <c r="Z192" s="210"/>
      <c r="AA192" s="210"/>
      <c r="AB192" s="210"/>
      <c r="AC192" s="210"/>
      <c r="AD192" s="210"/>
      <c r="AE192" s="210"/>
      <c r="AF192" s="210"/>
      <c r="AG192" s="210" t="s">
        <v>141</v>
      </c>
      <c r="AH192" s="210">
        <v>0</v>
      </c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2" x14ac:dyDescent="0.2">
      <c r="A193" s="217"/>
      <c r="B193" s="218"/>
      <c r="C193" s="243"/>
      <c r="D193" s="238"/>
      <c r="E193" s="238"/>
      <c r="F193" s="238"/>
      <c r="G193" s="238"/>
      <c r="H193" s="220"/>
      <c r="I193" s="220"/>
      <c r="J193" s="220"/>
      <c r="K193" s="220"/>
      <c r="L193" s="220"/>
      <c r="M193" s="220"/>
      <c r="N193" s="219"/>
      <c r="O193" s="219"/>
      <c r="P193" s="219"/>
      <c r="Q193" s="219"/>
      <c r="R193" s="220"/>
      <c r="S193" s="220"/>
      <c r="T193" s="220"/>
      <c r="U193" s="220"/>
      <c r="V193" s="220"/>
      <c r="W193" s="220"/>
      <c r="X193" s="220"/>
      <c r="Y193" s="220"/>
      <c r="Z193" s="210"/>
      <c r="AA193" s="210"/>
      <c r="AB193" s="210"/>
      <c r="AC193" s="210"/>
      <c r="AD193" s="210"/>
      <c r="AE193" s="210"/>
      <c r="AF193" s="210"/>
      <c r="AG193" s="210" t="s">
        <v>143</v>
      </c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ht="22.5" outlineLevel="1" x14ac:dyDescent="0.2">
      <c r="A194" s="231">
        <v>44</v>
      </c>
      <c r="B194" s="232" t="s">
        <v>353</v>
      </c>
      <c r="C194" s="241" t="s">
        <v>354</v>
      </c>
      <c r="D194" s="233" t="s">
        <v>170</v>
      </c>
      <c r="E194" s="234">
        <v>48.8</v>
      </c>
      <c r="F194" s="235"/>
      <c r="G194" s="236">
        <f>ROUND(E194*F194,2)</f>
        <v>0</v>
      </c>
      <c r="H194" s="235"/>
      <c r="I194" s="236">
        <f>ROUND(E194*H194,2)</f>
        <v>0</v>
      </c>
      <c r="J194" s="235"/>
      <c r="K194" s="236">
        <f>ROUND(E194*J194,2)</f>
        <v>0</v>
      </c>
      <c r="L194" s="236">
        <v>21</v>
      </c>
      <c r="M194" s="236">
        <f>G194*(1+L194/100)</f>
        <v>0</v>
      </c>
      <c r="N194" s="234">
        <v>0.10255</v>
      </c>
      <c r="O194" s="234">
        <f>ROUND(E194*N194,2)</f>
        <v>5</v>
      </c>
      <c r="P194" s="234">
        <v>0</v>
      </c>
      <c r="Q194" s="234">
        <f>ROUND(E194*P194,2)</f>
        <v>0</v>
      </c>
      <c r="R194" s="236" t="s">
        <v>171</v>
      </c>
      <c r="S194" s="236" t="s">
        <v>135</v>
      </c>
      <c r="T194" s="237" t="s">
        <v>135</v>
      </c>
      <c r="U194" s="220">
        <v>0.11</v>
      </c>
      <c r="V194" s="220">
        <f>ROUND(E194*U194,2)</f>
        <v>5.37</v>
      </c>
      <c r="W194" s="220"/>
      <c r="X194" s="220" t="s">
        <v>172</v>
      </c>
      <c r="Y194" s="220" t="s">
        <v>138</v>
      </c>
      <c r="Z194" s="210"/>
      <c r="AA194" s="210"/>
      <c r="AB194" s="210"/>
      <c r="AC194" s="210"/>
      <c r="AD194" s="210"/>
      <c r="AE194" s="210"/>
      <c r="AF194" s="210"/>
      <c r="AG194" s="210" t="s">
        <v>173</v>
      </c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2" x14ac:dyDescent="0.2">
      <c r="A195" s="217"/>
      <c r="B195" s="218"/>
      <c r="C195" s="242" t="s">
        <v>355</v>
      </c>
      <c r="D195" s="221"/>
      <c r="E195" s="222">
        <v>28</v>
      </c>
      <c r="F195" s="220"/>
      <c r="G195" s="220"/>
      <c r="H195" s="220"/>
      <c r="I195" s="220"/>
      <c r="J195" s="220"/>
      <c r="K195" s="220"/>
      <c r="L195" s="220"/>
      <c r="M195" s="220"/>
      <c r="N195" s="219"/>
      <c r="O195" s="219"/>
      <c r="P195" s="219"/>
      <c r="Q195" s="219"/>
      <c r="R195" s="220"/>
      <c r="S195" s="220"/>
      <c r="T195" s="220"/>
      <c r="U195" s="220"/>
      <c r="V195" s="220"/>
      <c r="W195" s="220"/>
      <c r="X195" s="220"/>
      <c r="Y195" s="220"/>
      <c r="Z195" s="210"/>
      <c r="AA195" s="210"/>
      <c r="AB195" s="210"/>
      <c r="AC195" s="210"/>
      <c r="AD195" s="210"/>
      <c r="AE195" s="210"/>
      <c r="AF195" s="210"/>
      <c r="AG195" s="210" t="s">
        <v>141</v>
      </c>
      <c r="AH195" s="210">
        <v>0</v>
      </c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outlineLevel="3" x14ac:dyDescent="0.2">
      <c r="A196" s="217"/>
      <c r="B196" s="218"/>
      <c r="C196" s="242" t="s">
        <v>356</v>
      </c>
      <c r="D196" s="221"/>
      <c r="E196" s="222">
        <v>20.8</v>
      </c>
      <c r="F196" s="220"/>
      <c r="G196" s="220"/>
      <c r="H196" s="220"/>
      <c r="I196" s="220"/>
      <c r="J196" s="220"/>
      <c r="K196" s="220"/>
      <c r="L196" s="220"/>
      <c r="M196" s="220"/>
      <c r="N196" s="219"/>
      <c r="O196" s="219"/>
      <c r="P196" s="219"/>
      <c r="Q196" s="219"/>
      <c r="R196" s="220"/>
      <c r="S196" s="220"/>
      <c r="T196" s="220"/>
      <c r="U196" s="220"/>
      <c r="V196" s="220"/>
      <c r="W196" s="220"/>
      <c r="X196" s="220"/>
      <c r="Y196" s="220"/>
      <c r="Z196" s="210"/>
      <c r="AA196" s="210"/>
      <c r="AB196" s="210"/>
      <c r="AC196" s="210"/>
      <c r="AD196" s="210"/>
      <c r="AE196" s="210"/>
      <c r="AF196" s="210"/>
      <c r="AG196" s="210" t="s">
        <v>141</v>
      </c>
      <c r="AH196" s="210">
        <v>0</v>
      </c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2" x14ac:dyDescent="0.2">
      <c r="A197" s="217"/>
      <c r="B197" s="218"/>
      <c r="C197" s="243"/>
      <c r="D197" s="238"/>
      <c r="E197" s="238"/>
      <c r="F197" s="238"/>
      <c r="G197" s="238"/>
      <c r="H197" s="220"/>
      <c r="I197" s="220"/>
      <c r="J197" s="220"/>
      <c r="K197" s="220"/>
      <c r="L197" s="220"/>
      <c r="M197" s="220"/>
      <c r="N197" s="219"/>
      <c r="O197" s="219"/>
      <c r="P197" s="219"/>
      <c r="Q197" s="219"/>
      <c r="R197" s="220"/>
      <c r="S197" s="220"/>
      <c r="T197" s="220"/>
      <c r="U197" s="220"/>
      <c r="V197" s="220"/>
      <c r="W197" s="220"/>
      <c r="X197" s="220"/>
      <c r="Y197" s="220"/>
      <c r="Z197" s="210"/>
      <c r="AA197" s="210"/>
      <c r="AB197" s="210"/>
      <c r="AC197" s="210"/>
      <c r="AD197" s="210"/>
      <c r="AE197" s="210"/>
      <c r="AF197" s="210"/>
      <c r="AG197" s="210" t="s">
        <v>143</v>
      </c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1" x14ac:dyDescent="0.2">
      <c r="A198" s="231">
        <v>45</v>
      </c>
      <c r="B198" s="232" t="s">
        <v>357</v>
      </c>
      <c r="C198" s="241" t="s">
        <v>358</v>
      </c>
      <c r="D198" s="233" t="s">
        <v>170</v>
      </c>
      <c r="E198" s="234">
        <v>40</v>
      </c>
      <c r="F198" s="235"/>
      <c r="G198" s="236">
        <f>ROUND(E198*F198,2)</f>
        <v>0</v>
      </c>
      <c r="H198" s="235"/>
      <c r="I198" s="236">
        <f>ROUND(E198*H198,2)</f>
        <v>0</v>
      </c>
      <c r="J198" s="235"/>
      <c r="K198" s="236">
        <f>ROUND(E198*J198,2)</f>
        <v>0</v>
      </c>
      <c r="L198" s="236">
        <v>21</v>
      </c>
      <c r="M198" s="236">
        <f>G198*(1+L198/100)</f>
        <v>0</v>
      </c>
      <c r="N198" s="234">
        <v>0.11</v>
      </c>
      <c r="O198" s="234">
        <f>ROUND(E198*N198,2)</f>
        <v>4.4000000000000004</v>
      </c>
      <c r="P198" s="234">
        <v>0</v>
      </c>
      <c r="Q198" s="234">
        <f>ROUND(E198*P198,2)</f>
        <v>0</v>
      </c>
      <c r="R198" s="236" t="s">
        <v>171</v>
      </c>
      <c r="S198" s="236" t="s">
        <v>135</v>
      </c>
      <c r="T198" s="237" t="s">
        <v>135</v>
      </c>
      <c r="U198" s="220">
        <v>1.19</v>
      </c>
      <c r="V198" s="220">
        <f>ROUND(E198*U198,2)</f>
        <v>47.6</v>
      </c>
      <c r="W198" s="220"/>
      <c r="X198" s="220" t="s">
        <v>172</v>
      </c>
      <c r="Y198" s="220" t="s">
        <v>138</v>
      </c>
      <c r="Z198" s="210"/>
      <c r="AA198" s="210"/>
      <c r="AB198" s="210"/>
      <c r="AC198" s="210"/>
      <c r="AD198" s="210"/>
      <c r="AE198" s="210"/>
      <c r="AF198" s="210"/>
      <c r="AG198" s="210" t="s">
        <v>173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2" x14ac:dyDescent="0.2">
      <c r="A199" s="217"/>
      <c r="B199" s="218"/>
      <c r="C199" s="251" t="s">
        <v>359</v>
      </c>
      <c r="D199" s="248"/>
      <c r="E199" s="248"/>
      <c r="F199" s="248"/>
      <c r="G199" s="248"/>
      <c r="H199" s="220"/>
      <c r="I199" s="220"/>
      <c r="J199" s="220"/>
      <c r="K199" s="220"/>
      <c r="L199" s="220"/>
      <c r="M199" s="220"/>
      <c r="N199" s="219"/>
      <c r="O199" s="219"/>
      <c r="P199" s="219"/>
      <c r="Q199" s="219"/>
      <c r="R199" s="220"/>
      <c r="S199" s="220"/>
      <c r="T199" s="220"/>
      <c r="U199" s="220"/>
      <c r="V199" s="220"/>
      <c r="W199" s="220"/>
      <c r="X199" s="220"/>
      <c r="Y199" s="220"/>
      <c r="Z199" s="210"/>
      <c r="AA199" s="210"/>
      <c r="AB199" s="210"/>
      <c r="AC199" s="210"/>
      <c r="AD199" s="210"/>
      <c r="AE199" s="210"/>
      <c r="AF199" s="210"/>
      <c r="AG199" s="210" t="s">
        <v>175</v>
      </c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49" t="str">
        <f>C199</f>
        <v>s provedením lože do 50 mm, s vyplněním spár, s dvojím beraněním a se smetením přebytečného materiálu na krajnici</v>
      </c>
      <c r="BB199" s="210"/>
      <c r="BC199" s="210"/>
      <c r="BD199" s="210"/>
      <c r="BE199" s="210"/>
      <c r="BF199" s="210"/>
      <c r="BG199" s="210"/>
      <c r="BH199" s="210"/>
    </row>
    <row r="200" spans="1:60" outlineLevel="2" x14ac:dyDescent="0.2">
      <c r="A200" s="217"/>
      <c r="B200" s="218"/>
      <c r="C200" s="242" t="s">
        <v>360</v>
      </c>
      <c r="D200" s="221"/>
      <c r="E200" s="222">
        <v>40</v>
      </c>
      <c r="F200" s="220"/>
      <c r="G200" s="220"/>
      <c r="H200" s="220"/>
      <c r="I200" s="220"/>
      <c r="J200" s="220"/>
      <c r="K200" s="220"/>
      <c r="L200" s="220"/>
      <c r="M200" s="220"/>
      <c r="N200" s="219"/>
      <c r="O200" s="219"/>
      <c r="P200" s="219"/>
      <c r="Q200" s="219"/>
      <c r="R200" s="220"/>
      <c r="S200" s="220"/>
      <c r="T200" s="220"/>
      <c r="U200" s="220"/>
      <c r="V200" s="220"/>
      <c r="W200" s="220"/>
      <c r="X200" s="220"/>
      <c r="Y200" s="220"/>
      <c r="Z200" s="210"/>
      <c r="AA200" s="210"/>
      <c r="AB200" s="210"/>
      <c r="AC200" s="210"/>
      <c r="AD200" s="210"/>
      <c r="AE200" s="210"/>
      <c r="AF200" s="210"/>
      <c r="AG200" s="210" t="s">
        <v>141</v>
      </c>
      <c r="AH200" s="210">
        <v>5</v>
      </c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2" x14ac:dyDescent="0.2">
      <c r="A201" s="217"/>
      <c r="B201" s="218"/>
      <c r="C201" s="243"/>
      <c r="D201" s="238"/>
      <c r="E201" s="238"/>
      <c r="F201" s="238"/>
      <c r="G201" s="238"/>
      <c r="H201" s="220"/>
      <c r="I201" s="220"/>
      <c r="J201" s="220"/>
      <c r="K201" s="220"/>
      <c r="L201" s="220"/>
      <c r="M201" s="220"/>
      <c r="N201" s="219"/>
      <c r="O201" s="219"/>
      <c r="P201" s="219"/>
      <c r="Q201" s="219"/>
      <c r="R201" s="220"/>
      <c r="S201" s="220"/>
      <c r="T201" s="220"/>
      <c r="U201" s="220"/>
      <c r="V201" s="220"/>
      <c r="W201" s="220"/>
      <c r="X201" s="220"/>
      <c r="Y201" s="220"/>
      <c r="Z201" s="210"/>
      <c r="AA201" s="210"/>
      <c r="AB201" s="210"/>
      <c r="AC201" s="210"/>
      <c r="AD201" s="210"/>
      <c r="AE201" s="210"/>
      <c r="AF201" s="210"/>
      <c r="AG201" s="210" t="s">
        <v>143</v>
      </c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31">
        <v>46</v>
      </c>
      <c r="B202" s="232" t="s">
        <v>361</v>
      </c>
      <c r="C202" s="241" t="s">
        <v>362</v>
      </c>
      <c r="D202" s="233" t="s">
        <v>170</v>
      </c>
      <c r="E202" s="234">
        <v>40</v>
      </c>
      <c r="F202" s="235"/>
      <c r="G202" s="236">
        <f>ROUND(E202*F202,2)</f>
        <v>0</v>
      </c>
      <c r="H202" s="235"/>
      <c r="I202" s="236">
        <f>ROUND(E202*H202,2)</f>
        <v>0</v>
      </c>
      <c r="J202" s="235"/>
      <c r="K202" s="236">
        <f>ROUND(E202*J202,2)</f>
        <v>0</v>
      </c>
      <c r="L202" s="236">
        <v>21</v>
      </c>
      <c r="M202" s="236">
        <f>G202*(1+L202/100)</f>
        <v>0</v>
      </c>
      <c r="N202" s="234">
        <v>7.3899999999999993E-2</v>
      </c>
      <c r="O202" s="234">
        <f>ROUND(E202*N202,2)</f>
        <v>2.96</v>
      </c>
      <c r="P202" s="234">
        <v>0</v>
      </c>
      <c r="Q202" s="234">
        <f>ROUND(E202*P202,2)</f>
        <v>0</v>
      </c>
      <c r="R202" s="236" t="s">
        <v>171</v>
      </c>
      <c r="S202" s="236" t="s">
        <v>135</v>
      </c>
      <c r="T202" s="237" t="s">
        <v>135</v>
      </c>
      <c r="U202" s="220">
        <v>0.45</v>
      </c>
      <c r="V202" s="220">
        <f>ROUND(E202*U202,2)</f>
        <v>18</v>
      </c>
      <c r="W202" s="220"/>
      <c r="X202" s="220" t="s">
        <v>172</v>
      </c>
      <c r="Y202" s="220" t="s">
        <v>138</v>
      </c>
      <c r="Z202" s="210"/>
      <c r="AA202" s="210"/>
      <c r="AB202" s="210"/>
      <c r="AC202" s="210"/>
      <c r="AD202" s="210"/>
      <c r="AE202" s="210"/>
      <c r="AF202" s="210"/>
      <c r="AG202" s="210" t="s">
        <v>173</v>
      </c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ht="22.5" outlineLevel="2" x14ac:dyDescent="0.2">
      <c r="A203" s="217"/>
      <c r="B203" s="218"/>
      <c r="C203" s="251" t="s">
        <v>363</v>
      </c>
      <c r="D203" s="248"/>
      <c r="E203" s="248"/>
      <c r="F203" s="248"/>
      <c r="G203" s="248"/>
      <c r="H203" s="220"/>
      <c r="I203" s="220"/>
      <c r="J203" s="220"/>
      <c r="K203" s="220"/>
      <c r="L203" s="220"/>
      <c r="M203" s="220"/>
      <c r="N203" s="219"/>
      <c r="O203" s="219"/>
      <c r="P203" s="219"/>
      <c r="Q203" s="219"/>
      <c r="R203" s="220"/>
      <c r="S203" s="220"/>
      <c r="T203" s="220"/>
      <c r="U203" s="220"/>
      <c r="V203" s="220"/>
      <c r="W203" s="220"/>
      <c r="X203" s="220"/>
      <c r="Y203" s="220"/>
      <c r="Z203" s="210"/>
      <c r="AA203" s="210"/>
      <c r="AB203" s="210"/>
      <c r="AC203" s="210"/>
      <c r="AD203" s="210"/>
      <c r="AE203" s="210"/>
      <c r="AF203" s="210"/>
      <c r="AG203" s="210" t="s">
        <v>175</v>
      </c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49" t="str">
        <f>C203</f>
        <v>s provedením lože z kameniva drceného, s vyplněním spár, s dvojitým hutněním a se smetením přebytečného materiálu na krajnici. S dodáním hmot pro lože a výplň spár.</v>
      </c>
      <c r="BB203" s="210"/>
      <c r="BC203" s="210"/>
      <c r="BD203" s="210"/>
      <c r="BE203" s="210"/>
      <c r="BF203" s="210"/>
      <c r="BG203" s="210"/>
      <c r="BH203" s="210"/>
    </row>
    <row r="204" spans="1:60" outlineLevel="2" x14ac:dyDescent="0.2">
      <c r="A204" s="217"/>
      <c r="B204" s="218"/>
      <c r="C204" s="242" t="s">
        <v>364</v>
      </c>
      <c r="D204" s="221"/>
      <c r="E204" s="222">
        <v>40</v>
      </c>
      <c r="F204" s="220"/>
      <c r="G204" s="220"/>
      <c r="H204" s="220"/>
      <c r="I204" s="220"/>
      <c r="J204" s="220"/>
      <c r="K204" s="220"/>
      <c r="L204" s="220"/>
      <c r="M204" s="220"/>
      <c r="N204" s="219"/>
      <c r="O204" s="219"/>
      <c r="P204" s="219"/>
      <c r="Q204" s="219"/>
      <c r="R204" s="220"/>
      <c r="S204" s="220"/>
      <c r="T204" s="220"/>
      <c r="U204" s="220"/>
      <c r="V204" s="220"/>
      <c r="W204" s="220"/>
      <c r="X204" s="220"/>
      <c r="Y204" s="220"/>
      <c r="Z204" s="210"/>
      <c r="AA204" s="210"/>
      <c r="AB204" s="210"/>
      <c r="AC204" s="210"/>
      <c r="AD204" s="210"/>
      <c r="AE204" s="210"/>
      <c r="AF204" s="210"/>
      <c r="AG204" s="210" t="s">
        <v>141</v>
      </c>
      <c r="AH204" s="210">
        <v>5</v>
      </c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2" x14ac:dyDescent="0.2">
      <c r="A205" s="217"/>
      <c r="B205" s="218"/>
      <c r="C205" s="243"/>
      <c r="D205" s="238"/>
      <c r="E205" s="238"/>
      <c r="F205" s="238"/>
      <c r="G205" s="238"/>
      <c r="H205" s="220"/>
      <c r="I205" s="220"/>
      <c r="J205" s="220"/>
      <c r="K205" s="220"/>
      <c r="L205" s="220"/>
      <c r="M205" s="220"/>
      <c r="N205" s="219"/>
      <c r="O205" s="219"/>
      <c r="P205" s="219"/>
      <c r="Q205" s="219"/>
      <c r="R205" s="220"/>
      <c r="S205" s="220"/>
      <c r="T205" s="220"/>
      <c r="U205" s="220"/>
      <c r="V205" s="220"/>
      <c r="W205" s="220"/>
      <c r="X205" s="220"/>
      <c r="Y205" s="220"/>
      <c r="Z205" s="210"/>
      <c r="AA205" s="210"/>
      <c r="AB205" s="210"/>
      <c r="AC205" s="210"/>
      <c r="AD205" s="210"/>
      <c r="AE205" s="210"/>
      <c r="AF205" s="210"/>
      <c r="AG205" s="210" t="s">
        <v>143</v>
      </c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1" x14ac:dyDescent="0.2">
      <c r="A206" s="231">
        <v>47</v>
      </c>
      <c r="B206" s="232" t="s">
        <v>365</v>
      </c>
      <c r="C206" s="241" t="s">
        <v>366</v>
      </c>
      <c r="D206" s="233" t="s">
        <v>170</v>
      </c>
      <c r="E206" s="234">
        <v>40</v>
      </c>
      <c r="F206" s="235"/>
      <c r="G206" s="236">
        <f>ROUND(E206*F206,2)</f>
        <v>0</v>
      </c>
      <c r="H206" s="235"/>
      <c r="I206" s="236">
        <f>ROUND(E206*H206,2)</f>
        <v>0</v>
      </c>
      <c r="J206" s="235"/>
      <c r="K206" s="236">
        <f>ROUND(E206*J206,2)</f>
        <v>0</v>
      </c>
      <c r="L206" s="236">
        <v>21</v>
      </c>
      <c r="M206" s="236">
        <f>G206*(1+L206/100)</f>
        <v>0</v>
      </c>
      <c r="N206" s="234">
        <v>7.1999999999999995E-2</v>
      </c>
      <c r="O206" s="234">
        <f>ROUND(E206*N206,2)</f>
        <v>2.88</v>
      </c>
      <c r="P206" s="234">
        <v>0</v>
      </c>
      <c r="Q206" s="234">
        <f>ROUND(E206*P206,2)</f>
        <v>0</v>
      </c>
      <c r="R206" s="236" t="s">
        <v>171</v>
      </c>
      <c r="S206" s="236" t="s">
        <v>135</v>
      </c>
      <c r="T206" s="237" t="s">
        <v>135</v>
      </c>
      <c r="U206" s="220">
        <v>0.38</v>
      </c>
      <c r="V206" s="220">
        <f>ROUND(E206*U206,2)</f>
        <v>15.2</v>
      </c>
      <c r="W206" s="220"/>
      <c r="X206" s="220" t="s">
        <v>172</v>
      </c>
      <c r="Y206" s="220" t="s">
        <v>138</v>
      </c>
      <c r="Z206" s="210"/>
      <c r="AA206" s="210"/>
      <c r="AB206" s="210"/>
      <c r="AC206" s="210"/>
      <c r="AD206" s="210"/>
      <c r="AE206" s="210"/>
      <c r="AF206" s="210"/>
      <c r="AG206" s="210" t="s">
        <v>173</v>
      </c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ht="22.5" outlineLevel="2" x14ac:dyDescent="0.2">
      <c r="A207" s="217"/>
      <c r="B207" s="218"/>
      <c r="C207" s="251" t="s">
        <v>367</v>
      </c>
      <c r="D207" s="248"/>
      <c r="E207" s="248"/>
      <c r="F207" s="248"/>
      <c r="G207" s="248"/>
      <c r="H207" s="220"/>
      <c r="I207" s="220"/>
      <c r="J207" s="220"/>
      <c r="K207" s="220"/>
      <c r="L207" s="220"/>
      <c r="M207" s="220"/>
      <c r="N207" s="219"/>
      <c r="O207" s="219"/>
      <c r="P207" s="219"/>
      <c r="Q207" s="219"/>
      <c r="R207" s="220"/>
      <c r="S207" s="220"/>
      <c r="T207" s="220"/>
      <c r="U207" s="220"/>
      <c r="V207" s="220"/>
      <c r="W207" s="220"/>
      <c r="X207" s="220"/>
      <c r="Y207" s="220"/>
      <c r="Z207" s="210"/>
      <c r="AA207" s="210"/>
      <c r="AB207" s="210"/>
      <c r="AC207" s="210"/>
      <c r="AD207" s="210"/>
      <c r="AE207" s="210"/>
      <c r="AF207" s="210"/>
      <c r="AG207" s="210" t="s">
        <v>175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49" t="str">
        <f>C207</f>
        <v>komunikací pro pěší, z dlaždic betonových a teracových, do velikosti dlaždic 0,25 m2, s provedením lože do tl. 30 mm, s vyplněním spár a se smetením přebytečného materiálu na vzdálenost do 3 m</v>
      </c>
      <c r="BB207" s="210"/>
      <c r="BC207" s="210"/>
      <c r="BD207" s="210"/>
      <c r="BE207" s="210"/>
      <c r="BF207" s="210"/>
      <c r="BG207" s="210"/>
      <c r="BH207" s="210"/>
    </row>
    <row r="208" spans="1:60" outlineLevel="2" x14ac:dyDescent="0.2">
      <c r="A208" s="217"/>
      <c r="B208" s="218"/>
      <c r="C208" s="242" t="s">
        <v>368</v>
      </c>
      <c r="D208" s="221"/>
      <c r="E208" s="222">
        <v>40</v>
      </c>
      <c r="F208" s="220"/>
      <c r="G208" s="220"/>
      <c r="H208" s="220"/>
      <c r="I208" s="220"/>
      <c r="J208" s="220"/>
      <c r="K208" s="220"/>
      <c r="L208" s="220"/>
      <c r="M208" s="220"/>
      <c r="N208" s="219"/>
      <c r="O208" s="219"/>
      <c r="P208" s="219"/>
      <c r="Q208" s="219"/>
      <c r="R208" s="220"/>
      <c r="S208" s="220"/>
      <c r="T208" s="220"/>
      <c r="U208" s="220"/>
      <c r="V208" s="220"/>
      <c r="W208" s="220"/>
      <c r="X208" s="220"/>
      <c r="Y208" s="220"/>
      <c r="Z208" s="210"/>
      <c r="AA208" s="210"/>
      <c r="AB208" s="210"/>
      <c r="AC208" s="210"/>
      <c r="AD208" s="210"/>
      <c r="AE208" s="210"/>
      <c r="AF208" s="210"/>
      <c r="AG208" s="210" t="s">
        <v>141</v>
      </c>
      <c r="AH208" s="210">
        <v>5</v>
      </c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2" x14ac:dyDescent="0.2">
      <c r="A209" s="217"/>
      <c r="B209" s="218"/>
      <c r="C209" s="243"/>
      <c r="D209" s="238"/>
      <c r="E209" s="238"/>
      <c r="F209" s="238"/>
      <c r="G209" s="238"/>
      <c r="H209" s="220"/>
      <c r="I209" s="220"/>
      <c r="J209" s="220"/>
      <c r="K209" s="220"/>
      <c r="L209" s="220"/>
      <c r="M209" s="220"/>
      <c r="N209" s="219"/>
      <c r="O209" s="219"/>
      <c r="P209" s="219"/>
      <c r="Q209" s="219"/>
      <c r="R209" s="220"/>
      <c r="S209" s="220"/>
      <c r="T209" s="220"/>
      <c r="U209" s="220"/>
      <c r="V209" s="220"/>
      <c r="W209" s="220"/>
      <c r="X209" s="220"/>
      <c r="Y209" s="220"/>
      <c r="Z209" s="210"/>
      <c r="AA209" s="210"/>
      <c r="AB209" s="210"/>
      <c r="AC209" s="210"/>
      <c r="AD209" s="210"/>
      <c r="AE209" s="210"/>
      <c r="AF209" s="210"/>
      <c r="AG209" s="210" t="s">
        <v>143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1" x14ac:dyDescent="0.2">
      <c r="A210" s="231">
        <v>48</v>
      </c>
      <c r="B210" s="232" t="s">
        <v>369</v>
      </c>
      <c r="C210" s="241" t="s">
        <v>370</v>
      </c>
      <c r="D210" s="233" t="s">
        <v>198</v>
      </c>
      <c r="E210" s="234">
        <v>54</v>
      </c>
      <c r="F210" s="235"/>
      <c r="G210" s="236">
        <f>ROUND(E210*F210,2)</f>
        <v>0</v>
      </c>
      <c r="H210" s="235"/>
      <c r="I210" s="236">
        <f>ROUND(E210*H210,2)</f>
        <v>0</v>
      </c>
      <c r="J210" s="235"/>
      <c r="K210" s="236">
        <f>ROUND(E210*J210,2)</f>
        <v>0</v>
      </c>
      <c r="L210" s="236">
        <v>21</v>
      </c>
      <c r="M210" s="236">
        <f>G210*(1+L210/100)</f>
        <v>0</v>
      </c>
      <c r="N210" s="234">
        <v>2.2399999999999998E-3</v>
      </c>
      <c r="O210" s="234">
        <f>ROUND(E210*N210,2)</f>
        <v>0.12</v>
      </c>
      <c r="P210" s="234">
        <v>0</v>
      </c>
      <c r="Q210" s="234">
        <f>ROUND(E210*P210,2)</f>
        <v>0</v>
      </c>
      <c r="R210" s="236" t="s">
        <v>171</v>
      </c>
      <c r="S210" s="236" t="s">
        <v>135</v>
      </c>
      <c r="T210" s="237" t="s">
        <v>135</v>
      </c>
      <c r="U210" s="220">
        <v>0.13</v>
      </c>
      <c r="V210" s="220">
        <f>ROUND(E210*U210,2)</f>
        <v>7.02</v>
      </c>
      <c r="W210" s="220"/>
      <c r="X210" s="220" t="s">
        <v>172</v>
      </c>
      <c r="Y210" s="220" t="s">
        <v>138</v>
      </c>
      <c r="Z210" s="210"/>
      <c r="AA210" s="210"/>
      <c r="AB210" s="210"/>
      <c r="AC210" s="210"/>
      <c r="AD210" s="210"/>
      <c r="AE210" s="210"/>
      <c r="AF210" s="210"/>
      <c r="AG210" s="210" t="s">
        <v>173</v>
      </c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2" x14ac:dyDescent="0.2">
      <c r="A211" s="217"/>
      <c r="B211" s="218"/>
      <c r="C211" s="251" t="s">
        <v>371</v>
      </c>
      <c r="D211" s="248"/>
      <c r="E211" s="248"/>
      <c r="F211" s="248"/>
      <c r="G211" s="248"/>
      <c r="H211" s="220"/>
      <c r="I211" s="220"/>
      <c r="J211" s="220"/>
      <c r="K211" s="220"/>
      <c r="L211" s="220"/>
      <c r="M211" s="220"/>
      <c r="N211" s="219"/>
      <c r="O211" s="219"/>
      <c r="P211" s="219"/>
      <c r="Q211" s="219"/>
      <c r="R211" s="220"/>
      <c r="S211" s="220"/>
      <c r="T211" s="220"/>
      <c r="U211" s="220"/>
      <c r="V211" s="220"/>
      <c r="W211" s="220"/>
      <c r="X211" s="220"/>
      <c r="Y211" s="220"/>
      <c r="Z211" s="210"/>
      <c r="AA211" s="210"/>
      <c r="AB211" s="210"/>
      <c r="AC211" s="210"/>
      <c r="AD211" s="210"/>
      <c r="AE211" s="210"/>
      <c r="AF211" s="210"/>
      <c r="AG211" s="210" t="s">
        <v>175</v>
      </c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outlineLevel="2" x14ac:dyDescent="0.2">
      <c r="A212" s="217"/>
      <c r="B212" s="218"/>
      <c r="C212" s="242" t="s">
        <v>372</v>
      </c>
      <c r="D212" s="221"/>
      <c r="E212" s="222">
        <v>50</v>
      </c>
      <c r="F212" s="220"/>
      <c r="G212" s="220"/>
      <c r="H212" s="220"/>
      <c r="I212" s="220"/>
      <c r="J212" s="220"/>
      <c r="K212" s="220"/>
      <c r="L212" s="220"/>
      <c r="M212" s="220"/>
      <c r="N212" s="219"/>
      <c r="O212" s="219"/>
      <c r="P212" s="219"/>
      <c r="Q212" s="219"/>
      <c r="R212" s="220"/>
      <c r="S212" s="220"/>
      <c r="T212" s="220"/>
      <c r="U212" s="220"/>
      <c r="V212" s="220"/>
      <c r="W212" s="220"/>
      <c r="X212" s="220"/>
      <c r="Y212" s="220"/>
      <c r="Z212" s="210"/>
      <c r="AA212" s="210"/>
      <c r="AB212" s="210"/>
      <c r="AC212" s="210"/>
      <c r="AD212" s="210"/>
      <c r="AE212" s="210"/>
      <c r="AF212" s="210"/>
      <c r="AG212" s="210" t="s">
        <v>141</v>
      </c>
      <c r="AH212" s="210">
        <v>0</v>
      </c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ht="22.5" outlineLevel="3" x14ac:dyDescent="0.2">
      <c r="A213" s="217"/>
      <c r="B213" s="218"/>
      <c r="C213" s="242" t="s">
        <v>373</v>
      </c>
      <c r="D213" s="221"/>
      <c r="E213" s="222">
        <v>4</v>
      </c>
      <c r="F213" s="220"/>
      <c r="G213" s="220"/>
      <c r="H213" s="220"/>
      <c r="I213" s="220"/>
      <c r="J213" s="220"/>
      <c r="K213" s="220"/>
      <c r="L213" s="220"/>
      <c r="M213" s="220"/>
      <c r="N213" s="219"/>
      <c r="O213" s="219"/>
      <c r="P213" s="219"/>
      <c r="Q213" s="219"/>
      <c r="R213" s="220"/>
      <c r="S213" s="220"/>
      <c r="T213" s="220"/>
      <c r="U213" s="220"/>
      <c r="V213" s="220"/>
      <c r="W213" s="220"/>
      <c r="X213" s="220"/>
      <c r="Y213" s="220"/>
      <c r="Z213" s="210"/>
      <c r="AA213" s="210"/>
      <c r="AB213" s="210"/>
      <c r="AC213" s="210"/>
      <c r="AD213" s="210"/>
      <c r="AE213" s="210"/>
      <c r="AF213" s="210"/>
      <c r="AG213" s="210" t="s">
        <v>141</v>
      </c>
      <c r="AH213" s="210">
        <v>0</v>
      </c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2" x14ac:dyDescent="0.2">
      <c r="A214" s="217"/>
      <c r="B214" s="218"/>
      <c r="C214" s="243"/>
      <c r="D214" s="238"/>
      <c r="E214" s="238"/>
      <c r="F214" s="238"/>
      <c r="G214" s="238"/>
      <c r="H214" s="220"/>
      <c r="I214" s="220"/>
      <c r="J214" s="220"/>
      <c r="K214" s="220"/>
      <c r="L214" s="220"/>
      <c r="M214" s="220"/>
      <c r="N214" s="219"/>
      <c r="O214" s="219"/>
      <c r="P214" s="219"/>
      <c r="Q214" s="219"/>
      <c r="R214" s="220"/>
      <c r="S214" s="220"/>
      <c r="T214" s="220"/>
      <c r="U214" s="220"/>
      <c r="V214" s="220"/>
      <c r="W214" s="220"/>
      <c r="X214" s="220"/>
      <c r="Y214" s="220"/>
      <c r="Z214" s="210"/>
      <c r="AA214" s="210"/>
      <c r="AB214" s="210"/>
      <c r="AC214" s="210"/>
      <c r="AD214" s="210"/>
      <c r="AE214" s="210"/>
      <c r="AF214" s="210"/>
      <c r="AG214" s="210" t="s">
        <v>143</v>
      </c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x14ac:dyDescent="0.2">
      <c r="A215" s="224" t="s">
        <v>130</v>
      </c>
      <c r="B215" s="225" t="s">
        <v>87</v>
      </c>
      <c r="C215" s="240" t="s">
        <v>88</v>
      </c>
      <c r="D215" s="226"/>
      <c r="E215" s="227"/>
      <c r="F215" s="228"/>
      <c r="G215" s="228">
        <f>SUMIF(AG216:AG325,"&lt;&gt;NOR",G216:G325)</f>
        <v>0</v>
      </c>
      <c r="H215" s="228"/>
      <c r="I215" s="228">
        <f>SUM(I216:I325)</f>
        <v>0</v>
      </c>
      <c r="J215" s="228"/>
      <c r="K215" s="228">
        <f>SUM(K216:K325)</f>
        <v>0</v>
      </c>
      <c r="L215" s="228"/>
      <c r="M215" s="228">
        <f>SUM(M216:M325)</f>
        <v>0</v>
      </c>
      <c r="N215" s="227"/>
      <c r="O215" s="227">
        <f>SUM(O216:O325)</f>
        <v>47.239999999999995</v>
      </c>
      <c r="P215" s="227"/>
      <c r="Q215" s="227">
        <f>SUM(Q216:Q325)</f>
        <v>0</v>
      </c>
      <c r="R215" s="228"/>
      <c r="S215" s="228"/>
      <c r="T215" s="229"/>
      <c r="U215" s="223"/>
      <c r="V215" s="223">
        <f>SUM(V216:V325)</f>
        <v>226.75</v>
      </c>
      <c r="W215" s="223"/>
      <c r="X215" s="223"/>
      <c r="Y215" s="223"/>
      <c r="AG215" t="s">
        <v>131</v>
      </c>
    </row>
    <row r="216" spans="1:60" outlineLevel="1" x14ac:dyDescent="0.2">
      <c r="A216" s="231">
        <v>49</v>
      </c>
      <c r="B216" s="232" t="s">
        <v>374</v>
      </c>
      <c r="C216" s="241" t="s">
        <v>375</v>
      </c>
      <c r="D216" s="233" t="s">
        <v>315</v>
      </c>
      <c r="E216" s="234">
        <v>9</v>
      </c>
      <c r="F216" s="235"/>
      <c r="G216" s="236">
        <f>ROUND(E216*F216,2)</f>
        <v>0</v>
      </c>
      <c r="H216" s="235"/>
      <c r="I216" s="236">
        <f>ROUND(E216*H216,2)</f>
        <v>0</v>
      </c>
      <c r="J216" s="235"/>
      <c r="K216" s="236">
        <f>ROUND(E216*J216,2)</f>
        <v>0</v>
      </c>
      <c r="L216" s="236">
        <v>21</v>
      </c>
      <c r="M216" s="236">
        <f>G216*(1+L216/100)</f>
        <v>0</v>
      </c>
      <c r="N216" s="234">
        <v>2.7299999999999998E-3</v>
      </c>
      <c r="O216" s="234">
        <f>ROUND(E216*N216,2)</f>
        <v>0.02</v>
      </c>
      <c r="P216" s="234">
        <v>0</v>
      </c>
      <c r="Q216" s="234">
        <f>ROUND(E216*P216,2)</f>
        <v>0</v>
      </c>
      <c r="R216" s="236" t="s">
        <v>307</v>
      </c>
      <c r="S216" s="236" t="s">
        <v>135</v>
      </c>
      <c r="T216" s="237" t="s">
        <v>135</v>
      </c>
      <c r="U216" s="220">
        <v>1.52</v>
      </c>
      <c r="V216" s="220">
        <f>ROUND(E216*U216,2)</f>
        <v>13.68</v>
      </c>
      <c r="W216" s="220"/>
      <c r="X216" s="220" t="s">
        <v>172</v>
      </c>
      <c r="Y216" s="220" t="s">
        <v>138</v>
      </c>
      <c r="Z216" s="210"/>
      <c r="AA216" s="210"/>
      <c r="AB216" s="210"/>
      <c r="AC216" s="210"/>
      <c r="AD216" s="210"/>
      <c r="AE216" s="210"/>
      <c r="AF216" s="210"/>
      <c r="AG216" s="210" t="s">
        <v>173</v>
      </c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ht="22.5" outlineLevel="2" x14ac:dyDescent="0.2">
      <c r="A217" s="217"/>
      <c r="B217" s="218"/>
      <c r="C217" s="251" t="s">
        <v>376</v>
      </c>
      <c r="D217" s="248"/>
      <c r="E217" s="248"/>
      <c r="F217" s="248"/>
      <c r="G217" s="248"/>
      <c r="H217" s="220"/>
      <c r="I217" s="220"/>
      <c r="J217" s="220"/>
      <c r="K217" s="220"/>
      <c r="L217" s="220"/>
      <c r="M217" s="220"/>
      <c r="N217" s="219"/>
      <c r="O217" s="219"/>
      <c r="P217" s="219"/>
      <c r="Q217" s="219"/>
      <c r="R217" s="220"/>
      <c r="S217" s="220"/>
      <c r="T217" s="220"/>
      <c r="U217" s="220"/>
      <c r="V217" s="220"/>
      <c r="W217" s="220"/>
      <c r="X217" s="220"/>
      <c r="Y217" s="220"/>
      <c r="Z217" s="210"/>
      <c r="AA217" s="210"/>
      <c r="AB217" s="210"/>
      <c r="AC217" s="210"/>
      <c r="AD217" s="210"/>
      <c r="AE217" s="210"/>
      <c r="AF217" s="210"/>
      <c r="AG217" s="210" t="s">
        <v>175</v>
      </c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49" t="str">
        <f>C217</f>
        <v>na potrubí betonovém a železobetonovém, odsekání betonových trub na útesy a vysekání otvorů v betonových nebo železobetonových troubách,</v>
      </c>
      <c r="BB217" s="210"/>
      <c r="BC217" s="210"/>
      <c r="BD217" s="210"/>
      <c r="BE217" s="210"/>
      <c r="BF217" s="210"/>
      <c r="BG217" s="210"/>
      <c r="BH217" s="210"/>
    </row>
    <row r="218" spans="1:60" outlineLevel="2" x14ac:dyDescent="0.2">
      <c r="A218" s="217"/>
      <c r="B218" s="218"/>
      <c r="C218" s="242" t="s">
        <v>377</v>
      </c>
      <c r="D218" s="221"/>
      <c r="E218" s="222">
        <v>9</v>
      </c>
      <c r="F218" s="220"/>
      <c r="G218" s="220"/>
      <c r="H218" s="220"/>
      <c r="I218" s="220"/>
      <c r="J218" s="220"/>
      <c r="K218" s="220"/>
      <c r="L218" s="220"/>
      <c r="M218" s="220"/>
      <c r="N218" s="219"/>
      <c r="O218" s="219"/>
      <c r="P218" s="219"/>
      <c r="Q218" s="219"/>
      <c r="R218" s="220"/>
      <c r="S218" s="220"/>
      <c r="T218" s="220"/>
      <c r="U218" s="220"/>
      <c r="V218" s="220"/>
      <c r="W218" s="220"/>
      <c r="X218" s="220"/>
      <c r="Y218" s="220"/>
      <c r="Z218" s="210"/>
      <c r="AA218" s="210"/>
      <c r="AB218" s="210"/>
      <c r="AC218" s="210"/>
      <c r="AD218" s="210"/>
      <c r="AE218" s="210"/>
      <c r="AF218" s="210"/>
      <c r="AG218" s="210" t="s">
        <v>141</v>
      </c>
      <c r="AH218" s="210">
        <v>0</v>
      </c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2" x14ac:dyDescent="0.2">
      <c r="A219" s="217"/>
      <c r="B219" s="218"/>
      <c r="C219" s="243"/>
      <c r="D219" s="238"/>
      <c r="E219" s="238"/>
      <c r="F219" s="238"/>
      <c r="G219" s="238"/>
      <c r="H219" s="220"/>
      <c r="I219" s="220"/>
      <c r="J219" s="220"/>
      <c r="K219" s="220"/>
      <c r="L219" s="220"/>
      <c r="M219" s="220"/>
      <c r="N219" s="219"/>
      <c r="O219" s="219"/>
      <c r="P219" s="219"/>
      <c r="Q219" s="219"/>
      <c r="R219" s="220"/>
      <c r="S219" s="220"/>
      <c r="T219" s="220"/>
      <c r="U219" s="220"/>
      <c r="V219" s="220"/>
      <c r="W219" s="220"/>
      <c r="X219" s="220"/>
      <c r="Y219" s="220"/>
      <c r="Z219" s="210"/>
      <c r="AA219" s="210"/>
      <c r="AB219" s="210"/>
      <c r="AC219" s="210"/>
      <c r="AD219" s="210"/>
      <c r="AE219" s="210"/>
      <c r="AF219" s="210"/>
      <c r="AG219" s="210" t="s">
        <v>143</v>
      </c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1" x14ac:dyDescent="0.2">
      <c r="A220" s="231">
        <v>50</v>
      </c>
      <c r="B220" s="232" t="s">
        <v>378</v>
      </c>
      <c r="C220" s="241" t="s">
        <v>379</v>
      </c>
      <c r="D220" s="233" t="s">
        <v>315</v>
      </c>
      <c r="E220" s="234">
        <v>3</v>
      </c>
      <c r="F220" s="235"/>
      <c r="G220" s="236">
        <f>ROUND(E220*F220,2)</f>
        <v>0</v>
      </c>
      <c r="H220" s="235"/>
      <c r="I220" s="236">
        <f>ROUND(E220*H220,2)</f>
        <v>0</v>
      </c>
      <c r="J220" s="235"/>
      <c r="K220" s="236">
        <f>ROUND(E220*J220,2)</f>
        <v>0</v>
      </c>
      <c r="L220" s="236">
        <v>21</v>
      </c>
      <c r="M220" s="236">
        <f>G220*(1+L220/100)</f>
        <v>0</v>
      </c>
      <c r="N220" s="234">
        <v>3.1800000000000001E-3</v>
      </c>
      <c r="O220" s="234">
        <f>ROUND(E220*N220,2)</f>
        <v>0.01</v>
      </c>
      <c r="P220" s="234">
        <v>0</v>
      </c>
      <c r="Q220" s="234">
        <f>ROUND(E220*P220,2)</f>
        <v>0</v>
      </c>
      <c r="R220" s="236" t="s">
        <v>307</v>
      </c>
      <c r="S220" s="236" t="s">
        <v>135</v>
      </c>
      <c r="T220" s="237" t="s">
        <v>135</v>
      </c>
      <c r="U220" s="220">
        <v>1.75</v>
      </c>
      <c r="V220" s="220">
        <f>ROUND(E220*U220,2)</f>
        <v>5.25</v>
      </c>
      <c r="W220" s="220"/>
      <c r="X220" s="220" t="s">
        <v>172</v>
      </c>
      <c r="Y220" s="220" t="s">
        <v>138</v>
      </c>
      <c r="Z220" s="210"/>
      <c r="AA220" s="210"/>
      <c r="AB220" s="210"/>
      <c r="AC220" s="210"/>
      <c r="AD220" s="210"/>
      <c r="AE220" s="210"/>
      <c r="AF220" s="210"/>
      <c r="AG220" s="210" t="s">
        <v>173</v>
      </c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ht="22.5" outlineLevel="2" x14ac:dyDescent="0.2">
      <c r="A221" s="217"/>
      <c r="B221" s="218"/>
      <c r="C221" s="251" t="s">
        <v>376</v>
      </c>
      <c r="D221" s="248"/>
      <c r="E221" s="248"/>
      <c r="F221" s="248"/>
      <c r="G221" s="248"/>
      <c r="H221" s="220"/>
      <c r="I221" s="220"/>
      <c r="J221" s="220"/>
      <c r="K221" s="220"/>
      <c r="L221" s="220"/>
      <c r="M221" s="220"/>
      <c r="N221" s="219"/>
      <c r="O221" s="219"/>
      <c r="P221" s="219"/>
      <c r="Q221" s="219"/>
      <c r="R221" s="220"/>
      <c r="S221" s="220"/>
      <c r="T221" s="220"/>
      <c r="U221" s="220"/>
      <c r="V221" s="220"/>
      <c r="W221" s="220"/>
      <c r="X221" s="220"/>
      <c r="Y221" s="220"/>
      <c r="Z221" s="210"/>
      <c r="AA221" s="210"/>
      <c r="AB221" s="210"/>
      <c r="AC221" s="210"/>
      <c r="AD221" s="210"/>
      <c r="AE221" s="210"/>
      <c r="AF221" s="210"/>
      <c r="AG221" s="210" t="s">
        <v>175</v>
      </c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49" t="str">
        <f>C221</f>
        <v>na potrubí betonovém a železobetonovém, odsekání betonových trub na útesy a vysekání otvorů v betonových nebo železobetonových troubách,</v>
      </c>
      <c r="BB221" s="210"/>
      <c r="BC221" s="210"/>
      <c r="BD221" s="210"/>
      <c r="BE221" s="210"/>
      <c r="BF221" s="210"/>
      <c r="BG221" s="210"/>
      <c r="BH221" s="210"/>
    </row>
    <row r="222" spans="1:60" outlineLevel="2" x14ac:dyDescent="0.2">
      <c r="A222" s="217"/>
      <c r="B222" s="218"/>
      <c r="C222" s="242" t="s">
        <v>380</v>
      </c>
      <c r="D222" s="221"/>
      <c r="E222" s="222">
        <v>3</v>
      </c>
      <c r="F222" s="220"/>
      <c r="G222" s="220"/>
      <c r="H222" s="220"/>
      <c r="I222" s="220"/>
      <c r="J222" s="220"/>
      <c r="K222" s="220"/>
      <c r="L222" s="220"/>
      <c r="M222" s="220"/>
      <c r="N222" s="219"/>
      <c r="O222" s="219"/>
      <c r="P222" s="219"/>
      <c r="Q222" s="219"/>
      <c r="R222" s="220"/>
      <c r="S222" s="220"/>
      <c r="T222" s="220"/>
      <c r="U222" s="220"/>
      <c r="V222" s="220"/>
      <c r="W222" s="220"/>
      <c r="X222" s="220"/>
      <c r="Y222" s="220"/>
      <c r="Z222" s="210"/>
      <c r="AA222" s="210"/>
      <c r="AB222" s="210"/>
      <c r="AC222" s="210"/>
      <c r="AD222" s="210"/>
      <c r="AE222" s="210"/>
      <c r="AF222" s="210"/>
      <c r="AG222" s="210" t="s">
        <v>141</v>
      </c>
      <c r="AH222" s="210">
        <v>0</v>
      </c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2" x14ac:dyDescent="0.2">
      <c r="A223" s="217"/>
      <c r="B223" s="218"/>
      <c r="C223" s="243"/>
      <c r="D223" s="238"/>
      <c r="E223" s="238"/>
      <c r="F223" s="238"/>
      <c r="G223" s="238"/>
      <c r="H223" s="220"/>
      <c r="I223" s="220"/>
      <c r="J223" s="220"/>
      <c r="K223" s="220"/>
      <c r="L223" s="220"/>
      <c r="M223" s="220"/>
      <c r="N223" s="219"/>
      <c r="O223" s="219"/>
      <c r="P223" s="219"/>
      <c r="Q223" s="219"/>
      <c r="R223" s="220"/>
      <c r="S223" s="220"/>
      <c r="T223" s="220"/>
      <c r="U223" s="220"/>
      <c r="V223" s="220"/>
      <c r="W223" s="220"/>
      <c r="X223" s="220"/>
      <c r="Y223" s="220"/>
      <c r="Z223" s="210"/>
      <c r="AA223" s="210"/>
      <c r="AB223" s="210"/>
      <c r="AC223" s="210"/>
      <c r="AD223" s="210"/>
      <c r="AE223" s="210"/>
      <c r="AF223" s="210"/>
      <c r="AG223" s="210" t="s">
        <v>143</v>
      </c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ht="22.5" outlineLevel="1" x14ac:dyDescent="0.2">
      <c r="A224" s="231">
        <v>51</v>
      </c>
      <c r="B224" s="232" t="s">
        <v>381</v>
      </c>
      <c r="C224" s="241" t="s">
        <v>382</v>
      </c>
      <c r="D224" s="233" t="s">
        <v>198</v>
      </c>
      <c r="E224" s="234">
        <v>72</v>
      </c>
      <c r="F224" s="235"/>
      <c r="G224" s="236">
        <f>ROUND(E224*F224,2)</f>
        <v>0</v>
      </c>
      <c r="H224" s="235"/>
      <c r="I224" s="236">
        <f>ROUND(E224*H224,2)</f>
        <v>0</v>
      </c>
      <c r="J224" s="235"/>
      <c r="K224" s="236">
        <f>ROUND(E224*J224,2)</f>
        <v>0</v>
      </c>
      <c r="L224" s="236">
        <v>21</v>
      </c>
      <c r="M224" s="236">
        <f>G224*(1+L224/100)</f>
        <v>0</v>
      </c>
      <c r="N224" s="234">
        <v>1.0000000000000001E-5</v>
      </c>
      <c r="O224" s="234">
        <f>ROUND(E224*N224,2)</f>
        <v>0</v>
      </c>
      <c r="P224" s="234">
        <v>0</v>
      </c>
      <c r="Q224" s="234">
        <f>ROUND(E224*P224,2)</f>
        <v>0</v>
      </c>
      <c r="R224" s="236" t="s">
        <v>307</v>
      </c>
      <c r="S224" s="236" t="s">
        <v>135</v>
      </c>
      <c r="T224" s="237" t="s">
        <v>135</v>
      </c>
      <c r="U224" s="220">
        <v>1.01</v>
      </c>
      <c r="V224" s="220">
        <f>ROUND(E224*U224,2)</f>
        <v>72.72</v>
      </c>
      <c r="W224" s="220"/>
      <c r="X224" s="220" t="s">
        <v>172</v>
      </c>
      <c r="Y224" s="220" t="s">
        <v>138</v>
      </c>
      <c r="Z224" s="210"/>
      <c r="AA224" s="210"/>
      <c r="AB224" s="210"/>
      <c r="AC224" s="210"/>
      <c r="AD224" s="210"/>
      <c r="AE224" s="210"/>
      <c r="AF224" s="210"/>
      <c r="AG224" s="210" t="s">
        <v>173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2" x14ac:dyDescent="0.2">
      <c r="A225" s="217"/>
      <c r="B225" s="218"/>
      <c r="C225" s="251" t="s">
        <v>383</v>
      </c>
      <c r="D225" s="248"/>
      <c r="E225" s="248"/>
      <c r="F225" s="248"/>
      <c r="G225" s="248"/>
      <c r="H225" s="220"/>
      <c r="I225" s="220"/>
      <c r="J225" s="220"/>
      <c r="K225" s="220"/>
      <c r="L225" s="220"/>
      <c r="M225" s="220"/>
      <c r="N225" s="219"/>
      <c r="O225" s="219"/>
      <c r="P225" s="219"/>
      <c r="Q225" s="219"/>
      <c r="R225" s="220"/>
      <c r="S225" s="220"/>
      <c r="T225" s="220"/>
      <c r="U225" s="220"/>
      <c r="V225" s="220"/>
      <c r="W225" s="220"/>
      <c r="X225" s="220"/>
      <c r="Y225" s="220"/>
      <c r="Z225" s="210"/>
      <c r="AA225" s="210"/>
      <c r="AB225" s="210"/>
      <c r="AC225" s="210"/>
      <c r="AD225" s="210"/>
      <c r="AE225" s="210"/>
      <c r="AF225" s="210"/>
      <c r="AG225" s="210" t="s">
        <v>175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2" x14ac:dyDescent="0.2">
      <c r="A226" s="217"/>
      <c r="B226" s="218"/>
      <c r="C226" s="242" t="s">
        <v>384</v>
      </c>
      <c r="D226" s="221"/>
      <c r="E226" s="222">
        <v>75</v>
      </c>
      <c r="F226" s="220"/>
      <c r="G226" s="220"/>
      <c r="H226" s="220"/>
      <c r="I226" s="220"/>
      <c r="J226" s="220"/>
      <c r="K226" s="220"/>
      <c r="L226" s="220"/>
      <c r="M226" s="220"/>
      <c r="N226" s="219"/>
      <c r="O226" s="219"/>
      <c r="P226" s="219"/>
      <c r="Q226" s="219"/>
      <c r="R226" s="220"/>
      <c r="S226" s="220"/>
      <c r="T226" s="220"/>
      <c r="U226" s="220"/>
      <c r="V226" s="220"/>
      <c r="W226" s="220"/>
      <c r="X226" s="220"/>
      <c r="Y226" s="220"/>
      <c r="Z226" s="210"/>
      <c r="AA226" s="210"/>
      <c r="AB226" s="210"/>
      <c r="AC226" s="210"/>
      <c r="AD226" s="210"/>
      <c r="AE226" s="210"/>
      <c r="AF226" s="210"/>
      <c r="AG226" s="210" t="s">
        <v>141</v>
      </c>
      <c r="AH226" s="210">
        <v>0</v>
      </c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3" x14ac:dyDescent="0.2">
      <c r="A227" s="217"/>
      <c r="B227" s="218"/>
      <c r="C227" s="242" t="s">
        <v>385</v>
      </c>
      <c r="D227" s="221"/>
      <c r="E227" s="222">
        <v>-3</v>
      </c>
      <c r="F227" s="220"/>
      <c r="G227" s="220"/>
      <c r="H227" s="220"/>
      <c r="I227" s="220"/>
      <c r="J227" s="220"/>
      <c r="K227" s="220"/>
      <c r="L227" s="220"/>
      <c r="M227" s="220"/>
      <c r="N227" s="219"/>
      <c r="O227" s="219"/>
      <c r="P227" s="219"/>
      <c r="Q227" s="219"/>
      <c r="R227" s="220"/>
      <c r="S227" s="220"/>
      <c r="T227" s="220"/>
      <c r="U227" s="220"/>
      <c r="V227" s="220"/>
      <c r="W227" s="220"/>
      <c r="X227" s="220"/>
      <c r="Y227" s="220"/>
      <c r="Z227" s="210"/>
      <c r="AA227" s="210"/>
      <c r="AB227" s="210"/>
      <c r="AC227" s="210"/>
      <c r="AD227" s="210"/>
      <c r="AE227" s="210"/>
      <c r="AF227" s="210"/>
      <c r="AG227" s="210" t="s">
        <v>141</v>
      </c>
      <c r="AH227" s="210">
        <v>0</v>
      </c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2" x14ac:dyDescent="0.2">
      <c r="A228" s="217"/>
      <c r="B228" s="218"/>
      <c r="C228" s="243"/>
      <c r="D228" s="238"/>
      <c r="E228" s="238"/>
      <c r="F228" s="238"/>
      <c r="G228" s="238"/>
      <c r="H228" s="220"/>
      <c r="I228" s="220"/>
      <c r="J228" s="220"/>
      <c r="K228" s="220"/>
      <c r="L228" s="220"/>
      <c r="M228" s="220"/>
      <c r="N228" s="219"/>
      <c r="O228" s="219"/>
      <c r="P228" s="219"/>
      <c r="Q228" s="219"/>
      <c r="R228" s="220"/>
      <c r="S228" s="220"/>
      <c r="T228" s="220"/>
      <c r="U228" s="220"/>
      <c r="V228" s="220"/>
      <c r="W228" s="220"/>
      <c r="X228" s="220"/>
      <c r="Y228" s="220"/>
      <c r="Z228" s="210"/>
      <c r="AA228" s="210"/>
      <c r="AB228" s="210"/>
      <c r="AC228" s="210"/>
      <c r="AD228" s="210"/>
      <c r="AE228" s="210"/>
      <c r="AF228" s="210"/>
      <c r="AG228" s="210" t="s">
        <v>143</v>
      </c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outlineLevel="1" x14ac:dyDescent="0.2">
      <c r="A229" s="231">
        <v>52</v>
      </c>
      <c r="B229" s="232" t="s">
        <v>386</v>
      </c>
      <c r="C229" s="241" t="s">
        <v>387</v>
      </c>
      <c r="D229" s="233" t="s">
        <v>198</v>
      </c>
      <c r="E229" s="234">
        <v>9</v>
      </c>
      <c r="F229" s="235"/>
      <c r="G229" s="236">
        <f>ROUND(E229*F229,2)</f>
        <v>0</v>
      </c>
      <c r="H229" s="235"/>
      <c r="I229" s="236">
        <f>ROUND(E229*H229,2)</f>
        <v>0</v>
      </c>
      <c r="J229" s="235"/>
      <c r="K229" s="236">
        <f>ROUND(E229*J229,2)</f>
        <v>0</v>
      </c>
      <c r="L229" s="236">
        <v>21</v>
      </c>
      <c r="M229" s="236">
        <f>G229*(1+L229/100)</f>
        <v>0</v>
      </c>
      <c r="N229" s="234">
        <v>0</v>
      </c>
      <c r="O229" s="234">
        <f>ROUND(E229*N229,2)</f>
        <v>0</v>
      </c>
      <c r="P229" s="234">
        <v>0</v>
      </c>
      <c r="Q229" s="234">
        <f>ROUND(E229*P229,2)</f>
        <v>0</v>
      </c>
      <c r="R229" s="236" t="s">
        <v>307</v>
      </c>
      <c r="S229" s="236" t="s">
        <v>135</v>
      </c>
      <c r="T229" s="237" t="s">
        <v>135</v>
      </c>
      <c r="U229" s="220">
        <v>7.0000000000000007E-2</v>
      </c>
      <c r="V229" s="220">
        <f>ROUND(E229*U229,2)</f>
        <v>0.63</v>
      </c>
      <c r="W229" s="220"/>
      <c r="X229" s="220" t="s">
        <v>172</v>
      </c>
      <c r="Y229" s="220" t="s">
        <v>138</v>
      </c>
      <c r="Z229" s="210"/>
      <c r="AA229" s="210"/>
      <c r="AB229" s="210"/>
      <c r="AC229" s="210"/>
      <c r="AD229" s="210"/>
      <c r="AE229" s="210"/>
      <c r="AF229" s="210"/>
      <c r="AG229" s="210" t="s">
        <v>173</v>
      </c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outlineLevel="2" x14ac:dyDescent="0.2">
      <c r="A230" s="217"/>
      <c r="B230" s="218"/>
      <c r="C230" s="251" t="s">
        <v>388</v>
      </c>
      <c r="D230" s="248"/>
      <c r="E230" s="248"/>
      <c r="F230" s="248"/>
      <c r="G230" s="248"/>
      <c r="H230" s="220"/>
      <c r="I230" s="220"/>
      <c r="J230" s="220"/>
      <c r="K230" s="220"/>
      <c r="L230" s="220"/>
      <c r="M230" s="220"/>
      <c r="N230" s="219"/>
      <c r="O230" s="219"/>
      <c r="P230" s="219"/>
      <c r="Q230" s="219"/>
      <c r="R230" s="220"/>
      <c r="S230" s="220"/>
      <c r="T230" s="220"/>
      <c r="U230" s="220"/>
      <c r="V230" s="220"/>
      <c r="W230" s="220"/>
      <c r="X230" s="220"/>
      <c r="Y230" s="220"/>
      <c r="Z230" s="210"/>
      <c r="AA230" s="210"/>
      <c r="AB230" s="210"/>
      <c r="AC230" s="210"/>
      <c r="AD230" s="210"/>
      <c r="AE230" s="210"/>
      <c r="AF230" s="210"/>
      <c r="AG230" s="210" t="s">
        <v>175</v>
      </c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outlineLevel="2" x14ac:dyDescent="0.2">
      <c r="A231" s="217"/>
      <c r="B231" s="218"/>
      <c r="C231" s="242" t="s">
        <v>377</v>
      </c>
      <c r="D231" s="221"/>
      <c r="E231" s="222">
        <v>9</v>
      </c>
      <c r="F231" s="220"/>
      <c r="G231" s="220"/>
      <c r="H231" s="220"/>
      <c r="I231" s="220"/>
      <c r="J231" s="220"/>
      <c r="K231" s="220"/>
      <c r="L231" s="220"/>
      <c r="M231" s="220"/>
      <c r="N231" s="219"/>
      <c r="O231" s="219"/>
      <c r="P231" s="219"/>
      <c r="Q231" s="219"/>
      <c r="R231" s="220"/>
      <c r="S231" s="220"/>
      <c r="T231" s="220"/>
      <c r="U231" s="220"/>
      <c r="V231" s="220"/>
      <c r="W231" s="220"/>
      <c r="X231" s="220"/>
      <c r="Y231" s="220"/>
      <c r="Z231" s="210"/>
      <c r="AA231" s="210"/>
      <c r="AB231" s="210"/>
      <c r="AC231" s="210"/>
      <c r="AD231" s="210"/>
      <c r="AE231" s="210"/>
      <c r="AF231" s="210"/>
      <c r="AG231" s="210" t="s">
        <v>141</v>
      </c>
      <c r="AH231" s="210">
        <v>0</v>
      </c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outlineLevel="2" x14ac:dyDescent="0.2">
      <c r="A232" s="217"/>
      <c r="B232" s="218"/>
      <c r="C232" s="243"/>
      <c r="D232" s="238"/>
      <c r="E232" s="238"/>
      <c r="F232" s="238"/>
      <c r="G232" s="238"/>
      <c r="H232" s="220"/>
      <c r="I232" s="220"/>
      <c r="J232" s="220"/>
      <c r="K232" s="220"/>
      <c r="L232" s="220"/>
      <c r="M232" s="220"/>
      <c r="N232" s="219"/>
      <c r="O232" s="219"/>
      <c r="P232" s="219"/>
      <c r="Q232" s="219"/>
      <c r="R232" s="220"/>
      <c r="S232" s="220"/>
      <c r="T232" s="220"/>
      <c r="U232" s="220"/>
      <c r="V232" s="220"/>
      <c r="W232" s="220"/>
      <c r="X232" s="220"/>
      <c r="Y232" s="220"/>
      <c r="Z232" s="210"/>
      <c r="AA232" s="210"/>
      <c r="AB232" s="210"/>
      <c r="AC232" s="210"/>
      <c r="AD232" s="210"/>
      <c r="AE232" s="210"/>
      <c r="AF232" s="210"/>
      <c r="AG232" s="210" t="s">
        <v>143</v>
      </c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outlineLevel="1" x14ac:dyDescent="0.2">
      <c r="A233" s="231">
        <v>53</v>
      </c>
      <c r="B233" s="232" t="s">
        <v>389</v>
      </c>
      <c r="C233" s="241" t="s">
        <v>390</v>
      </c>
      <c r="D233" s="233" t="s">
        <v>198</v>
      </c>
      <c r="E233" s="234">
        <v>3</v>
      </c>
      <c r="F233" s="235"/>
      <c r="G233" s="236">
        <f>ROUND(E233*F233,2)</f>
        <v>0</v>
      </c>
      <c r="H233" s="235"/>
      <c r="I233" s="236">
        <f>ROUND(E233*H233,2)</f>
        <v>0</v>
      </c>
      <c r="J233" s="235"/>
      <c r="K233" s="236">
        <f>ROUND(E233*J233,2)</f>
        <v>0</v>
      </c>
      <c r="L233" s="236">
        <v>21</v>
      </c>
      <c r="M233" s="236">
        <f>G233*(1+L233/100)</f>
        <v>0</v>
      </c>
      <c r="N233" s="234">
        <v>1.0000000000000001E-5</v>
      </c>
      <c r="O233" s="234">
        <f>ROUND(E233*N233,2)</f>
        <v>0</v>
      </c>
      <c r="P233" s="234">
        <v>0</v>
      </c>
      <c r="Q233" s="234">
        <f>ROUND(E233*P233,2)</f>
        <v>0</v>
      </c>
      <c r="R233" s="236" t="s">
        <v>307</v>
      </c>
      <c r="S233" s="236" t="s">
        <v>135</v>
      </c>
      <c r="T233" s="237" t="s">
        <v>135</v>
      </c>
      <c r="U233" s="220">
        <v>0.08</v>
      </c>
      <c r="V233" s="220">
        <f>ROUND(E233*U233,2)</f>
        <v>0.24</v>
      </c>
      <c r="W233" s="220"/>
      <c r="X233" s="220" t="s">
        <v>172</v>
      </c>
      <c r="Y233" s="220" t="s">
        <v>138</v>
      </c>
      <c r="Z233" s="210"/>
      <c r="AA233" s="210"/>
      <c r="AB233" s="210"/>
      <c r="AC233" s="210"/>
      <c r="AD233" s="210"/>
      <c r="AE233" s="210"/>
      <c r="AF233" s="210"/>
      <c r="AG233" s="210" t="s">
        <v>173</v>
      </c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outlineLevel="2" x14ac:dyDescent="0.2">
      <c r="A234" s="217"/>
      <c r="B234" s="218"/>
      <c r="C234" s="251" t="s">
        <v>388</v>
      </c>
      <c r="D234" s="248"/>
      <c r="E234" s="248"/>
      <c r="F234" s="248"/>
      <c r="G234" s="248"/>
      <c r="H234" s="220"/>
      <c r="I234" s="220"/>
      <c r="J234" s="220"/>
      <c r="K234" s="220"/>
      <c r="L234" s="220"/>
      <c r="M234" s="220"/>
      <c r="N234" s="219"/>
      <c r="O234" s="219"/>
      <c r="P234" s="219"/>
      <c r="Q234" s="219"/>
      <c r="R234" s="220"/>
      <c r="S234" s="220"/>
      <c r="T234" s="220"/>
      <c r="U234" s="220"/>
      <c r="V234" s="220"/>
      <c r="W234" s="220"/>
      <c r="X234" s="220"/>
      <c r="Y234" s="220"/>
      <c r="Z234" s="210"/>
      <c r="AA234" s="210"/>
      <c r="AB234" s="210"/>
      <c r="AC234" s="210"/>
      <c r="AD234" s="210"/>
      <c r="AE234" s="210"/>
      <c r="AF234" s="210"/>
      <c r="AG234" s="210" t="s">
        <v>175</v>
      </c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outlineLevel="2" x14ac:dyDescent="0.2">
      <c r="A235" s="217"/>
      <c r="B235" s="218"/>
      <c r="C235" s="242" t="s">
        <v>380</v>
      </c>
      <c r="D235" s="221"/>
      <c r="E235" s="222">
        <v>3</v>
      </c>
      <c r="F235" s="220"/>
      <c r="G235" s="220"/>
      <c r="H235" s="220"/>
      <c r="I235" s="220"/>
      <c r="J235" s="220"/>
      <c r="K235" s="220"/>
      <c r="L235" s="220"/>
      <c r="M235" s="220"/>
      <c r="N235" s="219"/>
      <c r="O235" s="219"/>
      <c r="P235" s="219"/>
      <c r="Q235" s="219"/>
      <c r="R235" s="220"/>
      <c r="S235" s="220"/>
      <c r="T235" s="220"/>
      <c r="U235" s="220"/>
      <c r="V235" s="220"/>
      <c r="W235" s="220"/>
      <c r="X235" s="220"/>
      <c r="Y235" s="220"/>
      <c r="Z235" s="210"/>
      <c r="AA235" s="210"/>
      <c r="AB235" s="210"/>
      <c r="AC235" s="210"/>
      <c r="AD235" s="210"/>
      <c r="AE235" s="210"/>
      <c r="AF235" s="210"/>
      <c r="AG235" s="210" t="s">
        <v>141</v>
      </c>
      <c r="AH235" s="210">
        <v>0</v>
      </c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outlineLevel="2" x14ac:dyDescent="0.2">
      <c r="A236" s="217"/>
      <c r="B236" s="218"/>
      <c r="C236" s="243"/>
      <c r="D236" s="238"/>
      <c r="E236" s="238"/>
      <c r="F236" s="238"/>
      <c r="G236" s="238"/>
      <c r="H236" s="220"/>
      <c r="I236" s="220"/>
      <c r="J236" s="220"/>
      <c r="K236" s="220"/>
      <c r="L236" s="220"/>
      <c r="M236" s="220"/>
      <c r="N236" s="219"/>
      <c r="O236" s="219"/>
      <c r="P236" s="219"/>
      <c r="Q236" s="219"/>
      <c r="R236" s="220"/>
      <c r="S236" s="220"/>
      <c r="T236" s="220"/>
      <c r="U236" s="220"/>
      <c r="V236" s="220"/>
      <c r="W236" s="220"/>
      <c r="X236" s="220"/>
      <c r="Y236" s="220"/>
      <c r="Z236" s="210"/>
      <c r="AA236" s="210"/>
      <c r="AB236" s="210"/>
      <c r="AC236" s="210"/>
      <c r="AD236" s="210"/>
      <c r="AE236" s="210"/>
      <c r="AF236" s="210"/>
      <c r="AG236" s="210" t="s">
        <v>143</v>
      </c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ht="22.5" outlineLevel="1" x14ac:dyDescent="0.2">
      <c r="A237" s="231">
        <v>54</v>
      </c>
      <c r="B237" s="232" t="s">
        <v>391</v>
      </c>
      <c r="C237" s="241" t="s">
        <v>392</v>
      </c>
      <c r="D237" s="233" t="s">
        <v>198</v>
      </c>
      <c r="E237" s="234">
        <v>75</v>
      </c>
      <c r="F237" s="235"/>
      <c r="G237" s="236">
        <f>ROUND(E237*F237,2)</f>
        <v>0</v>
      </c>
      <c r="H237" s="235"/>
      <c r="I237" s="236">
        <f>ROUND(E237*H237,2)</f>
        <v>0</v>
      </c>
      <c r="J237" s="235"/>
      <c r="K237" s="236">
        <f>ROUND(E237*J237,2)</f>
        <v>0</v>
      </c>
      <c r="L237" s="236">
        <v>21</v>
      </c>
      <c r="M237" s="236">
        <f>G237*(1+L237/100)</f>
        <v>0</v>
      </c>
      <c r="N237" s="234">
        <v>0</v>
      </c>
      <c r="O237" s="234">
        <f>ROUND(E237*N237,2)</f>
        <v>0</v>
      </c>
      <c r="P237" s="234">
        <v>0</v>
      </c>
      <c r="Q237" s="234">
        <f>ROUND(E237*P237,2)</f>
        <v>0</v>
      </c>
      <c r="R237" s="236" t="s">
        <v>307</v>
      </c>
      <c r="S237" s="236" t="s">
        <v>135</v>
      </c>
      <c r="T237" s="237" t="s">
        <v>135</v>
      </c>
      <c r="U237" s="220">
        <v>0.09</v>
      </c>
      <c r="V237" s="220">
        <f>ROUND(E237*U237,2)</f>
        <v>6.75</v>
      </c>
      <c r="W237" s="220"/>
      <c r="X237" s="220" t="s">
        <v>172</v>
      </c>
      <c r="Y237" s="220" t="s">
        <v>138</v>
      </c>
      <c r="Z237" s="210"/>
      <c r="AA237" s="210"/>
      <c r="AB237" s="210"/>
      <c r="AC237" s="210"/>
      <c r="AD237" s="210"/>
      <c r="AE237" s="210"/>
      <c r="AF237" s="210"/>
      <c r="AG237" s="210" t="s">
        <v>173</v>
      </c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outlineLevel="2" x14ac:dyDescent="0.2">
      <c r="A238" s="217"/>
      <c r="B238" s="218"/>
      <c r="C238" s="251" t="s">
        <v>393</v>
      </c>
      <c r="D238" s="248"/>
      <c r="E238" s="248"/>
      <c r="F238" s="248"/>
      <c r="G238" s="248"/>
      <c r="H238" s="220"/>
      <c r="I238" s="220"/>
      <c r="J238" s="220"/>
      <c r="K238" s="220"/>
      <c r="L238" s="220"/>
      <c r="M238" s="220"/>
      <c r="N238" s="219"/>
      <c r="O238" s="219"/>
      <c r="P238" s="219"/>
      <c r="Q238" s="219"/>
      <c r="R238" s="220"/>
      <c r="S238" s="220"/>
      <c r="T238" s="220"/>
      <c r="U238" s="220"/>
      <c r="V238" s="220"/>
      <c r="W238" s="220"/>
      <c r="X238" s="220"/>
      <c r="Y238" s="220"/>
      <c r="Z238" s="210"/>
      <c r="AA238" s="210"/>
      <c r="AB238" s="210"/>
      <c r="AC238" s="210"/>
      <c r="AD238" s="210"/>
      <c r="AE238" s="210"/>
      <c r="AF238" s="210"/>
      <c r="AG238" s="210" t="s">
        <v>175</v>
      </c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outlineLevel="2" x14ac:dyDescent="0.2">
      <c r="A239" s="217"/>
      <c r="B239" s="218"/>
      <c r="C239" s="242" t="s">
        <v>384</v>
      </c>
      <c r="D239" s="221"/>
      <c r="E239" s="222">
        <v>75</v>
      </c>
      <c r="F239" s="220"/>
      <c r="G239" s="220"/>
      <c r="H239" s="220"/>
      <c r="I239" s="220"/>
      <c r="J239" s="220"/>
      <c r="K239" s="220"/>
      <c r="L239" s="220"/>
      <c r="M239" s="220"/>
      <c r="N239" s="219"/>
      <c r="O239" s="219"/>
      <c r="P239" s="219"/>
      <c r="Q239" s="219"/>
      <c r="R239" s="220"/>
      <c r="S239" s="220"/>
      <c r="T239" s="220"/>
      <c r="U239" s="220"/>
      <c r="V239" s="220"/>
      <c r="W239" s="220"/>
      <c r="X239" s="220"/>
      <c r="Y239" s="220"/>
      <c r="Z239" s="210"/>
      <c r="AA239" s="210"/>
      <c r="AB239" s="210"/>
      <c r="AC239" s="210"/>
      <c r="AD239" s="210"/>
      <c r="AE239" s="210"/>
      <c r="AF239" s="210"/>
      <c r="AG239" s="210" t="s">
        <v>141</v>
      </c>
      <c r="AH239" s="210">
        <v>0</v>
      </c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outlineLevel="2" x14ac:dyDescent="0.2">
      <c r="A240" s="217"/>
      <c r="B240" s="218"/>
      <c r="C240" s="243"/>
      <c r="D240" s="238"/>
      <c r="E240" s="238"/>
      <c r="F240" s="238"/>
      <c r="G240" s="238"/>
      <c r="H240" s="220"/>
      <c r="I240" s="220"/>
      <c r="J240" s="220"/>
      <c r="K240" s="220"/>
      <c r="L240" s="220"/>
      <c r="M240" s="220"/>
      <c r="N240" s="219"/>
      <c r="O240" s="219"/>
      <c r="P240" s="219"/>
      <c r="Q240" s="219"/>
      <c r="R240" s="220"/>
      <c r="S240" s="220"/>
      <c r="T240" s="220"/>
      <c r="U240" s="220"/>
      <c r="V240" s="220"/>
      <c r="W240" s="220"/>
      <c r="X240" s="220"/>
      <c r="Y240" s="220"/>
      <c r="Z240" s="210"/>
      <c r="AA240" s="210"/>
      <c r="AB240" s="210"/>
      <c r="AC240" s="210"/>
      <c r="AD240" s="210"/>
      <c r="AE240" s="210"/>
      <c r="AF240" s="210"/>
      <c r="AG240" s="210" t="s">
        <v>143</v>
      </c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ht="22.5" outlineLevel="1" x14ac:dyDescent="0.2">
      <c r="A241" s="231">
        <v>55</v>
      </c>
      <c r="B241" s="232" t="s">
        <v>394</v>
      </c>
      <c r="C241" s="241" t="s">
        <v>395</v>
      </c>
      <c r="D241" s="233" t="s">
        <v>396</v>
      </c>
      <c r="E241" s="234">
        <v>3</v>
      </c>
      <c r="F241" s="235"/>
      <c r="G241" s="236">
        <f>ROUND(E241*F241,2)</f>
        <v>0</v>
      </c>
      <c r="H241" s="235"/>
      <c r="I241" s="236">
        <f>ROUND(E241*H241,2)</f>
        <v>0</v>
      </c>
      <c r="J241" s="235"/>
      <c r="K241" s="236">
        <f>ROUND(E241*J241,2)</f>
        <v>0</v>
      </c>
      <c r="L241" s="236">
        <v>21</v>
      </c>
      <c r="M241" s="236">
        <f>G241*(1+L241/100)</f>
        <v>0</v>
      </c>
      <c r="N241" s="234">
        <v>3.2000000000000003E-4</v>
      </c>
      <c r="O241" s="234">
        <f>ROUND(E241*N241,2)</f>
        <v>0</v>
      </c>
      <c r="P241" s="234">
        <v>0</v>
      </c>
      <c r="Q241" s="234">
        <f>ROUND(E241*P241,2)</f>
        <v>0</v>
      </c>
      <c r="R241" s="236" t="s">
        <v>307</v>
      </c>
      <c r="S241" s="236" t="s">
        <v>135</v>
      </c>
      <c r="T241" s="237" t="s">
        <v>135</v>
      </c>
      <c r="U241" s="220">
        <v>8.1999999999999993</v>
      </c>
      <c r="V241" s="220">
        <f>ROUND(E241*U241,2)</f>
        <v>24.6</v>
      </c>
      <c r="W241" s="220"/>
      <c r="X241" s="220" t="s">
        <v>172</v>
      </c>
      <c r="Y241" s="220" t="s">
        <v>138</v>
      </c>
      <c r="Z241" s="210"/>
      <c r="AA241" s="210"/>
      <c r="AB241" s="210"/>
      <c r="AC241" s="210"/>
      <c r="AD241" s="210"/>
      <c r="AE241" s="210"/>
      <c r="AF241" s="210"/>
      <c r="AG241" s="210" t="s">
        <v>173</v>
      </c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outlineLevel="2" x14ac:dyDescent="0.2">
      <c r="A242" s="217"/>
      <c r="B242" s="218"/>
      <c r="C242" s="251" t="s">
        <v>393</v>
      </c>
      <c r="D242" s="248"/>
      <c r="E242" s="248"/>
      <c r="F242" s="248"/>
      <c r="G242" s="248"/>
      <c r="H242" s="220"/>
      <c r="I242" s="220"/>
      <c r="J242" s="220"/>
      <c r="K242" s="220"/>
      <c r="L242" s="220"/>
      <c r="M242" s="220"/>
      <c r="N242" s="219"/>
      <c r="O242" s="219"/>
      <c r="P242" s="219"/>
      <c r="Q242" s="219"/>
      <c r="R242" s="220"/>
      <c r="S242" s="220"/>
      <c r="T242" s="220"/>
      <c r="U242" s="220"/>
      <c r="V242" s="220"/>
      <c r="W242" s="220"/>
      <c r="X242" s="220"/>
      <c r="Y242" s="220"/>
      <c r="Z242" s="210"/>
      <c r="AA242" s="210"/>
      <c r="AB242" s="210"/>
      <c r="AC242" s="210"/>
      <c r="AD242" s="210"/>
      <c r="AE242" s="210"/>
      <c r="AF242" s="210"/>
      <c r="AG242" s="210" t="s">
        <v>175</v>
      </c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outlineLevel="2" x14ac:dyDescent="0.2">
      <c r="A243" s="217"/>
      <c r="B243" s="218"/>
      <c r="C243" s="242" t="s">
        <v>397</v>
      </c>
      <c r="D243" s="221"/>
      <c r="E243" s="222">
        <v>3</v>
      </c>
      <c r="F243" s="220"/>
      <c r="G243" s="220"/>
      <c r="H243" s="220"/>
      <c r="I243" s="220"/>
      <c r="J243" s="220"/>
      <c r="K243" s="220"/>
      <c r="L243" s="220"/>
      <c r="M243" s="220"/>
      <c r="N243" s="219"/>
      <c r="O243" s="219"/>
      <c r="P243" s="219"/>
      <c r="Q243" s="219"/>
      <c r="R243" s="220"/>
      <c r="S243" s="220"/>
      <c r="T243" s="220"/>
      <c r="U243" s="220"/>
      <c r="V243" s="220"/>
      <c r="W243" s="220"/>
      <c r="X243" s="220"/>
      <c r="Y243" s="220"/>
      <c r="Z243" s="210"/>
      <c r="AA243" s="210"/>
      <c r="AB243" s="210"/>
      <c r="AC243" s="210"/>
      <c r="AD243" s="210"/>
      <c r="AE243" s="210"/>
      <c r="AF243" s="210"/>
      <c r="AG243" s="210" t="s">
        <v>141</v>
      </c>
      <c r="AH243" s="210">
        <v>0</v>
      </c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2" x14ac:dyDescent="0.2">
      <c r="A244" s="217"/>
      <c r="B244" s="218"/>
      <c r="C244" s="243"/>
      <c r="D244" s="238"/>
      <c r="E244" s="238"/>
      <c r="F244" s="238"/>
      <c r="G244" s="238"/>
      <c r="H244" s="220"/>
      <c r="I244" s="220"/>
      <c r="J244" s="220"/>
      <c r="K244" s="220"/>
      <c r="L244" s="220"/>
      <c r="M244" s="220"/>
      <c r="N244" s="219"/>
      <c r="O244" s="219"/>
      <c r="P244" s="219"/>
      <c r="Q244" s="219"/>
      <c r="R244" s="220"/>
      <c r="S244" s="220"/>
      <c r="T244" s="220"/>
      <c r="U244" s="220"/>
      <c r="V244" s="220"/>
      <c r="W244" s="220"/>
      <c r="X244" s="220"/>
      <c r="Y244" s="220"/>
      <c r="Z244" s="210"/>
      <c r="AA244" s="210"/>
      <c r="AB244" s="210"/>
      <c r="AC244" s="210"/>
      <c r="AD244" s="210"/>
      <c r="AE244" s="210"/>
      <c r="AF244" s="210"/>
      <c r="AG244" s="210" t="s">
        <v>143</v>
      </c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outlineLevel="1" x14ac:dyDescent="0.2">
      <c r="A245" s="231">
        <v>56</v>
      </c>
      <c r="B245" s="232" t="s">
        <v>398</v>
      </c>
      <c r="C245" s="241" t="s">
        <v>399</v>
      </c>
      <c r="D245" s="233" t="s">
        <v>396</v>
      </c>
      <c r="E245" s="234">
        <v>1</v>
      </c>
      <c r="F245" s="235"/>
      <c r="G245" s="236">
        <f>ROUND(E245*F245,2)</f>
        <v>0</v>
      </c>
      <c r="H245" s="235"/>
      <c r="I245" s="236">
        <f>ROUND(E245*H245,2)</f>
        <v>0</v>
      </c>
      <c r="J245" s="235"/>
      <c r="K245" s="236">
        <f>ROUND(E245*J245,2)</f>
        <v>0</v>
      </c>
      <c r="L245" s="236">
        <v>21</v>
      </c>
      <c r="M245" s="236">
        <f>G245*(1+L245/100)</f>
        <v>0</v>
      </c>
      <c r="N245" s="234">
        <v>0</v>
      </c>
      <c r="O245" s="234">
        <f>ROUND(E245*N245,2)</f>
        <v>0</v>
      </c>
      <c r="P245" s="234">
        <v>0</v>
      </c>
      <c r="Q245" s="234">
        <f>ROUND(E245*P245,2)</f>
        <v>0</v>
      </c>
      <c r="R245" s="236" t="s">
        <v>307</v>
      </c>
      <c r="S245" s="236" t="s">
        <v>135</v>
      </c>
      <c r="T245" s="237" t="s">
        <v>135</v>
      </c>
      <c r="U245" s="220">
        <v>0.06</v>
      </c>
      <c r="V245" s="220">
        <f>ROUND(E245*U245,2)</f>
        <v>0.06</v>
      </c>
      <c r="W245" s="220"/>
      <c r="X245" s="220" t="s">
        <v>172</v>
      </c>
      <c r="Y245" s="220" t="s">
        <v>138</v>
      </c>
      <c r="Z245" s="210"/>
      <c r="AA245" s="210"/>
      <c r="AB245" s="210"/>
      <c r="AC245" s="210"/>
      <c r="AD245" s="210"/>
      <c r="AE245" s="210"/>
      <c r="AF245" s="210"/>
      <c r="AG245" s="210" t="s">
        <v>173</v>
      </c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outlineLevel="2" x14ac:dyDescent="0.2">
      <c r="A246" s="217"/>
      <c r="B246" s="218"/>
      <c r="C246" s="242" t="s">
        <v>81</v>
      </c>
      <c r="D246" s="221"/>
      <c r="E246" s="222">
        <v>1</v>
      </c>
      <c r="F246" s="220"/>
      <c r="G246" s="220"/>
      <c r="H246" s="220"/>
      <c r="I246" s="220"/>
      <c r="J246" s="220"/>
      <c r="K246" s="220"/>
      <c r="L246" s="220"/>
      <c r="M246" s="220"/>
      <c r="N246" s="219"/>
      <c r="O246" s="219"/>
      <c r="P246" s="219"/>
      <c r="Q246" s="219"/>
      <c r="R246" s="220"/>
      <c r="S246" s="220"/>
      <c r="T246" s="220"/>
      <c r="U246" s="220"/>
      <c r="V246" s="220"/>
      <c r="W246" s="220"/>
      <c r="X246" s="220"/>
      <c r="Y246" s="220"/>
      <c r="Z246" s="210"/>
      <c r="AA246" s="210"/>
      <c r="AB246" s="210"/>
      <c r="AC246" s="210"/>
      <c r="AD246" s="210"/>
      <c r="AE246" s="210"/>
      <c r="AF246" s="210"/>
      <c r="AG246" s="210" t="s">
        <v>141</v>
      </c>
      <c r="AH246" s="210">
        <v>0</v>
      </c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2" x14ac:dyDescent="0.2">
      <c r="A247" s="217"/>
      <c r="B247" s="218"/>
      <c r="C247" s="243"/>
      <c r="D247" s="238"/>
      <c r="E247" s="238"/>
      <c r="F247" s="238"/>
      <c r="G247" s="238"/>
      <c r="H247" s="220"/>
      <c r="I247" s="220"/>
      <c r="J247" s="220"/>
      <c r="K247" s="220"/>
      <c r="L247" s="220"/>
      <c r="M247" s="220"/>
      <c r="N247" s="219"/>
      <c r="O247" s="219"/>
      <c r="P247" s="219"/>
      <c r="Q247" s="219"/>
      <c r="R247" s="220"/>
      <c r="S247" s="220"/>
      <c r="T247" s="220"/>
      <c r="U247" s="220"/>
      <c r="V247" s="220"/>
      <c r="W247" s="220"/>
      <c r="X247" s="220"/>
      <c r="Y247" s="220"/>
      <c r="Z247" s="210"/>
      <c r="AA247" s="210"/>
      <c r="AB247" s="210"/>
      <c r="AC247" s="210"/>
      <c r="AD247" s="210"/>
      <c r="AE247" s="210"/>
      <c r="AF247" s="210"/>
      <c r="AG247" s="210" t="s">
        <v>143</v>
      </c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ht="22.5" outlineLevel="1" x14ac:dyDescent="0.2">
      <c r="A248" s="231">
        <v>57</v>
      </c>
      <c r="B248" s="232" t="s">
        <v>400</v>
      </c>
      <c r="C248" s="241" t="s">
        <v>401</v>
      </c>
      <c r="D248" s="233" t="s">
        <v>208</v>
      </c>
      <c r="E248" s="234">
        <v>1.9</v>
      </c>
      <c r="F248" s="235"/>
      <c r="G248" s="236">
        <f>ROUND(E248*F248,2)</f>
        <v>0</v>
      </c>
      <c r="H248" s="235"/>
      <c r="I248" s="236">
        <f>ROUND(E248*H248,2)</f>
        <v>0</v>
      </c>
      <c r="J248" s="235"/>
      <c r="K248" s="236">
        <f>ROUND(E248*J248,2)</f>
        <v>0</v>
      </c>
      <c r="L248" s="236">
        <v>21</v>
      </c>
      <c r="M248" s="236">
        <f>G248*(1+L248/100)</f>
        <v>0</v>
      </c>
      <c r="N248" s="234">
        <v>2.5499999999999998</v>
      </c>
      <c r="O248" s="234">
        <f>ROUND(E248*N248,2)</f>
        <v>4.8499999999999996</v>
      </c>
      <c r="P248" s="234">
        <v>0</v>
      </c>
      <c r="Q248" s="234">
        <f>ROUND(E248*P248,2)</f>
        <v>0</v>
      </c>
      <c r="R248" s="236" t="s">
        <v>307</v>
      </c>
      <c r="S248" s="236" t="s">
        <v>135</v>
      </c>
      <c r="T248" s="237" t="s">
        <v>135</v>
      </c>
      <c r="U248" s="220">
        <v>2.92</v>
      </c>
      <c r="V248" s="220">
        <f>ROUND(E248*U248,2)</f>
        <v>5.55</v>
      </c>
      <c r="W248" s="220"/>
      <c r="X248" s="220" t="s">
        <v>172</v>
      </c>
      <c r="Y248" s="220" t="s">
        <v>138</v>
      </c>
      <c r="Z248" s="210"/>
      <c r="AA248" s="210"/>
      <c r="AB248" s="210"/>
      <c r="AC248" s="210"/>
      <c r="AD248" s="210"/>
      <c r="AE248" s="210"/>
      <c r="AF248" s="210"/>
      <c r="AG248" s="210" t="s">
        <v>173</v>
      </c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outlineLevel="2" x14ac:dyDescent="0.2">
      <c r="A249" s="217"/>
      <c r="B249" s="218"/>
      <c r="C249" s="251" t="s">
        <v>402</v>
      </c>
      <c r="D249" s="248"/>
      <c r="E249" s="248"/>
      <c r="F249" s="248"/>
      <c r="G249" s="248"/>
      <c r="H249" s="220"/>
      <c r="I249" s="220"/>
      <c r="J249" s="220"/>
      <c r="K249" s="220"/>
      <c r="L249" s="220"/>
      <c r="M249" s="220"/>
      <c r="N249" s="219"/>
      <c r="O249" s="219"/>
      <c r="P249" s="219"/>
      <c r="Q249" s="219"/>
      <c r="R249" s="220"/>
      <c r="S249" s="220"/>
      <c r="T249" s="220"/>
      <c r="U249" s="220"/>
      <c r="V249" s="220"/>
      <c r="W249" s="220"/>
      <c r="X249" s="220"/>
      <c r="Y249" s="220"/>
      <c r="Z249" s="210"/>
      <c r="AA249" s="210"/>
      <c r="AB249" s="210"/>
      <c r="AC249" s="210"/>
      <c r="AD249" s="210"/>
      <c r="AE249" s="210"/>
      <c r="AF249" s="210"/>
      <c r="AG249" s="210" t="s">
        <v>175</v>
      </c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outlineLevel="2" x14ac:dyDescent="0.2">
      <c r="A250" s="217"/>
      <c r="B250" s="218"/>
      <c r="C250" s="242" t="s">
        <v>403</v>
      </c>
      <c r="D250" s="221"/>
      <c r="E250" s="222">
        <v>1.9</v>
      </c>
      <c r="F250" s="220"/>
      <c r="G250" s="220"/>
      <c r="H250" s="220"/>
      <c r="I250" s="220"/>
      <c r="J250" s="220"/>
      <c r="K250" s="220"/>
      <c r="L250" s="220"/>
      <c r="M250" s="220"/>
      <c r="N250" s="219"/>
      <c r="O250" s="219"/>
      <c r="P250" s="219"/>
      <c r="Q250" s="219"/>
      <c r="R250" s="220"/>
      <c r="S250" s="220"/>
      <c r="T250" s="220"/>
      <c r="U250" s="220"/>
      <c r="V250" s="220"/>
      <c r="W250" s="220"/>
      <c r="X250" s="220"/>
      <c r="Y250" s="220"/>
      <c r="Z250" s="210"/>
      <c r="AA250" s="210"/>
      <c r="AB250" s="210"/>
      <c r="AC250" s="210"/>
      <c r="AD250" s="210"/>
      <c r="AE250" s="210"/>
      <c r="AF250" s="210"/>
      <c r="AG250" s="210" t="s">
        <v>141</v>
      </c>
      <c r="AH250" s="210">
        <v>0</v>
      </c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outlineLevel="2" x14ac:dyDescent="0.2">
      <c r="A251" s="217"/>
      <c r="B251" s="218"/>
      <c r="C251" s="243"/>
      <c r="D251" s="238"/>
      <c r="E251" s="238"/>
      <c r="F251" s="238"/>
      <c r="G251" s="238"/>
      <c r="H251" s="220"/>
      <c r="I251" s="220"/>
      <c r="J251" s="220"/>
      <c r="K251" s="220"/>
      <c r="L251" s="220"/>
      <c r="M251" s="220"/>
      <c r="N251" s="219"/>
      <c r="O251" s="219"/>
      <c r="P251" s="219"/>
      <c r="Q251" s="219"/>
      <c r="R251" s="220"/>
      <c r="S251" s="220"/>
      <c r="T251" s="220"/>
      <c r="U251" s="220"/>
      <c r="V251" s="220"/>
      <c r="W251" s="220"/>
      <c r="X251" s="220"/>
      <c r="Y251" s="220"/>
      <c r="Z251" s="210"/>
      <c r="AA251" s="210"/>
      <c r="AB251" s="210"/>
      <c r="AC251" s="210"/>
      <c r="AD251" s="210"/>
      <c r="AE251" s="210"/>
      <c r="AF251" s="210"/>
      <c r="AG251" s="210" t="s">
        <v>143</v>
      </c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ht="22.5" outlineLevel="1" x14ac:dyDescent="0.2">
      <c r="A252" s="231">
        <v>58</v>
      </c>
      <c r="B252" s="232" t="s">
        <v>404</v>
      </c>
      <c r="C252" s="241" t="s">
        <v>405</v>
      </c>
      <c r="D252" s="233" t="s">
        <v>208</v>
      </c>
      <c r="E252" s="234">
        <v>3.92</v>
      </c>
      <c r="F252" s="235"/>
      <c r="G252" s="236">
        <f>ROUND(E252*F252,2)</f>
        <v>0</v>
      </c>
      <c r="H252" s="235"/>
      <c r="I252" s="236">
        <f>ROUND(E252*H252,2)</f>
        <v>0</v>
      </c>
      <c r="J252" s="235"/>
      <c r="K252" s="236">
        <f>ROUND(E252*J252,2)</f>
        <v>0</v>
      </c>
      <c r="L252" s="236">
        <v>21</v>
      </c>
      <c r="M252" s="236">
        <f>G252*(1+L252/100)</f>
        <v>0</v>
      </c>
      <c r="N252" s="234">
        <v>2.5510999999999999</v>
      </c>
      <c r="O252" s="234">
        <f>ROUND(E252*N252,2)</f>
        <v>10</v>
      </c>
      <c r="P252" s="234">
        <v>0</v>
      </c>
      <c r="Q252" s="234">
        <f>ROUND(E252*P252,2)</f>
        <v>0</v>
      </c>
      <c r="R252" s="236" t="s">
        <v>307</v>
      </c>
      <c r="S252" s="236" t="s">
        <v>135</v>
      </c>
      <c r="T252" s="237" t="s">
        <v>135</v>
      </c>
      <c r="U252" s="220">
        <v>2.56</v>
      </c>
      <c r="V252" s="220">
        <f>ROUND(E252*U252,2)</f>
        <v>10.039999999999999</v>
      </c>
      <c r="W252" s="220"/>
      <c r="X252" s="220" t="s">
        <v>172</v>
      </c>
      <c r="Y252" s="220" t="s">
        <v>138</v>
      </c>
      <c r="Z252" s="210"/>
      <c r="AA252" s="210"/>
      <c r="AB252" s="210"/>
      <c r="AC252" s="210"/>
      <c r="AD252" s="210"/>
      <c r="AE252" s="210"/>
      <c r="AF252" s="210"/>
      <c r="AG252" s="210" t="s">
        <v>173</v>
      </c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outlineLevel="2" x14ac:dyDescent="0.2">
      <c r="A253" s="217"/>
      <c r="B253" s="218"/>
      <c r="C253" s="251" t="s">
        <v>402</v>
      </c>
      <c r="D253" s="248"/>
      <c r="E253" s="248"/>
      <c r="F253" s="248"/>
      <c r="G253" s="248"/>
      <c r="H253" s="220"/>
      <c r="I253" s="220"/>
      <c r="J253" s="220"/>
      <c r="K253" s="220"/>
      <c r="L253" s="220"/>
      <c r="M253" s="220"/>
      <c r="N253" s="219"/>
      <c r="O253" s="219"/>
      <c r="P253" s="219"/>
      <c r="Q253" s="219"/>
      <c r="R253" s="220"/>
      <c r="S253" s="220"/>
      <c r="T253" s="220"/>
      <c r="U253" s="220"/>
      <c r="V253" s="220"/>
      <c r="W253" s="220"/>
      <c r="X253" s="220"/>
      <c r="Y253" s="220"/>
      <c r="Z253" s="210"/>
      <c r="AA253" s="210"/>
      <c r="AB253" s="210"/>
      <c r="AC253" s="210"/>
      <c r="AD253" s="210"/>
      <c r="AE253" s="210"/>
      <c r="AF253" s="210"/>
      <c r="AG253" s="210" t="s">
        <v>175</v>
      </c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outlineLevel="2" x14ac:dyDescent="0.2">
      <c r="A254" s="217"/>
      <c r="B254" s="218"/>
      <c r="C254" s="252" t="s">
        <v>406</v>
      </c>
      <c r="D254" s="250"/>
      <c r="E254" s="250"/>
      <c r="F254" s="250"/>
      <c r="G254" s="250"/>
      <c r="H254" s="220"/>
      <c r="I254" s="220"/>
      <c r="J254" s="220"/>
      <c r="K254" s="220"/>
      <c r="L254" s="220"/>
      <c r="M254" s="220"/>
      <c r="N254" s="219"/>
      <c r="O254" s="219"/>
      <c r="P254" s="219"/>
      <c r="Q254" s="219"/>
      <c r="R254" s="220"/>
      <c r="S254" s="220"/>
      <c r="T254" s="220"/>
      <c r="U254" s="220"/>
      <c r="V254" s="220"/>
      <c r="W254" s="220"/>
      <c r="X254" s="220"/>
      <c r="Y254" s="220"/>
      <c r="Z254" s="210"/>
      <c r="AA254" s="210"/>
      <c r="AB254" s="210"/>
      <c r="AC254" s="210"/>
      <c r="AD254" s="210"/>
      <c r="AE254" s="210"/>
      <c r="AF254" s="210"/>
      <c r="AG254" s="210" t="s">
        <v>407</v>
      </c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outlineLevel="2" x14ac:dyDescent="0.2">
      <c r="A255" s="217"/>
      <c r="B255" s="218"/>
      <c r="C255" s="242" t="s">
        <v>408</v>
      </c>
      <c r="D255" s="221"/>
      <c r="E255" s="222">
        <v>3.92</v>
      </c>
      <c r="F255" s="220"/>
      <c r="G255" s="220"/>
      <c r="H255" s="220"/>
      <c r="I255" s="220"/>
      <c r="J255" s="220"/>
      <c r="K255" s="220"/>
      <c r="L255" s="220"/>
      <c r="M255" s="220"/>
      <c r="N255" s="219"/>
      <c r="O255" s="219"/>
      <c r="P255" s="219"/>
      <c r="Q255" s="219"/>
      <c r="R255" s="220"/>
      <c r="S255" s="220"/>
      <c r="T255" s="220"/>
      <c r="U255" s="220"/>
      <c r="V255" s="220"/>
      <c r="W255" s="220"/>
      <c r="X255" s="220"/>
      <c r="Y255" s="220"/>
      <c r="Z255" s="210"/>
      <c r="AA255" s="210"/>
      <c r="AB255" s="210"/>
      <c r="AC255" s="210"/>
      <c r="AD255" s="210"/>
      <c r="AE255" s="210"/>
      <c r="AF255" s="210"/>
      <c r="AG255" s="210" t="s">
        <v>141</v>
      </c>
      <c r="AH255" s="210">
        <v>0</v>
      </c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outlineLevel="2" x14ac:dyDescent="0.2">
      <c r="A256" s="217"/>
      <c r="B256" s="218"/>
      <c r="C256" s="243"/>
      <c r="D256" s="238"/>
      <c r="E256" s="238"/>
      <c r="F256" s="238"/>
      <c r="G256" s="238"/>
      <c r="H256" s="220"/>
      <c r="I256" s="220"/>
      <c r="J256" s="220"/>
      <c r="K256" s="220"/>
      <c r="L256" s="220"/>
      <c r="M256" s="220"/>
      <c r="N256" s="219"/>
      <c r="O256" s="219"/>
      <c r="P256" s="219"/>
      <c r="Q256" s="219"/>
      <c r="R256" s="220"/>
      <c r="S256" s="220"/>
      <c r="T256" s="220"/>
      <c r="U256" s="220"/>
      <c r="V256" s="220"/>
      <c r="W256" s="220"/>
      <c r="X256" s="220"/>
      <c r="Y256" s="220"/>
      <c r="Z256" s="210"/>
      <c r="AA256" s="210"/>
      <c r="AB256" s="210"/>
      <c r="AC256" s="210"/>
      <c r="AD256" s="210"/>
      <c r="AE256" s="210"/>
      <c r="AF256" s="210"/>
      <c r="AG256" s="210" t="s">
        <v>143</v>
      </c>
      <c r="AH256" s="210"/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ht="22.5" outlineLevel="1" x14ac:dyDescent="0.2">
      <c r="A257" s="231">
        <v>59</v>
      </c>
      <c r="B257" s="232" t="s">
        <v>409</v>
      </c>
      <c r="C257" s="241" t="s">
        <v>410</v>
      </c>
      <c r="D257" s="233" t="s">
        <v>208</v>
      </c>
      <c r="E257" s="234">
        <v>1.2</v>
      </c>
      <c r="F257" s="235"/>
      <c r="G257" s="236">
        <f>ROUND(E257*F257,2)</f>
        <v>0</v>
      </c>
      <c r="H257" s="235"/>
      <c r="I257" s="236">
        <f>ROUND(E257*H257,2)</f>
        <v>0</v>
      </c>
      <c r="J257" s="235"/>
      <c r="K257" s="236">
        <f>ROUND(E257*J257,2)</f>
        <v>0</v>
      </c>
      <c r="L257" s="236">
        <v>21</v>
      </c>
      <c r="M257" s="236">
        <f>G257*(1+L257/100)</f>
        <v>0</v>
      </c>
      <c r="N257" s="234">
        <v>2.5499999999999998</v>
      </c>
      <c r="O257" s="234">
        <f>ROUND(E257*N257,2)</f>
        <v>3.06</v>
      </c>
      <c r="P257" s="234">
        <v>0</v>
      </c>
      <c r="Q257" s="234">
        <f>ROUND(E257*P257,2)</f>
        <v>0</v>
      </c>
      <c r="R257" s="236" t="s">
        <v>307</v>
      </c>
      <c r="S257" s="236" t="s">
        <v>135</v>
      </c>
      <c r="T257" s="237" t="s">
        <v>135</v>
      </c>
      <c r="U257" s="220">
        <v>9.27</v>
      </c>
      <c r="V257" s="220">
        <f>ROUND(E257*U257,2)</f>
        <v>11.12</v>
      </c>
      <c r="W257" s="220"/>
      <c r="X257" s="220" t="s">
        <v>172</v>
      </c>
      <c r="Y257" s="220" t="s">
        <v>138</v>
      </c>
      <c r="Z257" s="210"/>
      <c r="AA257" s="210"/>
      <c r="AB257" s="210"/>
      <c r="AC257" s="210"/>
      <c r="AD257" s="210"/>
      <c r="AE257" s="210"/>
      <c r="AF257" s="210"/>
      <c r="AG257" s="210" t="s">
        <v>173</v>
      </c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outlineLevel="2" x14ac:dyDescent="0.2">
      <c r="A258" s="217"/>
      <c r="B258" s="218"/>
      <c r="C258" s="251" t="s">
        <v>402</v>
      </c>
      <c r="D258" s="248"/>
      <c r="E258" s="248"/>
      <c r="F258" s="248"/>
      <c r="G258" s="248"/>
      <c r="H258" s="220"/>
      <c r="I258" s="220"/>
      <c r="J258" s="220"/>
      <c r="K258" s="220"/>
      <c r="L258" s="220"/>
      <c r="M258" s="220"/>
      <c r="N258" s="219"/>
      <c r="O258" s="219"/>
      <c r="P258" s="219"/>
      <c r="Q258" s="219"/>
      <c r="R258" s="220"/>
      <c r="S258" s="220"/>
      <c r="T258" s="220"/>
      <c r="U258" s="220"/>
      <c r="V258" s="220"/>
      <c r="W258" s="220"/>
      <c r="X258" s="220"/>
      <c r="Y258" s="220"/>
      <c r="Z258" s="210"/>
      <c r="AA258" s="210"/>
      <c r="AB258" s="210"/>
      <c r="AC258" s="210"/>
      <c r="AD258" s="210"/>
      <c r="AE258" s="210"/>
      <c r="AF258" s="210"/>
      <c r="AG258" s="210" t="s">
        <v>175</v>
      </c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outlineLevel="2" x14ac:dyDescent="0.2">
      <c r="A259" s="217"/>
      <c r="B259" s="218"/>
      <c r="C259" s="242" t="s">
        <v>411</v>
      </c>
      <c r="D259" s="221"/>
      <c r="E259" s="222">
        <v>1.2</v>
      </c>
      <c r="F259" s="220"/>
      <c r="G259" s="220"/>
      <c r="H259" s="220"/>
      <c r="I259" s="220"/>
      <c r="J259" s="220"/>
      <c r="K259" s="220"/>
      <c r="L259" s="220"/>
      <c r="M259" s="220"/>
      <c r="N259" s="219"/>
      <c r="O259" s="219"/>
      <c r="P259" s="219"/>
      <c r="Q259" s="219"/>
      <c r="R259" s="220"/>
      <c r="S259" s="220"/>
      <c r="T259" s="220"/>
      <c r="U259" s="220"/>
      <c r="V259" s="220"/>
      <c r="W259" s="220"/>
      <c r="X259" s="220"/>
      <c r="Y259" s="220"/>
      <c r="Z259" s="210"/>
      <c r="AA259" s="210"/>
      <c r="AB259" s="210"/>
      <c r="AC259" s="210"/>
      <c r="AD259" s="210"/>
      <c r="AE259" s="210"/>
      <c r="AF259" s="210"/>
      <c r="AG259" s="210" t="s">
        <v>141</v>
      </c>
      <c r="AH259" s="210">
        <v>0</v>
      </c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outlineLevel="2" x14ac:dyDescent="0.2">
      <c r="A260" s="217"/>
      <c r="B260" s="218"/>
      <c r="C260" s="243"/>
      <c r="D260" s="238"/>
      <c r="E260" s="238"/>
      <c r="F260" s="238"/>
      <c r="G260" s="238"/>
      <c r="H260" s="220"/>
      <c r="I260" s="220"/>
      <c r="J260" s="220"/>
      <c r="K260" s="220"/>
      <c r="L260" s="220"/>
      <c r="M260" s="220"/>
      <c r="N260" s="219"/>
      <c r="O260" s="219"/>
      <c r="P260" s="219"/>
      <c r="Q260" s="219"/>
      <c r="R260" s="220"/>
      <c r="S260" s="220"/>
      <c r="T260" s="220"/>
      <c r="U260" s="220"/>
      <c r="V260" s="220"/>
      <c r="W260" s="220"/>
      <c r="X260" s="220"/>
      <c r="Y260" s="220"/>
      <c r="Z260" s="210"/>
      <c r="AA260" s="210"/>
      <c r="AB260" s="210"/>
      <c r="AC260" s="210"/>
      <c r="AD260" s="210"/>
      <c r="AE260" s="210"/>
      <c r="AF260" s="210"/>
      <c r="AG260" s="210" t="s">
        <v>143</v>
      </c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outlineLevel="1" x14ac:dyDescent="0.2">
      <c r="A261" s="231">
        <v>60</v>
      </c>
      <c r="B261" s="232" t="s">
        <v>412</v>
      </c>
      <c r="C261" s="241" t="s">
        <v>413</v>
      </c>
      <c r="D261" s="233" t="s">
        <v>315</v>
      </c>
      <c r="E261" s="234">
        <v>4</v>
      </c>
      <c r="F261" s="235"/>
      <c r="G261" s="236">
        <f>ROUND(E261*F261,2)</f>
        <v>0</v>
      </c>
      <c r="H261" s="235"/>
      <c r="I261" s="236">
        <f>ROUND(E261*H261,2)</f>
        <v>0</v>
      </c>
      <c r="J261" s="235"/>
      <c r="K261" s="236">
        <f>ROUND(E261*J261,2)</f>
        <v>0</v>
      </c>
      <c r="L261" s="236">
        <v>21</v>
      </c>
      <c r="M261" s="236">
        <f>G261*(1+L261/100)</f>
        <v>0</v>
      </c>
      <c r="N261" s="234">
        <v>0</v>
      </c>
      <c r="O261" s="234">
        <f>ROUND(E261*N261,2)</f>
        <v>0</v>
      </c>
      <c r="P261" s="234">
        <v>0</v>
      </c>
      <c r="Q261" s="234">
        <f>ROUND(E261*P261,2)</f>
        <v>0</v>
      </c>
      <c r="R261" s="236" t="s">
        <v>307</v>
      </c>
      <c r="S261" s="236" t="s">
        <v>135</v>
      </c>
      <c r="T261" s="237" t="s">
        <v>135</v>
      </c>
      <c r="U261" s="220">
        <v>0.79</v>
      </c>
      <c r="V261" s="220">
        <f>ROUND(E261*U261,2)</f>
        <v>3.16</v>
      </c>
      <c r="W261" s="220"/>
      <c r="X261" s="220" t="s">
        <v>172</v>
      </c>
      <c r="Y261" s="220" t="s">
        <v>138</v>
      </c>
      <c r="Z261" s="210"/>
      <c r="AA261" s="210"/>
      <c r="AB261" s="210"/>
      <c r="AC261" s="210"/>
      <c r="AD261" s="210"/>
      <c r="AE261" s="210"/>
      <c r="AF261" s="210"/>
      <c r="AG261" s="210" t="s">
        <v>173</v>
      </c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outlineLevel="2" x14ac:dyDescent="0.2">
      <c r="A262" s="217"/>
      <c r="B262" s="218"/>
      <c r="C262" s="251" t="s">
        <v>414</v>
      </c>
      <c r="D262" s="248"/>
      <c r="E262" s="248"/>
      <c r="F262" s="248"/>
      <c r="G262" s="248"/>
      <c r="H262" s="220"/>
      <c r="I262" s="220"/>
      <c r="J262" s="220"/>
      <c r="K262" s="220"/>
      <c r="L262" s="220"/>
      <c r="M262" s="220"/>
      <c r="N262" s="219"/>
      <c r="O262" s="219"/>
      <c r="P262" s="219"/>
      <c r="Q262" s="219"/>
      <c r="R262" s="220"/>
      <c r="S262" s="220"/>
      <c r="T262" s="220"/>
      <c r="U262" s="220"/>
      <c r="V262" s="220"/>
      <c r="W262" s="220"/>
      <c r="X262" s="220"/>
      <c r="Y262" s="220"/>
      <c r="Z262" s="210"/>
      <c r="AA262" s="210"/>
      <c r="AB262" s="210"/>
      <c r="AC262" s="210"/>
      <c r="AD262" s="210"/>
      <c r="AE262" s="210"/>
      <c r="AF262" s="210"/>
      <c r="AG262" s="210" t="s">
        <v>175</v>
      </c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outlineLevel="2" x14ac:dyDescent="0.2">
      <c r="A263" s="217"/>
      <c r="B263" s="218"/>
      <c r="C263" s="242" t="s">
        <v>415</v>
      </c>
      <c r="D263" s="221"/>
      <c r="E263" s="222">
        <v>4</v>
      </c>
      <c r="F263" s="220"/>
      <c r="G263" s="220"/>
      <c r="H263" s="220"/>
      <c r="I263" s="220"/>
      <c r="J263" s="220"/>
      <c r="K263" s="220"/>
      <c r="L263" s="220"/>
      <c r="M263" s="220"/>
      <c r="N263" s="219"/>
      <c r="O263" s="219"/>
      <c r="P263" s="219"/>
      <c r="Q263" s="219"/>
      <c r="R263" s="220"/>
      <c r="S263" s="220"/>
      <c r="T263" s="220"/>
      <c r="U263" s="220"/>
      <c r="V263" s="220"/>
      <c r="W263" s="220"/>
      <c r="X263" s="220"/>
      <c r="Y263" s="220"/>
      <c r="Z263" s="210"/>
      <c r="AA263" s="210"/>
      <c r="AB263" s="210"/>
      <c r="AC263" s="210"/>
      <c r="AD263" s="210"/>
      <c r="AE263" s="210"/>
      <c r="AF263" s="210"/>
      <c r="AG263" s="210" t="s">
        <v>141</v>
      </c>
      <c r="AH263" s="210">
        <v>0</v>
      </c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outlineLevel="2" x14ac:dyDescent="0.2">
      <c r="A264" s="217"/>
      <c r="B264" s="218"/>
      <c r="C264" s="243"/>
      <c r="D264" s="238"/>
      <c r="E264" s="238"/>
      <c r="F264" s="238"/>
      <c r="G264" s="238"/>
      <c r="H264" s="220"/>
      <c r="I264" s="220"/>
      <c r="J264" s="220"/>
      <c r="K264" s="220"/>
      <c r="L264" s="220"/>
      <c r="M264" s="220"/>
      <c r="N264" s="219"/>
      <c r="O264" s="219"/>
      <c r="P264" s="219"/>
      <c r="Q264" s="219"/>
      <c r="R264" s="220"/>
      <c r="S264" s="220"/>
      <c r="T264" s="220"/>
      <c r="U264" s="220"/>
      <c r="V264" s="220"/>
      <c r="W264" s="220"/>
      <c r="X264" s="220"/>
      <c r="Y264" s="220"/>
      <c r="Z264" s="210"/>
      <c r="AA264" s="210"/>
      <c r="AB264" s="210"/>
      <c r="AC264" s="210"/>
      <c r="AD264" s="210"/>
      <c r="AE264" s="210"/>
      <c r="AF264" s="210"/>
      <c r="AG264" s="210" t="s">
        <v>143</v>
      </c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ht="22.5" outlineLevel="1" x14ac:dyDescent="0.2">
      <c r="A265" s="231">
        <v>61</v>
      </c>
      <c r="B265" s="232" t="s">
        <v>416</v>
      </c>
      <c r="C265" s="241" t="s">
        <v>417</v>
      </c>
      <c r="D265" s="233" t="s">
        <v>315</v>
      </c>
      <c r="E265" s="234">
        <v>4</v>
      </c>
      <c r="F265" s="235"/>
      <c r="G265" s="236">
        <f>ROUND(E265*F265,2)</f>
        <v>0</v>
      </c>
      <c r="H265" s="235"/>
      <c r="I265" s="236">
        <f>ROUND(E265*H265,2)</f>
        <v>0</v>
      </c>
      <c r="J265" s="235"/>
      <c r="K265" s="236">
        <f>ROUND(E265*J265,2)</f>
        <v>0</v>
      </c>
      <c r="L265" s="236">
        <v>21</v>
      </c>
      <c r="M265" s="236">
        <f>G265*(1+L265/100)</f>
        <v>0</v>
      </c>
      <c r="N265" s="234">
        <v>0</v>
      </c>
      <c r="O265" s="234">
        <f>ROUND(E265*N265,2)</f>
        <v>0</v>
      </c>
      <c r="P265" s="234">
        <v>0</v>
      </c>
      <c r="Q265" s="234">
        <f>ROUND(E265*P265,2)</f>
        <v>0</v>
      </c>
      <c r="R265" s="236" t="s">
        <v>307</v>
      </c>
      <c r="S265" s="236" t="s">
        <v>135</v>
      </c>
      <c r="T265" s="237" t="s">
        <v>135</v>
      </c>
      <c r="U265" s="220">
        <v>0.9</v>
      </c>
      <c r="V265" s="220">
        <f>ROUND(E265*U265,2)</f>
        <v>3.6</v>
      </c>
      <c r="W265" s="220"/>
      <c r="X265" s="220" t="s">
        <v>172</v>
      </c>
      <c r="Y265" s="220" t="s">
        <v>138</v>
      </c>
      <c r="Z265" s="210"/>
      <c r="AA265" s="210"/>
      <c r="AB265" s="210"/>
      <c r="AC265" s="210"/>
      <c r="AD265" s="210"/>
      <c r="AE265" s="210"/>
      <c r="AF265" s="210"/>
      <c r="AG265" s="210" t="s">
        <v>173</v>
      </c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outlineLevel="2" x14ac:dyDescent="0.2">
      <c r="A266" s="217"/>
      <c r="B266" s="218"/>
      <c r="C266" s="251" t="s">
        <v>414</v>
      </c>
      <c r="D266" s="248"/>
      <c r="E266" s="248"/>
      <c r="F266" s="248"/>
      <c r="G266" s="248"/>
      <c r="H266" s="220"/>
      <c r="I266" s="220"/>
      <c r="J266" s="220"/>
      <c r="K266" s="220"/>
      <c r="L266" s="220"/>
      <c r="M266" s="220"/>
      <c r="N266" s="219"/>
      <c r="O266" s="219"/>
      <c r="P266" s="219"/>
      <c r="Q266" s="219"/>
      <c r="R266" s="220"/>
      <c r="S266" s="220"/>
      <c r="T266" s="220"/>
      <c r="U266" s="220"/>
      <c r="V266" s="220"/>
      <c r="W266" s="220"/>
      <c r="X266" s="220"/>
      <c r="Y266" s="220"/>
      <c r="Z266" s="210"/>
      <c r="AA266" s="210"/>
      <c r="AB266" s="210"/>
      <c r="AC266" s="210"/>
      <c r="AD266" s="210"/>
      <c r="AE266" s="210"/>
      <c r="AF266" s="210"/>
      <c r="AG266" s="210" t="s">
        <v>175</v>
      </c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outlineLevel="2" x14ac:dyDescent="0.2">
      <c r="A267" s="217"/>
      <c r="B267" s="218"/>
      <c r="C267" s="242" t="s">
        <v>415</v>
      </c>
      <c r="D267" s="221"/>
      <c r="E267" s="222">
        <v>4</v>
      </c>
      <c r="F267" s="220"/>
      <c r="G267" s="220"/>
      <c r="H267" s="220"/>
      <c r="I267" s="220"/>
      <c r="J267" s="220"/>
      <c r="K267" s="220"/>
      <c r="L267" s="220"/>
      <c r="M267" s="220"/>
      <c r="N267" s="219"/>
      <c r="O267" s="219"/>
      <c r="P267" s="219"/>
      <c r="Q267" s="219"/>
      <c r="R267" s="220"/>
      <c r="S267" s="220"/>
      <c r="T267" s="220"/>
      <c r="U267" s="220"/>
      <c r="V267" s="220"/>
      <c r="W267" s="220"/>
      <c r="X267" s="220"/>
      <c r="Y267" s="220"/>
      <c r="Z267" s="210"/>
      <c r="AA267" s="210"/>
      <c r="AB267" s="210"/>
      <c r="AC267" s="210"/>
      <c r="AD267" s="210"/>
      <c r="AE267" s="210"/>
      <c r="AF267" s="210"/>
      <c r="AG267" s="210" t="s">
        <v>141</v>
      </c>
      <c r="AH267" s="210">
        <v>0</v>
      </c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outlineLevel="2" x14ac:dyDescent="0.2">
      <c r="A268" s="217"/>
      <c r="B268" s="218"/>
      <c r="C268" s="243"/>
      <c r="D268" s="238"/>
      <c r="E268" s="238"/>
      <c r="F268" s="238"/>
      <c r="G268" s="238"/>
      <c r="H268" s="220"/>
      <c r="I268" s="220"/>
      <c r="J268" s="220"/>
      <c r="K268" s="220"/>
      <c r="L268" s="220"/>
      <c r="M268" s="220"/>
      <c r="N268" s="219"/>
      <c r="O268" s="219"/>
      <c r="P268" s="219"/>
      <c r="Q268" s="219"/>
      <c r="R268" s="220"/>
      <c r="S268" s="220"/>
      <c r="T268" s="220"/>
      <c r="U268" s="220"/>
      <c r="V268" s="220"/>
      <c r="W268" s="220"/>
      <c r="X268" s="220"/>
      <c r="Y268" s="220"/>
      <c r="Z268" s="210"/>
      <c r="AA268" s="210"/>
      <c r="AB268" s="210"/>
      <c r="AC268" s="210"/>
      <c r="AD268" s="210"/>
      <c r="AE268" s="210"/>
      <c r="AF268" s="210"/>
      <c r="AG268" s="210" t="s">
        <v>143</v>
      </c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</row>
    <row r="269" spans="1:60" ht="22.5" outlineLevel="1" x14ac:dyDescent="0.2">
      <c r="A269" s="231">
        <v>62</v>
      </c>
      <c r="B269" s="232" t="s">
        <v>418</v>
      </c>
      <c r="C269" s="241" t="s">
        <v>419</v>
      </c>
      <c r="D269" s="233" t="s">
        <v>315</v>
      </c>
      <c r="E269" s="234">
        <v>4</v>
      </c>
      <c r="F269" s="235"/>
      <c r="G269" s="236">
        <f>ROUND(E269*F269,2)</f>
        <v>0</v>
      </c>
      <c r="H269" s="235"/>
      <c r="I269" s="236">
        <f>ROUND(E269*H269,2)</f>
        <v>0</v>
      </c>
      <c r="J269" s="235"/>
      <c r="K269" s="236">
        <f>ROUND(E269*J269,2)</f>
        <v>0</v>
      </c>
      <c r="L269" s="236">
        <v>21</v>
      </c>
      <c r="M269" s="236">
        <f>G269*(1+L269/100)</f>
        <v>0</v>
      </c>
      <c r="N269" s="234">
        <v>0</v>
      </c>
      <c r="O269" s="234">
        <f>ROUND(E269*N269,2)</f>
        <v>0</v>
      </c>
      <c r="P269" s="234">
        <v>0</v>
      </c>
      <c r="Q269" s="234">
        <f>ROUND(E269*P269,2)</f>
        <v>0</v>
      </c>
      <c r="R269" s="236" t="s">
        <v>307</v>
      </c>
      <c r="S269" s="236" t="s">
        <v>135</v>
      </c>
      <c r="T269" s="237" t="s">
        <v>135</v>
      </c>
      <c r="U269" s="220">
        <v>1.75</v>
      </c>
      <c r="V269" s="220">
        <f>ROUND(E269*U269,2)</f>
        <v>7</v>
      </c>
      <c r="W269" s="220"/>
      <c r="X269" s="220" t="s">
        <v>172</v>
      </c>
      <c r="Y269" s="220" t="s">
        <v>138</v>
      </c>
      <c r="Z269" s="210"/>
      <c r="AA269" s="210"/>
      <c r="AB269" s="210"/>
      <c r="AC269" s="210"/>
      <c r="AD269" s="210"/>
      <c r="AE269" s="210"/>
      <c r="AF269" s="210"/>
      <c r="AG269" s="210" t="s">
        <v>173</v>
      </c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outlineLevel="2" x14ac:dyDescent="0.2">
      <c r="A270" s="217"/>
      <c r="B270" s="218"/>
      <c r="C270" s="251" t="s">
        <v>414</v>
      </c>
      <c r="D270" s="248"/>
      <c r="E270" s="248"/>
      <c r="F270" s="248"/>
      <c r="G270" s="248"/>
      <c r="H270" s="220"/>
      <c r="I270" s="220"/>
      <c r="J270" s="220"/>
      <c r="K270" s="220"/>
      <c r="L270" s="220"/>
      <c r="M270" s="220"/>
      <c r="N270" s="219"/>
      <c r="O270" s="219"/>
      <c r="P270" s="219"/>
      <c r="Q270" s="219"/>
      <c r="R270" s="220"/>
      <c r="S270" s="220"/>
      <c r="T270" s="220"/>
      <c r="U270" s="220"/>
      <c r="V270" s="220"/>
      <c r="W270" s="220"/>
      <c r="X270" s="220"/>
      <c r="Y270" s="220"/>
      <c r="Z270" s="210"/>
      <c r="AA270" s="210"/>
      <c r="AB270" s="210"/>
      <c r="AC270" s="210"/>
      <c r="AD270" s="210"/>
      <c r="AE270" s="210"/>
      <c r="AF270" s="210"/>
      <c r="AG270" s="210" t="s">
        <v>175</v>
      </c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outlineLevel="2" x14ac:dyDescent="0.2">
      <c r="A271" s="217"/>
      <c r="B271" s="218"/>
      <c r="C271" s="242" t="s">
        <v>415</v>
      </c>
      <c r="D271" s="221"/>
      <c r="E271" s="222">
        <v>4</v>
      </c>
      <c r="F271" s="220"/>
      <c r="G271" s="220"/>
      <c r="H271" s="220"/>
      <c r="I271" s="220"/>
      <c r="J271" s="220"/>
      <c r="K271" s="220"/>
      <c r="L271" s="220"/>
      <c r="M271" s="220"/>
      <c r="N271" s="219"/>
      <c r="O271" s="219"/>
      <c r="P271" s="219"/>
      <c r="Q271" s="219"/>
      <c r="R271" s="220"/>
      <c r="S271" s="220"/>
      <c r="T271" s="220"/>
      <c r="U271" s="220"/>
      <c r="V271" s="220"/>
      <c r="W271" s="220"/>
      <c r="X271" s="220"/>
      <c r="Y271" s="220"/>
      <c r="Z271" s="210"/>
      <c r="AA271" s="210"/>
      <c r="AB271" s="210"/>
      <c r="AC271" s="210"/>
      <c r="AD271" s="210"/>
      <c r="AE271" s="210"/>
      <c r="AF271" s="210"/>
      <c r="AG271" s="210" t="s">
        <v>141</v>
      </c>
      <c r="AH271" s="210">
        <v>0</v>
      </c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outlineLevel="2" x14ac:dyDescent="0.2">
      <c r="A272" s="217"/>
      <c r="B272" s="218"/>
      <c r="C272" s="243"/>
      <c r="D272" s="238"/>
      <c r="E272" s="238"/>
      <c r="F272" s="238"/>
      <c r="G272" s="238"/>
      <c r="H272" s="220"/>
      <c r="I272" s="220"/>
      <c r="J272" s="220"/>
      <c r="K272" s="220"/>
      <c r="L272" s="220"/>
      <c r="M272" s="220"/>
      <c r="N272" s="219"/>
      <c r="O272" s="219"/>
      <c r="P272" s="219"/>
      <c r="Q272" s="219"/>
      <c r="R272" s="220"/>
      <c r="S272" s="220"/>
      <c r="T272" s="220"/>
      <c r="U272" s="220"/>
      <c r="V272" s="220"/>
      <c r="W272" s="220"/>
      <c r="X272" s="220"/>
      <c r="Y272" s="220"/>
      <c r="Z272" s="210"/>
      <c r="AA272" s="210"/>
      <c r="AB272" s="210"/>
      <c r="AC272" s="210"/>
      <c r="AD272" s="210"/>
      <c r="AE272" s="210"/>
      <c r="AF272" s="210"/>
      <c r="AG272" s="210" t="s">
        <v>143</v>
      </c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outlineLevel="1" x14ac:dyDescent="0.2">
      <c r="A273" s="231">
        <v>63</v>
      </c>
      <c r="B273" s="232" t="s">
        <v>420</v>
      </c>
      <c r="C273" s="241" t="s">
        <v>421</v>
      </c>
      <c r="D273" s="233" t="s">
        <v>170</v>
      </c>
      <c r="E273" s="234">
        <v>31.4</v>
      </c>
      <c r="F273" s="235"/>
      <c r="G273" s="236">
        <f>ROUND(E273*F273,2)</f>
        <v>0</v>
      </c>
      <c r="H273" s="235"/>
      <c r="I273" s="236">
        <f>ROUND(E273*H273,2)</f>
        <v>0</v>
      </c>
      <c r="J273" s="235"/>
      <c r="K273" s="236">
        <f>ROUND(E273*J273,2)</f>
        <v>0</v>
      </c>
      <c r="L273" s="236">
        <v>21</v>
      </c>
      <c r="M273" s="236">
        <f>G273*(1+L273/100)</f>
        <v>0</v>
      </c>
      <c r="N273" s="234">
        <v>1.1979999999999999E-2</v>
      </c>
      <c r="O273" s="234">
        <f>ROUND(E273*N273,2)</f>
        <v>0.38</v>
      </c>
      <c r="P273" s="234">
        <v>0</v>
      </c>
      <c r="Q273" s="234">
        <f>ROUND(E273*P273,2)</f>
        <v>0</v>
      </c>
      <c r="R273" s="236" t="s">
        <v>307</v>
      </c>
      <c r="S273" s="236" t="s">
        <v>135</v>
      </c>
      <c r="T273" s="237" t="s">
        <v>135</v>
      </c>
      <c r="U273" s="220">
        <v>1.61</v>
      </c>
      <c r="V273" s="220">
        <f>ROUND(E273*U273,2)</f>
        <v>50.55</v>
      </c>
      <c r="W273" s="220"/>
      <c r="X273" s="220" t="s">
        <v>172</v>
      </c>
      <c r="Y273" s="220" t="s">
        <v>138</v>
      </c>
      <c r="Z273" s="210"/>
      <c r="AA273" s="210"/>
      <c r="AB273" s="210"/>
      <c r="AC273" s="210"/>
      <c r="AD273" s="210"/>
      <c r="AE273" s="210"/>
      <c r="AF273" s="210"/>
      <c r="AG273" s="210" t="s">
        <v>173</v>
      </c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2" x14ac:dyDescent="0.2">
      <c r="A274" s="217"/>
      <c r="B274" s="218"/>
      <c r="C274" s="242" t="s">
        <v>422</v>
      </c>
      <c r="D274" s="221"/>
      <c r="E274" s="222">
        <v>31.4</v>
      </c>
      <c r="F274" s="220"/>
      <c r="G274" s="220"/>
      <c r="H274" s="220"/>
      <c r="I274" s="220"/>
      <c r="J274" s="220"/>
      <c r="K274" s="220"/>
      <c r="L274" s="220"/>
      <c r="M274" s="220"/>
      <c r="N274" s="219"/>
      <c r="O274" s="219"/>
      <c r="P274" s="219"/>
      <c r="Q274" s="219"/>
      <c r="R274" s="220"/>
      <c r="S274" s="220"/>
      <c r="T274" s="220"/>
      <c r="U274" s="220"/>
      <c r="V274" s="220"/>
      <c r="W274" s="220"/>
      <c r="X274" s="220"/>
      <c r="Y274" s="220"/>
      <c r="Z274" s="210"/>
      <c r="AA274" s="210"/>
      <c r="AB274" s="210"/>
      <c r="AC274" s="210"/>
      <c r="AD274" s="210"/>
      <c r="AE274" s="210"/>
      <c r="AF274" s="210"/>
      <c r="AG274" s="210" t="s">
        <v>141</v>
      </c>
      <c r="AH274" s="210">
        <v>0</v>
      </c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outlineLevel="2" x14ac:dyDescent="0.2">
      <c r="A275" s="217"/>
      <c r="B275" s="218"/>
      <c r="C275" s="243"/>
      <c r="D275" s="238"/>
      <c r="E275" s="238"/>
      <c r="F275" s="238"/>
      <c r="G275" s="238"/>
      <c r="H275" s="220"/>
      <c r="I275" s="220"/>
      <c r="J275" s="220"/>
      <c r="K275" s="220"/>
      <c r="L275" s="220"/>
      <c r="M275" s="220"/>
      <c r="N275" s="219"/>
      <c r="O275" s="219"/>
      <c r="P275" s="219"/>
      <c r="Q275" s="219"/>
      <c r="R275" s="220"/>
      <c r="S275" s="220"/>
      <c r="T275" s="220"/>
      <c r="U275" s="220"/>
      <c r="V275" s="220"/>
      <c r="W275" s="220"/>
      <c r="X275" s="220"/>
      <c r="Y275" s="220"/>
      <c r="Z275" s="210"/>
      <c r="AA275" s="210"/>
      <c r="AB275" s="210"/>
      <c r="AC275" s="210"/>
      <c r="AD275" s="210"/>
      <c r="AE275" s="210"/>
      <c r="AF275" s="210"/>
      <c r="AG275" s="210" t="s">
        <v>143</v>
      </c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ht="22.5" outlineLevel="1" x14ac:dyDescent="0.2">
      <c r="A276" s="231">
        <v>64</v>
      </c>
      <c r="B276" s="232" t="s">
        <v>423</v>
      </c>
      <c r="C276" s="241" t="s">
        <v>424</v>
      </c>
      <c r="D276" s="233" t="s">
        <v>315</v>
      </c>
      <c r="E276" s="234">
        <v>4</v>
      </c>
      <c r="F276" s="235"/>
      <c r="G276" s="236">
        <f>ROUND(E276*F276,2)</f>
        <v>0</v>
      </c>
      <c r="H276" s="235"/>
      <c r="I276" s="236">
        <f>ROUND(E276*H276,2)</f>
        <v>0</v>
      </c>
      <c r="J276" s="235"/>
      <c r="K276" s="236">
        <f>ROUND(E276*J276,2)</f>
        <v>0</v>
      </c>
      <c r="L276" s="236">
        <v>21</v>
      </c>
      <c r="M276" s="236">
        <f>G276*(1+L276/100)</f>
        <v>0</v>
      </c>
      <c r="N276" s="234">
        <v>0.16502</v>
      </c>
      <c r="O276" s="234">
        <f>ROUND(E276*N276,2)</f>
        <v>0.66</v>
      </c>
      <c r="P276" s="234">
        <v>0</v>
      </c>
      <c r="Q276" s="234">
        <f>ROUND(E276*P276,2)</f>
        <v>0</v>
      </c>
      <c r="R276" s="236" t="s">
        <v>307</v>
      </c>
      <c r="S276" s="236" t="s">
        <v>135</v>
      </c>
      <c r="T276" s="237" t="s">
        <v>135</v>
      </c>
      <c r="U276" s="220">
        <v>1.31</v>
      </c>
      <c r="V276" s="220">
        <f>ROUND(E276*U276,2)</f>
        <v>5.24</v>
      </c>
      <c r="W276" s="220"/>
      <c r="X276" s="220" t="s">
        <v>172</v>
      </c>
      <c r="Y276" s="220" t="s">
        <v>138</v>
      </c>
      <c r="Z276" s="210"/>
      <c r="AA276" s="210"/>
      <c r="AB276" s="210"/>
      <c r="AC276" s="210"/>
      <c r="AD276" s="210"/>
      <c r="AE276" s="210"/>
      <c r="AF276" s="210"/>
      <c r="AG276" s="210" t="s">
        <v>173</v>
      </c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outlineLevel="2" x14ac:dyDescent="0.2">
      <c r="A277" s="217"/>
      <c r="B277" s="218"/>
      <c r="C277" s="242" t="s">
        <v>415</v>
      </c>
      <c r="D277" s="221"/>
      <c r="E277" s="222">
        <v>4</v>
      </c>
      <c r="F277" s="220"/>
      <c r="G277" s="220"/>
      <c r="H277" s="220"/>
      <c r="I277" s="220"/>
      <c r="J277" s="220"/>
      <c r="K277" s="220"/>
      <c r="L277" s="220"/>
      <c r="M277" s="220"/>
      <c r="N277" s="219"/>
      <c r="O277" s="219"/>
      <c r="P277" s="219"/>
      <c r="Q277" s="219"/>
      <c r="R277" s="220"/>
      <c r="S277" s="220"/>
      <c r="T277" s="220"/>
      <c r="U277" s="220"/>
      <c r="V277" s="220"/>
      <c r="W277" s="220"/>
      <c r="X277" s="220"/>
      <c r="Y277" s="220"/>
      <c r="Z277" s="210"/>
      <c r="AA277" s="210"/>
      <c r="AB277" s="210"/>
      <c r="AC277" s="210"/>
      <c r="AD277" s="210"/>
      <c r="AE277" s="210"/>
      <c r="AF277" s="210"/>
      <c r="AG277" s="210" t="s">
        <v>141</v>
      </c>
      <c r="AH277" s="210">
        <v>0</v>
      </c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outlineLevel="2" x14ac:dyDescent="0.2">
      <c r="A278" s="217"/>
      <c r="B278" s="218"/>
      <c r="C278" s="243"/>
      <c r="D278" s="238"/>
      <c r="E278" s="238"/>
      <c r="F278" s="238"/>
      <c r="G278" s="238"/>
      <c r="H278" s="220"/>
      <c r="I278" s="220"/>
      <c r="J278" s="220"/>
      <c r="K278" s="220"/>
      <c r="L278" s="220"/>
      <c r="M278" s="220"/>
      <c r="N278" s="219"/>
      <c r="O278" s="219"/>
      <c r="P278" s="219"/>
      <c r="Q278" s="219"/>
      <c r="R278" s="220"/>
      <c r="S278" s="220"/>
      <c r="T278" s="220"/>
      <c r="U278" s="220"/>
      <c r="V278" s="220"/>
      <c r="W278" s="220"/>
      <c r="X278" s="220"/>
      <c r="Y278" s="220"/>
      <c r="Z278" s="210"/>
      <c r="AA278" s="210"/>
      <c r="AB278" s="210"/>
      <c r="AC278" s="210"/>
      <c r="AD278" s="210"/>
      <c r="AE278" s="210"/>
      <c r="AF278" s="210"/>
      <c r="AG278" s="210" t="s">
        <v>143</v>
      </c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ht="22.5" outlineLevel="1" x14ac:dyDescent="0.2">
      <c r="A279" s="231">
        <v>65</v>
      </c>
      <c r="B279" s="232" t="s">
        <v>425</v>
      </c>
      <c r="C279" s="241" t="s">
        <v>426</v>
      </c>
      <c r="D279" s="233" t="s">
        <v>315</v>
      </c>
      <c r="E279" s="234">
        <v>4</v>
      </c>
      <c r="F279" s="235"/>
      <c r="G279" s="236">
        <f>ROUND(E279*F279,2)</f>
        <v>0</v>
      </c>
      <c r="H279" s="235"/>
      <c r="I279" s="236">
        <f>ROUND(E279*H279,2)</f>
        <v>0</v>
      </c>
      <c r="J279" s="235"/>
      <c r="K279" s="236">
        <f>ROUND(E279*J279,2)</f>
        <v>0</v>
      </c>
      <c r="L279" s="236">
        <v>21</v>
      </c>
      <c r="M279" s="236">
        <f>G279*(1+L279/100)</f>
        <v>0</v>
      </c>
      <c r="N279" s="234">
        <v>1.32E-2</v>
      </c>
      <c r="O279" s="234">
        <f>ROUND(E279*N279,2)</f>
        <v>0.05</v>
      </c>
      <c r="P279" s="234">
        <v>0</v>
      </c>
      <c r="Q279" s="234">
        <f>ROUND(E279*P279,2)</f>
        <v>0</v>
      </c>
      <c r="R279" s="236" t="s">
        <v>307</v>
      </c>
      <c r="S279" s="236" t="s">
        <v>135</v>
      </c>
      <c r="T279" s="237" t="s">
        <v>135</v>
      </c>
      <c r="U279" s="220">
        <v>0.18</v>
      </c>
      <c r="V279" s="220">
        <f>ROUND(E279*U279,2)</f>
        <v>0.72</v>
      </c>
      <c r="W279" s="220"/>
      <c r="X279" s="220" t="s">
        <v>172</v>
      </c>
      <c r="Y279" s="220" t="s">
        <v>138</v>
      </c>
      <c r="Z279" s="210"/>
      <c r="AA279" s="210"/>
      <c r="AB279" s="210"/>
      <c r="AC279" s="210"/>
      <c r="AD279" s="210"/>
      <c r="AE279" s="210"/>
      <c r="AF279" s="210"/>
      <c r="AG279" s="210" t="s">
        <v>173</v>
      </c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outlineLevel="2" x14ac:dyDescent="0.2">
      <c r="A280" s="217"/>
      <c r="B280" s="218"/>
      <c r="C280" s="242" t="s">
        <v>427</v>
      </c>
      <c r="D280" s="221"/>
      <c r="E280" s="222">
        <v>4</v>
      </c>
      <c r="F280" s="220"/>
      <c r="G280" s="220"/>
      <c r="H280" s="220"/>
      <c r="I280" s="220"/>
      <c r="J280" s="220"/>
      <c r="K280" s="220"/>
      <c r="L280" s="220"/>
      <c r="M280" s="220"/>
      <c r="N280" s="219"/>
      <c r="O280" s="219"/>
      <c r="P280" s="219"/>
      <c r="Q280" s="219"/>
      <c r="R280" s="220"/>
      <c r="S280" s="220"/>
      <c r="T280" s="220"/>
      <c r="U280" s="220"/>
      <c r="V280" s="220"/>
      <c r="W280" s="220"/>
      <c r="X280" s="220"/>
      <c r="Y280" s="220"/>
      <c r="Z280" s="210"/>
      <c r="AA280" s="210"/>
      <c r="AB280" s="210"/>
      <c r="AC280" s="210"/>
      <c r="AD280" s="210"/>
      <c r="AE280" s="210"/>
      <c r="AF280" s="210"/>
      <c r="AG280" s="210" t="s">
        <v>141</v>
      </c>
      <c r="AH280" s="210">
        <v>0</v>
      </c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outlineLevel="2" x14ac:dyDescent="0.2">
      <c r="A281" s="217"/>
      <c r="B281" s="218"/>
      <c r="C281" s="243"/>
      <c r="D281" s="238"/>
      <c r="E281" s="238"/>
      <c r="F281" s="238"/>
      <c r="G281" s="238"/>
      <c r="H281" s="220"/>
      <c r="I281" s="220"/>
      <c r="J281" s="220"/>
      <c r="K281" s="220"/>
      <c r="L281" s="220"/>
      <c r="M281" s="220"/>
      <c r="N281" s="219"/>
      <c r="O281" s="219"/>
      <c r="P281" s="219"/>
      <c r="Q281" s="219"/>
      <c r="R281" s="220"/>
      <c r="S281" s="220"/>
      <c r="T281" s="220"/>
      <c r="U281" s="220"/>
      <c r="V281" s="220"/>
      <c r="W281" s="220"/>
      <c r="X281" s="220"/>
      <c r="Y281" s="220"/>
      <c r="Z281" s="210"/>
      <c r="AA281" s="210"/>
      <c r="AB281" s="210"/>
      <c r="AC281" s="210"/>
      <c r="AD281" s="210"/>
      <c r="AE281" s="210"/>
      <c r="AF281" s="210"/>
      <c r="AG281" s="210" t="s">
        <v>143</v>
      </c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outlineLevel="1" x14ac:dyDescent="0.2">
      <c r="A282" s="231">
        <v>66</v>
      </c>
      <c r="B282" s="232" t="s">
        <v>428</v>
      </c>
      <c r="C282" s="241" t="s">
        <v>429</v>
      </c>
      <c r="D282" s="233" t="s">
        <v>208</v>
      </c>
      <c r="E282" s="234">
        <v>1.2</v>
      </c>
      <c r="F282" s="235"/>
      <c r="G282" s="236">
        <f>ROUND(E282*F282,2)</f>
        <v>0</v>
      </c>
      <c r="H282" s="235"/>
      <c r="I282" s="236">
        <f>ROUND(E282*H282,2)</f>
        <v>0</v>
      </c>
      <c r="J282" s="235"/>
      <c r="K282" s="236">
        <f>ROUND(E282*J282,2)</f>
        <v>0</v>
      </c>
      <c r="L282" s="236">
        <v>21</v>
      </c>
      <c r="M282" s="236">
        <f>G282*(1+L282/100)</f>
        <v>0</v>
      </c>
      <c r="N282" s="234">
        <v>2.5249999999999999</v>
      </c>
      <c r="O282" s="234">
        <f>ROUND(E282*N282,2)</f>
        <v>3.03</v>
      </c>
      <c r="P282" s="234">
        <v>0</v>
      </c>
      <c r="Q282" s="234">
        <f>ROUND(E282*P282,2)</f>
        <v>0</v>
      </c>
      <c r="R282" s="236" t="s">
        <v>307</v>
      </c>
      <c r="S282" s="236" t="s">
        <v>135</v>
      </c>
      <c r="T282" s="237" t="s">
        <v>135</v>
      </c>
      <c r="U282" s="220">
        <v>1.3</v>
      </c>
      <c r="V282" s="220">
        <f>ROUND(E282*U282,2)</f>
        <v>1.56</v>
      </c>
      <c r="W282" s="220"/>
      <c r="X282" s="220" t="s">
        <v>172</v>
      </c>
      <c r="Y282" s="220" t="s">
        <v>138</v>
      </c>
      <c r="Z282" s="210"/>
      <c r="AA282" s="210"/>
      <c r="AB282" s="210"/>
      <c r="AC282" s="210"/>
      <c r="AD282" s="210"/>
      <c r="AE282" s="210"/>
      <c r="AF282" s="210"/>
      <c r="AG282" s="210" t="s">
        <v>173</v>
      </c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outlineLevel="2" x14ac:dyDescent="0.2">
      <c r="A283" s="217"/>
      <c r="B283" s="218"/>
      <c r="C283" s="251" t="s">
        <v>341</v>
      </c>
      <c r="D283" s="248"/>
      <c r="E283" s="248"/>
      <c r="F283" s="248"/>
      <c r="G283" s="248"/>
      <c r="H283" s="220"/>
      <c r="I283" s="220"/>
      <c r="J283" s="220"/>
      <c r="K283" s="220"/>
      <c r="L283" s="220"/>
      <c r="M283" s="220"/>
      <c r="N283" s="219"/>
      <c r="O283" s="219"/>
      <c r="P283" s="219"/>
      <c r="Q283" s="219"/>
      <c r="R283" s="220"/>
      <c r="S283" s="220"/>
      <c r="T283" s="220"/>
      <c r="U283" s="220"/>
      <c r="V283" s="220"/>
      <c r="W283" s="220"/>
      <c r="X283" s="220"/>
      <c r="Y283" s="220"/>
      <c r="Z283" s="210"/>
      <c r="AA283" s="210"/>
      <c r="AB283" s="210"/>
      <c r="AC283" s="210"/>
      <c r="AD283" s="210"/>
      <c r="AE283" s="210"/>
      <c r="AF283" s="210"/>
      <c r="AG283" s="210" t="s">
        <v>175</v>
      </c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outlineLevel="2" x14ac:dyDescent="0.2">
      <c r="A284" s="217"/>
      <c r="B284" s="218"/>
      <c r="C284" s="242" t="s">
        <v>430</v>
      </c>
      <c r="D284" s="221"/>
      <c r="E284" s="222">
        <v>1.2</v>
      </c>
      <c r="F284" s="220"/>
      <c r="G284" s="220"/>
      <c r="H284" s="220"/>
      <c r="I284" s="220"/>
      <c r="J284" s="220"/>
      <c r="K284" s="220"/>
      <c r="L284" s="220"/>
      <c r="M284" s="220"/>
      <c r="N284" s="219"/>
      <c r="O284" s="219"/>
      <c r="P284" s="219"/>
      <c r="Q284" s="219"/>
      <c r="R284" s="220"/>
      <c r="S284" s="220"/>
      <c r="T284" s="220"/>
      <c r="U284" s="220"/>
      <c r="V284" s="220"/>
      <c r="W284" s="220"/>
      <c r="X284" s="220"/>
      <c r="Y284" s="220"/>
      <c r="Z284" s="210"/>
      <c r="AA284" s="210"/>
      <c r="AB284" s="210"/>
      <c r="AC284" s="210"/>
      <c r="AD284" s="210"/>
      <c r="AE284" s="210"/>
      <c r="AF284" s="210"/>
      <c r="AG284" s="210" t="s">
        <v>141</v>
      </c>
      <c r="AH284" s="210">
        <v>0</v>
      </c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outlineLevel="2" x14ac:dyDescent="0.2">
      <c r="A285" s="217"/>
      <c r="B285" s="218"/>
      <c r="C285" s="243"/>
      <c r="D285" s="238"/>
      <c r="E285" s="238"/>
      <c r="F285" s="238"/>
      <c r="G285" s="238"/>
      <c r="H285" s="220"/>
      <c r="I285" s="220"/>
      <c r="J285" s="220"/>
      <c r="K285" s="220"/>
      <c r="L285" s="220"/>
      <c r="M285" s="220"/>
      <c r="N285" s="219"/>
      <c r="O285" s="219"/>
      <c r="P285" s="219"/>
      <c r="Q285" s="219"/>
      <c r="R285" s="220"/>
      <c r="S285" s="220"/>
      <c r="T285" s="220"/>
      <c r="U285" s="220"/>
      <c r="V285" s="220"/>
      <c r="W285" s="220"/>
      <c r="X285" s="220"/>
      <c r="Y285" s="220"/>
      <c r="Z285" s="210"/>
      <c r="AA285" s="210"/>
      <c r="AB285" s="210"/>
      <c r="AC285" s="210"/>
      <c r="AD285" s="210"/>
      <c r="AE285" s="210"/>
      <c r="AF285" s="210"/>
      <c r="AG285" s="210" t="s">
        <v>143</v>
      </c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outlineLevel="1" x14ac:dyDescent="0.2">
      <c r="A286" s="231">
        <v>67</v>
      </c>
      <c r="B286" s="232" t="s">
        <v>431</v>
      </c>
      <c r="C286" s="241" t="s">
        <v>432</v>
      </c>
      <c r="D286" s="233" t="s">
        <v>396</v>
      </c>
      <c r="E286" s="234">
        <v>1</v>
      </c>
      <c r="F286" s="235"/>
      <c r="G286" s="236">
        <f>ROUND(E286*F286,2)</f>
        <v>0</v>
      </c>
      <c r="H286" s="235"/>
      <c r="I286" s="236">
        <f>ROUND(E286*H286,2)</f>
        <v>0</v>
      </c>
      <c r="J286" s="235"/>
      <c r="K286" s="236">
        <f>ROUND(E286*J286,2)</f>
        <v>0</v>
      </c>
      <c r="L286" s="236">
        <v>21</v>
      </c>
      <c r="M286" s="236">
        <f>G286*(1+L286/100)</f>
        <v>0</v>
      </c>
      <c r="N286" s="234">
        <v>0</v>
      </c>
      <c r="O286" s="234">
        <f>ROUND(E286*N286,2)</f>
        <v>0</v>
      </c>
      <c r="P286" s="234">
        <v>0</v>
      </c>
      <c r="Q286" s="234">
        <f>ROUND(E286*P286,2)</f>
        <v>0</v>
      </c>
      <c r="R286" s="236"/>
      <c r="S286" s="236" t="s">
        <v>146</v>
      </c>
      <c r="T286" s="237" t="s">
        <v>136</v>
      </c>
      <c r="U286" s="220">
        <v>0.08</v>
      </c>
      <c r="V286" s="220">
        <f>ROUND(E286*U286,2)</f>
        <v>0.08</v>
      </c>
      <c r="W286" s="220"/>
      <c r="X286" s="220" t="s">
        <v>172</v>
      </c>
      <c r="Y286" s="220" t="s">
        <v>138</v>
      </c>
      <c r="Z286" s="210"/>
      <c r="AA286" s="210"/>
      <c r="AB286" s="210"/>
      <c r="AC286" s="210"/>
      <c r="AD286" s="210"/>
      <c r="AE286" s="210"/>
      <c r="AF286" s="210"/>
      <c r="AG286" s="210" t="s">
        <v>173</v>
      </c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2" x14ac:dyDescent="0.2">
      <c r="A287" s="217"/>
      <c r="B287" s="218"/>
      <c r="C287" s="242" t="s">
        <v>433</v>
      </c>
      <c r="D287" s="221"/>
      <c r="E287" s="222">
        <v>1</v>
      </c>
      <c r="F287" s="220"/>
      <c r="G287" s="220"/>
      <c r="H287" s="220"/>
      <c r="I287" s="220"/>
      <c r="J287" s="220"/>
      <c r="K287" s="220"/>
      <c r="L287" s="220"/>
      <c r="M287" s="220"/>
      <c r="N287" s="219"/>
      <c r="O287" s="219"/>
      <c r="P287" s="219"/>
      <c r="Q287" s="219"/>
      <c r="R287" s="220"/>
      <c r="S287" s="220"/>
      <c r="T287" s="220"/>
      <c r="U287" s="220"/>
      <c r="V287" s="220"/>
      <c r="W287" s="220"/>
      <c r="X287" s="220"/>
      <c r="Y287" s="220"/>
      <c r="Z287" s="210"/>
      <c r="AA287" s="210"/>
      <c r="AB287" s="210"/>
      <c r="AC287" s="210"/>
      <c r="AD287" s="210"/>
      <c r="AE287" s="210"/>
      <c r="AF287" s="210"/>
      <c r="AG287" s="210" t="s">
        <v>141</v>
      </c>
      <c r="AH287" s="210">
        <v>0</v>
      </c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outlineLevel="3" x14ac:dyDescent="0.2">
      <c r="A288" s="217"/>
      <c r="B288" s="218"/>
      <c r="C288" s="242" t="s">
        <v>434</v>
      </c>
      <c r="D288" s="221"/>
      <c r="E288" s="222"/>
      <c r="F288" s="220"/>
      <c r="G288" s="220"/>
      <c r="H288" s="220"/>
      <c r="I288" s="220"/>
      <c r="J288" s="220"/>
      <c r="K288" s="220"/>
      <c r="L288" s="220"/>
      <c r="M288" s="220"/>
      <c r="N288" s="219"/>
      <c r="O288" s="219"/>
      <c r="P288" s="219"/>
      <c r="Q288" s="219"/>
      <c r="R288" s="220"/>
      <c r="S288" s="220"/>
      <c r="T288" s="220"/>
      <c r="U288" s="220"/>
      <c r="V288" s="220"/>
      <c r="W288" s="220"/>
      <c r="X288" s="220"/>
      <c r="Y288" s="220"/>
      <c r="Z288" s="210"/>
      <c r="AA288" s="210"/>
      <c r="AB288" s="210"/>
      <c r="AC288" s="210"/>
      <c r="AD288" s="210"/>
      <c r="AE288" s="210"/>
      <c r="AF288" s="210"/>
      <c r="AG288" s="210" t="s">
        <v>141</v>
      </c>
      <c r="AH288" s="210">
        <v>0</v>
      </c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outlineLevel="3" x14ac:dyDescent="0.2">
      <c r="A289" s="217"/>
      <c r="B289" s="218"/>
      <c r="C289" s="242" t="s">
        <v>435</v>
      </c>
      <c r="D289" s="221"/>
      <c r="E289" s="222"/>
      <c r="F289" s="220"/>
      <c r="G289" s="220"/>
      <c r="H289" s="220"/>
      <c r="I289" s="220"/>
      <c r="J289" s="220"/>
      <c r="K289" s="220"/>
      <c r="L289" s="220"/>
      <c r="M289" s="220"/>
      <c r="N289" s="219"/>
      <c r="O289" s="219"/>
      <c r="P289" s="219"/>
      <c r="Q289" s="219"/>
      <c r="R289" s="220"/>
      <c r="S289" s="220"/>
      <c r="T289" s="220"/>
      <c r="U289" s="220"/>
      <c r="V289" s="220"/>
      <c r="W289" s="220"/>
      <c r="X289" s="220"/>
      <c r="Y289" s="220"/>
      <c r="Z289" s="210"/>
      <c r="AA289" s="210"/>
      <c r="AB289" s="210"/>
      <c r="AC289" s="210"/>
      <c r="AD289" s="210"/>
      <c r="AE289" s="210"/>
      <c r="AF289" s="210"/>
      <c r="AG289" s="210" t="s">
        <v>141</v>
      </c>
      <c r="AH289" s="210">
        <v>0</v>
      </c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 outlineLevel="3" x14ac:dyDescent="0.2">
      <c r="A290" s="217"/>
      <c r="B290" s="218"/>
      <c r="C290" s="242" t="s">
        <v>436</v>
      </c>
      <c r="D290" s="221"/>
      <c r="E290" s="222"/>
      <c r="F290" s="220"/>
      <c r="G290" s="220"/>
      <c r="H290" s="220"/>
      <c r="I290" s="220"/>
      <c r="J290" s="220"/>
      <c r="K290" s="220"/>
      <c r="L290" s="220"/>
      <c r="M290" s="220"/>
      <c r="N290" s="219"/>
      <c r="O290" s="219"/>
      <c r="P290" s="219"/>
      <c r="Q290" s="219"/>
      <c r="R290" s="220"/>
      <c r="S290" s="220"/>
      <c r="T290" s="220"/>
      <c r="U290" s="220"/>
      <c r="V290" s="220"/>
      <c r="W290" s="220"/>
      <c r="X290" s="220"/>
      <c r="Y290" s="220"/>
      <c r="Z290" s="210"/>
      <c r="AA290" s="210"/>
      <c r="AB290" s="210"/>
      <c r="AC290" s="210"/>
      <c r="AD290" s="210"/>
      <c r="AE290" s="210"/>
      <c r="AF290" s="210"/>
      <c r="AG290" s="210" t="s">
        <v>141</v>
      </c>
      <c r="AH290" s="210">
        <v>0</v>
      </c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outlineLevel="3" x14ac:dyDescent="0.2">
      <c r="A291" s="217"/>
      <c r="B291" s="218"/>
      <c r="C291" s="242" t="s">
        <v>437</v>
      </c>
      <c r="D291" s="221"/>
      <c r="E291" s="222"/>
      <c r="F291" s="220"/>
      <c r="G291" s="220"/>
      <c r="H291" s="220"/>
      <c r="I291" s="220"/>
      <c r="J291" s="220"/>
      <c r="K291" s="220"/>
      <c r="L291" s="220"/>
      <c r="M291" s="220"/>
      <c r="N291" s="219"/>
      <c r="O291" s="219"/>
      <c r="P291" s="219"/>
      <c r="Q291" s="219"/>
      <c r="R291" s="220"/>
      <c r="S291" s="220"/>
      <c r="T291" s="220"/>
      <c r="U291" s="220"/>
      <c r="V291" s="220"/>
      <c r="W291" s="220"/>
      <c r="X291" s="220"/>
      <c r="Y291" s="220"/>
      <c r="Z291" s="210"/>
      <c r="AA291" s="210"/>
      <c r="AB291" s="210"/>
      <c r="AC291" s="210"/>
      <c r="AD291" s="210"/>
      <c r="AE291" s="210"/>
      <c r="AF291" s="210"/>
      <c r="AG291" s="210" t="s">
        <v>141</v>
      </c>
      <c r="AH291" s="210">
        <v>0</v>
      </c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outlineLevel="2" x14ac:dyDescent="0.2">
      <c r="A292" s="217"/>
      <c r="B292" s="218"/>
      <c r="C292" s="243"/>
      <c r="D292" s="238"/>
      <c r="E292" s="238"/>
      <c r="F292" s="238"/>
      <c r="G292" s="238"/>
      <c r="H292" s="220"/>
      <c r="I292" s="220"/>
      <c r="J292" s="220"/>
      <c r="K292" s="220"/>
      <c r="L292" s="220"/>
      <c r="M292" s="220"/>
      <c r="N292" s="219"/>
      <c r="O292" s="219"/>
      <c r="P292" s="219"/>
      <c r="Q292" s="219"/>
      <c r="R292" s="220"/>
      <c r="S292" s="220"/>
      <c r="T292" s="220"/>
      <c r="U292" s="220"/>
      <c r="V292" s="220"/>
      <c r="W292" s="220"/>
      <c r="X292" s="220"/>
      <c r="Y292" s="220"/>
      <c r="Z292" s="210"/>
      <c r="AA292" s="210"/>
      <c r="AB292" s="210"/>
      <c r="AC292" s="210"/>
      <c r="AD292" s="210"/>
      <c r="AE292" s="210"/>
      <c r="AF292" s="210"/>
      <c r="AG292" s="210" t="s">
        <v>143</v>
      </c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outlineLevel="1" x14ac:dyDescent="0.2">
      <c r="A293" s="231">
        <v>68</v>
      </c>
      <c r="B293" s="232" t="s">
        <v>438</v>
      </c>
      <c r="C293" s="241" t="s">
        <v>439</v>
      </c>
      <c r="D293" s="233" t="s">
        <v>315</v>
      </c>
      <c r="E293" s="234">
        <v>1</v>
      </c>
      <c r="F293" s="235"/>
      <c r="G293" s="236">
        <f>ROUND(E293*F293,2)</f>
        <v>0</v>
      </c>
      <c r="H293" s="235"/>
      <c r="I293" s="236">
        <f>ROUND(E293*H293,2)</f>
        <v>0</v>
      </c>
      <c r="J293" s="235"/>
      <c r="K293" s="236">
        <f>ROUND(E293*J293,2)</f>
        <v>0</v>
      </c>
      <c r="L293" s="236">
        <v>21</v>
      </c>
      <c r="M293" s="236">
        <f>G293*(1+L293/100)</f>
        <v>0</v>
      </c>
      <c r="N293" s="234">
        <v>0.34089999999999998</v>
      </c>
      <c r="O293" s="234">
        <f>ROUND(E293*N293,2)</f>
        <v>0.34</v>
      </c>
      <c r="P293" s="234">
        <v>0</v>
      </c>
      <c r="Q293" s="234">
        <f>ROUND(E293*P293,2)</f>
        <v>0</v>
      </c>
      <c r="R293" s="236"/>
      <c r="S293" s="236" t="s">
        <v>146</v>
      </c>
      <c r="T293" s="237" t="s">
        <v>136</v>
      </c>
      <c r="U293" s="220">
        <v>4.2</v>
      </c>
      <c r="V293" s="220">
        <f>ROUND(E293*U293,2)</f>
        <v>4.2</v>
      </c>
      <c r="W293" s="220"/>
      <c r="X293" s="220" t="s">
        <v>172</v>
      </c>
      <c r="Y293" s="220" t="s">
        <v>138</v>
      </c>
      <c r="Z293" s="210"/>
      <c r="AA293" s="210"/>
      <c r="AB293" s="210"/>
      <c r="AC293" s="210"/>
      <c r="AD293" s="210"/>
      <c r="AE293" s="210"/>
      <c r="AF293" s="210"/>
      <c r="AG293" s="210" t="s">
        <v>173</v>
      </c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</row>
    <row r="294" spans="1:60" outlineLevel="2" x14ac:dyDescent="0.2">
      <c r="A294" s="217"/>
      <c r="B294" s="218"/>
      <c r="C294" s="242" t="s">
        <v>440</v>
      </c>
      <c r="D294" s="221"/>
      <c r="E294" s="222">
        <v>1</v>
      </c>
      <c r="F294" s="220"/>
      <c r="G294" s="220"/>
      <c r="H294" s="220"/>
      <c r="I294" s="220"/>
      <c r="J294" s="220"/>
      <c r="K294" s="220"/>
      <c r="L294" s="220"/>
      <c r="M294" s="220"/>
      <c r="N294" s="219"/>
      <c r="O294" s="219"/>
      <c r="P294" s="219"/>
      <c r="Q294" s="219"/>
      <c r="R294" s="220"/>
      <c r="S294" s="220"/>
      <c r="T294" s="220"/>
      <c r="U294" s="220"/>
      <c r="V294" s="220"/>
      <c r="W294" s="220"/>
      <c r="X294" s="220"/>
      <c r="Y294" s="220"/>
      <c r="Z294" s="210"/>
      <c r="AA294" s="210"/>
      <c r="AB294" s="210"/>
      <c r="AC294" s="210"/>
      <c r="AD294" s="210"/>
      <c r="AE294" s="210"/>
      <c r="AF294" s="210"/>
      <c r="AG294" s="210" t="s">
        <v>141</v>
      </c>
      <c r="AH294" s="210">
        <v>0</v>
      </c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</row>
    <row r="295" spans="1:60" outlineLevel="3" x14ac:dyDescent="0.2">
      <c r="A295" s="217"/>
      <c r="B295" s="218"/>
      <c r="C295" s="242" t="s">
        <v>441</v>
      </c>
      <c r="D295" s="221"/>
      <c r="E295" s="222"/>
      <c r="F295" s="220"/>
      <c r="G295" s="220"/>
      <c r="H295" s="220"/>
      <c r="I295" s="220"/>
      <c r="J295" s="220"/>
      <c r="K295" s="220"/>
      <c r="L295" s="220"/>
      <c r="M295" s="220"/>
      <c r="N295" s="219"/>
      <c r="O295" s="219"/>
      <c r="P295" s="219"/>
      <c r="Q295" s="219"/>
      <c r="R295" s="220"/>
      <c r="S295" s="220"/>
      <c r="T295" s="220"/>
      <c r="U295" s="220"/>
      <c r="V295" s="220"/>
      <c r="W295" s="220"/>
      <c r="X295" s="220"/>
      <c r="Y295" s="220"/>
      <c r="Z295" s="210"/>
      <c r="AA295" s="210"/>
      <c r="AB295" s="210"/>
      <c r="AC295" s="210"/>
      <c r="AD295" s="210"/>
      <c r="AE295" s="210"/>
      <c r="AF295" s="210"/>
      <c r="AG295" s="210" t="s">
        <v>141</v>
      </c>
      <c r="AH295" s="210">
        <v>0</v>
      </c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outlineLevel="3" x14ac:dyDescent="0.2">
      <c r="A296" s="217"/>
      <c r="B296" s="218"/>
      <c r="C296" s="242" t="s">
        <v>442</v>
      </c>
      <c r="D296" s="221"/>
      <c r="E296" s="222"/>
      <c r="F296" s="220"/>
      <c r="G296" s="220"/>
      <c r="H296" s="220"/>
      <c r="I296" s="220"/>
      <c r="J296" s="220"/>
      <c r="K296" s="220"/>
      <c r="L296" s="220"/>
      <c r="M296" s="220"/>
      <c r="N296" s="219"/>
      <c r="O296" s="219"/>
      <c r="P296" s="219"/>
      <c r="Q296" s="219"/>
      <c r="R296" s="220"/>
      <c r="S296" s="220"/>
      <c r="T296" s="220"/>
      <c r="U296" s="220"/>
      <c r="V296" s="220"/>
      <c r="W296" s="220"/>
      <c r="X296" s="220"/>
      <c r="Y296" s="220"/>
      <c r="Z296" s="210"/>
      <c r="AA296" s="210"/>
      <c r="AB296" s="210"/>
      <c r="AC296" s="210"/>
      <c r="AD296" s="210"/>
      <c r="AE296" s="210"/>
      <c r="AF296" s="210"/>
      <c r="AG296" s="210" t="s">
        <v>141</v>
      </c>
      <c r="AH296" s="210">
        <v>0</v>
      </c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</row>
    <row r="297" spans="1:60" outlineLevel="3" x14ac:dyDescent="0.2">
      <c r="A297" s="217"/>
      <c r="B297" s="218"/>
      <c r="C297" s="242" t="s">
        <v>443</v>
      </c>
      <c r="D297" s="221"/>
      <c r="E297" s="222"/>
      <c r="F297" s="220"/>
      <c r="G297" s="220"/>
      <c r="H297" s="220"/>
      <c r="I297" s="220"/>
      <c r="J297" s="220"/>
      <c r="K297" s="220"/>
      <c r="L297" s="220"/>
      <c r="M297" s="220"/>
      <c r="N297" s="219"/>
      <c r="O297" s="219"/>
      <c r="P297" s="219"/>
      <c r="Q297" s="219"/>
      <c r="R297" s="220"/>
      <c r="S297" s="220"/>
      <c r="T297" s="220"/>
      <c r="U297" s="220"/>
      <c r="V297" s="220"/>
      <c r="W297" s="220"/>
      <c r="X297" s="220"/>
      <c r="Y297" s="220"/>
      <c r="Z297" s="210"/>
      <c r="AA297" s="210"/>
      <c r="AB297" s="210"/>
      <c r="AC297" s="210"/>
      <c r="AD297" s="210"/>
      <c r="AE297" s="210"/>
      <c r="AF297" s="210"/>
      <c r="AG297" s="210" t="s">
        <v>141</v>
      </c>
      <c r="AH297" s="210">
        <v>0</v>
      </c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</row>
    <row r="298" spans="1:60" outlineLevel="2" x14ac:dyDescent="0.2">
      <c r="A298" s="217"/>
      <c r="B298" s="218"/>
      <c r="C298" s="243"/>
      <c r="D298" s="238"/>
      <c r="E298" s="238"/>
      <c r="F298" s="238"/>
      <c r="G298" s="238"/>
      <c r="H298" s="220"/>
      <c r="I298" s="220"/>
      <c r="J298" s="220"/>
      <c r="K298" s="220"/>
      <c r="L298" s="220"/>
      <c r="M298" s="220"/>
      <c r="N298" s="219"/>
      <c r="O298" s="219"/>
      <c r="P298" s="219"/>
      <c r="Q298" s="219"/>
      <c r="R298" s="220"/>
      <c r="S298" s="220"/>
      <c r="T298" s="220"/>
      <c r="U298" s="220"/>
      <c r="V298" s="220"/>
      <c r="W298" s="220"/>
      <c r="X298" s="220"/>
      <c r="Y298" s="220"/>
      <c r="Z298" s="210"/>
      <c r="AA298" s="210"/>
      <c r="AB298" s="210"/>
      <c r="AC298" s="210"/>
      <c r="AD298" s="210"/>
      <c r="AE298" s="210"/>
      <c r="AF298" s="210"/>
      <c r="AG298" s="210" t="s">
        <v>143</v>
      </c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</row>
    <row r="299" spans="1:60" outlineLevel="1" x14ac:dyDescent="0.2">
      <c r="A299" s="231">
        <v>69</v>
      </c>
      <c r="B299" s="232" t="s">
        <v>444</v>
      </c>
      <c r="C299" s="241" t="s">
        <v>445</v>
      </c>
      <c r="D299" s="233" t="s">
        <v>446</v>
      </c>
      <c r="E299" s="234">
        <v>4.04</v>
      </c>
      <c r="F299" s="235"/>
      <c r="G299" s="236">
        <f>ROUND(E299*F299,2)</f>
        <v>0</v>
      </c>
      <c r="H299" s="235"/>
      <c r="I299" s="236">
        <f>ROUND(E299*H299,2)</f>
        <v>0</v>
      </c>
      <c r="J299" s="235"/>
      <c r="K299" s="236">
        <f>ROUND(E299*J299,2)</f>
        <v>0</v>
      </c>
      <c r="L299" s="236">
        <v>21</v>
      </c>
      <c r="M299" s="236">
        <f>G299*(1+L299/100)</f>
        <v>0</v>
      </c>
      <c r="N299" s="234">
        <v>0</v>
      </c>
      <c r="O299" s="234">
        <f>ROUND(E299*N299,2)</f>
        <v>0</v>
      </c>
      <c r="P299" s="234">
        <v>0</v>
      </c>
      <c r="Q299" s="234">
        <f>ROUND(E299*P299,2)</f>
        <v>0</v>
      </c>
      <c r="R299" s="236"/>
      <c r="S299" s="236" t="s">
        <v>146</v>
      </c>
      <c r="T299" s="237" t="s">
        <v>447</v>
      </c>
      <c r="U299" s="220">
        <v>0</v>
      </c>
      <c r="V299" s="220">
        <f>ROUND(E299*U299,2)</f>
        <v>0</v>
      </c>
      <c r="W299" s="220"/>
      <c r="X299" s="220" t="s">
        <v>298</v>
      </c>
      <c r="Y299" s="220" t="s">
        <v>138</v>
      </c>
      <c r="Z299" s="210"/>
      <c r="AA299" s="210"/>
      <c r="AB299" s="210"/>
      <c r="AC299" s="210"/>
      <c r="AD299" s="210"/>
      <c r="AE299" s="210"/>
      <c r="AF299" s="210"/>
      <c r="AG299" s="210" t="s">
        <v>299</v>
      </c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outlineLevel="2" x14ac:dyDescent="0.2">
      <c r="A300" s="217"/>
      <c r="B300" s="218"/>
      <c r="C300" s="242" t="s">
        <v>448</v>
      </c>
      <c r="D300" s="221"/>
      <c r="E300" s="222">
        <v>4.04</v>
      </c>
      <c r="F300" s="220"/>
      <c r="G300" s="220"/>
      <c r="H300" s="220"/>
      <c r="I300" s="220"/>
      <c r="J300" s="220"/>
      <c r="K300" s="220"/>
      <c r="L300" s="220"/>
      <c r="M300" s="220"/>
      <c r="N300" s="219"/>
      <c r="O300" s="219"/>
      <c r="P300" s="219"/>
      <c r="Q300" s="219"/>
      <c r="R300" s="220"/>
      <c r="S300" s="220"/>
      <c r="T300" s="220"/>
      <c r="U300" s="220"/>
      <c r="V300" s="220"/>
      <c r="W300" s="220"/>
      <c r="X300" s="220"/>
      <c r="Y300" s="220"/>
      <c r="Z300" s="210"/>
      <c r="AA300" s="210"/>
      <c r="AB300" s="210"/>
      <c r="AC300" s="210"/>
      <c r="AD300" s="210"/>
      <c r="AE300" s="210"/>
      <c r="AF300" s="210"/>
      <c r="AG300" s="210" t="s">
        <v>141</v>
      </c>
      <c r="AH300" s="210">
        <v>0</v>
      </c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outlineLevel="2" x14ac:dyDescent="0.2">
      <c r="A301" s="217"/>
      <c r="B301" s="218"/>
      <c r="C301" s="243"/>
      <c r="D301" s="238"/>
      <c r="E301" s="238"/>
      <c r="F301" s="238"/>
      <c r="G301" s="238"/>
      <c r="H301" s="220"/>
      <c r="I301" s="220"/>
      <c r="J301" s="220"/>
      <c r="K301" s="220"/>
      <c r="L301" s="220"/>
      <c r="M301" s="220"/>
      <c r="N301" s="219"/>
      <c r="O301" s="219"/>
      <c r="P301" s="219"/>
      <c r="Q301" s="219"/>
      <c r="R301" s="220"/>
      <c r="S301" s="220"/>
      <c r="T301" s="220"/>
      <c r="U301" s="220"/>
      <c r="V301" s="220"/>
      <c r="W301" s="220"/>
      <c r="X301" s="220"/>
      <c r="Y301" s="220"/>
      <c r="Z301" s="210"/>
      <c r="AA301" s="210"/>
      <c r="AB301" s="210"/>
      <c r="AC301" s="210"/>
      <c r="AD301" s="210"/>
      <c r="AE301" s="210"/>
      <c r="AF301" s="210"/>
      <c r="AG301" s="210" t="s">
        <v>143</v>
      </c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ht="33.75" outlineLevel="1" x14ac:dyDescent="0.2">
      <c r="A302" s="231">
        <v>70</v>
      </c>
      <c r="B302" s="232" t="s">
        <v>449</v>
      </c>
      <c r="C302" s="241" t="s">
        <v>450</v>
      </c>
      <c r="D302" s="233" t="s">
        <v>315</v>
      </c>
      <c r="E302" s="234">
        <v>9.27</v>
      </c>
      <c r="F302" s="235"/>
      <c r="G302" s="236">
        <f>ROUND(E302*F302,2)</f>
        <v>0</v>
      </c>
      <c r="H302" s="235"/>
      <c r="I302" s="236">
        <f>ROUND(E302*H302,2)</f>
        <v>0</v>
      </c>
      <c r="J302" s="235"/>
      <c r="K302" s="236">
        <f>ROUND(E302*J302,2)</f>
        <v>0</v>
      </c>
      <c r="L302" s="236">
        <v>21</v>
      </c>
      <c r="M302" s="236">
        <f>G302*(1+L302/100)</f>
        <v>0</v>
      </c>
      <c r="N302" s="234">
        <v>3.2100000000000002E-3</v>
      </c>
      <c r="O302" s="234">
        <f>ROUND(E302*N302,2)</f>
        <v>0.03</v>
      </c>
      <c r="P302" s="234">
        <v>0</v>
      </c>
      <c r="Q302" s="234">
        <f>ROUND(E302*P302,2)</f>
        <v>0</v>
      </c>
      <c r="R302" s="236" t="s">
        <v>297</v>
      </c>
      <c r="S302" s="236" t="s">
        <v>135</v>
      </c>
      <c r="T302" s="237" t="s">
        <v>135</v>
      </c>
      <c r="U302" s="220">
        <v>0</v>
      </c>
      <c r="V302" s="220">
        <f>ROUND(E302*U302,2)</f>
        <v>0</v>
      </c>
      <c r="W302" s="220"/>
      <c r="X302" s="220" t="s">
        <v>298</v>
      </c>
      <c r="Y302" s="220" t="s">
        <v>138</v>
      </c>
      <c r="Z302" s="210"/>
      <c r="AA302" s="210"/>
      <c r="AB302" s="210"/>
      <c r="AC302" s="210"/>
      <c r="AD302" s="210"/>
      <c r="AE302" s="210"/>
      <c r="AF302" s="210"/>
      <c r="AG302" s="210" t="s">
        <v>299</v>
      </c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 outlineLevel="2" x14ac:dyDescent="0.2">
      <c r="A303" s="217"/>
      <c r="B303" s="218"/>
      <c r="C303" s="242" t="s">
        <v>451</v>
      </c>
      <c r="D303" s="221"/>
      <c r="E303" s="222">
        <v>9.27</v>
      </c>
      <c r="F303" s="220"/>
      <c r="G303" s="220"/>
      <c r="H303" s="220"/>
      <c r="I303" s="220"/>
      <c r="J303" s="220"/>
      <c r="K303" s="220"/>
      <c r="L303" s="220"/>
      <c r="M303" s="220"/>
      <c r="N303" s="219"/>
      <c r="O303" s="219"/>
      <c r="P303" s="219"/>
      <c r="Q303" s="219"/>
      <c r="R303" s="220"/>
      <c r="S303" s="220"/>
      <c r="T303" s="220"/>
      <c r="U303" s="220"/>
      <c r="V303" s="220"/>
      <c r="W303" s="220"/>
      <c r="X303" s="220"/>
      <c r="Y303" s="220"/>
      <c r="Z303" s="210"/>
      <c r="AA303" s="210"/>
      <c r="AB303" s="210"/>
      <c r="AC303" s="210"/>
      <c r="AD303" s="210"/>
      <c r="AE303" s="210"/>
      <c r="AF303" s="210"/>
      <c r="AG303" s="210" t="s">
        <v>141</v>
      </c>
      <c r="AH303" s="210">
        <v>0</v>
      </c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outlineLevel="2" x14ac:dyDescent="0.2">
      <c r="A304" s="217"/>
      <c r="B304" s="218"/>
      <c r="C304" s="243"/>
      <c r="D304" s="238"/>
      <c r="E304" s="238"/>
      <c r="F304" s="238"/>
      <c r="G304" s="238"/>
      <c r="H304" s="220"/>
      <c r="I304" s="220"/>
      <c r="J304" s="220"/>
      <c r="K304" s="220"/>
      <c r="L304" s="220"/>
      <c r="M304" s="220"/>
      <c r="N304" s="219"/>
      <c r="O304" s="219"/>
      <c r="P304" s="219"/>
      <c r="Q304" s="219"/>
      <c r="R304" s="220"/>
      <c r="S304" s="220"/>
      <c r="T304" s="220"/>
      <c r="U304" s="220"/>
      <c r="V304" s="220"/>
      <c r="W304" s="220"/>
      <c r="X304" s="220"/>
      <c r="Y304" s="220"/>
      <c r="Z304" s="210"/>
      <c r="AA304" s="210"/>
      <c r="AB304" s="210"/>
      <c r="AC304" s="210"/>
      <c r="AD304" s="210"/>
      <c r="AE304" s="210"/>
      <c r="AF304" s="210"/>
      <c r="AG304" s="210" t="s">
        <v>143</v>
      </c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ht="33.75" outlineLevel="1" x14ac:dyDescent="0.2">
      <c r="A305" s="231">
        <v>71</v>
      </c>
      <c r="B305" s="232" t="s">
        <v>452</v>
      </c>
      <c r="C305" s="241" t="s">
        <v>453</v>
      </c>
      <c r="D305" s="233" t="s">
        <v>315</v>
      </c>
      <c r="E305" s="234">
        <v>3.09</v>
      </c>
      <c r="F305" s="235"/>
      <c r="G305" s="236">
        <f>ROUND(E305*F305,2)</f>
        <v>0</v>
      </c>
      <c r="H305" s="235"/>
      <c r="I305" s="236">
        <f>ROUND(E305*H305,2)</f>
        <v>0</v>
      </c>
      <c r="J305" s="235"/>
      <c r="K305" s="236">
        <f>ROUND(E305*J305,2)</f>
        <v>0</v>
      </c>
      <c r="L305" s="236">
        <v>21</v>
      </c>
      <c r="M305" s="236">
        <f>G305*(1+L305/100)</f>
        <v>0</v>
      </c>
      <c r="N305" s="234">
        <v>5.0400000000000002E-3</v>
      </c>
      <c r="O305" s="234">
        <f>ROUND(E305*N305,2)</f>
        <v>0.02</v>
      </c>
      <c r="P305" s="234">
        <v>0</v>
      </c>
      <c r="Q305" s="234">
        <f>ROUND(E305*P305,2)</f>
        <v>0</v>
      </c>
      <c r="R305" s="236" t="s">
        <v>297</v>
      </c>
      <c r="S305" s="236" t="s">
        <v>135</v>
      </c>
      <c r="T305" s="237" t="s">
        <v>135</v>
      </c>
      <c r="U305" s="220">
        <v>0</v>
      </c>
      <c r="V305" s="220">
        <f>ROUND(E305*U305,2)</f>
        <v>0</v>
      </c>
      <c r="W305" s="220"/>
      <c r="X305" s="220" t="s">
        <v>298</v>
      </c>
      <c r="Y305" s="220" t="s">
        <v>138</v>
      </c>
      <c r="Z305" s="210"/>
      <c r="AA305" s="210"/>
      <c r="AB305" s="210"/>
      <c r="AC305" s="210"/>
      <c r="AD305" s="210"/>
      <c r="AE305" s="210"/>
      <c r="AF305" s="210"/>
      <c r="AG305" s="210" t="s">
        <v>299</v>
      </c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</row>
    <row r="306" spans="1:60" outlineLevel="2" x14ac:dyDescent="0.2">
      <c r="A306" s="217"/>
      <c r="B306" s="218"/>
      <c r="C306" s="242" t="s">
        <v>454</v>
      </c>
      <c r="D306" s="221"/>
      <c r="E306" s="222">
        <v>3.09</v>
      </c>
      <c r="F306" s="220"/>
      <c r="G306" s="220"/>
      <c r="H306" s="220"/>
      <c r="I306" s="220"/>
      <c r="J306" s="220"/>
      <c r="K306" s="220"/>
      <c r="L306" s="220"/>
      <c r="M306" s="220"/>
      <c r="N306" s="219"/>
      <c r="O306" s="219"/>
      <c r="P306" s="219"/>
      <c r="Q306" s="219"/>
      <c r="R306" s="220"/>
      <c r="S306" s="220"/>
      <c r="T306" s="220"/>
      <c r="U306" s="220"/>
      <c r="V306" s="220"/>
      <c r="W306" s="220"/>
      <c r="X306" s="220"/>
      <c r="Y306" s="220"/>
      <c r="Z306" s="210"/>
      <c r="AA306" s="210"/>
      <c r="AB306" s="210"/>
      <c r="AC306" s="210"/>
      <c r="AD306" s="210"/>
      <c r="AE306" s="210"/>
      <c r="AF306" s="210"/>
      <c r="AG306" s="210" t="s">
        <v>141</v>
      </c>
      <c r="AH306" s="210">
        <v>0</v>
      </c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outlineLevel="2" x14ac:dyDescent="0.2">
      <c r="A307" s="217"/>
      <c r="B307" s="218"/>
      <c r="C307" s="243"/>
      <c r="D307" s="238"/>
      <c r="E307" s="238"/>
      <c r="F307" s="238"/>
      <c r="G307" s="238"/>
      <c r="H307" s="220"/>
      <c r="I307" s="220"/>
      <c r="J307" s="220"/>
      <c r="K307" s="220"/>
      <c r="L307" s="220"/>
      <c r="M307" s="220"/>
      <c r="N307" s="219"/>
      <c r="O307" s="219"/>
      <c r="P307" s="219"/>
      <c r="Q307" s="219"/>
      <c r="R307" s="220"/>
      <c r="S307" s="220"/>
      <c r="T307" s="220"/>
      <c r="U307" s="220"/>
      <c r="V307" s="220"/>
      <c r="W307" s="220"/>
      <c r="X307" s="220"/>
      <c r="Y307" s="220"/>
      <c r="Z307" s="210"/>
      <c r="AA307" s="210"/>
      <c r="AB307" s="210"/>
      <c r="AC307" s="210"/>
      <c r="AD307" s="210"/>
      <c r="AE307" s="210"/>
      <c r="AF307" s="210"/>
      <c r="AG307" s="210" t="s">
        <v>143</v>
      </c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outlineLevel="1" x14ac:dyDescent="0.2">
      <c r="A308" s="231">
        <v>72</v>
      </c>
      <c r="B308" s="232" t="s">
        <v>455</v>
      </c>
      <c r="C308" s="241" t="s">
        <v>456</v>
      </c>
      <c r="D308" s="233" t="s">
        <v>315</v>
      </c>
      <c r="E308" s="234">
        <v>12.12</v>
      </c>
      <c r="F308" s="235"/>
      <c r="G308" s="236">
        <f>ROUND(E308*F308,2)</f>
        <v>0</v>
      </c>
      <c r="H308" s="235"/>
      <c r="I308" s="236">
        <f>ROUND(E308*H308,2)</f>
        <v>0</v>
      </c>
      <c r="J308" s="235"/>
      <c r="K308" s="236">
        <f>ROUND(E308*J308,2)</f>
        <v>0</v>
      </c>
      <c r="L308" s="236">
        <v>21</v>
      </c>
      <c r="M308" s="236">
        <f>G308*(1+L308/100)</f>
        <v>0</v>
      </c>
      <c r="N308" s="234">
        <v>0.8</v>
      </c>
      <c r="O308" s="234">
        <f>ROUND(E308*N308,2)</f>
        <v>9.6999999999999993</v>
      </c>
      <c r="P308" s="234">
        <v>0</v>
      </c>
      <c r="Q308" s="234">
        <f>ROUND(E308*P308,2)</f>
        <v>0</v>
      </c>
      <c r="R308" s="236" t="s">
        <v>297</v>
      </c>
      <c r="S308" s="236" t="s">
        <v>135</v>
      </c>
      <c r="T308" s="237" t="s">
        <v>135</v>
      </c>
      <c r="U308" s="220">
        <v>0</v>
      </c>
      <c r="V308" s="220">
        <f>ROUND(E308*U308,2)</f>
        <v>0</v>
      </c>
      <c r="W308" s="220"/>
      <c r="X308" s="220" t="s">
        <v>298</v>
      </c>
      <c r="Y308" s="220" t="s">
        <v>138</v>
      </c>
      <c r="Z308" s="210"/>
      <c r="AA308" s="210"/>
      <c r="AB308" s="210"/>
      <c r="AC308" s="210"/>
      <c r="AD308" s="210"/>
      <c r="AE308" s="210"/>
      <c r="AF308" s="210"/>
      <c r="AG308" s="210" t="s">
        <v>299</v>
      </c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outlineLevel="2" x14ac:dyDescent="0.2">
      <c r="A309" s="217"/>
      <c r="B309" s="218"/>
      <c r="C309" s="242" t="s">
        <v>457</v>
      </c>
      <c r="D309" s="221"/>
      <c r="E309" s="222">
        <v>12.12</v>
      </c>
      <c r="F309" s="220"/>
      <c r="G309" s="220"/>
      <c r="H309" s="220"/>
      <c r="I309" s="220"/>
      <c r="J309" s="220"/>
      <c r="K309" s="220"/>
      <c r="L309" s="220"/>
      <c r="M309" s="220"/>
      <c r="N309" s="219"/>
      <c r="O309" s="219"/>
      <c r="P309" s="219"/>
      <c r="Q309" s="219"/>
      <c r="R309" s="220"/>
      <c r="S309" s="220"/>
      <c r="T309" s="220"/>
      <c r="U309" s="220"/>
      <c r="V309" s="220"/>
      <c r="W309" s="220"/>
      <c r="X309" s="220"/>
      <c r="Y309" s="220"/>
      <c r="Z309" s="210"/>
      <c r="AA309" s="210"/>
      <c r="AB309" s="210"/>
      <c r="AC309" s="210"/>
      <c r="AD309" s="210"/>
      <c r="AE309" s="210"/>
      <c r="AF309" s="210"/>
      <c r="AG309" s="210" t="s">
        <v>141</v>
      </c>
      <c r="AH309" s="210">
        <v>0</v>
      </c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</row>
    <row r="310" spans="1:60" outlineLevel="2" x14ac:dyDescent="0.2">
      <c r="A310" s="217"/>
      <c r="B310" s="218"/>
      <c r="C310" s="243"/>
      <c r="D310" s="238"/>
      <c r="E310" s="238"/>
      <c r="F310" s="238"/>
      <c r="G310" s="238"/>
      <c r="H310" s="220"/>
      <c r="I310" s="220"/>
      <c r="J310" s="220"/>
      <c r="K310" s="220"/>
      <c r="L310" s="220"/>
      <c r="M310" s="220"/>
      <c r="N310" s="219"/>
      <c r="O310" s="219"/>
      <c r="P310" s="219"/>
      <c r="Q310" s="219"/>
      <c r="R310" s="220"/>
      <c r="S310" s="220"/>
      <c r="T310" s="220"/>
      <c r="U310" s="220"/>
      <c r="V310" s="220"/>
      <c r="W310" s="220"/>
      <c r="X310" s="220"/>
      <c r="Y310" s="220"/>
      <c r="Z310" s="210"/>
      <c r="AA310" s="210"/>
      <c r="AB310" s="210"/>
      <c r="AC310" s="210"/>
      <c r="AD310" s="210"/>
      <c r="AE310" s="210"/>
      <c r="AF310" s="210"/>
      <c r="AG310" s="210" t="s">
        <v>143</v>
      </c>
      <c r="AH310" s="210"/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</row>
    <row r="311" spans="1:60" ht="22.5" outlineLevel="1" x14ac:dyDescent="0.2">
      <c r="A311" s="231">
        <v>73</v>
      </c>
      <c r="B311" s="232" t="s">
        <v>458</v>
      </c>
      <c r="C311" s="241" t="s">
        <v>459</v>
      </c>
      <c r="D311" s="233" t="s">
        <v>315</v>
      </c>
      <c r="E311" s="234">
        <v>6.06</v>
      </c>
      <c r="F311" s="235"/>
      <c r="G311" s="236">
        <f>ROUND(E311*F311,2)</f>
        <v>0</v>
      </c>
      <c r="H311" s="235"/>
      <c r="I311" s="236">
        <f>ROUND(E311*H311,2)</f>
        <v>0</v>
      </c>
      <c r="J311" s="235"/>
      <c r="K311" s="236">
        <f>ROUND(E311*J311,2)</f>
        <v>0</v>
      </c>
      <c r="L311" s="236">
        <v>21</v>
      </c>
      <c r="M311" s="236">
        <f>G311*(1+L311/100)</f>
        <v>0</v>
      </c>
      <c r="N311" s="234">
        <v>0.67500000000000004</v>
      </c>
      <c r="O311" s="234">
        <f>ROUND(E311*N311,2)</f>
        <v>4.09</v>
      </c>
      <c r="P311" s="234">
        <v>0</v>
      </c>
      <c r="Q311" s="234">
        <f>ROUND(E311*P311,2)</f>
        <v>0</v>
      </c>
      <c r="R311" s="236" t="s">
        <v>297</v>
      </c>
      <c r="S311" s="236" t="s">
        <v>135</v>
      </c>
      <c r="T311" s="237" t="s">
        <v>135</v>
      </c>
      <c r="U311" s="220">
        <v>0</v>
      </c>
      <c r="V311" s="220">
        <f>ROUND(E311*U311,2)</f>
        <v>0</v>
      </c>
      <c r="W311" s="220"/>
      <c r="X311" s="220" t="s">
        <v>298</v>
      </c>
      <c r="Y311" s="220" t="s">
        <v>138</v>
      </c>
      <c r="Z311" s="210"/>
      <c r="AA311" s="210"/>
      <c r="AB311" s="210"/>
      <c r="AC311" s="210"/>
      <c r="AD311" s="210"/>
      <c r="AE311" s="210"/>
      <c r="AF311" s="210"/>
      <c r="AG311" s="210" t="s">
        <v>299</v>
      </c>
      <c r="AH311" s="210"/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  <c r="BH311" s="210"/>
    </row>
    <row r="312" spans="1:60" outlineLevel="2" x14ac:dyDescent="0.2">
      <c r="A312" s="217"/>
      <c r="B312" s="218"/>
      <c r="C312" s="242" t="s">
        <v>460</v>
      </c>
      <c r="D312" s="221"/>
      <c r="E312" s="222">
        <v>6.06</v>
      </c>
      <c r="F312" s="220"/>
      <c r="G312" s="220"/>
      <c r="H312" s="220"/>
      <c r="I312" s="220"/>
      <c r="J312" s="220"/>
      <c r="K312" s="220"/>
      <c r="L312" s="220"/>
      <c r="M312" s="220"/>
      <c r="N312" s="219"/>
      <c r="O312" s="219"/>
      <c r="P312" s="219"/>
      <c r="Q312" s="219"/>
      <c r="R312" s="220"/>
      <c r="S312" s="220"/>
      <c r="T312" s="220"/>
      <c r="U312" s="220"/>
      <c r="V312" s="220"/>
      <c r="W312" s="220"/>
      <c r="X312" s="220"/>
      <c r="Y312" s="220"/>
      <c r="Z312" s="210"/>
      <c r="AA312" s="210"/>
      <c r="AB312" s="210"/>
      <c r="AC312" s="210"/>
      <c r="AD312" s="210"/>
      <c r="AE312" s="210"/>
      <c r="AF312" s="210"/>
      <c r="AG312" s="210" t="s">
        <v>141</v>
      </c>
      <c r="AH312" s="210">
        <v>0</v>
      </c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outlineLevel="2" x14ac:dyDescent="0.2">
      <c r="A313" s="217"/>
      <c r="B313" s="218"/>
      <c r="C313" s="243"/>
      <c r="D313" s="238"/>
      <c r="E313" s="238"/>
      <c r="F313" s="238"/>
      <c r="G313" s="238"/>
      <c r="H313" s="220"/>
      <c r="I313" s="220"/>
      <c r="J313" s="220"/>
      <c r="K313" s="220"/>
      <c r="L313" s="220"/>
      <c r="M313" s="220"/>
      <c r="N313" s="219"/>
      <c r="O313" s="219"/>
      <c r="P313" s="219"/>
      <c r="Q313" s="219"/>
      <c r="R313" s="220"/>
      <c r="S313" s="220"/>
      <c r="T313" s="220"/>
      <c r="U313" s="220"/>
      <c r="V313" s="220"/>
      <c r="W313" s="220"/>
      <c r="X313" s="220"/>
      <c r="Y313" s="220"/>
      <c r="Z313" s="210"/>
      <c r="AA313" s="210"/>
      <c r="AB313" s="210"/>
      <c r="AC313" s="210"/>
      <c r="AD313" s="210"/>
      <c r="AE313" s="210"/>
      <c r="AF313" s="210"/>
      <c r="AG313" s="210" t="s">
        <v>143</v>
      </c>
      <c r="AH313" s="210"/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ht="22.5" outlineLevel="1" x14ac:dyDescent="0.2">
      <c r="A314" s="231">
        <v>74</v>
      </c>
      <c r="B314" s="232" t="s">
        <v>461</v>
      </c>
      <c r="C314" s="241" t="s">
        <v>462</v>
      </c>
      <c r="D314" s="233" t="s">
        <v>315</v>
      </c>
      <c r="E314" s="234">
        <v>4.04</v>
      </c>
      <c r="F314" s="235"/>
      <c r="G314" s="236">
        <f>ROUND(E314*F314,2)</f>
        <v>0</v>
      </c>
      <c r="H314" s="235"/>
      <c r="I314" s="236">
        <f>ROUND(E314*H314,2)</f>
        <v>0</v>
      </c>
      <c r="J314" s="235"/>
      <c r="K314" s="236">
        <f>ROUND(E314*J314,2)</f>
        <v>0</v>
      </c>
      <c r="L314" s="236">
        <v>21</v>
      </c>
      <c r="M314" s="236">
        <f>G314*(1+L314/100)</f>
        <v>0</v>
      </c>
      <c r="N314" s="234">
        <v>0.58499999999999996</v>
      </c>
      <c r="O314" s="234">
        <f>ROUND(E314*N314,2)</f>
        <v>2.36</v>
      </c>
      <c r="P314" s="234">
        <v>0</v>
      </c>
      <c r="Q314" s="234">
        <f>ROUND(E314*P314,2)</f>
        <v>0</v>
      </c>
      <c r="R314" s="236" t="s">
        <v>297</v>
      </c>
      <c r="S314" s="236" t="s">
        <v>135</v>
      </c>
      <c r="T314" s="237" t="s">
        <v>135</v>
      </c>
      <c r="U314" s="220">
        <v>0</v>
      </c>
      <c r="V314" s="220">
        <f>ROUND(E314*U314,2)</f>
        <v>0</v>
      </c>
      <c r="W314" s="220"/>
      <c r="X314" s="220" t="s">
        <v>298</v>
      </c>
      <c r="Y314" s="220" t="s">
        <v>138</v>
      </c>
      <c r="Z314" s="210"/>
      <c r="AA314" s="210"/>
      <c r="AB314" s="210"/>
      <c r="AC314" s="210"/>
      <c r="AD314" s="210"/>
      <c r="AE314" s="210"/>
      <c r="AF314" s="210"/>
      <c r="AG314" s="210" t="s">
        <v>299</v>
      </c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</row>
    <row r="315" spans="1:60" outlineLevel="2" x14ac:dyDescent="0.2">
      <c r="A315" s="217"/>
      <c r="B315" s="218"/>
      <c r="C315" s="242" t="s">
        <v>463</v>
      </c>
      <c r="D315" s="221"/>
      <c r="E315" s="222">
        <v>4.04</v>
      </c>
      <c r="F315" s="220"/>
      <c r="G315" s="220"/>
      <c r="H315" s="220"/>
      <c r="I315" s="220"/>
      <c r="J315" s="220"/>
      <c r="K315" s="220"/>
      <c r="L315" s="220"/>
      <c r="M315" s="220"/>
      <c r="N315" s="219"/>
      <c r="O315" s="219"/>
      <c r="P315" s="219"/>
      <c r="Q315" s="219"/>
      <c r="R315" s="220"/>
      <c r="S315" s="220"/>
      <c r="T315" s="220"/>
      <c r="U315" s="220"/>
      <c r="V315" s="220"/>
      <c r="W315" s="220"/>
      <c r="X315" s="220"/>
      <c r="Y315" s="220"/>
      <c r="Z315" s="210"/>
      <c r="AA315" s="210"/>
      <c r="AB315" s="210"/>
      <c r="AC315" s="210"/>
      <c r="AD315" s="210"/>
      <c r="AE315" s="210"/>
      <c r="AF315" s="210"/>
      <c r="AG315" s="210" t="s">
        <v>141</v>
      </c>
      <c r="AH315" s="210">
        <v>5</v>
      </c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</row>
    <row r="316" spans="1:60" outlineLevel="2" x14ac:dyDescent="0.2">
      <c r="A316" s="217"/>
      <c r="B316" s="218"/>
      <c r="C316" s="243"/>
      <c r="D316" s="238"/>
      <c r="E316" s="238"/>
      <c r="F316" s="238"/>
      <c r="G316" s="238"/>
      <c r="H316" s="220"/>
      <c r="I316" s="220"/>
      <c r="J316" s="220"/>
      <c r="K316" s="220"/>
      <c r="L316" s="220"/>
      <c r="M316" s="220"/>
      <c r="N316" s="219"/>
      <c r="O316" s="219"/>
      <c r="P316" s="219"/>
      <c r="Q316" s="219"/>
      <c r="R316" s="220"/>
      <c r="S316" s="220"/>
      <c r="T316" s="220"/>
      <c r="U316" s="220"/>
      <c r="V316" s="220"/>
      <c r="W316" s="220"/>
      <c r="X316" s="220"/>
      <c r="Y316" s="220"/>
      <c r="Z316" s="210"/>
      <c r="AA316" s="210"/>
      <c r="AB316" s="210"/>
      <c r="AC316" s="210"/>
      <c r="AD316" s="210"/>
      <c r="AE316" s="210"/>
      <c r="AF316" s="210"/>
      <c r="AG316" s="210" t="s">
        <v>143</v>
      </c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ht="22.5" outlineLevel="1" x14ac:dyDescent="0.2">
      <c r="A317" s="231">
        <v>75</v>
      </c>
      <c r="B317" s="232" t="s">
        <v>464</v>
      </c>
      <c r="C317" s="241" t="s">
        <v>465</v>
      </c>
      <c r="D317" s="233" t="s">
        <v>315</v>
      </c>
      <c r="E317" s="234">
        <v>4.04</v>
      </c>
      <c r="F317" s="235"/>
      <c r="G317" s="236">
        <f>ROUND(E317*F317,2)</f>
        <v>0</v>
      </c>
      <c r="H317" s="235"/>
      <c r="I317" s="236">
        <f>ROUND(E317*H317,2)</f>
        <v>0</v>
      </c>
      <c r="J317" s="235"/>
      <c r="K317" s="236">
        <f>ROUND(E317*J317,2)</f>
        <v>0</v>
      </c>
      <c r="L317" s="236">
        <v>21</v>
      </c>
      <c r="M317" s="236">
        <f>G317*(1+L317/100)</f>
        <v>0</v>
      </c>
      <c r="N317" s="234">
        <v>0.5</v>
      </c>
      <c r="O317" s="234">
        <f>ROUND(E317*N317,2)</f>
        <v>2.02</v>
      </c>
      <c r="P317" s="234">
        <v>0</v>
      </c>
      <c r="Q317" s="234">
        <f>ROUND(E317*P317,2)</f>
        <v>0</v>
      </c>
      <c r="R317" s="236" t="s">
        <v>297</v>
      </c>
      <c r="S317" s="236" t="s">
        <v>135</v>
      </c>
      <c r="T317" s="237" t="s">
        <v>135</v>
      </c>
      <c r="U317" s="220">
        <v>0</v>
      </c>
      <c r="V317" s="220">
        <f>ROUND(E317*U317,2)</f>
        <v>0</v>
      </c>
      <c r="W317" s="220"/>
      <c r="X317" s="220" t="s">
        <v>298</v>
      </c>
      <c r="Y317" s="220" t="s">
        <v>138</v>
      </c>
      <c r="Z317" s="210"/>
      <c r="AA317" s="210"/>
      <c r="AB317" s="210"/>
      <c r="AC317" s="210"/>
      <c r="AD317" s="210"/>
      <c r="AE317" s="210"/>
      <c r="AF317" s="210"/>
      <c r="AG317" s="210" t="s">
        <v>299</v>
      </c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</row>
    <row r="318" spans="1:60" outlineLevel="2" x14ac:dyDescent="0.2">
      <c r="A318" s="217"/>
      <c r="B318" s="218"/>
      <c r="C318" s="242" t="s">
        <v>466</v>
      </c>
      <c r="D318" s="221"/>
      <c r="E318" s="222">
        <v>4.04</v>
      </c>
      <c r="F318" s="220"/>
      <c r="G318" s="220"/>
      <c r="H318" s="220"/>
      <c r="I318" s="220"/>
      <c r="J318" s="220"/>
      <c r="K318" s="220"/>
      <c r="L318" s="220"/>
      <c r="M318" s="220"/>
      <c r="N318" s="219"/>
      <c r="O318" s="219"/>
      <c r="P318" s="219"/>
      <c r="Q318" s="219"/>
      <c r="R318" s="220"/>
      <c r="S318" s="220"/>
      <c r="T318" s="220"/>
      <c r="U318" s="220"/>
      <c r="V318" s="220"/>
      <c r="W318" s="220"/>
      <c r="X318" s="220"/>
      <c r="Y318" s="220"/>
      <c r="Z318" s="210"/>
      <c r="AA318" s="210"/>
      <c r="AB318" s="210"/>
      <c r="AC318" s="210"/>
      <c r="AD318" s="210"/>
      <c r="AE318" s="210"/>
      <c r="AF318" s="210"/>
      <c r="AG318" s="210" t="s">
        <v>141</v>
      </c>
      <c r="AH318" s="210">
        <v>5</v>
      </c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outlineLevel="2" x14ac:dyDescent="0.2">
      <c r="A319" s="217"/>
      <c r="B319" s="218"/>
      <c r="C319" s="243"/>
      <c r="D319" s="238"/>
      <c r="E319" s="238"/>
      <c r="F319" s="238"/>
      <c r="G319" s="238"/>
      <c r="H319" s="220"/>
      <c r="I319" s="220"/>
      <c r="J319" s="220"/>
      <c r="K319" s="220"/>
      <c r="L319" s="220"/>
      <c r="M319" s="220"/>
      <c r="N319" s="219"/>
      <c r="O319" s="219"/>
      <c r="P319" s="219"/>
      <c r="Q319" s="219"/>
      <c r="R319" s="220"/>
      <c r="S319" s="220"/>
      <c r="T319" s="220"/>
      <c r="U319" s="220"/>
      <c r="V319" s="220"/>
      <c r="W319" s="220"/>
      <c r="X319" s="220"/>
      <c r="Y319" s="220"/>
      <c r="Z319" s="210"/>
      <c r="AA319" s="210"/>
      <c r="AB319" s="210"/>
      <c r="AC319" s="210"/>
      <c r="AD319" s="210"/>
      <c r="AE319" s="210"/>
      <c r="AF319" s="210"/>
      <c r="AG319" s="210" t="s">
        <v>143</v>
      </c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</row>
    <row r="320" spans="1:60" ht="22.5" outlineLevel="1" x14ac:dyDescent="0.2">
      <c r="A320" s="231">
        <v>76</v>
      </c>
      <c r="B320" s="232" t="s">
        <v>467</v>
      </c>
      <c r="C320" s="241" t="s">
        <v>468</v>
      </c>
      <c r="D320" s="233" t="s">
        <v>315</v>
      </c>
      <c r="E320" s="234">
        <v>4.04</v>
      </c>
      <c r="F320" s="235"/>
      <c r="G320" s="236">
        <f>ROUND(E320*F320,2)</f>
        <v>0</v>
      </c>
      <c r="H320" s="235"/>
      <c r="I320" s="236">
        <f>ROUND(E320*H320,2)</f>
        <v>0</v>
      </c>
      <c r="J320" s="235"/>
      <c r="K320" s="236">
        <f>ROUND(E320*J320,2)</f>
        <v>0</v>
      </c>
      <c r="L320" s="236">
        <v>21</v>
      </c>
      <c r="M320" s="236">
        <f>G320*(1+L320/100)</f>
        <v>0</v>
      </c>
      <c r="N320" s="234">
        <v>1.6</v>
      </c>
      <c r="O320" s="234">
        <f>ROUND(E320*N320,2)</f>
        <v>6.46</v>
      </c>
      <c r="P320" s="234">
        <v>0</v>
      </c>
      <c r="Q320" s="234">
        <f>ROUND(E320*P320,2)</f>
        <v>0</v>
      </c>
      <c r="R320" s="236" t="s">
        <v>297</v>
      </c>
      <c r="S320" s="236" t="s">
        <v>135</v>
      </c>
      <c r="T320" s="237" t="s">
        <v>135</v>
      </c>
      <c r="U320" s="220">
        <v>0</v>
      </c>
      <c r="V320" s="220">
        <f>ROUND(E320*U320,2)</f>
        <v>0</v>
      </c>
      <c r="W320" s="220"/>
      <c r="X320" s="220" t="s">
        <v>298</v>
      </c>
      <c r="Y320" s="220" t="s">
        <v>138</v>
      </c>
      <c r="Z320" s="210"/>
      <c r="AA320" s="210"/>
      <c r="AB320" s="210"/>
      <c r="AC320" s="210"/>
      <c r="AD320" s="210"/>
      <c r="AE320" s="210"/>
      <c r="AF320" s="210"/>
      <c r="AG320" s="210" t="s">
        <v>299</v>
      </c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outlineLevel="2" x14ac:dyDescent="0.2">
      <c r="A321" s="217"/>
      <c r="B321" s="218"/>
      <c r="C321" s="242" t="s">
        <v>469</v>
      </c>
      <c r="D321" s="221"/>
      <c r="E321" s="222">
        <v>4.04</v>
      </c>
      <c r="F321" s="220"/>
      <c r="G321" s="220"/>
      <c r="H321" s="220"/>
      <c r="I321" s="220"/>
      <c r="J321" s="220"/>
      <c r="K321" s="220"/>
      <c r="L321" s="220"/>
      <c r="M321" s="220"/>
      <c r="N321" s="219"/>
      <c r="O321" s="219"/>
      <c r="P321" s="219"/>
      <c r="Q321" s="219"/>
      <c r="R321" s="220"/>
      <c r="S321" s="220"/>
      <c r="T321" s="220"/>
      <c r="U321" s="220"/>
      <c r="V321" s="220"/>
      <c r="W321" s="220"/>
      <c r="X321" s="220"/>
      <c r="Y321" s="220"/>
      <c r="Z321" s="210"/>
      <c r="AA321" s="210"/>
      <c r="AB321" s="210"/>
      <c r="AC321" s="210"/>
      <c r="AD321" s="210"/>
      <c r="AE321" s="210"/>
      <c r="AF321" s="210"/>
      <c r="AG321" s="210" t="s">
        <v>141</v>
      </c>
      <c r="AH321" s="210">
        <v>5</v>
      </c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outlineLevel="2" x14ac:dyDescent="0.2">
      <c r="A322" s="217"/>
      <c r="B322" s="218"/>
      <c r="C322" s="243"/>
      <c r="D322" s="238"/>
      <c r="E322" s="238"/>
      <c r="F322" s="238"/>
      <c r="G322" s="238"/>
      <c r="H322" s="220"/>
      <c r="I322" s="220"/>
      <c r="J322" s="220"/>
      <c r="K322" s="220"/>
      <c r="L322" s="220"/>
      <c r="M322" s="220"/>
      <c r="N322" s="219"/>
      <c r="O322" s="219"/>
      <c r="P322" s="219"/>
      <c r="Q322" s="219"/>
      <c r="R322" s="220"/>
      <c r="S322" s="220"/>
      <c r="T322" s="220"/>
      <c r="U322" s="220"/>
      <c r="V322" s="220"/>
      <c r="W322" s="220"/>
      <c r="X322" s="220"/>
      <c r="Y322" s="220"/>
      <c r="Z322" s="210"/>
      <c r="AA322" s="210"/>
      <c r="AB322" s="210"/>
      <c r="AC322" s="210"/>
      <c r="AD322" s="210"/>
      <c r="AE322" s="210"/>
      <c r="AF322" s="210"/>
      <c r="AG322" s="210" t="s">
        <v>143</v>
      </c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</row>
    <row r="323" spans="1:60" outlineLevel="1" x14ac:dyDescent="0.2">
      <c r="A323" s="231">
        <v>77</v>
      </c>
      <c r="B323" s="232" t="s">
        <v>470</v>
      </c>
      <c r="C323" s="241" t="s">
        <v>471</v>
      </c>
      <c r="D323" s="233" t="s">
        <v>315</v>
      </c>
      <c r="E323" s="234">
        <v>4.04</v>
      </c>
      <c r="F323" s="235"/>
      <c r="G323" s="236">
        <f>ROUND(E323*F323,2)</f>
        <v>0</v>
      </c>
      <c r="H323" s="235"/>
      <c r="I323" s="236">
        <f>ROUND(E323*H323,2)</f>
        <v>0</v>
      </c>
      <c r="J323" s="235"/>
      <c r="K323" s="236">
        <f>ROUND(E323*J323,2)</f>
        <v>0</v>
      </c>
      <c r="L323" s="236">
        <v>21</v>
      </c>
      <c r="M323" s="236">
        <f>G323*(1+L323/100)</f>
        <v>0</v>
      </c>
      <c r="N323" s="234">
        <v>0.04</v>
      </c>
      <c r="O323" s="234">
        <f>ROUND(E323*N323,2)</f>
        <v>0.16</v>
      </c>
      <c r="P323" s="234">
        <v>0</v>
      </c>
      <c r="Q323" s="234">
        <f>ROUND(E323*P323,2)</f>
        <v>0</v>
      </c>
      <c r="R323" s="236" t="s">
        <v>297</v>
      </c>
      <c r="S323" s="236" t="s">
        <v>135</v>
      </c>
      <c r="T323" s="237" t="s">
        <v>135</v>
      </c>
      <c r="U323" s="220">
        <v>0</v>
      </c>
      <c r="V323" s="220">
        <f>ROUND(E323*U323,2)</f>
        <v>0</v>
      </c>
      <c r="W323" s="220"/>
      <c r="X323" s="220" t="s">
        <v>298</v>
      </c>
      <c r="Y323" s="220" t="s">
        <v>138</v>
      </c>
      <c r="Z323" s="210"/>
      <c r="AA323" s="210"/>
      <c r="AB323" s="210"/>
      <c r="AC323" s="210"/>
      <c r="AD323" s="210"/>
      <c r="AE323" s="210"/>
      <c r="AF323" s="210"/>
      <c r="AG323" s="210" t="s">
        <v>299</v>
      </c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</row>
    <row r="324" spans="1:60" outlineLevel="2" x14ac:dyDescent="0.2">
      <c r="A324" s="217"/>
      <c r="B324" s="218"/>
      <c r="C324" s="242" t="s">
        <v>472</v>
      </c>
      <c r="D324" s="221"/>
      <c r="E324" s="222">
        <v>4.04</v>
      </c>
      <c r="F324" s="220"/>
      <c r="G324" s="220"/>
      <c r="H324" s="220"/>
      <c r="I324" s="220"/>
      <c r="J324" s="220"/>
      <c r="K324" s="220"/>
      <c r="L324" s="220"/>
      <c r="M324" s="220"/>
      <c r="N324" s="219"/>
      <c r="O324" s="219"/>
      <c r="P324" s="219"/>
      <c r="Q324" s="219"/>
      <c r="R324" s="220"/>
      <c r="S324" s="220"/>
      <c r="T324" s="220"/>
      <c r="U324" s="220"/>
      <c r="V324" s="220"/>
      <c r="W324" s="220"/>
      <c r="X324" s="220"/>
      <c r="Y324" s="220"/>
      <c r="Z324" s="210"/>
      <c r="AA324" s="210"/>
      <c r="AB324" s="210"/>
      <c r="AC324" s="210"/>
      <c r="AD324" s="210"/>
      <c r="AE324" s="210"/>
      <c r="AF324" s="210"/>
      <c r="AG324" s="210" t="s">
        <v>141</v>
      </c>
      <c r="AH324" s="210">
        <v>0</v>
      </c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</row>
    <row r="325" spans="1:60" outlineLevel="2" x14ac:dyDescent="0.2">
      <c r="A325" s="217"/>
      <c r="B325" s="218"/>
      <c r="C325" s="243"/>
      <c r="D325" s="238"/>
      <c r="E325" s="238"/>
      <c r="F325" s="238"/>
      <c r="G325" s="238"/>
      <c r="H325" s="220"/>
      <c r="I325" s="220"/>
      <c r="J325" s="220"/>
      <c r="K325" s="220"/>
      <c r="L325" s="220"/>
      <c r="M325" s="220"/>
      <c r="N325" s="219"/>
      <c r="O325" s="219"/>
      <c r="P325" s="219"/>
      <c r="Q325" s="219"/>
      <c r="R325" s="220"/>
      <c r="S325" s="220"/>
      <c r="T325" s="220"/>
      <c r="U325" s="220"/>
      <c r="V325" s="220"/>
      <c r="W325" s="220"/>
      <c r="X325" s="220"/>
      <c r="Y325" s="220"/>
      <c r="Z325" s="210"/>
      <c r="AA325" s="210"/>
      <c r="AB325" s="210"/>
      <c r="AC325" s="210"/>
      <c r="AD325" s="210"/>
      <c r="AE325" s="210"/>
      <c r="AF325" s="210"/>
      <c r="AG325" s="210" t="s">
        <v>143</v>
      </c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</row>
    <row r="326" spans="1:60" x14ac:dyDescent="0.2">
      <c r="A326" s="224" t="s">
        <v>130</v>
      </c>
      <c r="B326" s="225" t="s">
        <v>89</v>
      </c>
      <c r="C326" s="240" t="s">
        <v>90</v>
      </c>
      <c r="D326" s="226"/>
      <c r="E326" s="227"/>
      <c r="F326" s="228"/>
      <c r="G326" s="228">
        <f>SUMIF(AG327:AG348,"&lt;&gt;NOR",G327:G348)</f>
        <v>0</v>
      </c>
      <c r="H326" s="228"/>
      <c r="I326" s="228">
        <f>SUM(I327:I348)</f>
        <v>0</v>
      </c>
      <c r="J326" s="228"/>
      <c r="K326" s="228">
        <f>SUM(K327:K348)</f>
        <v>0</v>
      </c>
      <c r="L326" s="228"/>
      <c r="M326" s="228">
        <f>SUM(M327:M348)</f>
        <v>0</v>
      </c>
      <c r="N326" s="227"/>
      <c r="O326" s="227">
        <f>SUM(O327:O348)</f>
        <v>11.07</v>
      </c>
      <c r="P326" s="227"/>
      <c r="Q326" s="227">
        <f>SUM(Q327:Q348)</f>
        <v>0</v>
      </c>
      <c r="R326" s="228"/>
      <c r="S326" s="228"/>
      <c r="T326" s="229"/>
      <c r="U326" s="223"/>
      <c r="V326" s="223">
        <f>SUM(V327:V348)</f>
        <v>18</v>
      </c>
      <c r="W326" s="223"/>
      <c r="X326" s="223"/>
      <c r="Y326" s="223"/>
      <c r="AG326" t="s">
        <v>131</v>
      </c>
    </row>
    <row r="327" spans="1:60" ht="22.5" outlineLevel="1" x14ac:dyDescent="0.2">
      <c r="A327" s="231">
        <v>78</v>
      </c>
      <c r="B327" s="232" t="s">
        <v>473</v>
      </c>
      <c r="C327" s="241" t="s">
        <v>474</v>
      </c>
      <c r="D327" s="233" t="s">
        <v>198</v>
      </c>
      <c r="E327" s="234">
        <v>25</v>
      </c>
      <c r="F327" s="235"/>
      <c r="G327" s="236">
        <f>ROUND(E327*F327,2)</f>
        <v>0</v>
      </c>
      <c r="H327" s="235"/>
      <c r="I327" s="236">
        <f>ROUND(E327*H327,2)</f>
        <v>0</v>
      </c>
      <c r="J327" s="235"/>
      <c r="K327" s="236">
        <f>ROUND(E327*J327,2)</f>
        <v>0</v>
      </c>
      <c r="L327" s="236">
        <v>21</v>
      </c>
      <c r="M327" s="236">
        <f>G327*(1+L327/100)</f>
        <v>0</v>
      </c>
      <c r="N327" s="234">
        <v>0.10249999999999999</v>
      </c>
      <c r="O327" s="234">
        <f>ROUND(E327*N327,2)</f>
        <v>2.56</v>
      </c>
      <c r="P327" s="234">
        <v>0</v>
      </c>
      <c r="Q327" s="234">
        <f>ROUND(E327*P327,2)</f>
        <v>0</v>
      </c>
      <c r="R327" s="236" t="s">
        <v>171</v>
      </c>
      <c r="S327" s="236" t="s">
        <v>135</v>
      </c>
      <c r="T327" s="237" t="s">
        <v>135</v>
      </c>
      <c r="U327" s="220">
        <v>0.14000000000000001</v>
      </c>
      <c r="V327" s="220">
        <f>ROUND(E327*U327,2)</f>
        <v>3.5</v>
      </c>
      <c r="W327" s="220"/>
      <c r="X327" s="220" t="s">
        <v>172</v>
      </c>
      <c r="Y327" s="220" t="s">
        <v>138</v>
      </c>
      <c r="Z327" s="210"/>
      <c r="AA327" s="210"/>
      <c r="AB327" s="210"/>
      <c r="AC327" s="210"/>
      <c r="AD327" s="210"/>
      <c r="AE327" s="210"/>
      <c r="AF327" s="210"/>
      <c r="AG327" s="210" t="s">
        <v>173</v>
      </c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</row>
    <row r="328" spans="1:60" outlineLevel="2" x14ac:dyDescent="0.2">
      <c r="A328" s="217"/>
      <c r="B328" s="218"/>
      <c r="C328" s="251" t="s">
        <v>475</v>
      </c>
      <c r="D328" s="248"/>
      <c r="E328" s="248"/>
      <c r="F328" s="248"/>
      <c r="G328" s="248"/>
      <c r="H328" s="220"/>
      <c r="I328" s="220"/>
      <c r="J328" s="220"/>
      <c r="K328" s="220"/>
      <c r="L328" s="220"/>
      <c r="M328" s="220"/>
      <c r="N328" s="219"/>
      <c r="O328" s="219"/>
      <c r="P328" s="219"/>
      <c r="Q328" s="219"/>
      <c r="R328" s="220"/>
      <c r="S328" s="220"/>
      <c r="T328" s="220"/>
      <c r="U328" s="220"/>
      <c r="V328" s="220"/>
      <c r="W328" s="220"/>
      <c r="X328" s="220"/>
      <c r="Y328" s="220"/>
      <c r="Z328" s="210"/>
      <c r="AA328" s="210"/>
      <c r="AB328" s="210"/>
      <c r="AC328" s="210"/>
      <c r="AD328" s="210"/>
      <c r="AE328" s="210"/>
      <c r="AF328" s="210"/>
      <c r="AG328" s="210" t="s">
        <v>175</v>
      </c>
      <c r="AH328" s="210"/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F328" s="210"/>
      <c r="BG328" s="210"/>
      <c r="BH328" s="210"/>
    </row>
    <row r="329" spans="1:60" outlineLevel="2" x14ac:dyDescent="0.2">
      <c r="A329" s="217"/>
      <c r="B329" s="218"/>
      <c r="C329" s="242" t="s">
        <v>476</v>
      </c>
      <c r="D329" s="221"/>
      <c r="E329" s="222">
        <v>25</v>
      </c>
      <c r="F329" s="220"/>
      <c r="G329" s="220"/>
      <c r="H329" s="220"/>
      <c r="I329" s="220"/>
      <c r="J329" s="220"/>
      <c r="K329" s="220"/>
      <c r="L329" s="220"/>
      <c r="M329" s="220"/>
      <c r="N329" s="219"/>
      <c r="O329" s="219"/>
      <c r="P329" s="219"/>
      <c r="Q329" s="219"/>
      <c r="R329" s="220"/>
      <c r="S329" s="220"/>
      <c r="T329" s="220"/>
      <c r="U329" s="220"/>
      <c r="V329" s="220"/>
      <c r="W329" s="220"/>
      <c r="X329" s="220"/>
      <c r="Y329" s="220"/>
      <c r="Z329" s="210"/>
      <c r="AA329" s="210"/>
      <c r="AB329" s="210"/>
      <c r="AC329" s="210"/>
      <c r="AD329" s="210"/>
      <c r="AE329" s="210"/>
      <c r="AF329" s="210"/>
      <c r="AG329" s="210" t="s">
        <v>141</v>
      </c>
      <c r="AH329" s="210">
        <v>5</v>
      </c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</row>
    <row r="330" spans="1:60" outlineLevel="2" x14ac:dyDescent="0.2">
      <c r="A330" s="217"/>
      <c r="B330" s="218"/>
      <c r="C330" s="243"/>
      <c r="D330" s="238"/>
      <c r="E330" s="238"/>
      <c r="F330" s="238"/>
      <c r="G330" s="238"/>
      <c r="H330" s="220"/>
      <c r="I330" s="220"/>
      <c r="J330" s="220"/>
      <c r="K330" s="220"/>
      <c r="L330" s="220"/>
      <c r="M330" s="220"/>
      <c r="N330" s="219"/>
      <c r="O330" s="219"/>
      <c r="P330" s="219"/>
      <c r="Q330" s="219"/>
      <c r="R330" s="220"/>
      <c r="S330" s="220"/>
      <c r="T330" s="220"/>
      <c r="U330" s="220"/>
      <c r="V330" s="220"/>
      <c r="W330" s="220"/>
      <c r="X330" s="220"/>
      <c r="Y330" s="220"/>
      <c r="Z330" s="210"/>
      <c r="AA330" s="210"/>
      <c r="AB330" s="210"/>
      <c r="AC330" s="210"/>
      <c r="AD330" s="210"/>
      <c r="AE330" s="210"/>
      <c r="AF330" s="210"/>
      <c r="AG330" s="210" t="s">
        <v>143</v>
      </c>
      <c r="AH330" s="210"/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</row>
    <row r="331" spans="1:60" outlineLevel="1" x14ac:dyDescent="0.2">
      <c r="A331" s="231">
        <v>79</v>
      </c>
      <c r="B331" s="232" t="s">
        <v>477</v>
      </c>
      <c r="C331" s="241" t="s">
        <v>478</v>
      </c>
      <c r="D331" s="233" t="s">
        <v>198</v>
      </c>
      <c r="E331" s="234">
        <v>25</v>
      </c>
      <c r="F331" s="235"/>
      <c r="G331" s="236">
        <f>ROUND(E331*F331,2)</f>
        <v>0</v>
      </c>
      <c r="H331" s="235"/>
      <c r="I331" s="236">
        <f>ROUND(E331*H331,2)</f>
        <v>0</v>
      </c>
      <c r="J331" s="235"/>
      <c r="K331" s="236">
        <f>ROUND(E331*J331,2)</f>
        <v>0</v>
      </c>
      <c r="L331" s="236">
        <v>21</v>
      </c>
      <c r="M331" s="236">
        <f>G331*(1+L331/100)</f>
        <v>0</v>
      </c>
      <c r="N331" s="234">
        <v>0.1525</v>
      </c>
      <c r="O331" s="234">
        <f>ROUND(E331*N331,2)</f>
        <v>3.81</v>
      </c>
      <c r="P331" s="234">
        <v>0</v>
      </c>
      <c r="Q331" s="234">
        <f>ROUND(E331*P331,2)</f>
        <v>0</v>
      </c>
      <c r="R331" s="236" t="s">
        <v>171</v>
      </c>
      <c r="S331" s="236" t="s">
        <v>135</v>
      </c>
      <c r="T331" s="237" t="s">
        <v>135</v>
      </c>
      <c r="U331" s="220">
        <v>0.16</v>
      </c>
      <c r="V331" s="220">
        <f>ROUND(E331*U331,2)</f>
        <v>4</v>
      </c>
      <c r="W331" s="220"/>
      <c r="X331" s="220" t="s">
        <v>172</v>
      </c>
      <c r="Y331" s="220" t="s">
        <v>138</v>
      </c>
      <c r="Z331" s="210"/>
      <c r="AA331" s="210"/>
      <c r="AB331" s="210"/>
      <c r="AC331" s="210"/>
      <c r="AD331" s="210"/>
      <c r="AE331" s="210"/>
      <c r="AF331" s="210"/>
      <c r="AG331" s="210" t="s">
        <v>173</v>
      </c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</row>
    <row r="332" spans="1:60" outlineLevel="2" x14ac:dyDescent="0.2">
      <c r="A332" s="217"/>
      <c r="B332" s="218"/>
      <c r="C332" s="251" t="s">
        <v>475</v>
      </c>
      <c r="D332" s="248"/>
      <c r="E332" s="248"/>
      <c r="F332" s="248"/>
      <c r="G332" s="248"/>
      <c r="H332" s="220"/>
      <c r="I332" s="220"/>
      <c r="J332" s="220"/>
      <c r="K332" s="220"/>
      <c r="L332" s="220"/>
      <c r="M332" s="220"/>
      <c r="N332" s="219"/>
      <c r="O332" s="219"/>
      <c r="P332" s="219"/>
      <c r="Q332" s="219"/>
      <c r="R332" s="220"/>
      <c r="S332" s="220"/>
      <c r="T332" s="220"/>
      <c r="U332" s="220"/>
      <c r="V332" s="220"/>
      <c r="W332" s="220"/>
      <c r="X332" s="220"/>
      <c r="Y332" s="220"/>
      <c r="Z332" s="210"/>
      <c r="AA332" s="210"/>
      <c r="AB332" s="210"/>
      <c r="AC332" s="210"/>
      <c r="AD332" s="210"/>
      <c r="AE332" s="210"/>
      <c r="AF332" s="210"/>
      <c r="AG332" s="210" t="s">
        <v>175</v>
      </c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</row>
    <row r="333" spans="1:60" outlineLevel="2" x14ac:dyDescent="0.2">
      <c r="A333" s="217"/>
      <c r="B333" s="218"/>
      <c r="C333" s="242" t="s">
        <v>479</v>
      </c>
      <c r="D333" s="221"/>
      <c r="E333" s="222">
        <v>25</v>
      </c>
      <c r="F333" s="220"/>
      <c r="G333" s="220"/>
      <c r="H333" s="220"/>
      <c r="I333" s="220"/>
      <c r="J333" s="220"/>
      <c r="K333" s="220"/>
      <c r="L333" s="220"/>
      <c r="M333" s="220"/>
      <c r="N333" s="219"/>
      <c r="O333" s="219"/>
      <c r="P333" s="219"/>
      <c r="Q333" s="219"/>
      <c r="R333" s="220"/>
      <c r="S333" s="220"/>
      <c r="T333" s="220"/>
      <c r="U333" s="220"/>
      <c r="V333" s="220"/>
      <c r="W333" s="220"/>
      <c r="X333" s="220"/>
      <c r="Y333" s="220"/>
      <c r="Z333" s="210"/>
      <c r="AA333" s="210"/>
      <c r="AB333" s="210"/>
      <c r="AC333" s="210"/>
      <c r="AD333" s="210"/>
      <c r="AE333" s="210"/>
      <c r="AF333" s="210"/>
      <c r="AG333" s="210" t="s">
        <v>141</v>
      </c>
      <c r="AH333" s="210">
        <v>5</v>
      </c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</row>
    <row r="334" spans="1:60" outlineLevel="2" x14ac:dyDescent="0.2">
      <c r="A334" s="217"/>
      <c r="B334" s="218"/>
      <c r="C334" s="243"/>
      <c r="D334" s="238"/>
      <c r="E334" s="238"/>
      <c r="F334" s="238"/>
      <c r="G334" s="238"/>
      <c r="H334" s="220"/>
      <c r="I334" s="220"/>
      <c r="J334" s="220"/>
      <c r="K334" s="220"/>
      <c r="L334" s="220"/>
      <c r="M334" s="220"/>
      <c r="N334" s="219"/>
      <c r="O334" s="219"/>
      <c r="P334" s="219"/>
      <c r="Q334" s="219"/>
      <c r="R334" s="220"/>
      <c r="S334" s="220"/>
      <c r="T334" s="220"/>
      <c r="U334" s="220"/>
      <c r="V334" s="220"/>
      <c r="W334" s="220"/>
      <c r="X334" s="220"/>
      <c r="Y334" s="220"/>
      <c r="Z334" s="210"/>
      <c r="AA334" s="210"/>
      <c r="AB334" s="210"/>
      <c r="AC334" s="210"/>
      <c r="AD334" s="210"/>
      <c r="AE334" s="210"/>
      <c r="AF334" s="210"/>
      <c r="AG334" s="210" t="s">
        <v>143</v>
      </c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</row>
    <row r="335" spans="1:60" ht="22.5" outlineLevel="1" x14ac:dyDescent="0.2">
      <c r="A335" s="231">
        <v>80</v>
      </c>
      <c r="B335" s="232" t="s">
        <v>480</v>
      </c>
      <c r="C335" s="241" t="s">
        <v>481</v>
      </c>
      <c r="D335" s="233" t="s">
        <v>198</v>
      </c>
      <c r="E335" s="234">
        <v>25</v>
      </c>
      <c r="F335" s="235"/>
      <c r="G335" s="236">
        <f>ROUND(E335*F335,2)</f>
        <v>0</v>
      </c>
      <c r="H335" s="235"/>
      <c r="I335" s="236">
        <f>ROUND(E335*H335,2)</f>
        <v>0</v>
      </c>
      <c r="J335" s="235"/>
      <c r="K335" s="236">
        <f>ROUND(E335*J335,2)</f>
        <v>0</v>
      </c>
      <c r="L335" s="236">
        <v>21</v>
      </c>
      <c r="M335" s="236">
        <f>G335*(1+L335/100)</f>
        <v>0</v>
      </c>
      <c r="N335" s="234">
        <v>0.188</v>
      </c>
      <c r="O335" s="234">
        <f>ROUND(E335*N335,2)</f>
        <v>4.7</v>
      </c>
      <c r="P335" s="234">
        <v>0</v>
      </c>
      <c r="Q335" s="234">
        <f>ROUND(E335*P335,2)</f>
        <v>0</v>
      </c>
      <c r="R335" s="236" t="s">
        <v>171</v>
      </c>
      <c r="S335" s="236" t="s">
        <v>135</v>
      </c>
      <c r="T335" s="237" t="s">
        <v>135</v>
      </c>
      <c r="U335" s="220">
        <v>0.27</v>
      </c>
      <c r="V335" s="220">
        <f>ROUND(E335*U335,2)</f>
        <v>6.75</v>
      </c>
      <c r="W335" s="220"/>
      <c r="X335" s="220" t="s">
        <v>172</v>
      </c>
      <c r="Y335" s="220" t="s">
        <v>138</v>
      </c>
      <c r="Z335" s="210"/>
      <c r="AA335" s="210"/>
      <c r="AB335" s="210"/>
      <c r="AC335" s="210"/>
      <c r="AD335" s="210"/>
      <c r="AE335" s="210"/>
      <c r="AF335" s="210"/>
      <c r="AG335" s="210" t="s">
        <v>173</v>
      </c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  <c r="BH335" s="210"/>
    </row>
    <row r="336" spans="1:60" outlineLevel="2" x14ac:dyDescent="0.2">
      <c r="A336" s="217"/>
      <c r="B336" s="218"/>
      <c r="C336" s="251" t="s">
        <v>482</v>
      </c>
      <c r="D336" s="248"/>
      <c r="E336" s="248"/>
      <c r="F336" s="248"/>
      <c r="G336" s="248"/>
      <c r="H336" s="220"/>
      <c r="I336" s="220"/>
      <c r="J336" s="220"/>
      <c r="K336" s="220"/>
      <c r="L336" s="220"/>
      <c r="M336" s="220"/>
      <c r="N336" s="219"/>
      <c r="O336" s="219"/>
      <c r="P336" s="219"/>
      <c r="Q336" s="219"/>
      <c r="R336" s="220"/>
      <c r="S336" s="220"/>
      <c r="T336" s="220"/>
      <c r="U336" s="220"/>
      <c r="V336" s="220"/>
      <c r="W336" s="220"/>
      <c r="X336" s="220"/>
      <c r="Y336" s="220"/>
      <c r="Z336" s="210"/>
      <c r="AA336" s="210"/>
      <c r="AB336" s="210"/>
      <c r="AC336" s="210"/>
      <c r="AD336" s="210"/>
      <c r="AE336" s="210"/>
      <c r="AF336" s="210"/>
      <c r="AG336" s="210" t="s">
        <v>175</v>
      </c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</row>
    <row r="337" spans="1:60" outlineLevel="2" x14ac:dyDescent="0.2">
      <c r="A337" s="217"/>
      <c r="B337" s="218"/>
      <c r="C337" s="242" t="s">
        <v>483</v>
      </c>
      <c r="D337" s="221"/>
      <c r="E337" s="222">
        <v>25</v>
      </c>
      <c r="F337" s="220"/>
      <c r="G337" s="220"/>
      <c r="H337" s="220"/>
      <c r="I337" s="220"/>
      <c r="J337" s="220"/>
      <c r="K337" s="220"/>
      <c r="L337" s="220"/>
      <c r="M337" s="220"/>
      <c r="N337" s="219"/>
      <c r="O337" s="219"/>
      <c r="P337" s="219"/>
      <c r="Q337" s="219"/>
      <c r="R337" s="220"/>
      <c r="S337" s="220"/>
      <c r="T337" s="220"/>
      <c r="U337" s="220"/>
      <c r="V337" s="220"/>
      <c r="W337" s="220"/>
      <c r="X337" s="220"/>
      <c r="Y337" s="220"/>
      <c r="Z337" s="210"/>
      <c r="AA337" s="210"/>
      <c r="AB337" s="210"/>
      <c r="AC337" s="210"/>
      <c r="AD337" s="210"/>
      <c r="AE337" s="210"/>
      <c r="AF337" s="210"/>
      <c r="AG337" s="210" t="s">
        <v>141</v>
      </c>
      <c r="AH337" s="210">
        <v>5</v>
      </c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</row>
    <row r="338" spans="1:60" outlineLevel="2" x14ac:dyDescent="0.2">
      <c r="A338" s="217"/>
      <c r="B338" s="218"/>
      <c r="C338" s="243"/>
      <c r="D338" s="238"/>
      <c r="E338" s="238"/>
      <c r="F338" s="238"/>
      <c r="G338" s="238"/>
      <c r="H338" s="220"/>
      <c r="I338" s="220"/>
      <c r="J338" s="220"/>
      <c r="K338" s="220"/>
      <c r="L338" s="220"/>
      <c r="M338" s="220"/>
      <c r="N338" s="219"/>
      <c r="O338" s="219"/>
      <c r="P338" s="219"/>
      <c r="Q338" s="219"/>
      <c r="R338" s="220"/>
      <c r="S338" s="220"/>
      <c r="T338" s="220"/>
      <c r="U338" s="220"/>
      <c r="V338" s="220"/>
      <c r="W338" s="220"/>
      <c r="X338" s="220"/>
      <c r="Y338" s="220"/>
      <c r="Z338" s="210"/>
      <c r="AA338" s="210"/>
      <c r="AB338" s="210"/>
      <c r="AC338" s="210"/>
      <c r="AD338" s="210"/>
      <c r="AE338" s="210"/>
      <c r="AF338" s="210"/>
      <c r="AG338" s="210" t="s">
        <v>143</v>
      </c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</row>
    <row r="339" spans="1:60" outlineLevel="1" x14ac:dyDescent="0.2">
      <c r="A339" s="231">
        <v>81</v>
      </c>
      <c r="B339" s="232" t="s">
        <v>484</v>
      </c>
      <c r="C339" s="241" t="s">
        <v>485</v>
      </c>
      <c r="D339" s="233" t="s">
        <v>198</v>
      </c>
      <c r="E339" s="234">
        <v>54</v>
      </c>
      <c r="F339" s="235"/>
      <c r="G339" s="236">
        <f>ROUND(E339*F339,2)</f>
        <v>0</v>
      </c>
      <c r="H339" s="235"/>
      <c r="I339" s="236">
        <f>ROUND(E339*H339,2)</f>
        <v>0</v>
      </c>
      <c r="J339" s="235"/>
      <c r="K339" s="236">
        <f>ROUND(E339*J339,2)</f>
        <v>0</v>
      </c>
      <c r="L339" s="236">
        <v>21</v>
      </c>
      <c r="M339" s="236">
        <f>G339*(1+L339/100)</f>
        <v>0</v>
      </c>
      <c r="N339" s="234">
        <v>0</v>
      </c>
      <c r="O339" s="234">
        <f>ROUND(E339*N339,2)</f>
        <v>0</v>
      </c>
      <c r="P339" s="234">
        <v>0</v>
      </c>
      <c r="Q339" s="234">
        <f>ROUND(E339*P339,2)</f>
        <v>0</v>
      </c>
      <c r="R339" s="236" t="s">
        <v>171</v>
      </c>
      <c r="S339" s="236" t="s">
        <v>135</v>
      </c>
      <c r="T339" s="237" t="s">
        <v>135</v>
      </c>
      <c r="U339" s="220">
        <v>0.03</v>
      </c>
      <c r="V339" s="220">
        <f>ROUND(E339*U339,2)</f>
        <v>1.62</v>
      </c>
      <c r="W339" s="220"/>
      <c r="X339" s="220" t="s">
        <v>172</v>
      </c>
      <c r="Y339" s="220" t="s">
        <v>138</v>
      </c>
      <c r="Z339" s="210"/>
      <c r="AA339" s="210"/>
      <c r="AB339" s="210"/>
      <c r="AC339" s="210"/>
      <c r="AD339" s="210"/>
      <c r="AE339" s="210"/>
      <c r="AF339" s="210"/>
      <c r="AG339" s="210" t="s">
        <v>173</v>
      </c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</row>
    <row r="340" spans="1:60" outlineLevel="2" x14ac:dyDescent="0.2">
      <c r="A340" s="217"/>
      <c r="B340" s="218"/>
      <c r="C340" s="251" t="s">
        <v>486</v>
      </c>
      <c r="D340" s="248"/>
      <c r="E340" s="248"/>
      <c r="F340" s="248"/>
      <c r="G340" s="248"/>
      <c r="H340" s="220"/>
      <c r="I340" s="220"/>
      <c r="J340" s="220"/>
      <c r="K340" s="220"/>
      <c r="L340" s="220"/>
      <c r="M340" s="220"/>
      <c r="N340" s="219"/>
      <c r="O340" s="219"/>
      <c r="P340" s="219"/>
      <c r="Q340" s="219"/>
      <c r="R340" s="220"/>
      <c r="S340" s="220"/>
      <c r="T340" s="220"/>
      <c r="U340" s="220"/>
      <c r="V340" s="220"/>
      <c r="W340" s="220"/>
      <c r="X340" s="220"/>
      <c r="Y340" s="220"/>
      <c r="Z340" s="210"/>
      <c r="AA340" s="210"/>
      <c r="AB340" s="210"/>
      <c r="AC340" s="210"/>
      <c r="AD340" s="210"/>
      <c r="AE340" s="210"/>
      <c r="AF340" s="210"/>
      <c r="AG340" s="210" t="s">
        <v>175</v>
      </c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</row>
    <row r="341" spans="1:60" outlineLevel="2" x14ac:dyDescent="0.2">
      <c r="A341" s="217"/>
      <c r="B341" s="218"/>
      <c r="C341" s="242" t="s">
        <v>372</v>
      </c>
      <c r="D341" s="221"/>
      <c r="E341" s="222">
        <v>50</v>
      </c>
      <c r="F341" s="220"/>
      <c r="G341" s="220"/>
      <c r="H341" s="220"/>
      <c r="I341" s="220"/>
      <c r="J341" s="220"/>
      <c r="K341" s="220"/>
      <c r="L341" s="220"/>
      <c r="M341" s="220"/>
      <c r="N341" s="219"/>
      <c r="O341" s="219"/>
      <c r="P341" s="219"/>
      <c r="Q341" s="219"/>
      <c r="R341" s="220"/>
      <c r="S341" s="220"/>
      <c r="T341" s="220"/>
      <c r="U341" s="220"/>
      <c r="V341" s="220"/>
      <c r="W341" s="220"/>
      <c r="X341" s="220"/>
      <c r="Y341" s="220"/>
      <c r="Z341" s="210"/>
      <c r="AA341" s="210"/>
      <c r="AB341" s="210"/>
      <c r="AC341" s="210"/>
      <c r="AD341" s="210"/>
      <c r="AE341" s="210"/>
      <c r="AF341" s="210"/>
      <c r="AG341" s="210" t="s">
        <v>141</v>
      </c>
      <c r="AH341" s="210">
        <v>0</v>
      </c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</row>
    <row r="342" spans="1:60" ht="22.5" outlineLevel="3" x14ac:dyDescent="0.2">
      <c r="A342" s="217"/>
      <c r="B342" s="218"/>
      <c r="C342" s="242" t="s">
        <v>373</v>
      </c>
      <c r="D342" s="221"/>
      <c r="E342" s="222">
        <v>4</v>
      </c>
      <c r="F342" s="220"/>
      <c r="G342" s="220"/>
      <c r="H342" s="220"/>
      <c r="I342" s="220"/>
      <c r="J342" s="220"/>
      <c r="K342" s="220"/>
      <c r="L342" s="220"/>
      <c r="M342" s="220"/>
      <c r="N342" s="219"/>
      <c r="O342" s="219"/>
      <c r="P342" s="219"/>
      <c r="Q342" s="219"/>
      <c r="R342" s="220"/>
      <c r="S342" s="220"/>
      <c r="T342" s="220"/>
      <c r="U342" s="220"/>
      <c r="V342" s="220"/>
      <c r="W342" s="220"/>
      <c r="X342" s="220"/>
      <c r="Y342" s="220"/>
      <c r="Z342" s="210"/>
      <c r="AA342" s="210"/>
      <c r="AB342" s="210"/>
      <c r="AC342" s="210"/>
      <c r="AD342" s="210"/>
      <c r="AE342" s="210"/>
      <c r="AF342" s="210"/>
      <c r="AG342" s="210" t="s">
        <v>141</v>
      </c>
      <c r="AH342" s="210">
        <v>0</v>
      </c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</row>
    <row r="343" spans="1:60" outlineLevel="2" x14ac:dyDescent="0.2">
      <c r="A343" s="217"/>
      <c r="B343" s="218"/>
      <c r="C343" s="243"/>
      <c r="D343" s="238"/>
      <c r="E343" s="238"/>
      <c r="F343" s="238"/>
      <c r="G343" s="238"/>
      <c r="H343" s="220"/>
      <c r="I343" s="220"/>
      <c r="J343" s="220"/>
      <c r="K343" s="220"/>
      <c r="L343" s="220"/>
      <c r="M343" s="220"/>
      <c r="N343" s="219"/>
      <c r="O343" s="219"/>
      <c r="P343" s="219"/>
      <c r="Q343" s="219"/>
      <c r="R343" s="220"/>
      <c r="S343" s="220"/>
      <c r="T343" s="220"/>
      <c r="U343" s="220"/>
      <c r="V343" s="220"/>
      <c r="W343" s="220"/>
      <c r="X343" s="220"/>
      <c r="Y343" s="220"/>
      <c r="Z343" s="210"/>
      <c r="AA343" s="210"/>
      <c r="AB343" s="210"/>
      <c r="AC343" s="210"/>
      <c r="AD343" s="210"/>
      <c r="AE343" s="210"/>
      <c r="AF343" s="210"/>
      <c r="AG343" s="210" t="s">
        <v>143</v>
      </c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</row>
    <row r="344" spans="1:60" outlineLevel="1" x14ac:dyDescent="0.2">
      <c r="A344" s="231">
        <v>82</v>
      </c>
      <c r="B344" s="232" t="s">
        <v>487</v>
      </c>
      <c r="C344" s="241" t="s">
        <v>488</v>
      </c>
      <c r="D344" s="233" t="s">
        <v>198</v>
      </c>
      <c r="E344" s="234">
        <v>53.2</v>
      </c>
      <c r="F344" s="235"/>
      <c r="G344" s="236">
        <f>ROUND(E344*F344,2)</f>
        <v>0</v>
      </c>
      <c r="H344" s="235"/>
      <c r="I344" s="236">
        <f>ROUND(E344*H344,2)</f>
        <v>0</v>
      </c>
      <c r="J344" s="235"/>
      <c r="K344" s="236">
        <f>ROUND(E344*J344,2)</f>
        <v>0</v>
      </c>
      <c r="L344" s="236">
        <v>21</v>
      </c>
      <c r="M344" s="236">
        <f>G344*(1+L344/100)</f>
        <v>0</v>
      </c>
      <c r="N344" s="234">
        <v>0</v>
      </c>
      <c r="O344" s="234">
        <f>ROUND(E344*N344,2)</f>
        <v>0</v>
      </c>
      <c r="P344" s="234">
        <v>0</v>
      </c>
      <c r="Q344" s="234">
        <f>ROUND(E344*P344,2)</f>
        <v>0</v>
      </c>
      <c r="R344" s="236" t="s">
        <v>171</v>
      </c>
      <c r="S344" s="236" t="s">
        <v>135</v>
      </c>
      <c r="T344" s="237" t="s">
        <v>135</v>
      </c>
      <c r="U344" s="220">
        <v>0.04</v>
      </c>
      <c r="V344" s="220">
        <f>ROUND(E344*U344,2)</f>
        <v>2.13</v>
      </c>
      <c r="W344" s="220"/>
      <c r="X344" s="220" t="s">
        <v>172</v>
      </c>
      <c r="Y344" s="220" t="s">
        <v>138</v>
      </c>
      <c r="Z344" s="210"/>
      <c r="AA344" s="210"/>
      <c r="AB344" s="210"/>
      <c r="AC344" s="210"/>
      <c r="AD344" s="210"/>
      <c r="AE344" s="210"/>
      <c r="AF344" s="210"/>
      <c r="AG344" s="210" t="s">
        <v>173</v>
      </c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</row>
    <row r="345" spans="1:60" outlineLevel="2" x14ac:dyDescent="0.2">
      <c r="A345" s="217"/>
      <c r="B345" s="218"/>
      <c r="C345" s="251" t="s">
        <v>486</v>
      </c>
      <c r="D345" s="248"/>
      <c r="E345" s="248"/>
      <c r="F345" s="248"/>
      <c r="G345" s="248"/>
      <c r="H345" s="220"/>
      <c r="I345" s="220"/>
      <c r="J345" s="220"/>
      <c r="K345" s="220"/>
      <c r="L345" s="220"/>
      <c r="M345" s="220"/>
      <c r="N345" s="219"/>
      <c r="O345" s="219"/>
      <c r="P345" s="219"/>
      <c r="Q345" s="219"/>
      <c r="R345" s="220"/>
      <c r="S345" s="220"/>
      <c r="T345" s="220"/>
      <c r="U345" s="220"/>
      <c r="V345" s="220"/>
      <c r="W345" s="220"/>
      <c r="X345" s="220"/>
      <c r="Y345" s="220"/>
      <c r="Z345" s="210"/>
      <c r="AA345" s="210"/>
      <c r="AB345" s="210"/>
      <c r="AC345" s="210"/>
      <c r="AD345" s="210"/>
      <c r="AE345" s="210"/>
      <c r="AF345" s="210"/>
      <c r="AG345" s="210" t="s">
        <v>175</v>
      </c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</row>
    <row r="346" spans="1:60" outlineLevel="2" x14ac:dyDescent="0.2">
      <c r="A346" s="217"/>
      <c r="B346" s="218"/>
      <c r="C346" s="242" t="s">
        <v>489</v>
      </c>
      <c r="D346" s="221"/>
      <c r="E346" s="222">
        <v>50</v>
      </c>
      <c r="F346" s="220"/>
      <c r="G346" s="220"/>
      <c r="H346" s="220"/>
      <c r="I346" s="220"/>
      <c r="J346" s="220"/>
      <c r="K346" s="220"/>
      <c r="L346" s="220"/>
      <c r="M346" s="220"/>
      <c r="N346" s="219"/>
      <c r="O346" s="219"/>
      <c r="P346" s="219"/>
      <c r="Q346" s="219"/>
      <c r="R346" s="220"/>
      <c r="S346" s="220"/>
      <c r="T346" s="220"/>
      <c r="U346" s="220"/>
      <c r="V346" s="220"/>
      <c r="W346" s="220"/>
      <c r="X346" s="220"/>
      <c r="Y346" s="220"/>
      <c r="Z346" s="210"/>
      <c r="AA346" s="210"/>
      <c r="AB346" s="210"/>
      <c r="AC346" s="210"/>
      <c r="AD346" s="210"/>
      <c r="AE346" s="210"/>
      <c r="AF346" s="210"/>
      <c r="AG346" s="210" t="s">
        <v>141</v>
      </c>
      <c r="AH346" s="210">
        <v>0</v>
      </c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</row>
    <row r="347" spans="1:60" outlineLevel="3" x14ac:dyDescent="0.2">
      <c r="A347" s="217"/>
      <c r="B347" s="218"/>
      <c r="C347" s="242" t="s">
        <v>490</v>
      </c>
      <c r="D347" s="221"/>
      <c r="E347" s="222">
        <v>3.2</v>
      </c>
      <c r="F347" s="220"/>
      <c r="G347" s="220"/>
      <c r="H347" s="220"/>
      <c r="I347" s="220"/>
      <c r="J347" s="220"/>
      <c r="K347" s="220"/>
      <c r="L347" s="220"/>
      <c r="M347" s="220"/>
      <c r="N347" s="219"/>
      <c r="O347" s="219"/>
      <c r="P347" s="219"/>
      <c r="Q347" s="219"/>
      <c r="R347" s="220"/>
      <c r="S347" s="220"/>
      <c r="T347" s="220"/>
      <c r="U347" s="220"/>
      <c r="V347" s="220"/>
      <c r="W347" s="220"/>
      <c r="X347" s="220"/>
      <c r="Y347" s="220"/>
      <c r="Z347" s="210"/>
      <c r="AA347" s="210"/>
      <c r="AB347" s="210"/>
      <c r="AC347" s="210"/>
      <c r="AD347" s="210"/>
      <c r="AE347" s="210"/>
      <c r="AF347" s="210"/>
      <c r="AG347" s="210" t="s">
        <v>141</v>
      </c>
      <c r="AH347" s="210">
        <v>0</v>
      </c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F347" s="210"/>
      <c r="BG347" s="210"/>
      <c r="BH347" s="210"/>
    </row>
    <row r="348" spans="1:60" outlineLevel="2" x14ac:dyDescent="0.2">
      <c r="A348" s="217"/>
      <c r="B348" s="218"/>
      <c r="C348" s="243"/>
      <c r="D348" s="238"/>
      <c r="E348" s="238"/>
      <c r="F348" s="238"/>
      <c r="G348" s="238"/>
      <c r="H348" s="220"/>
      <c r="I348" s="220"/>
      <c r="J348" s="220"/>
      <c r="K348" s="220"/>
      <c r="L348" s="220"/>
      <c r="M348" s="220"/>
      <c r="N348" s="219"/>
      <c r="O348" s="219"/>
      <c r="P348" s="219"/>
      <c r="Q348" s="219"/>
      <c r="R348" s="220"/>
      <c r="S348" s="220"/>
      <c r="T348" s="220"/>
      <c r="U348" s="220"/>
      <c r="V348" s="220"/>
      <c r="W348" s="220"/>
      <c r="X348" s="220"/>
      <c r="Y348" s="220"/>
      <c r="Z348" s="210"/>
      <c r="AA348" s="210"/>
      <c r="AB348" s="210"/>
      <c r="AC348" s="210"/>
      <c r="AD348" s="210"/>
      <c r="AE348" s="210"/>
      <c r="AF348" s="210"/>
      <c r="AG348" s="210" t="s">
        <v>143</v>
      </c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</row>
    <row r="349" spans="1:60" x14ac:dyDescent="0.2">
      <c r="A349" s="224" t="s">
        <v>130</v>
      </c>
      <c r="B349" s="225" t="s">
        <v>91</v>
      </c>
      <c r="C349" s="240" t="s">
        <v>92</v>
      </c>
      <c r="D349" s="226"/>
      <c r="E349" s="227"/>
      <c r="F349" s="228"/>
      <c r="G349" s="228">
        <f>SUMIF(AG350:AG370,"&lt;&gt;NOR",G350:G370)</f>
        <v>0</v>
      </c>
      <c r="H349" s="228"/>
      <c r="I349" s="228">
        <f>SUM(I350:I370)</f>
        <v>0</v>
      </c>
      <c r="J349" s="228"/>
      <c r="K349" s="228">
        <f>SUM(K350:K370)</f>
        <v>0</v>
      </c>
      <c r="L349" s="228"/>
      <c r="M349" s="228">
        <f>SUM(M350:M370)</f>
        <v>0</v>
      </c>
      <c r="N349" s="227"/>
      <c r="O349" s="227">
        <f>SUM(O350:O370)</f>
        <v>0</v>
      </c>
      <c r="P349" s="227"/>
      <c r="Q349" s="227">
        <f>SUM(Q350:Q370)</f>
        <v>6.0000000000000005E-2</v>
      </c>
      <c r="R349" s="228"/>
      <c r="S349" s="228"/>
      <c r="T349" s="229"/>
      <c r="U349" s="223"/>
      <c r="V349" s="223">
        <f>SUM(V350:V370)</f>
        <v>42.16</v>
      </c>
      <c r="W349" s="223"/>
      <c r="X349" s="223"/>
      <c r="Y349" s="223"/>
      <c r="AG349" t="s">
        <v>131</v>
      </c>
    </row>
    <row r="350" spans="1:60" outlineLevel="1" x14ac:dyDescent="0.2">
      <c r="A350" s="231">
        <v>83</v>
      </c>
      <c r="B350" s="232" t="s">
        <v>491</v>
      </c>
      <c r="C350" s="241" t="s">
        <v>492</v>
      </c>
      <c r="D350" s="233" t="s">
        <v>198</v>
      </c>
      <c r="E350" s="234">
        <v>0.72</v>
      </c>
      <c r="F350" s="235"/>
      <c r="G350" s="236">
        <f>ROUND(E350*F350,2)</f>
        <v>0</v>
      </c>
      <c r="H350" s="235"/>
      <c r="I350" s="236">
        <f>ROUND(E350*H350,2)</f>
        <v>0</v>
      </c>
      <c r="J350" s="235"/>
      <c r="K350" s="236">
        <f>ROUND(E350*J350,2)</f>
        <v>0</v>
      </c>
      <c r="L350" s="236">
        <v>21</v>
      </c>
      <c r="M350" s="236">
        <f>G350*(1+L350/100)</f>
        <v>0</v>
      </c>
      <c r="N350" s="234">
        <v>0</v>
      </c>
      <c r="O350" s="234">
        <f>ROUND(E350*N350,2)</f>
        <v>0</v>
      </c>
      <c r="P350" s="234">
        <v>4.8230000000000002E-2</v>
      </c>
      <c r="Q350" s="234">
        <f>ROUND(E350*P350,2)</f>
        <v>0.03</v>
      </c>
      <c r="R350" s="236" t="s">
        <v>493</v>
      </c>
      <c r="S350" s="236" t="s">
        <v>135</v>
      </c>
      <c r="T350" s="237" t="s">
        <v>135</v>
      </c>
      <c r="U350" s="220">
        <v>4.2</v>
      </c>
      <c r="V350" s="220">
        <f>ROUND(E350*U350,2)</f>
        <v>3.02</v>
      </c>
      <c r="W350" s="220"/>
      <c r="X350" s="220" t="s">
        <v>172</v>
      </c>
      <c r="Y350" s="220" t="s">
        <v>138</v>
      </c>
      <c r="Z350" s="210"/>
      <c r="AA350" s="210"/>
      <c r="AB350" s="210"/>
      <c r="AC350" s="210"/>
      <c r="AD350" s="210"/>
      <c r="AE350" s="210"/>
      <c r="AF350" s="210"/>
      <c r="AG350" s="210" t="s">
        <v>173</v>
      </c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</row>
    <row r="351" spans="1:60" outlineLevel="2" x14ac:dyDescent="0.2">
      <c r="A351" s="217"/>
      <c r="B351" s="218"/>
      <c r="C351" s="242" t="s">
        <v>494</v>
      </c>
      <c r="D351" s="221"/>
      <c r="E351" s="222">
        <v>0.72</v>
      </c>
      <c r="F351" s="220"/>
      <c r="G351" s="220"/>
      <c r="H351" s="220"/>
      <c r="I351" s="220"/>
      <c r="J351" s="220"/>
      <c r="K351" s="220"/>
      <c r="L351" s="220"/>
      <c r="M351" s="220"/>
      <c r="N351" s="219"/>
      <c r="O351" s="219"/>
      <c r="P351" s="219"/>
      <c r="Q351" s="219"/>
      <c r="R351" s="220"/>
      <c r="S351" s="220"/>
      <c r="T351" s="220"/>
      <c r="U351" s="220"/>
      <c r="V351" s="220"/>
      <c r="W351" s="220"/>
      <c r="X351" s="220"/>
      <c r="Y351" s="220"/>
      <c r="Z351" s="210"/>
      <c r="AA351" s="210"/>
      <c r="AB351" s="210"/>
      <c r="AC351" s="210"/>
      <c r="AD351" s="210"/>
      <c r="AE351" s="210"/>
      <c r="AF351" s="210"/>
      <c r="AG351" s="210" t="s">
        <v>141</v>
      </c>
      <c r="AH351" s="210">
        <v>0</v>
      </c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  <c r="BH351" s="210"/>
    </row>
    <row r="352" spans="1:60" outlineLevel="2" x14ac:dyDescent="0.2">
      <c r="A352" s="217"/>
      <c r="B352" s="218"/>
      <c r="C352" s="243"/>
      <c r="D352" s="238"/>
      <c r="E352" s="238"/>
      <c r="F352" s="238"/>
      <c r="G352" s="238"/>
      <c r="H352" s="220"/>
      <c r="I352" s="220"/>
      <c r="J352" s="220"/>
      <c r="K352" s="220"/>
      <c r="L352" s="220"/>
      <c r="M352" s="220"/>
      <c r="N352" s="219"/>
      <c r="O352" s="219"/>
      <c r="P352" s="219"/>
      <c r="Q352" s="219"/>
      <c r="R352" s="220"/>
      <c r="S352" s="220"/>
      <c r="T352" s="220"/>
      <c r="U352" s="220"/>
      <c r="V352" s="220"/>
      <c r="W352" s="220"/>
      <c r="X352" s="220"/>
      <c r="Y352" s="220"/>
      <c r="Z352" s="210"/>
      <c r="AA352" s="210"/>
      <c r="AB352" s="210"/>
      <c r="AC352" s="210"/>
      <c r="AD352" s="210"/>
      <c r="AE352" s="210"/>
      <c r="AF352" s="210"/>
      <c r="AG352" s="210" t="s">
        <v>143</v>
      </c>
      <c r="AH352" s="210"/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F352" s="210"/>
      <c r="BG352" s="210"/>
      <c r="BH352" s="210"/>
    </row>
    <row r="353" spans="1:60" outlineLevel="1" x14ac:dyDescent="0.2">
      <c r="A353" s="231">
        <v>84</v>
      </c>
      <c r="B353" s="232" t="s">
        <v>495</v>
      </c>
      <c r="C353" s="241" t="s">
        <v>496</v>
      </c>
      <c r="D353" s="233" t="s">
        <v>198</v>
      </c>
      <c r="E353" s="234">
        <v>0.24</v>
      </c>
      <c r="F353" s="235"/>
      <c r="G353" s="236">
        <f>ROUND(E353*F353,2)</f>
        <v>0</v>
      </c>
      <c r="H353" s="235"/>
      <c r="I353" s="236">
        <f>ROUND(E353*H353,2)</f>
        <v>0</v>
      </c>
      <c r="J353" s="235"/>
      <c r="K353" s="236">
        <f>ROUND(E353*J353,2)</f>
        <v>0</v>
      </c>
      <c r="L353" s="236">
        <v>21</v>
      </c>
      <c r="M353" s="236">
        <f>G353*(1+L353/100)</f>
        <v>0</v>
      </c>
      <c r="N353" s="234">
        <v>0</v>
      </c>
      <c r="O353" s="234">
        <f>ROUND(E353*N353,2)</f>
        <v>0</v>
      </c>
      <c r="P353" s="234">
        <v>7.5359999999999996E-2</v>
      </c>
      <c r="Q353" s="234">
        <f>ROUND(E353*P353,2)</f>
        <v>0.02</v>
      </c>
      <c r="R353" s="236" t="s">
        <v>493</v>
      </c>
      <c r="S353" s="236" t="s">
        <v>135</v>
      </c>
      <c r="T353" s="237" t="s">
        <v>135</v>
      </c>
      <c r="U353" s="220">
        <v>5.7</v>
      </c>
      <c r="V353" s="220">
        <f>ROUND(E353*U353,2)</f>
        <v>1.37</v>
      </c>
      <c r="W353" s="220"/>
      <c r="X353" s="220" t="s">
        <v>172</v>
      </c>
      <c r="Y353" s="220" t="s">
        <v>138</v>
      </c>
      <c r="Z353" s="210"/>
      <c r="AA353" s="210"/>
      <c r="AB353" s="210"/>
      <c r="AC353" s="210"/>
      <c r="AD353" s="210"/>
      <c r="AE353" s="210"/>
      <c r="AF353" s="210"/>
      <c r="AG353" s="210" t="s">
        <v>173</v>
      </c>
      <c r="AH353" s="210"/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  <c r="BH353" s="210"/>
    </row>
    <row r="354" spans="1:60" outlineLevel="2" x14ac:dyDescent="0.2">
      <c r="A354" s="217"/>
      <c r="B354" s="218"/>
      <c r="C354" s="242" t="s">
        <v>497</v>
      </c>
      <c r="D354" s="221"/>
      <c r="E354" s="222">
        <v>0.24</v>
      </c>
      <c r="F354" s="220"/>
      <c r="G354" s="220"/>
      <c r="H354" s="220"/>
      <c r="I354" s="220"/>
      <c r="J354" s="220"/>
      <c r="K354" s="220"/>
      <c r="L354" s="220"/>
      <c r="M354" s="220"/>
      <c r="N354" s="219"/>
      <c r="O354" s="219"/>
      <c r="P354" s="219"/>
      <c r="Q354" s="219"/>
      <c r="R354" s="220"/>
      <c r="S354" s="220"/>
      <c r="T354" s="220"/>
      <c r="U354" s="220"/>
      <c r="V354" s="220"/>
      <c r="W354" s="220"/>
      <c r="X354" s="220"/>
      <c r="Y354" s="220"/>
      <c r="Z354" s="210"/>
      <c r="AA354" s="210"/>
      <c r="AB354" s="210"/>
      <c r="AC354" s="210"/>
      <c r="AD354" s="210"/>
      <c r="AE354" s="210"/>
      <c r="AF354" s="210"/>
      <c r="AG354" s="210" t="s">
        <v>141</v>
      </c>
      <c r="AH354" s="210">
        <v>0</v>
      </c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  <c r="BH354" s="210"/>
    </row>
    <row r="355" spans="1:60" outlineLevel="2" x14ac:dyDescent="0.2">
      <c r="A355" s="217"/>
      <c r="B355" s="218"/>
      <c r="C355" s="243"/>
      <c r="D355" s="238"/>
      <c r="E355" s="238"/>
      <c r="F355" s="238"/>
      <c r="G355" s="238"/>
      <c r="H355" s="220"/>
      <c r="I355" s="220"/>
      <c r="J355" s="220"/>
      <c r="K355" s="220"/>
      <c r="L355" s="220"/>
      <c r="M355" s="220"/>
      <c r="N355" s="219"/>
      <c r="O355" s="219"/>
      <c r="P355" s="219"/>
      <c r="Q355" s="219"/>
      <c r="R355" s="220"/>
      <c r="S355" s="220"/>
      <c r="T355" s="220"/>
      <c r="U355" s="220"/>
      <c r="V355" s="220"/>
      <c r="W355" s="220"/>
      <c r="X355" s="220"/>
      <c r="Y355" s="220"/>
      <c r="Z355" s="210"/>
      <c r="AA355" s="210"/>
      <c r="AB355" s="210"/>
      <c r="AC355" s="210"/>
      <c r="AD355" s="210"/>
      <c r="AE355" s="210"/>
      <c r="AF355" s="210"/>
      <c r="AG355" s="210" t="s">
        <v>143</v>
      </c>
      <c r="AH355" s="210"/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  <c r="BH355" s="210"/>
    </row>
    <row r="356" spans="1:60" outlineLevel="1" x14ac:dyDescent="0.2">
      <c r="A356" s="231">
        <v>85</v>
      </c>
      <c r="B356" s="232" t="s">
        <v>498</v>
      </c>
      <c r="C356" s="241" t="s">
        <v>499</v>
      </c>
      <c r="D356" s="233" t="s">
        <v>198</v>
      </c>
      <c r="E356" s="234">
        <v>15.2</v>
      </c>
      <c r="F356" s="235"/>
      <c r="G356" s="236">
        <f>ROUND(E356*F356,2)</f>
        <v>0</v>
      </c>
      <c r="H356" s="235"/>
      <c r="I356" s="236">
        <f>ROUND(E356*H356,2)</f>
        <v>0</v>
      </c>
      <c r="J356" s="235"/>
      <c r="K356" s="236">
        <f>ROUND(E356*J356,2)</f>
        <v>0</v>
      </c>
      <c r="L356" s="236">
        <v>21</v>
      </c>
      <c r="M356" s="236">
        <f>G356*(1+L356/100)</f>
        <v>0</v>
      </c>
      <c r="N356" s="234">
        <v>0</v>
      </c>
      <c r="O356" s="234">
        <f>ROUND(E356*N356,2)</f>
        <v>0</v>
      </c>
      <c r="P356" s="234">
        <v>4.6000000000000001E-4</v>
      </c>
      <c r="Q356" s="234">
        <f>ROUND(E356*P356,2)</f>
        <v>0.01</v>
      </c>
      <c r="R356" s="236" t="s">
        <v>493</v>
      </c>
      <c r="S356" s="236" t="s">
        <v>135</v>
      </c>
      <c r="T356" s="237" t="s">
        <v>135</v>
      </c>
      <c r="U356" s="220">
        <v>1.35</v>
      </c>
      <c r="V356" s="220">
        <f>ROUND(E356*U356,2)</f>
        <v>20.52</v>
      </c>
      <c r="W356" s="220"/>
      <c r="X356" s="220" t="s">
        <v>172</v>
      </c>
      <c r="Y356" s="220" t="s">
        <v>138</v>
      </c>
      <c r="Z356" s="210"/>
      <c r="AA356" s="210"/>
      <c r="AB356" s="210"/>
      <c r="AC356" s="210"/>
      <c r="AD356" s="210"/>
      <c r="AE356" s="210"/>
      <c r="AF356" s="210"/>
      <c r="AG356" s="210" t="s">
        <v>173</v>
      </c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</row>
    <row r="357" spans="1:60" outlineLevel="2" x14ac:dyDescent="0.2">
      <c r="A357" s="217"/>
      <c r="B357" s="218"/>
      <c r="C357" s="242" t="s">
        <v>500</v>
      </c>
      <c r="D357" s="221"/>
      <c r="E357" s="222">
        <v>15.2</v>
      </c>
      <c r="F357" s="220"/>
      <c r="G357" s="220"/>
      <c r="H357" s="220"/>
      <c r="I357" s="220"/>
      <c r="J357" s="220"/>
      <c r="K357" s="220"/>
      <c r="L357" s="220"/>
      <c r="M357" s="220"/>
      <c r="N357" s="219"/>
      <c r="O357" s="219"/>
      <c r="P357" s="219"/>
      <c r="Q357" s="219"/>
      <c r="R357" s="220"/>
      <c r="S357" s="220"/>
      <c r="T357" s="220"/>
      <c r="U357" s="220"/>
      <c r="V357" s="220"/>
      <c r="W357" s="220"/>
      <c r="X357" s="220"/>
      <c r="Y357" s="220"/>
      <c r="Z357" s="210"/>
      <c r="AA357" s="210"/>
      <c r="AB357" s="210"/>
      <c r="AC357" s="210"/>
      <c r="AD357" s="210"/>
      <c r="AE357" s="210"/>
      <c r="AF357" s="210"/>
      <c r="AG357" s="210" t="s">
        <v>141</v>
      </c>
      <c r="AH357" s="210">
        <v>0</v>
      </c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</row>
    <row r="358" spans="1:60" outlineLevel="2" x14ac:dyDescent="0.2">
      <c r="A358" s="217"/>
      <c r="B358" s="218"/>
      <c r="C358" s="243"/>
      <c r="D358" s="238"/>
      <c r="E358" s="238"/>
      <c r="F358" s="238"/>
      <c r="G358" s="238"/>
      <c r="H358" s="220"/>
      <c r="I358" s="220"/>
      <c r="J358" s="220"/>
      <c r="K358" s="220"/>
      <c r="L358" s="220"/>
      <c r="M358" s="220"/>
      <c r="N358" s="219"/>
      <c r="O358" s="219"/>
      <c r="P358" s="219"/>
      <c r="Q358" s="219"/>
      <c r="R358" s="220"/>
      <c r="S358" s="220"/>
      <c r="T358" s="220"/>
      <c r="U358" s="220"/>
      <c r="V358" s="220"/>
      <c r="W358" s="220"/>
      <c r="X358" s="220"/>
      <c r="Y358" s="220"/>
      <c r="Z358" s="210"/>
      <c r="AA358" s="210"/>
      <c r="AB358" s="210"/>
      <c r="AC358" s="210"/>
      <c r="AD358" s="210"/>
      <c r="AE358" s="210"/>
      <c r="AF358" s="210"/>
      <c r="AG358" s="210" t="s">
        <v>143</v>
      </c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</row>
    <row r="359" spans="1:60" outlineLevel="1" x14ac:dyDescent="0.2">
      <c r="A359" s="231">
        <v>86</v>
      </c>
      <c r="B359" s="232" t="s">
        <v>498</v>
      </c>
      <c r="C359" s="241" t="s">
        <v>499</v>
      </c>
      <c r="D359" s="233" t="s">
        <v>198</v>
      </c>
      <c r="E359" s="234">
        <v>2.7</v>
      </c>
      <c r="F359" s="235"/>
      <c r="G359" s="236">
        <f>ROUND(E359*F359,2)</f>
        <v>0</v>
      </c>
      <c r="H359" s="235"/>
      <c r="I359" s="236">
        <f>ROUND(E359*H359,2)</f>
        <v>0</v>
      </c>
      <c r="J359" s="235"/>
      <c r="K359" s="236">
        <f>ROUND(E359*J359,2)</f>
        <v>0</v>
      </c>
      <c r="L359" s="236">
        <v>21</v>
      </c>
      <c r="M359" s="236">
        <f>G359*(1+L359/100)</f>
        <v>0</v>
      </c>
      <c r="N359" s="234">
        <v>0</v>
      </c>
      <c r="O359" s="234">
        <f>ROUND(E359*N359,2)</f>
        <v>0</v>
      </c>
      <c r="P359" s="234">
        <v>4.6000000000000001E-4</v>
      </c>
      <c r="Q359" s="234">
        <f>ROUND(E359*P359,2)</f>
        <v>0</v>
      </c>
      <c r="R359" s="236" t="s">
        <v>493</v>
      </c>
      <c r="S359" s="236" t="s">
        <v>135</v>
      </c>
      <c r="T359" s="237" t="s">
        <v>135</v>
      </c>
      <c r="U359" s="220">
        <v>1.35</v>
      </c>
      <c r="V359" s="220">
        <f>ROUND(E359*U359,2)</f>
        <v>3.65</v>
      </c>
      <c r="W359" s="220"/>
      <c r="X359" s="220" t="s">
        <v>172</v>
      </c>
      <c r="Y359" s="220" t="s">
        <v>138</v>
      </c>
      <c r="Z359" s="210"/>
      <c r="AA359" s="210"/>
      <c r="AB359" s="210"/>
      <c r="AC359" s="210"/>
      <c r="AD359" s="210"/>
      <c r="AE359" s="210"/>
      <c r="AF359" s="210"/>
      <c r="AG359" s="210" t="s">
        <v>173</v>
      </c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</row>
    <row r="360" spans="1:60" outlineLevel="2" x14ac:dyDescent="0.2">
      <c r="A360" s="217"/>
      <c r="B360" s="218"/>
      <c r="C360" s="242" t="s">
        <v>501</v>
      </c>
      <c r="D360" s="221"/>
      <c r="E360" s="222">
        <v>2.7</v>
      </c>
      <c r="F360" s="220"/>
      <c r="G360" s="220"/>
      <c r="H360" s="220"/>
      <c r="I360" s="220"/>
      <c r="J360" s="220"/>
      <c r="K360" s="220"/>
      <c r="L360" s="220"/>
      <c r="M360" s="220"/>
      <c r="N360" s="219"/>
      <c r="O360" s="219"/>
      <c r="P360" s="219"/>
      <c r="Q360" s="219"/>
      <c r="R360" s="220"/>
      <c r="S360" s="220"/>
      <c r="T360" s="220"/>
      <c r="U360" s="220"/>
      <c r="V360" s="220"/>
      <c r="W360" s="220"/>
      <c r="X360" s="220"/>
      <c r="Y360" s="220"/>
      <c r="Z360" s="210"/>
      <c r="AA360" s="210"/>
      <c r="AB360" s="210"/>
      <c r="AC360" s="210"/>
      <c r="AD360" s="210"/>
      <c r="AE360" s="210"/>
      <c r="AF360" s="210"/>
      <c r="AG360" s="210" t="s">
        <v>141</v>
      </c>
      <c r="AH360" s="210">
        <v>0</v>
      </c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</row>
    <row r="361" spans="1:60" outlineLevel="2" x14ac:dyDescent="0.2">
      <c r="A361" s="217"/>
      <c r="B361" s="218"/>
      <c r="C361" s="243"/>
      <c r="D361" s="238"/>
      <c r="E361" s="238"/>
      <c r="F361" s="238"/>
      <c r="G361" s="238"/>
      <c r="H361" s="220"/>
      <c r="I361" s="220"/>
      <c r="J361" s="220"/>
      <c r="K361" s="220"/>
      <c r="L361" s="220"/>
      <c r="M361" s="220"/>
      <c r="N361" s="219"/>
      <c r="O361" s="219"/>
      <c r="P361" s="219"/>
      <c r="Q361" s="219"/>
      <c r="R361" s="220"/>
      <c r="S361" s="220"/>
      <c r="T361" s="220"/>
      <c r="U361" s="220"/>
      <c r="V361" s="220"/>
      <c r="W361" s="220"/>
      <c r="X361" s="220"/>
      <c r="Y361" s="220"/>
      <c r="Z361" s="210"/>
      <c r="AA361" s="210"/>
      <c r="AB361" s="210"/>
      <c r="AC361" s="210"/>
      <c r="AD361" s="210"/>
      <c r="AE361" s="210"/>
      <c r="AF361" s="210"/>
      <c r="AG361" s="210" t="s">
        <v>143</v>
      </c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</row>
    <row r="362" spans="1:60" ht="22.5" outlineLevel="1" x14ac:dyDescent="0.2">
      <c r="A362" s="231">
        <v>87</v>
      </c>
      <c r="B362" s="232" t="s">
        <v>502</v>
      </c>
      <c r="C362" s="241" t="s">
        <v>503</v>
      </c>
      <c r="D362" s="233" t="s">
        <v>170</v>
      </c>
      <c r="E362" s="234">
        <v>80</v>
      </c>
      <c r="F362" s="235"/>
      <c r="G362" s="236">
        <f>ROUND(E362*F362,2)</f>
        <v>0</v>
      </c>
      <c r="H362" s="235"/>
      <c r="I362" s="236">
        <f>ROUND(E362*H362,2)</f>
        <v>0</v>
      </c>
      <c r="J362" s="235"/>
      <c r="K362" s="236">
        <f>ROUND(E362*J362,2)</f>
        <v>0</v>
      </c>
      <c r="L362" s="236">
        <v>21</v>
      </c>
      <c r="M362" s="236">
        <f>G362*(1+L362/100)</f>
        <v>0</v>
      </c>
      <c r="N362" s="234">
        <v>0</v>
      </c>
      <c r="O362" s="234">
        <f>ROUND(E362*N362,2)</f>
        <v>0</v>
      </c>
      <c r="P362" s="234">
        <v>0</v>
      </c>
      <c r="Q362" s="234">
        <f>ROUND(E362*P362,2)</f>
        <v>0</v>
      </c>
      <c r="R362" s="236" t="s">
        <v>171</v>
      </c>
      <c r="S362" s="236" t="s">
        <v>135</v>
      </c>
      <c r="T362" s="237" t="s">
        <v>135</v>
      </c>
      <c r="U362" s="220">
        <v>0.12</v>
      </c>
      <c r="V362" s="220">
        <f>ROUND(E362*U362,2)</f>
        <v>9.6</v>
      </c>
      <c r="W362" s="220"/>
      <c r="X362" s="220" t="s">
        <v>172</v>
      </c>
      <c r="Y362" s="220" t="s">
        <v>138</v>
      </c>
      <c r="Z362" s="210"/>
      <c r="AA362" s="210"/>
      <c r="AB362" s="210"/>
      <c r="AC362" s="210"/>
      <c r="AD362" s="210"/>
      <c r="AE362" s="210"/>
      <c r="AF362" s="210"/>
      <c r="AG362" s="210" t="s">
        <v>173</v>
      </c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</row>
    <row r="363" spans="1:60" ht="22.5" outlineLevel="2" x14ac:dyDescent="0.2">
      <c r="A363" s="217"/>
      <c r="B363" s="218"/>
      <c r="C363" s="251" t="s">
        <v>504</v>
      </c>
      <c r="D363" s="248"/>
      <c r="E363" s="248"/>
      <c r="F363" s="248"/>
      <c r="G363" s="248"/>
      <c r="H363" s="220"/>
      <c r="I363" s="220"/>
      <c r="J363" s="220"/>
      <c r="K363" s="220"/>
      <c r="L363" s="220"/>
      <c r="M363" s="220"/>
      <c r="N363" s="219"/>
      <c r="O363" s="219"/>
      <c r="P363" s="219"/>
      <c r="Q363" s="219"/>
      <c r="R363" s="220"/>
      <c r="S363" s="220"/>
      <c r="T363" s="220"/>
      <c r="U363" s="220"/>
      <c r="V363" s="220"/>
      <c r="W363" s="220"/>
      <c r="X363" s="220"/>
      <c r="Y363" s="220"/>
      <c r="Z363" s="210"/>
      <c r="AA363" s="210"/>
      <c r="AB363" s="210"/>
      <c r="AC363" s="210"/>
      <c r="AD363" s="210"/>
      <c r="AE363" s="210"/>
      <c r="AF363" s="210"/>
      <c r="AG363" s="210" t="s">
        <v>175</v>
      </c>
      <c r="AH363" s="210"/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49" t="str">
        <f>C363</f>
        <v>krajníků, desek nebo panelů od spojovacího materiálu s odklizením a uložením očištěných hmot a spojovacího materiálu na skládku na vzdálenost do 10 m</v>
      </c>
      <c r="BB363" s="210"/>
      <c r="BC363" s="210"/>
      <c r="BD363" s="210"/>
      <c r="BE363" s="210"/>
      <c r="BF363" s="210"/>
      <c r="BG363" s="210"/>
      <c r="BH363" s="210"/>
    </row>
    <row r="364" spans="1:60" outlineLevel="2" x14ac:dyDescent="0.2">
      <c r="A364" s="217"/>
      <c r="B364" s="218"/>
      <c r="C364" s="242" t="s">
        <v>368</v>
      </c>
      <c r="D364" s="221"/>
      <c r="E364" s="222">
        <v>40</v>
      </c>
      <c r="F364" s="220"/>
      <c r="G364" s="220"/>
      <c r="H364" s="220"/>
      <c r="I364" s="220"/>
      <c r="J364" s="220"/>
      <c r="K364" s="220"/>
      <c r="L364" s="220"/>
      <c r="M364" s="220"/>
      <c r="N364" s="219"/>
      <c r="O364" s="219"/>
      <c r="P364" s="219"/>
      <c r="Q364" s="219"/>
      <c r="R364" s="220"/>
      <c r="S364" s="220"/>
      <c r="T364" s="220"/>
      <c r="U364" s="220"/>
      <c r="V364" s="220"/>
      <c r="W364" s="220"/>
      <c r="X364" s="220"/>
      <c r="Y364" s="220"/>
      <c r="Z364" s="210"/>
      <c r="AA364" s="210"/>
      <c r="AB364" s="210"/>
      <c r="AC364" s="210"/>
      <c r="AD364" s="210"/>
      <c r="AE364" s="210"/>
      <c r="AF364" s="210"/>
      <c r="AG364" s="210" t="s">
        <v>141</v>
      </c>
      <c r="AH364" s="210">
        <v>5</v>
      </c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  <c r="BH364" s="210"/>
    </row>
    <row r="365" spans="1:60" outlineLevel="3" x14ac:dyDescent="0.2">
      <c r="A365" s="217"/>
      <c r="B365" s="218"/>
      <c r="C365" s="242" t="s">
        <v>364</v>
      </c>
      <c r="D365" s="221"/>
      <c r="E365" s="222">
        <v>40</v>
      </c>
      <c r="F365" s="220"/>
      <c r="G365" s="220"/>
      <c r="H365" s="220"/>
      <c r="I365" s="220"/>
      <c r="J365" s="220"/>
      <c r="K365" s="220"/>
      <c r="L365" s="220"/>
      <c r="M365" s="220"/>
      <c r="N365" s="219"/>
      <c r="O365" s="219"/>
      <c r="P365" s="219"/>
      <c r="Q365" s="219"/>
      <c r="R365" s="220"/>
      <c r="S365" s="220"/>
      <c r="T365" s="220"/>
      <c r="U365" s="220"/>
      <c r="V365" s="220"/>
      <c r="W365" s="220"/>
      <c r="X365" s="220"/>
      <c r="Y365" s="220"/>
      <c r="Z365" s="210"/>
      <c r="AA365" s="210"/>
      <c r="AB365" s="210"/>
      <c r="AC365" s="210"/>
      <c r="AD365" s="210"/>
      <c r="AE365" s="210"/>
      <c r="AF365" s="210"/>
      <c r="AG365" s="210" t="s">
        <v>141</v>
      </c>
      <c r="AH365" s="210">
        <v>5</v>
      </c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  <c r="BH365" s="210"/>
    </row>
    <row r="366" spans="1:60" outlineLevel="2" x14ac:dyDescent="0.2">
      <c r="A366" s="217"/>
      <c r="B366" s="218"/>
      <c r="C366" s="243"/>
      <c r="D366" s="238"/>
      <c r="E366" s="238"/>
      <c r="F366" s="238"/>
      <c r="G366" s="238"/>
      <c r="H366" s="220"/>
      <c r="I366" s="220"/>
      <c r="J366" s="220"/>
      <c r="K366" s="220"/>
      <c r="L366" s="220"/>
      <c r="M366" s="220"/>
      <c r="N366" s="219"/>
      <c r="O366" s="219"/>
      <c r="P366" s="219"/>
      <c r="Q366" s="219"/>
      <c r="R366" s="220"/>
      <c r="S366" s="220"/>
      <c r="T366" s="220"/>
      <c r="U366" s="220"/>
      <c r="V366" s="220"/>
      <c r="W366" s="220"/>
      <c r="X366" s="220"/>
      <c r="Y366" s="220"/>
      <c r="Z366" s="210"/>
      <c r="AA366" s="210"/>
      <c r="AB366" s="210"/>
      <c r="AC366" s="210"/>
      <c r="AD366" s="210"/>
      <c r="AE366" s="210"/>
      <c r="AF366" s="210"/>
      <c r="AG366" s="210" t="s">
        <v>143</v>
      </c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  <c r="BH366" s="210"/>
    </row>
    <row r="367" spans="1:60" ht="22.5" outlineLevel="1" x14ac:dyDescent="0.2">
      <c r="A367" s="231">
        <v>88</v>
      </c>
      <c r="B367" s="232" t="s">
        <v>505</v>
      </c>
      <c r="C367" s="241" t="s">
        <v>506</v>
      </c>
      <c r="D367" s="233" t="s">
        <v>170</v>
      </c>
      <c r="E367" s="234">
        <v>40</v>
      </c>
      <c r="F367" s="235"/>
      <c r="G367" s="236">
        <f>ROUND(E367*F367,2)</f>
        <v>0</v>
      </c>
      <c r="H367" s="235"/>
      <c r="I367" s="236">
        <f>ROUND(E367*H367,2)</f>
        <v>0</v>
      </c>
      <c r="J367" s="235"/>
      <c r="K367" s="236">
        <f>ROUND(E367*J367,2)</f>
        <v>0</v>
      </c>
      <c r="L367" s="236">
        <v>21</v>
      </c>
      <c r="M367" s="236">
        <f>G367*(1+L367/100)</f>
        <v>0</v>
      </c>
      <c r="N367" s="234">
        <v>0</v>
      </c>
      <c r="O367" s="234">
        <f>ROUND(E367*N367,2)</f>
        <v>0</v>
      </c>
      <c r="P367" s="234">
        <v>0</v>
      </c>
      <c r="Q367" s="234">
        <f>ROUND(E367*P367,2)</f>
        <v>0</v>
      </c>
      <c r="R367" s="236" t="s">
        <v>171</v>
      </c>
      <c r="S367" s="236" t="s">
        <v>135</v>
      </c>
      <c r="T367" s="237" t="s">
        <v>135</v>
      </c>
      <c r="U367" s="220">
        <v>0.1</v>
      </c>
      <c r="V367" s="220">
        <f>ROUND(E367*U367,2)</f>
        <v>4</v>
      </c>
      <c r="W367" s="220"/>
      <c r="X367" s="220" t="s">
        <v>172</v>
      </c>
      <c r="Y367" s="220" t="s">
        <v>138</v>
      </c>
      <c r="Z367" s="210"/>
      <c r="AA367" s="210"/>
      <c r="AB367" s="210"/>
      <c r="AC367" s="210"/>
      <c r="AD367" s="210"/>
      <c r="AE367" s="210"/>
      <c r="AF367" s="210"/>
      <c r="AG367" s="210" t="s">
        <v>173</v>
      </c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</row>
    <row r="368" spans="1:60" ht="22.5" outlineLevel="2" x14ac:dyDescent="0.2">
      <c r="A368" s="217"/>
      <c r="B368" s="218"/>
      <c r="C368" s="251" t="s">
        <v>507</v>
      </c>
      <c r="D368" s="248"/>
      <c r="E368" s="248"/>
      <c r="F368" s="248"/>
      <c r="G368" s="248"/>
      <c r="H368" s="220"/>
      <c r="I368" s="220"/>
      <c r="J368" s="220"/>
      <c r="K368" s="220"/>
      <c r="L368" s="220"/>
      <c r="M368" s="220"/>
      <c r="N368" s="219"/>
      <c r="O368" s="219"/>
      <c r="P368" s="219"/>
      <c r="Q368" s="219"/>
      <c r="R368" s="220"/>
      <c r="S368" s="220"/>
      <c r="T368" s="220"/>
      <c r="U368" s="220"/>
      <c r="V368" s="220"/>
      <c r="W368" s="220"/>
      <c r="X368" s="220"/>
      <c r="Y368" s="220"/>
      <c r="Z368" s="210"/>
      <c r="AA368" s="210"/>
      <c r="AB368" s="210"/>
      <c r="AC368" s="210"/>
      <c r="AD368" s="210"/>
      <c r="AE368" s="210"/>
      <c r="AF368" s="210"/>
      <c r="AG368" s="210" t="s">
        <v>175</v>
      </c>
      <c r="AH368" s="210"/>
      <c r="AI368" s="210"/>
      <c r="AJ368" s="210"/>
      <c r="AK368" s="210"/>
      <c r="AL368" s="210"/>
      <c r="AM368" s="210"/>
      <c r="AN368" s="210"/>
      <c r="AO368" s="210"/>
      <c r="AP368" s="210"/>
      <c r="AQ368" s="210"/>
      <c r="AR368" s="210"/>
      <c r="AS368" s="210"/>
      <c r="AT368" s="210"/>
      <c r="AU368" s="210"/>
      <c r="AV368" s="210"/>
      <c r="AW368" s="210"/>
      <c r="AX368" s="210"/>
      <c r="AY368" s="210"/>
      <c r="AZ368" s="210"/>
      <c r="BA368" s="249" t="str">
        <f>C368</f>
        <v>od spojovacího materiálu, s uložením očištěných kostek na skládku, s odklizením odpadových hmot na hromady a s odklizením vybouraných kostek na vzdálenost do 3 m</v>
      </c>
      <c r="BB368" s="210"/>
      <c r="BC368" s="210"/>
      <c r="BD368" s="210"/>
      <c r="BE368" s="210"/>
      <c r="BF368" s="210"/>
      <c r="BG368" s="210"/>
      <c r="BH368" s="210"/>
    </row>
    <row r="369" spans="1:60" outlineLevel="2" x14ac:dyDescent="0.2">
      <c r="A369" s="217"/>
      <c r="B369" s="218"/>
      <c r="C369" s="242" t="s">
        <v>360</v>
      </c>
      <c r="D369" s="221"/>
      <c r="E369" s="222">
        <v>40</v>
      </c>
      <c r="F369" s="220"/>
      <c r="G369" s="220"/>
      <c r="H369" s="220"/>
      <c r="I369" s="220"/>
      <c r="J369" s="220"/>
      <c r="K369" s="220"/>
      <c r="L369" s="220"/>
      <c r="M369" s="220"/>
      <c r="N369" s="219"/>
      <c r="O369" s="219"/>
      <c r="P369" s="219"/>
      <c r="Q369" s="219"/>
      <c r="R369" s="220"/>
      <c r="S369" s="220"/>
      <c r="T369" s="220"/>
      <c r="U369" s="220"/>
      <c r="V369" s="220"/>
      <c r="W369" s="220"/>
      <c r="X369" s="220"/>
      <c r="Y369" s="220"/>
      <c r="Z369" s="210"/>
      <c r="AA369" s="210"/>
      <c r="AB369" s="210"/>
      <c r="AC369" s="210"/>
      <c r="AD369" s="210"/>
      <c r="AE369" s="210"/>
      <c r="AF369" s="210"/>
      <c r="AG369" s="210" t="s">
        <v>141</v>
      </c>
      <c r="AH369" s="210">
        <v>5</v>
      </c>
      <c r="AI369" s="210"/>
      <c r="AJ369" s="210"/>
      <c r="AK369" s="210"/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F369" s="210"/>
      <c r="BG369" s="210"/>
      <c r="BH369" s="210"/>
    </row>
    <row r="370" spans="1:60" outlineLevel="2" x14ac:dyDescent="0.2">
      <c r="A370" s="217"/>
      <c r="B370" s="218"/>
      <c r="C370" s="243"/>
      <c r="D370" s="238"/>
      <c r="E370" s="238"/>
      <c r="F370" s="238"/>
      <c r="G370" s="238"/>
      <c r="H370" s="220"/>
      <c r="I370" s="220"/>
      <c r="J370" s="220"/>
      <c r="K370" s="220"/>
      <c r="L370" s="220"/>
      <c r="M370" s="220"/>
      <c r="N370" s="219"/>
      <c r="O370" s="219"/>
      <c r="P370" s="219"/>
      <c r="Q370" s="219"/>
      <c r="R370" s="220"/>
      <c r="S370" s="220"/>
      <c r="T370" s="220"/>
      <c r="U370" s="220"/>
      <c r="V370" s="220"/>
      <c r="W370" s="220"/>
      <c r="X370" s="220"/>
      <c r="Y370" s="220"/>
      <c r="Z370" s="210"/>
      <c r="AA370" s="210"/>
      <c r="AB370" s="210"/>
      <c r="AC370" s="210"/>
      <c r="AD370" s="210"/>
      <c r="AE370" s="210"/>
      <c r="AF370" s="210"/>
      <c r="AG370" s="210" t="s">
        <v>143</v>
      </c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</row>
    <row r="371" spans="1:60" x14ac:dyDescent="0.2">
      <c r="A371" s="224" t="s">
        <v>130</v>
      </c>
      <c r="B371" s="225" t="s">
        <v>93</v>
      </c>
      <c r="C371" s="240" t="s">
        <v>94</v>
      </c>
      <c r="D371" s="226"/>
      <c r="E371" s="227"/>
      <c r="F371" s="228"/>
      <c r="G371" s="228">
        <f>SUMIF(AG372:AG378,"&lt;&gt;NOR",G372:G378)</f>
        <v>0</v>
      </c>
      <c r="H371" s="228"/>
      <c r="I371" s="228">
        <f>SUM(I372:I378)</f>
        <v>0</v>
      </c>
      <c r="J371" s="228"/>
      <c r="K371" s="228">
        <f>SUM(K372:K378)</f>
        <v>0</v>
      </c>
      <c r="L371" s="228"/>
      <c r="M371" s="228">
        <f>SUM(M372:M378)</f>
        <v>0</v>
      </c>
      <c r="N371" s="227"/>
      <c r="O371" s="227">
        <f>SUM(O372:O378)</f>
        <v>0</v>
      </c>
      <c r="P371" s="227"/>
      <c r="Q371" s="227">
        <f>SUM(Q372:Q378)</f>
        <v>0</v>
      </c>
      <c r="R371" s="228"/>
      <c r="S371" s="228"/>
      <c r="T371" s="229"/>
      <c r="U371" s="223"/>
      <c r="V371" s="223">
        <f>SUM(V372:V378)</f>
        <v>0</v>
      </c>
      <c r="W371" s="223"/>
      <c r="X371" s="223"/>
      <c r="Y371" s="223"/>
      <c r="AG371" t="s">
        <v>131</v>
      </c>
    </row>
    <row r="372" spans="1:60" ht="22.5" outlineLevel="1" x14ac:dyDescent="0.2">
      <c r="A372" s="231">
        <v>89</v>
      </c>
      <c r="B372" s="232" t="s">
        <v>508</v>
      </c>
      <c r="C372" s="241" t="s">
        <v>509</v>
      </c>
      <c r="D372" s="233" t="s">
        <v>345</v>
      </c>
      <c r="E372" s="234">
        <v>10.1</v>
      </c>
      <c r="F372" s="235"/>
      <c r="G372" s="236">
        <f>ROUND(E372*F372,2)</f>
        <v>0</v>
      </c>
      <c r="H372" s="235"/>
      <c r="I372" s="236">
        <f>ROUND(E372*H372,2)</f>
        <v>0</v>
      </c>
      <c r="J372" s="235"/>
      <c r="K372" s="236">
        <f>ROUND(E372*J372,2)</f>
        <v>0</v>
      </c>
      <c r="L372" s="236">
        <v>21</v>
      </c>
      <c r="M372" s="236">
        <f>G372*(1+L372/100)</f>
        <v>0</v>
      </c>
      <c r="N372" s="234">
        <v>0</v>
      </c>
      <c r="O372" s="234">
        <f>ROUND(E372*N372,2)</f>
        <v>0</v>
      </c>
      <c r="P372" s="234">
        <v>0</v>
      </c>
      <c r="Q372" s="234">
        <f>ROUND(E372*P372,2)</f>
        <v>0</v>
      </c>
      <c r="R372" s="236" t="s">
        <v>493</v>
      </c>
      <c r="S372" s="236" t="s">
        <v>135</v>
      </c>
      <c r="T372" s="237" t="s">
        <v>135</v>
      </c>
      <c r="U372" s="220">
        <v>0</v>
      </c>
      <c r="V372" s="220">
        <f>ROUND(E372*U372,2)</f>
        <v>0</v>
      </c>
      <c r="W372" s="220"/>
      <c r="X372" s="220" t="s">
        <v>172</v>
      </c>
      <c r="Y372" s="220" t="s">
        <v>138</v>
      </c>
      <c r="Z372" s="210"/>
      <c r="AA372" s="210"/>
      <c r="AB372" s="210"/>
      <c r="AC372" s="210"/>
      <c r="AD372" s="210"/>
      <c r="AE372" s="210"/>
      <c r="AF372" s="210"/>
      <c r="AG372" s="210" t="s">
        <v>173</v>
      </c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</row>
    <row r="373" spans="1:60" outlineLevel="2" x14ac:dyDescent="0.2">
      <c r="A373" s="217"/>
      <c r="B373" s="218"/>
      <c r="C373" s="242" t="s">
        <v>510</v>
      </c>
      <c r="D373" s="221"/>
      <c r="E373" s="222">
        <v>10.1</v>
      </c>
      <c r="F373" s="220"/>
      <c r="G373" s="220"/>
      <c r="H373" s="220"/>
      <c r="I373" s="220"/>
      <c r="J373" s="220"/>
      <c r="K373" s="220"/>
      <c r="L373" s="220"/>
      <c r="M373" s="220"/>
      <c r="N373" s="219"/>
      <c r="O373" s="219"/>
      <c r="P373" s="219"/>
      <c r="Q373" s="219"/>
      <c r="R373" s="220"/>
      <c r="S373" s="220"/>
      <c r="T373" s="220"/>
      <c r="U373" s="220"/>
      <c r="V373" s="220"/>
      <c r="W373" s="220"/>
      <c r="X373" s="220"/>
      <c r="Y373" s="220"/>
      <c r="Z373" s="210"/>
      <c r="AA373" s="210"/>
      <c r="AB373" s="210"/>
      <c r="AC373" s="210"/>
      <c r="AD373" s="210"/>
      <c r="AE373" s="210"/>
      <c r="AF373" s="210"/>
      <c r="AG373" s="210" t="s">
        <v>141</v>
      </c>
      <c r="AH373" s="210">
        <v>5</v>
      </c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</row>
    <row r="374" spans="1:60" outlineLevel="2" x14ac:dyDescent="0.2">
      <c r="A374" s="217"/>
      <c r="B374" s="218"/>
      <c r="C374" s="243"/>
      <c r="D374" s="238"/>
      <c r="E374" s="238"/>
      <c r="F374" s="238"/>
      <c r="G374" s="238"/>
      <c r="H374" s="220"/>
      <c r="I374" s="220"/>
      <c r="J374" s="220"/>
      <c r="K374" s="220"/>
      <c r="L374" s="220"/>
      <c r="M374" s="220"/>
      <c r="N374" s="219"/>
      <c r="O374" s="219"/>
      <c r="P374" s="219"/>
      <c r="Q374" s="219"/>
      <c r="R374" s="220"/>
      <c r="S374" s="220"/>
      <c r="T374" s="220"/>
      <c r="U374" s="220"/>
      <c r="V374" s="220"/>
      <c r="W374" s="220"/>
      <c r="X374" s="220"/>
      <c r="Y374" s="220"/>
      <c r="Z374" s="210"/>
      <c r="AA374" s="210"/>
      <c r="AB374" s="210"/>
      <c r="AC374" s="210"/>
      <c r="AD374" s="210"/>
      <c r="AE374" s="210"/>
      <c r="AF374" s="210"/>
      <c r="AG374" s="210" t="s">
        <v>143</v>
      </c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</row>
    <row r="375" spans="1:60" ht="22.5" outlineLevel="1" x14ac:dyDescent="0.2">
      <c r="A375" s="231">
        <v>90</v>
      </c>
      <c r="B375" s="232" t="s">
        <v>511</v>
      </c>
      <c r="C375" s="241" t="s">
        <v>512</v>
      </c>
      <c r="D375" s="233" t="s">
        <v>345</v>
      </c>
      <c r="E375" s="234">
        <v>10.384</v>
      </c>
      <c r="F375" s="235"/>
      <c r="G375" s="236">
        <f>ROUND(E375*F375,2)</f>
        <v>0</v>
      </c>
      <c r="H375" s="235"/>
      <c r="I375" s="236">
        <f>ROUND(E375*H375,2)</f>
        <v>0</v>
      </c>
      <c r="J375" s="235"/>
      <c r="K375" s="236">
        <f>ROUND(E375*J375,2)</f>
        <v>0</v>
      </c>
      <c r="L375" s="236">
        <v>21</v>
      </c>
      <c r="M375" s="236">
        <f>G375*(1+L375/100)</f>
        <v>0</v>
      </c>
      <c r="N375" s="234">
        <v>0</v>
      </c>
      <c r="O375" s="234">
        <f>ROUND(E375*N375,2)</f>
        <v>0</v>
      </c>
      <c r="P375" s="234">
        <v>0</v>
      </c>
      <c r="Q375" s="234">
        <f>ROUND(E375*P375,2)</f>
        <v>0</v>
      </c>
      <c r="R375" s="236" t="s">
        <v>493</v>
      </c>
      <c r="S375" s="236" t="s">
        <v>135</v>
      </c>
      <c r="T375" s="237" t="s">
        <v>135</v>
      </c>
      <c r="U375" s="220">
        <v>0</v>
      </c>
      <c r="V375" s="220">
        <f>ROUND(E375*U375,2)</f>
        <v>0</v>
      </c>
      <c r="W375" s="220"/>
      <c r="X375" s="220" t="s">
        <v>172</v>
      </c>
      <c r="Y375" s="220" t="s">
        <v>138</v>
      </c>
      <c r="Z375" s="210"/>
      <c r="AA375" s="210"/>
      <c r="AB375" s="210"/>
      <c r="AC375" s="210"/>
      <c r="AD375" s="210"/>
      <c r="AE375" s="210"/>
      <c r="AF375" s="210"/>
      <c r="AG375" s="210" t="s">
        <v>173</v>
      </c>
      <c r="AH375" s="210"/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/>
      <c r="AS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F375" s="210"/>
      <c r="BG375" s="210"/>
      <c r="BH375" s="210"/>
    </row>
    <row r="376" spans="1:60" outlineLevel="2" x14ac:dyDescent="0.2">
      <c r="A376" s="217"/>
      <c r="B376" s="218"/>
      <c r="C376" s="242" t="s">
        <v>513</v>
      </c>
      <c r="D376" s="221"/>
      <c r="E376" s="222">
        <v>1.1879999999999999</v>
      </c>
      <c r="F376" s="220"/>
      <c r="G376" s="220"/>
      <c r="H376" s="220"/>
      <c r="I376" s="220"/>
      <c r="J376" s="220"/>
      <c r="K376" s="220"/>
      <c r="L376" s="220"/>
      <c r="M376" s="220"/>
      <c r="N376" s="219"/>
      <c r="O376" s="219"/>
      <c r="P376" s="219"/>
      <c r="Q376" s="219"/>
      <c r="R376" s="220"/>
      <c r="S376" s="220"/>
      <c r="T376" s="220"/>
      <c r="U376" s="220"/>
      <c r="V376" s="220"/>
      <c r="W376" s="220"/>
      <c r="X376" s="220"/>
      <c r="Y376" s="220"/>
      <c r="Z376" s="210"/>
      <c r="AA376" s="210"/>
      <c r="AB376" s="210"/>
      <c r="AC376" s="210"/>
      <c r="AD376" s="210"/>
      <c r="AE376" s="210"/>
      <c r="AF376" s="210"/>
      <c r="AG376" s="210" t="s">
        <v>141</v>
      </c>
      <c r="AH376" s="210">
        <v>7</v>
      </c>
      <c r="AI376" s="210"/>
      <c r="AJ376" s="210"/>
      <c r="AK376" s="210"/>
      <c r="AL376" s="210"/>
      <c r="AM376" s="210"/>
      <c r="AN376" s="210"/>
      <c r="AO376" s="210"/>
      <c r="AP376" s="210"/>
      <c r="AQ376" s="210"/>
      <c r="AR376" s="210"/>
      <c r="AS376" s="210"/>
      <c r="AT376" s="210"/>
      <c r="AU376" s="210"/>
      <c r="AV376" s="210"/>
      <c r="AW376" s="210"/>
      <c r="AX376" s="210"/>
      <c r="AY376" s="210"/>
      <c r="AZ376" s="210"/>
      <c r="BA376" s="210"/>
      <c r="BB376" s="210"/>
      <c r="BC376" s="210"/>
      <c r="BD376" s="210"/>
      <c r="BE376" s="210"/>
      <c r="BF376" s="210"/>
      <c r="BG376" s="210"/>
      <c r="BH376" s="210"/>
    </row>
    <row r="377" spans="1:60" outlineLevel="3" x14ac:dyDescent="0.2">
      <c r="A377" s="217"/>
      <c r="B377" s="218"/>
      <c r="C377" s="242" t="s">
        <v>514</v>
      </c>
      <c r="D377" s="221"/>
      <c r="E377" s="222">
        <v>9.1959999999999997</v>
      </c>
      <c r="F377" s="220"/>
      <c r="G377" s="220"/>
      <c r="H377" s="220"/>
      <c r="I377" s="220"/>
      <c r="J377" s="220"/>
      <c r="K377" s="220"/>
      <c r="L377" s="220"/>
      <c r="M377" s="220"/>
      <c r="N377" s="219"/>
      <c r="O377" s="219"/>
      <c r="P377" s="219"/>
      <c r="Q377" s="219"/>
      <c r="R377" s="220"/>
      <c r="S377" s="220"/>
      <c r="T377" s="220"/>
      <c r="U377" s="220"/>
      <c r="V377" s="220"/>
      <c r="W377" s="220"/>
      <c r="X377" s="220"/>
      <c r="Y377" s="220"/>
      <c r="Z377" s="210"/>
      <c r="AA377" s="210"/>
      <c r="AB377" s="210"/>
      <c r="AC377" s="210"/>
      <c r="AD377" s="210"/>
      <c r="AE377" s="210"/>
      <c r="AF377" s="210"/>
      <c r="AG377" s="210" t="s">
        <v>141</v>
      </c>
      <c r="AH377" s="210">
        <v>7</v>
      </c>
      <c r="AI377" s="210"/>
      <c r="AJ377" s="210"/>
      <c r="AK377" s="210"/>
      <c r="AL377" s="210"/>
      <c r="AM377" s="210"/>
      <c r="AN377" s="210"/>
      <c r="AO377" s="210"/>
      <c r="AP377" s="210"/>
      <c r="AQ377" s="210"/>
      <c r="AR377" s="210"/>
      <c r="AS377" s="210"/>
      <c r="AT377" s="210"/>
      <c r="AU377" s="210"/>
      <c r="AV377" s="210"/>
      <c r="AW377" s="210"/>
      <c r="AX377" s="210"/>
      <c r="AY377" s="210"/>
      <c r="AZ377" s="210"/>
      <c r="BA377" s="210"/>
      <c r="BB377" s="210"/>
      <c r="BC377" s="210"/>
      <c r="BD377" s="210"/>
      <c r="BE377" s="210"/>
      <c r="BF377" s="210"/>
      <c r="BG377" s="210"/>
      <c r="BH377" s="210"/>
    </row>
    <row r="378" spans="1:60" outlineLevel="2" x14ac:dyDescent="0.2">
      <c r="A378" s="217"/>
      <c r="B378" s="218"/>
      <c r="C378" s="243"/>
      <c r="D378" s="238"/>
      <c r="E378" s="238"/>
      <c r="F378" s="238"/>
      <c r="G378" s="238"/>
      <c r="H378" s="220"/>
      <c r="I378" s="220"/>
      <c r="J378" s="220"/>
      <c r="K378" s="220"/>
      <c r="L378" s="220"/>
      <c r="M378" s="220"/>
      <c r="N378" s="219"/>
      <c r="O378" s="219"/>
      <c r="P378" s="219"/>
      <c r="Q378" s="219"/>
      <c r="R378" s="220"/>
      <c r="S378" s="220"/>
      <c r="T378" s="220"/>
      <c r="U378" s="220"/>
      <c r="V378" s="220"/>
      <c r="W378" s="220"/>
      <c r="X378" s="220"/>
      <c r="Y378" s="220"/>
      <c r="Z378" s="210"/>
      <c r="AA378" s="210"/>
      <c r="AB378" s="210"/>
      <c r="AC378" s="210"/>
      <c r="AD378" s="210"/>
      <c r="AE378" s="210"/>
      <c r="AF378" s="210"/>
      <c r="AG378" s="210" t="s">
        <v>143</v>
      </c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  <c r="BH378" s="210"/>
    </row>
    <row r="379" spans="1:60" x14ac:dyDescent="0.2">
      <c r="A379" s="224" t="s">
        <v>130</v>
      </c>
      <c r="B379" s="225" t="s">
        <v>95</v>
      </c>
      <c r="C379" s="240" t="s">
        <v>96</v>
      </c>
      <c r="D379" s="226"/>
      <c r="E379" s="227"/>
      <c r="F379" s="228"/>
      <c r="G379" s="228">
        <f>SUMIF(AG380:AG382,"&lt;&gt;NOR",G380:G382)</f>
        <v>0</v>
      </c>
      <c r="H379" s="228"/>
      <c r="I379" s="228">
        <f>SUM(I380:I382)</f>
        <v>0</v>
      </c>
      <c r="J379" s="228"/>
      <c r="K379" s="228">
        <f>SUM(K380:K382)</f>
        <v>0</v>
      </c>
      <c r="L379" s="228"/>
      <c r="M379" s="228">
        <f>SUM(M380:M382)</f>
        <v>0</v>
      </c>
      <c r="N379" s="227"/>
      <c r="O379" s="227">
        <f>SUM(O380:O382)</f>
        <v>0</v>
      </c>
      <c r="P379" s="227"/>
      <c r="Q379" s="227">
        <f>SUM(Q380:Q382)</f>
        <v>0</v>
      </c>
      <c r="R379" s="228"/>
      <c r="S379" s="228"/>
      <c r="T379" s="229"/>
      <c r="U379" s="223"/>
      <c r="V379" s="223">
        <f>SUM(V380:V382)</f>
        <v>16.809999999999999</v>
      </c>
      <c r="W379" s="223"/>
      <c r="X379" s="223"/>
      <c r="Y379" s="223"/>
      <c r="AG379" t="s">
        <v>131</v>
      </c>
    </row>
    <row r="380" spans="1:60" outlineLevel="1" x14ac:dyDescent="0.2">
      <c r="A380" s="231">
        <v>91</v>
      </c>
      <c r="B380" s="232" t="s">
        <v>515</v>
      </c>
      <c r="C380" s="241" t="s">
        <v>516</v>
      </c>
      <c r="D380" s="233" t="s">
        <v>345</v>
      </c>
      <c r="E380" s="234">
        <v>143.10210000000001</v>
      </c>
      <c r="F380" s="235"/>
      <c r="G380" s="236">
        <f>ROUND(E380*F380,2)</f>
        <v>0</v>
      </c>
      <c r="H380" s="235"/>
      <c r="I380" s="236">
        <f>ROUND(E380*H380,2)</f>
        <v>0</v>
      </c>
      <c r="J380" s="235"/>
      <c r="K380" s="236">
        <f>ROUND(E380*J380,2)</f>
        <v>0</v>
      </c>
      <c r="L380" s="236">
        <v>21</v>
      </c>
      <c r="M380" s="236">
        <f>G380*(1+L380/100)</f>
        <v>0</v>
      </c>
      <c r="N380" s="234">
        <v>0</v>
      </c>
      <c r="O380" s="234">
        <f>ROUND(E380*N380,2)</f>
        <v>0</v>
      </c>
      <c r="P380" s="234">
        <v>0</v>
      </c>
      <c r="Q380" s="234">
        <f>ROUND(E380*P380,2)</f>
        <v>0</v>
      </c>
      <c r="R380" s="236" t="s">
        <v>307</v>
      </c>
      <c r="S380" s="236" t="s">
        <v>135</v>
      </c>
      <c r="T380" s="237" t="s">
        <v>135</v>
      </c>
      <c r="U380" s="220">
        <v>0.11749999999999999</v>
      </c>
      <c r="V380" s="220">
        <f>ROUND(E380*U380,2)</f>
        <v>16.809999999999999</v>
      </c>
      <c r="W380" s="220"/>
      <c r="X380" s="220" t="s">
        <v>517</v>
      </c>
      <c r="Y380" s="220" t="s">
        <v>138</v>
      </c>
      <c r="Z380" s="210"/>
      <c r="AA380" s="210"/>
      <c r="AB380" s="210"/>
      <c r="AC380" s="210"/>
      <c r="AD380" s="210"/>
      <c r="AE380" s="210"/>
      <c r="AF380" s="210"/>
      <c r="AG380" s="210" t="s">
        <v>518</v>
      </c>
      <c r="AH380" s="210"/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  <c r="BH380" s="210"/>
    </row>
    <row r="381" spans="1:60" ht="22.5" outlineLevel="2" x14ac:dyDescent="0.2">
      <c r="A381" s="217"/>
      <c r="B381" s="218"/>
      <c r="C381" s="251" t="s">
        <v>519</v>
      </c>
      <c r="D381" s="248"/>
      <c r="E381" s="248"/>
      <c r="F381" s="248"/>
      <c r="G381" s="248"/>
      <c r="H381" s="220"/>
      <c r="I381" s="220"/>
      <c r="J381" s="220"/>
      <c r="K381" s="220"/>
      <c r="L381" s="220"/>
      <c r="M381" s="220"/>
      <c r="N381" s="219"/>
      <c r="O381" s="219"/>
      <c r="P381" s="219"/>
      <c r="Q381" s="219"/>
      <c r="R381" s="220"/>
      <c r="S381" s="220"/>
      <c r="T381" s="220"/>
      <c r="U381" s="220"/>
      <c r="V381" s="220"/>
      <c r="W381" s="220"/>
      <c r="X381" s="220"/>
      <c r="Y381" s="220"/>
      <c r="Z381" s="210"/>
      <c r="AA381" s="210"/>
      <c r="AB381" s="210"/>
      <c r="AC381" s="210"/>
      <c r="AD381" s="210"/>
      <c r="AE381" s="210"/>
      <c r="AF381" s="210"/>
      <c r="AG381" s="210" t="s">
        <v>175</v>
      </c>
      <c r="AH381" s="210"/>
      <c r="AI381" s="210"/>
      <c r="AJ381" s="210"/>
      <c r="AK381" s="210"/>
      <c r="AL381" s="210"/>
      <c r="AM381" s="210"/>
      <c r="AN381" s="210"/>
      <c r="AO381" s="210"/>
      <c r="AP381" s="210"/>
      <c r="AQ381" s="210"/>
      <c r="AR381" s="210"/>
      <c r="AS381" s="210"/>
      <c r="AT381" s="210"/>
      <c r="AU381" s="210"/>
      <c r="AV381" s="210"/>
      <c r="AW381" s="210"/>
      <c r="AX381" s="210"/>
      <c r="AY381" s="210"/>
      <c r="AZ381" s="210"/>
      <c r="BA381" s="249" t="str">
        <f>C381</f>
        <v>vodovodu nebo kanalizace ražené nebo hloubené (827 1.4, 827 2.4) z trub betonových nebo železobetonových včetně drobných objektů,</v>
      </c>
      <c r="BB381" s="210"/>
      <c r="BC381" s="210"/>
      <c r="BD381" s="210"/>
      <c r="BE381" s="210"/>
      <c r="BF381" s="210"/>
      <c r="BG381" s="210"/>
      <c r="BH381" s="210"/>
    </row>
    <row r="382" spans="1:60" outlineLevel="2" x14ac:dyDescent="0.2">
      <c r="A382" s="217"/>
      <c r="B382" s="218"/>
      <c r="C382" s="243"/>
      <c r="D382" s="238"/>
      <c r="E382" s="238"/>
      <c r="F382" s="238"/>
      <c r="G382" s="238"/>
      <c r="H382" s="220"/>
      <c r="I382" s="220"/>
      <c r="J382" s="220"/>
      <c r="K382" s="220"/>
      <c r="L382" s="220"/>
      <c r="M382" s="220"/>
      <c r="N382" s="219"/>
      <c r="O382" s="219"/>
      <c r="P382" s="219"/>
      <c r="Q382" s="219"/>
      <c r="R382" s="220"/>
      <c r="S382" s="220"/>
      <c r="T382" s="220"/>
      <c r="U382" s="220"/>
      <c r="V382" s="220"/>
      <c r="W382" s="220"/>
      <c r="X382" s="220"/>
      <c r="Y382" s="220"/>
      <c r="Z382" s="210"/>
      <c r="AA382" s="210"/>
      <c r="AB382" s="210"/>
      <c r="AC382" s="210"/>
      <c r="AD382" s="210"/>
      <c r="AE382" s="210"/>
      <c r="AF382" s="210"/>
      <c r="AG382" s="210" t="s">
        <v>143</v>
      </c>
      <c r="AH382" s="210"/>
      <c r="AI382" s="210"/>
      <c r="AJ382" s="210"/>
      <c r="AK382" s="210"/>
      <c r="AL382" s="210"/>
      <c r="AM382" s="210"/>
      <c r="AN382" s="210"/>
      <c r="AO382" s="210"/>
      <c r="AP382" s="210"/>
      <c r="AQ382" s="210"/>
      <c r="AR382" s="210"/>
      <c r="AS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F382" s="210"/>
      <c r="BG382" s="210"/>
      <c r="BH382" s="210"/>
    </row>
    <row r="383" spans="1:60" x14ac:dyDescent="0.2">
      <c r="A383" s="224" t="s">
        <v>130</v>
      </c>
      <c r="B383" s="225" t="s">
        <v>97</v>
      </c>
      <c r="C383" s="240" t="s">
        <v>94</v>
      </c>
      <c r="D383" s="226"/>
      <c r="E383" s="227"/>
      <c r="F383" s="228"/>
      <c r="G383" s="228">
        <f>SUMIF(AG384:AG398,"&lt;&gt;NOR",G384:G398)</f>
        <v>0</v>
      </c>
      <c r="H383" s="228"/>
      <c r="I383" s="228">
        <f>SUM(I384:I398)</f>
        <v>0</v>
      </c>
      <c r="J383" s="228"/>
      <c r="K383" s="228">
        <f>SUM(K384:K398)</f>
        <v>0</v>
      </c>
      <c r="L383" s="228"/>
      <c r="M383" s="228">
        <f>SUM(M384:M398)</f>
        <v>0</v>
      </c>
      <c r="N383" s="227"/>
      <c r="O383" s="227">
        <f>SUM(O384:O398)</f>
        <v>0</v>
      </c>
      <c r="P383" s="227"/>
      <c r="Q383" s="227">
        <f>SUM(Q384:Q398)</f>
        <v>0</v>
      </c>
      <c r="R383" s="228"/>
      <c r="S383" s="228"/>
      <c r="T383" s="229"/>
      <c r="U383" s="223"/>
      <c r="V383" s="223">
        <f>SUM(V384:V398)</f>
        <v>2.7</v>
      </c>
      <c r="W383" s="223"/>
      <c r="X383" s="223"/>
      <c r="Y383" s="223"/>
      <c r="AG383" t="s">
        <v>131</v>
      </c>
    </row>
    <row r="384" spans="1:60" ht="22.5" outlineLevel="1" x14ac:dyDescent="0.2">
      <c r="A384" s="231">
        <v>92</v>
      </c>
      <c r="B384" s="232" t="s">
        <v>520</v>
      </c>
      <c r="C384" s="241" t="s">
        <v>521</v>
      </c>
      <c r="D384" s="233" t="s">
        <v>345</v>
      </c>
      <c r="E384" s="234">
        <v>53.503999999999998</v>
      </c>
      <c r="F384" s="235"/>
      <c r="G384" s="236">
        <f>ROUND(E384*F384,2)</f>
        <v>0</v>
      </c>
      <c r="H384" s="235"/>
      <c r="I384" s="236">
        <f>ROUND(E384*H384,2)</f>
        <v>0</v>
      </c>
      <c r="J384" s="235"/>
      <c r="K384" s="236">
        <f>ROUND(E384*J384,2)</f>
        <v>0</v>
      </c>
      <c r="L384" s="236">
        <v>21</v>
      </c>
      <c r="M384" s="236">
        <f>G384*(1+L384/100)</f>
        <v>0</v>
      </c>
      <c r="N384" s="234">
        <v>0</v>
      </c>
      <c r="O384" s="234">
        <f>ROUND(E384*N384,2)</f>
        <v>0</v>
      </c>
      <c r="P384" s="234">
        <v>0</v>
      </c>
      <c r="Q384" s="234">
        <f>ROUND(E384*P384,2)</f>
        <v>0</v>
      </c>
      <c r="R384" s="236" t="s">
        <v>171</v>
      </c>
      <c r="S384" s="236" t="s">
        <v>135</v>
      </c>
      <c r="T384" s="237" t="s">
        <v>135</v>
      </c>
      <c r="U384" s="220">
        <v>0.01</v>
      </c>
      <c r="V384" s="220">
        <f>ROUND(E384*U384,2)</f>
        <v>0.54</v>
      </c>
      <c r="W384" s="220"/>
      <c r="X384" s="220" t="s">
        <v>172</v>
      </c>
      <c r="Y384" s="220" t="s">
        <v>138</v>
      </c>
      <c r="Z384" s="210"/>
      <c r="AA384" s="210"/>
      <c r="AB384" s="210"/>
      <c r="AC384" s="210"/>
      <c r="AD384" s="210"/>
      <c r="AE384" s="210"/>
      <c r="AF384" s="210"/>
      <c r="AG384" s="210" t="s">
        <v>173</v>
      </c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</row>
    <row r="385" spans="1:60" outlineLevel="2" x14ac:dyDescent="0.2">
      <c r="A385" s="217"/>
      <c r="B385" s="218"/>
      <c r="C385" s="242" t="s">
        <v>522</v>
      </c>
      <c r="D385" s="221"/>
      <c r="E385" s="222">
        <v>6.16</v>
      </c>
      <c r="F385" s="220"/>
      <c r="G385" s="220"/>
      <c r="H385" s="220"/>
      <c r="I385" s="220"/>
      <c r="J385" s="220"/>
      <c r="K385" s="220"/>
      <c r="L385" s="220"/>
      <c r="M385" s="220"/>
      <c r="N385" s="219"/>
      <c r="O385" s="219"/>
      <c r="P385" s="219"/>
      <c r="Q385" s="219"/>
      <c r="R385" s="220"/>
      <c r="S385" s="220"/>
      <c r="T385" s="220"/>
      <c r="U385" s="220"/>
      <c r="V385" s="220"/>
      <c r="W385" s="220"/>
      <c r="X385" s="220"/>
      <c r="Y385" s="220"/>
      <c r="Z385" s="210"/>
      <c r="AA385" s="210"/>
      <c r="AB385" s="210"/>
      <c r="AC385" s="210"/>
      <c r="AD385" s="210"/>
      <c r="AE385" s="210"/>
      <c r="AF385" s="210"/>
      <c r="AG385" s="210" t="s">
        <v>141</v>
      </c>
      <c r="AH385" s="210">
        <v>7</v>
      </c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</row>
    <row r="386" spans="1:60" outlineLevel="3" x14ac:dyDescent="0.2">
      <c r="A386" s="217"/>
      <c r="B386" s="218"/>
      <c r="C386" s="242" t="s">
        <v>523</v>
      </c>
      <c r="D386" s="221"/>
      <c r="E386" s="222">
        <v>15.4</v>
      </c>
      <c r="F386" s="220"/>
      <c r="G386" s="220"/>
      <c r="H386" s="220"/>
      <c r="I386" s="220"/>
      <c r="J386" s="220"/>
      <c r="K386" s="220"/>
      <c r="L386" s="220"/>
      <c r="M386" s="220"/>
      <c r="N386" s="219"/>
      <c r="O386" s="219"/>
      <c r="P386" s="219"/>
      <c r="Q386" s="219"/>
      <c r="R386" s="220"/>
      <c r="S386" s="220"/>
      <c r="T386" s="220"/>
      <c r="U386" s="220"/>
      <c r="V386" s="220"/>
      <c r="W386" s="220"/>
      <c r="X386" s="220"/>
      <c r="Y386" s="220"/>
      <c r="Z386" s="210"/>
      <c r="AA386" s="210"/>
      <c r="AB386" s="210"/>
      <c r="AC386" s="210"/>
      <c r="AD386" s="210"/>
      <c r="AE386" s="210"/>
      <c r="AF386" s="210"/>
      <c r="AG386" s="210" t="s">
        <v>141</v>
      </c>
      <c r="AH386" s="210">
        <v>7</v>
      </c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</row>
    <row r="387" spans="1:60" outlineLevel="3" x14ac:dyDescent="0.2">
      <c r="A387" s="217"/>
      <c r="B387" s="218"/>
      <c r="C387" s="242" t="s">
        <v>513</v>
      </c>
      <c r="D387" s="221"/>
      <c r="E387" s="222">
        <v>1.1879999999999999</v>
      </c>
      <c r="F387" s="220"/>
      <c r="G387" s="220"/>
      <c r="H387" s="220"/>
      <c r="I387" s="220"/>
      <c r="J387" s="220"/>
      <c r="K387" s="220"/>
      <c r="L387" s="220"/>
      <c r="M387" s="220"/>
      <c r="N387" s="219"/>
      <c r="O387" s="219"/>
      <c r="P387" s="219"/>
      <c r="Q387" s="219"/>
      <c r="R387" s="220"/>
      <c r="S387" s="220"/>
      <c r="T387" s="220"/>
      <c r="U387" s="220"/>
      <c r="V387" s="220"/>
      <c r="W387" s="220"/>
      <c r="X387" s="220"/>
      <c r="Y387" s="220"/>
      <c r="Z387" s="210"/>
      <c r="AA387" s="210"/>
      <c r="AB387" s="210"/>
      <c r="AC387" s="210"/>
      <c r="AD387" s="210"/>
      <c r="AE387" s="210"/>
      <c r="AF387" s="210"/>
      <c r="AG387" s="210" t="s">
        <v>141</v>
      </c>
      <c r="AH387" s="210">
        <v>7</v>
      </c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</row>
    <row r="388" spans="1:60" outlineLevel="3" x14ac:dyDescent="0.2">
      <c r="A388" s="217"/>
      <c r="B388" s="218"/>
      <c r="C388" s="242" t="s">
        <v>514</v>
      </c>
      <c r="D388" s="221"/>
      <c r="E388" s="222">
        <v>9.1959999999999997</v>
      </c>
      <c r="F388" s="220"/>
      <c r="G388" s="220"/>
      <c r="H388" s="220"/>
      <c r="I388" s="220"/>
      <c r="J388" s="220"/>
      <c r="K388" s="220"/>
      <c r="L388" s="220"/>
      <c r="M388" s="220"/>
      <c r="N388" s="219"/>
      <c r="O388" s="219"/>
      <c r="P388" s="219"/>
      <c r="Q388" s="219"/>
      <c r="R388" s="220"/>
      <c r="S388" s="220"/>
      <c r="T388" s="220"/>
      <c r="U388" s="220"/>
      <c r="V388" s="220"/>
      <c r="W388" s="220"/>
      <c r="X388" s="220"/>
      <c r="Y388" s="220"/>
      <c r="Z388" s="210"/>
      <c r="AA388" s="210"/>
      <c r="AB388" s="210"/>
      <c r="AC388" s="210"/>
      <c r="AD388" s="210"/>
      <c r="AE388" s="210"/>
      <c r="AF388" s="210"/>
      <c r="AG388" s="210" t="s">
        <v>141</v>
      </c>
      <c r="AH388" s="210">
        <v>7</v>
      </c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</row>
    <row r="389" spans="1:60" outlineLevel="3" x14ac:dyDescent="0.2">
      <c r="A389" s="217"/>
      <c r="B389" s="218"/>
      <c r="C389" s="242" t="s">
        <v>524</v>
      </c>
      <c r="D389" s="221"/>
      <c r="E389" s="222">
        <v>21.56</v>
      </c>
      <c r="F389" s="220"/>
      <c r="G389" s="220"/>
      <c r="H389" s="220"/>
      <c r="I389" s="220"/>
      <c r="J389" s="220"/>
      <c r="K389" s="220"/>
      <c r="L389" s="220"/>
      <c r="M389" s="220"/>
      <c r="N389" s="219"/>
      <c r="O389" s="219"/>
      <c r="P389" s="219"/>
      <c r="Q389" s="219"/>
      <c r="R389" s="220"/>
      <c r="S389" s="220"/>
      <c r="T389" s="220"/>
      <c r="U389" s="220"/>
      <c r="V389" s="220"/>
      <c r="W389" s="220"/>
      <c r="X389" s="220"/>
      <c r="Y389" s="220"/>
      <c r="Z389" s="210"/>
      <c r="AA389" s="210"/>
      <c r="AB389" s="210"/>
      <c r="AC389" s="210"/>
      <c r="AD389" s="210"/>
      <c r="AE389" s="210"/>
      <c r="AF389" s="210"/>
      <c r="AG389" s="210" t="s">
        <v>141</v>
      </c>
      <c r="AH389" s="210">
        <v>5</v>
      </c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  <c r="BH389" s="210"/>
    </row>
    <row r="390" spans="1:60" outlineLevel="2" x14ac:dyDescent="0.2">
      <c r="A390" s="217"/>
      <c r="B390" s="218"/>
      <c r="C390" s="243"/>
      <c r="D390" s="238"/>
      <c r="E390" s="238"/>
      <c r="F390" s="238"/>
      <c r="G390" s="238"/>
      <c r="H390" s="220"/>
      <c r="I390" s="220"/>
      <c r="J390" s="220"/>
      <c r="K390" s="220"/>
      <c r="L390" s="220"/>
      <c r="M390" s="220"/>
      <c r="N390" s="219"/>
      <c r="O390" s="219"/>
      <c r="P390" s="219"/>
      <c r="Q390" s="219"/>
      <c r="R390" s="220"/>
      <c r="S390" s="220"/>
      <c r="T390" s="220"/>
      <c r="U390" s="220"/>
      <c r="V390" s="220"/>
      <c r="W390" s="220"/>
      <c r="X390" s="220"/>
      <c r="Y390" s="220"/>
      <c r="Z390" s="210"/>
      <c r="AA390" s="210"/>
      <c r="AB390" s="210"/>
      <c r="AC390" s="210"/>
      <c r="AD390" s="210"/>
      <c r="AE390" s="210"/>
      <c r="AF390" s="210"/>
      <c r="AG390" s="210" t="s">
        <v>143</v>
      </c>
      <c r="AH390" s="210"/>
      <c r="AI390" s="210"/>
      <c r="AJ390" s="210"/>
      <c r="AK390" s="210"/>
      <c r="AL390" s="210"/>
      <c r="AM390" s="210"/>
      <c r="AN390" s="210"/>
      <c r="AO390" s="210"/>
      <c r="AP390" s="210"/>
      <c r="AQ390" s="210"/>
      <c r="AR390" s="210"/>
      <c r="AS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F390" s="210"/>
      <c r="BG390" s="210"/>
      <c r="BH390" s="210"/>
    </row>
    <row r="391" spans="1:60" ht="22.5" outlineLevel="1" x14ac:dyDescent="0.2">
      <c r="A391" s="231">
        <v>93</v>
      </c>
      <c r="B391" s="232" t="s">
        <v>525</v>
      </c>
      <c r="C391" s="241" t="s">
        <v>526</v>
      </c>
      <c r="D391" s="233" t="s">
        <v>345</v>
      </c>
      <c r="E391" s="234">
        <v>218.06399999999999</v>
      </c>
      <c r="F391" s="235"/>
      <c r="G391" s="236">
        <f>ROUND(E391*F391,2)</f>
        <v>0</v>
      </c>
      <c r="H391" s="235"/>
      <c r="I391" s="236">
        <f>ROUND(E391*H391,2)</f>
        <v>0</v>
      </c>
      <c r="J391" s="235"/>
      <c r="K391" s="236">
        <f>ROUND(E391*J391,2)</f>
        <v>0</v>
      </c>
      <c r="L391" s="236">
        <v>21</v>
      </c>
      <c r="M391" s="236">
        <f>G391*(1+L391/100)</f>
        <v>0</v>
      </c>
      <c r="N391" s="234">
        <v>0</v>
      </c>
      <c r="O391" s="234">
        <f>ROUND(E391*N391,2)</f>
        <v>0</v>
      </c>
      <c r="P391" s="234">
        <v>0</v>
      </c>
      <c r="Q391" s="234">
        <f>ROUND(E391*P391,2)</f>
        <v>0</v>
      </c>
      <c r="R391" s="236" t="s">
        <v>171</v>
      </c>
      <c r="S391" s="236" t="s">
        <v>135</v>
      </c>
      <c r="T391" s="237" t="s">
        <v>135</v>
      </c>
      <c r="U391" s="220">
        <v>0</v>
      </c>
      <c r="V391" s="220">
        <f>ROUND(E391*U391,2)</f>
        <v>0</v>
      </c>
      <c r="W391" s="220"/>
      <c r="X391" s="220" t="s">
        <v>172</v>
      </c>
      <c r="Y391" s="220" t="s">
        <v>138</v>
      </c>
      <c r="Z391" s="210"/>
      <c r="AA391" s="210"/>
      <c r="AB391" s="210"/>
      <c r="AC391" s="210"/>
      <c r="AD391" s="210"/>
      <c r="AE391" s="210"/>
      <c r="AF391" s="210"/>
      <c r="AG391" s="210" t="s">
        <v>173</v>
      </c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  <c r="BH391" s="210"/>
    </row>
    <row r="392" spans="1:60" outlineLevel="2" x14ac:dyDescent="0.2">
      <c r="A392" s="217"/>
      <c r="B392" s="218"/>
      <c r="C392" s="242" t="s">
        <v>527</v>
      </c>
      <c r="D392" s="221"/>
      <c r="E392" s="222">
        <v>218.06399999999999</v>
      </c>
      <c r="F392" s="220"/>
      <c r="G392" s="220"/>
      <c r="H392" s="220"/>
      <c r="I392" s="220"/>
      <c r="J392" s="220"/>
      <c r="K392" s="220"/>
      <c r="L392" s="220"/>
      <c r="M392" s="220"/>
      <c r="N392" s="219"/>
      <c r="O392" s="219"/>
      <c r="P392" s="219"/>
      <c r="Q392" s="219"/>
      <c r="R392" s="220"/>
      <c r="S392" s="220"/>
      <c r="T392" s="220"/>
      <c r="U392" s="220"/>
      <c r="V392" s="220"/>
      <c r="W392" s="220"/>
      <c r="X392" s="220"/>
      <c r="Y392" s="220"/>
      <c r="Z392" s="210"/>
      <c r="AA392" s="210"/>
      <c r="AB392" s="210"/>
      <c r="AC392" s="210"/>
      <c r="AD392" s="210"/>
      <c r="AE392" s="210"/>
      <c r="AF392" s="210"/>
      <c r="AG392" s="210" t="s">
        <v>141</v>
      </c>
      <c r="AH392" s="210">
        <v>5</v>
      </c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  <c r="BH392" s="210"/>
    </row>
    <row r="393" spans="1:60" outlineLevel="2" x14ac:dyDescent="0.2">
      <c r="A393" s="217"/>
      <c r="B393" s="218"/>
      <c r="C393" s="243"/>
      <c r="D393" s="238"/>
      <c r="E393" s="238"/>
      <c r="F393" s="238"/>
      <c r="G393" s="238"/>
      <c r="H393" s="220"/>
      <c r="I393" s="220"/>
      <c r="J393" s="220"/>
      <c r="K393" s="220"/>
      <c r="L393" s="220"/>
      <c r="M393" s="220"/>
      <c r="N393" s="219"/>
      <c r="O393" s="219"/>
      <c r="P393" s="219"/>
      <c r="Q393" s="219"/>
      <c r="R393" s="220"/>
      <c r="S393" s="220"/>
      <c r="T393" s="220"/>
      <c r="U393" s="220"/>
      <c r="V393" s="220"/>
      <c r="W393" s="220"/>
      <c r="X393" s="220"/>
      <c r="Y393" s="220"/>
      <c r="Z393" s="210"/>
      <c r="AA393" s="210"/>
      <c r="AB393" s="210"/>
      <c r="AC393" s="210"/>
      <c r="AD393" s="210"/>
      <c r="AE393" s="210"/>
      <c r="AF393" s="210"/>
      <c r="AG393" s="210" t="s">
        <v>143</v>
      </c>
      <c r="AH393" s="210"/>
      <c r="AI393" s="210"/>
      <c r="AJ393" s="210"/>
      <c r="AK393" s="210"/>
      <c r="AL393" s="210"/>
      <c r="AM393" s="210"/>
      <c r="AN393" s="210"/>
      <c r="AO393" s="210"/>
      <c r="AP393" s="210"/>
      <c r="AQ393" s="210"/>
      <c r="AR393" s="210"/>
      <c r="AS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F393" s="210"/>
      <c r="BG393" s="210"/>
      <c r="BH393" s="210"/>
    </row>
    <row r="394" spans="1:60" outlineLevel="1" x14ac:dyDescent="0.2">
      <c r="A394" s="231">
        <v>94</v>
      </c>
      <c r="B394" s="232" t="s">
        <v>528</v>
      </c>
      <c r="C394" s="241" t="s">
        <v>529</v>
      </c>
      <c r="D394" s="233" t="s">
        <v>345</v>
      </c>
      <c r="E394" s="234">
        <v>21.56</v>
      </c>
      <c r="F394" s="235"/>
      <c r="G394" s="236">
        <f>ROUND(E394*F394,2)</f>
        <v>0</v>
      </c>
      <c r="H394" s="235"/>
      <c r="I394" s="236">
        <f>ROUND(E394*H394,2)</f>
        <v>0</v>
      </c>
      <c r="J394" s="235"/>
      <c r="K394" s="236">
        <f>ROUND(E394*J394,2)</f>
        <v>0</v>
      </c>
      <c r="L394" s="236">
        <v>21</v>
      </c>
      <c r="M394" s="236">
        <f>G394*(1+L394/100)</f>
        <v>0</v>
      </c>
      <c r="N394" s="234">
        <v>0</v>
      </c>
      <c r="O394" s="234">
        <f>ROUND(E394*N394,2)</f>
        <v>0</v>
      </c>
      <c r="P394" s="234">
        <v>0</v>
      </c>
      <c r="Q394" s="234">
        <f>ROUND(E394*P394,2)</f>
        <v>0</v>
      </c>
      <c r="R394" s="236" t="s">
        <v>171</v>
      </c>
      <c r="S394" s="236" t="s">
        <v>135</v>
      </c>
      <c r="T394" s="237" t="s">
        <v>135</v>
      </c>
      <c r="U394" s="220">
        <v>0.1</v>
      </c>
      <c r="V394" s="220">
        <f>ROUND(E394*U394,2)</f>
        <v>2.16</v>
      </c>
      <c r="W394" s="220"/>
      <c r="X394" s="220" t="s">
        <v>172</v>
      </c>
      <c r="Y394" s="220" t="s">
        <v>138</v>
      </c>
      <c r="Z394" s="210"/>
      <c r="AA394" s="210"/>
      <c r="AB394" s="210"/>
      <c r="AC394" s="210"/>
      <c r="AD394" s="210"/>
      <c r="AE394" s="210"/>
      <c r="AF394" s="210"/>
      <c r="AG394" s="210" t="s">
        <v>173</v>
      </c>
      <c r="AH394" s="210"/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F394" s="210"/>
      <c r="BG394" s="210"/>
      <c r="BH394" s="210"/>
    </row>
    <row r="395" spans="1:60" outlineLevel="2" x14ac:dyDescent="0.2">
      <c r="A395" s="217"/>
      <c r="B395" s="218"/>
      <c r="C395" s="251" t="s">
        <v>530</v>
      </c>
      <c r="D395" s="248"/>
      <c r="E395" s="248"/>
      <c r="F395" s="248"/>
      <c r="G395" s="248"/>
      <c r="H395" s="220"/>
      <c r="I395" s="220"/>
      <c r="J395" s="220"/>
      <c r="K395" s="220"/>
      <c r="L395" s="220"/>
      <c r="M395" s="220"/>
      <c r="N395" s="219"/>
      <c r="O395" s="219"/>
      <c r="P395" s="219"/>
      <c r="Q395" s="219"/>
      <c r="R395" s="220"/>
      <c r="S395" s="220"/>
      <c r="T395" s="220"/>
      <c r="U395" s="220"/>
      <c r="V395" s="220"/>
      <c r="W395" s="220"/>
      <c r="X395" s="220"/>
      <c r="Y395" s="220"/>
      <c r="Z395" s="210"/>
      <c r="AA395" s="210"/>
      <c r="AB395" s="210"/>
      <c r="AC395" s="210"/>
      <c r="AD395" s="210"/>
      <c r="AE395" s="210"/>
      <c r="AF395" s="210"/>
      <c r="AG395" s="210" t="s">
        <v>175</v>
      </c>
      <c r="AH395" s="210"/>
      <c r="AI395" s="210"/>
      <c r="AJ395" s="210"/>
      <c r="AK395" s="210"/>
      <c r="AL395" s="210"/>
      <c r="AM395" s="210"/>
      <c r="AN395" s="210"/>
      <c r="AO395" s="210"/>
      <c r="AP395" s="210"/>
      <c r="AQ395" s="210"/>
      <c r="AR395" s="210"/>
      <c r="AS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0"/>
      <c r="BG395" s="210"/>
      <c r="BH395" s="210"/>
    </row>
    <row r="396" spans="1:60" outlineLevel="2" x14ac:dyDescent="0.2">
      <c r="A396" s="217"/>
      <c r="B396" s="218"/>
      <c r="C396" s="242" t="s">
        <v>522</v>
      </c>
      <c r="D396" s="221"/>
      <c r="E396" s="222">
        <v>6.16</v>
      </c>
      <c r="F396" s="220"/>
      <c r="G396" s="220"/>
      <c r="H396" s="220"/>
      <c r="I396" s="220"/>
      <c r="J396" s="220"/>
      <c r="K396" s="220"/>
      <c r="L396" s="220"/>
      <c r="M396" s="220"/>
      <c r="N396" s="219"/>
      <c r="O396" s="219"/>
      <c r="P396" s="219"/>
      <c r="Q396" s="219"/>
      <c r="R396" s="220"/>
      <c r="S396" s="220"/>
      <c r="T396" s="220"/>
      <c r="U396" s="220"/>
      <c r="V396" s="220"/>
      <c r="W396" s="220"/>
      <c r="X396" s="220"/>
      <c r="Y396" s="220"/>
      <c r="Z396" s="210"/>
      <c r="AA396" s="210"/>
      <c r="AB396" s="210"/>
      <c r="AC396" s="210"/>
      <c r="AD396" s="210"/>
      <c r="AE396" s="210"/>
      <c r="AF396" s="210"/>
      <c r="AG396" s="210" t="s">
        <v>141</v>
      </c>
      <c r="AH396" s="210">
        <v>7</v>
      </c>
      <c r="AI396" s="210"/>
      <c r="AJ396" s="210"/>
      <c r="AK396" s="210"/>
      <c r="AL396" s="210"/>
      <c r="AM396" s="210"/>
      <c r="AN396" s="210"/>
      <c r="AO396" s="210"/>
      <c r="AP396" s="210"/>
      <c r="AQ396" s="210"/>
      <c r="AR396" s="210"/>
      <c r="AS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F396" s="210"/>
      <c r="BG396" s="210"/>
      <c r="BH396" s="210"/>
    </row>
    <row r="397" spans="1:60" outlineLevel="3" x14ac:dyDescent="0.2">
      <c r="A397" s="217"/>
      <c r="B397" s="218"/>
      <c r="C397" s="242" t="s">
        <v>523</v>
      </c>
      <c r="D397" s="221"/>
      <c r="E397" s="222">
        <v>15.4</v>
      </c>
      <c r="F397" s="220"/>
      <c r="G397" s="220"/>
      <c r="H397" s="220"/>
      <c r="I397" s="220"/>
      <c r="J397" s="220"/>
      <c r="K397" s="220"/>
      <c r="L397" s="220"/>
      <c r="M397" s="220"/>
      <c r="N397" s="219"/>
      <c r="O397" s="219"/>
      <c r="P397" s="219"/>
      <c r="Q397" s="219"/>
      <c r="R397" s="220"/>
      <c r="S397" s="220"/>
      <c r="T397" s="220"/>
      <c r="U397" s="220"/>
      <c r="V397" s="220"/>
      <c r="W397" s="220"/>
      <c r="X397" s="220"/>
      <c r="Y397" s="220"/>
      <c r="Z397" s="210"/>
      <c r="AA397" s="210"/>
      <c r="AB397" s="210"/>
      <c r="AC397" s="210"/>
      <c r="AD397" s="210"/>
      <c r="AE397" s="210"/>
      <c r="AF397" s="210"/>
      <c r="AG397" s="210" t="s">
        <v>141</v>
      </c>
      <c r="AH397" s="210">
        <v>7</v>
      </c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  <c r="BH397" s="210"/>
    </row>
    <row r="398" spans="1:60" outlineLevel="2" x14ac:dyDescent="0.2">
      <c r="A398" s="217"/>
      <c r="B398" s="218"/>
      <c r="C398" s="243"/>
      <c r="D398" s="238"/>
      <c r="E398" s="238"/>
      <c r="F398" s="238"/>
      <c r="G398" s="238"/>
      <c r="H398" s="220"/>
      <c r="I398" s="220"/>
      <c r="J398" s="220"/>
      <c r="K398" s="220"/>
      <c r="L398" s="220"/>
      <c r="M398" s="220"/>
      <c r="N398" s="219"/>
      <c r="O398" s="219"/>
      <c r="P398" s="219"/>
      <c r="Q398" s="219"/>
      <c r="R398" s="220"/>
      <c r="S398" s="220"/>
      <c r="T398" s="220"/>
      <c r="U398" s="220"/>
      <c r="V398" s="220"/>
      <c r="W398" s="220"/>
      <c r="X398" s="220"/>
      <c r="Y398" s="220"/>
      <c r="Z398" s="210"/>
      <c r="AA398" s="210"/>
      <c r="AB398" s="210"/>
      <c r="AC398" s="210"/>
      <c r="AD398" s="210"/>
      <c r="AE398" s="210"/>
      <c r="AF398" s="210"/>
      <c r="AG398" s="210" t="s">
        <v>143</v>
      </c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</row>
    <row r="399" spans="1:60" x14ac:dyDescent="0.2">
      <c r="A399" s="3"/>
      <c r="B399" s="4"/>
      <c r="C399" s="245"/>
      <c r="D399" s="6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AE399">
        <v>15</v>
      </c>
      <c r="AF399">
        <v>21</v>
      </c>
      <c r="AG399" t="s">
        <v>116</v>
      </c>
    </row>
    <row r="400" spans="1:60" x14ac:dyDescent="0.2">
      <c r="A400" s="213"/>
      <c r="B400" s="214" t="s">
        <v>29</v>
      </c>
      <c r="C400" s="246"/>
      <c r="D400" s="215"/>
      <c r="E400" s="216"/>
      <c r="F400" s="216"/>
      <c r="G400" s="230">
        <f>G8+G147+G183+G215+G326+G349+G371+G379+G383</f>
        <v>0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AE400">
        <f>SUMIF(L7:L398,AE399,G7:G398)</f>
        <v>0</v>
      </c>
      <c r="AF400">
        <f>SUMIF(L7:L398,AF399,G7:G398)</f>
        <v>0</v>
      </c>
      <c r="AG400" t="s">
        <v>165</v>
      </c>
    </row>
    <row r="401" spans="3:33" x14ac:dyDescent="0.2">
      <c r="C401" s="247"/>
      <c r="D401" s="10"/>
      <c r="AG401" t="s">
        <v>166</v>
      </c>
    </row>
    <row r="402" spans="3:33" x14ac:dyDescent="0.2">
      <c r="D402" s="10"/>
    </row>
    <row r="403" spans="3:33" x14ac:dyDescent="0.2">
      <c r="D403" s="10"/>
    </row>
    <row r="404" spans="3:33" x14ac:dyDescent="0.2">
      <c r="D404" s="10"/>
    </row>
    <row r="405" spans="3:33" x14ac:dyDescent="0.2">
      <c r="D405" s="10"/>
    </row>
    <row r="406" spans="3:33" x14ac:dyDescent="0.2">
      <c r="D406" s="10"/>
    </row>
    <row r="407" spans="3:33" x14ac:dyDescent="0.2">
      <c r="D407" s="10"/>
    </row>
    <row r="408" spans="3:33" x14ac:dyDescent="0.2">
      <c r="D408" s="10"/>
    </row>
    <row r="409" spans="3:33" x14ac:dyDescent="0.2">
      <c r="D409" s="10"/>
    </row>
    <row r="410" spans="3:33" x14ac:dyDescent="0.2">
      <c r="D410" s="10"/>
    </row>
    <row r="411" spans="3:33" x14ac:dyDescent="0.2">
      <c r="D411" s="10"/>
    </row>
    <row r="412" spans="3:33" x14ac:dyDescent="0.2">
      <c r="D412" s="10"/>
    </row>
    <row r="413" spans="3:33" x14ac:dyDescent="0.2">
      <c r="D413" s="10"/>
    </row>
    <row r="414" spans="3:33" x14ac:dyDescent="0.2">
      <c r="D414" s="10"/>
    </row>
    <row r="415" spans="3:33" x14ac:dyDescent="0.2">
      <c r="D415" s="10"/>
    </row>
    <row r="416" spans="3:33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5P8xakXzguSXivz0bCrG9OLjKKFf96KQZn7Yqmy3JzHVVenZ6A7EBBEwT6DaNkRjUJ1T/gwWOpUn9HDJFIVhEw==" saltValue="BiCAYgxddtA/9AIQcWNDgw==" spinCount="100000" sheet="1" formatRows="0"/>
  <mergeCells count="153">
    <mergeCell ref="C393:G393"/>
    <mergeCell ref="C395:G395"/>
    <mergeCell ref="C398:G398"/>
    <mergeCell ref="C370:G370"/>
    <mergeCell ref="C374:G374"/>
    <mergeCell ref="C378:G378"/>
    <mergeCell ref="C381:G381"/>
    <mergeCell ref="C382:G382"/>
    <mergeCell ref="C390:G390"/>
    <mergeCell ref="C355:G355"/>
    <mergeCell ref="C358:G358"/>
    <mergeCell ref="C361:G361"/>
    <mergeCell ref="C363:G363"/>
    <mergeCell ref="C366:G366"/>
    <mergeCell ref="C368:G368"/>
    <mergeCell ref="C338:G338"/>
    <mergeCell ref="C340:G340"/>
    <mergeCell ref="C343:G343"/>
    <mergeCell ref="C345:G345"/>
    <mergeCell ref="C348:G348"/>
    <mergeCell ref="C352:G352"/>
    <mergeCell ref="C325:G325"/>
    <mergeCell ref="C328:G328"/>
    <mergeCell ref="C330:G330"/>
    <mergeCell ref="C332:G332"/>
    <mergeCell ref="C334:G334"/>
    <mergeCell ref="C336:G336"/>
    <mergeCell ref="C307:G307"/>
    <mergeCell ref="C310:G310"/>
    <mergeCell ref="C313:G313"/>
    <mergeCell ref="C316:G316"/>
    <mergeCell ref="C319:G319"/>
    <mergeCell ref="C322:G322"/>
    <mergeCell ref="C283:G283"/>
    <mergeCell ref="C285:G285"/>
    <mergeCell ref="C292:G292"/>
    <mergeCell ref="C298:G298"/>
    <mergeCell ref="C301:G301"/>
    <mergeCell ref="C304:G304"/>
    <mergeCell ref="C268:G268"/>
    <mergeCell ref="C270:G270"/>
    <mergeCell ref="C272:G272"/>
    <mergeCell ref="C275:G275"/>
    <mergeCell ref="C278:G278"/>
    <mergeCell ref="C281:G281"/>
    <mergeCell ref="C256:G256"/>
    <mergeCell ref="C258:G258"/>
    <mergeCell ref="C260:G260"/>
    <mergeCell ref="C262:G262"/>
    <mergeCell ref="C264:G264"/>
    <mergeCell ref="C266:G266"/>
    <mergeCell ref="C244:G244"/>
    <mergeCell ref="C247:G247"/>
    <mergeCell ref="C249:G249"/>
    <mergeCell ref="C251:G251"/>
    <mergeCell ref="C253:G253"/>
    <mergeCell ref="C254:G254"/>
    <mergeCell ref="C232:G232"/>
    <mergeCell ref="C234:G234"/>
    <mergeCell ref="C236:G236"/>
    <mergeCell ref="C238:G238"/>
    <mergeCell ref="C240:G240"/>
    <mergeCell ref="C242:G242"/>
    <mergeCell ref="C219:G219"/>
    <mergeCell ref="C221:G221"/>
    <mergeCell ref="C223:G223"/>
    <mergeCell ref="C225:G225"/>
    <mergeCell ref="C228:G228"/>
    <mergeCell ref="C230:G230"/>
    <mergeCell ref="C205:G205"/>
    <mergeCell ref="C207:G207"/>
    <mergeCell ref="C209:G209"/>
    <mergeCell ref="C211:G211"/>
    <mergeCell ref="C214:G214"/>
    <mergeCell ref="C217:G217"/>
    <mergeCell ref="C190:G190"/>
    <mergeCell ref="C193:G193"/>
    <mergeCell ref="C197:G197"/>
    <mergeCell ref="C199:G199"/>
    <mergeCell ref="C201:G201"/>
    <mergeCell ref="C203:G203"/>
    <mergeCell ref="C175:G175"/>
    <mergeCell ref="C178:G178"/>
    <mergeCell ref="C180:G180"/>
    <mergeCell ref="C182:G182"/>
    <mergeCell ref="C185:G185"/>
    <mergeCell ref="C188:G188"/>
    <mergeCell ref="C159:G159"/>
    <mergeCell ref="C162:G162"/>
    <mergeCell ref="C165:G165"/>
    <mergeCell ref="C167:G167"/>
    <mergeCell ref="C169:G169"/>
    <mergeCell ref="C172:G172"/>
    <mergeCell ref="C137:G137"/>
    <mergeCell ref="C140:G140"/>
    <mergeCell ref="C143:G143"/>
    <mergeCell ref="C146:G146"/>
    <mergeCell ref="C149:G149"/>
    <mergeCell ref="C154:G154"/>
    <mergeCell ref="C122:G122"/>
    <mergeCell ref="C124:G124"/>
    <mergeCell ref="C127:G127"/>
    <mergeCell ref="C129:G129"/>
    <mergeCell ref="C131:G131"/>
    <mergeCell ref="C134:G134"/>
    <mergeCell ref="C106:G106"/>
    <mergeCell ref="C108:G108"/>
    <mergeCell ref="C112:G112"/>
    <mergeCell ref="C114:G114"/>
    <mergeCell ref="C116:G116"/>
    <mergeCell ref="C118:G118"/>
    <mergeCell ref="C90:G90"/>
    <mergeCell ref="C92:G92"/>
    <mergeCell ref="C94:G94"/>
    <mergeCell ref="C99:G99"/>
    <mergeCell ref="C101:G101"/>
    <mergeCell ref="C103:G103"/>
    <mergeCell ref="C77:G77"/>
    <mergeCell ref="C79:G79"/>
    <mergeCell ref="C81:G81"/>
    <mergeCell ref="C84:G84"/>
    <mergeCell ref="C86:G86"/>
    <mergeCell ref="C88:G88"/>
    <mergeCell ref="C63:G63"/>
    <mergeCell ref="C65:G65"/>
    <mergeCell ref="C67:G67"/>
    <mergeCell ref="C71:G71"/>
    <mergeCell ref="C73:G73"/>
    <mergeCell ref="C75:G75"/>
    <mergeCell ref="C45:G45"/>
    <mergeCell ref="C47:G47"/>
    <mergeCell ref="C49:G49"/>
    <mergeCell ref="C52:G52"/>
    <mergeCell ref="C54:G54"/>
    <mergeCell ref="C61:G61"/>
    <mergeCell ref="C30:G30"/>
    <mergeCell ref="C35:G35"/>
    <mergeCell ref="C37:G37"/>
    <mergeCell ref="C39:G39"/>
    <mergeCell ref="C41:G41"/>
    <mergeCell ref="C43:G43"/>
    <mergeCell ref="C14:G14"/>
    <mergeCell ref="C16:G16"/>
    <mergeCell ref="C18:G18"/>
    <mergeCell ref="C20:G20"/>
    <mergeCell ref="C23:G23"/>
    <mergeCell ref="C26:G26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00 00.1 Naklady</vt:lpstr>
      <vt:lpstr>01 01.1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00.1 Naklady'!Názvy_tisku</vt:lpstr>
      <vt:lpstr>'01 01.1 Pol'!Názvy_tisku</vt:lpstr>
      <vt:lpstr>oadresa</vt:lpstr>
      <vt:lpstr>Stavba!Objednatel</vt:lpstr>
      <vt:lpstr>Stavba!Objekt</vt:lpstr>
      <vt:lpstr>'00 00.1 Naklady'!Oblast_tisku</vt:lpstr>
      <vt:lpstr>'01 01.1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Odehnal</dc:creator>
  <cp:lastModifiedBy>Petr Odehnal</cp:lastModifiedBy>
  <cp:lastPrinted>2019-03-19T12:27:02Z</cp:lastPrinted>
  <dcterms:created xsi:type="dcterms:W3CDTF">2009-04-08T07:15:50Z</dcterms:created>
  <dcterms:modified xsi:type="dcterms:W3CDTF">2025-03-17T15:22:03Z</dcterms:modified>
</cp:coreProperties>
</file>