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INPROMA\Veřejné zakázky_Inproma_INTEGREX\VZ_Osvětlení_opakování\Zadávací dokumentace_opakování\"/>
    </mc:Choice>
  </mc:AlternateContent>
  <xr:revisionPtr revIDLastSave="0" documentId="13_ncr:1_{4B73BCAD-CC91-4C25-899B-EEAA0F7DCB15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Vytápění-Hala č.4" sheetId="3" r:id="rId1"/>
  </sheets>
  <definedNames>
    <definedName name="_xlnm.Print_Titles" localSheetId="0">'Vytápění-Hala č.4'!$113:$113</definedName>
    <definedName name="_xlnm.Print_Area" localSheetId="0">'Vytápění-Hala č.4'!$C$4:$Q$70,'Vytápění-Hala č.4'!$C$76:$Q$97,'Vytápění-Hala č.4'!$C$103:$Q$135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135" i="3" l="1"/>
  <c r="BH135" i="3"/>
  <c r="BG135" i="3"/>
  <c r="BF135" i="3"/>
  <c r="AA135" i="3"/>
  <c r="Y135" i="3"/>
  <c r="W135" i="3"/>
  <c r="BK135" i="3"/>
  <c r="N135" i="3"/>
  <c r="BE135" i="3"/>
  <c r="BI134" i="3"/>
  <c r="BH134" i="3"/>
  <c r="BG134" i="3"/>
  <c r="BF134" i="3"/>
  <c r="AA134" i="3"/>
  <c r="Y134" i="3"/>
  <c r="W134" i="3"/>
  <c r="BK134" i="3"/>
  <c r="N134" i="3"/>
  <c r="BE134" i="3" s="1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 s="1"/>
  <c r="BI129" i="3"/>
  <c r="BH129" i="3"/>
  <c r="BG129" i="3"/>
  <c r="BF129" i="3"/>
  <c r="AA129" i="3"/>
  <c r="Y129" i="3"/>
  <c r="W129" i="3"/>
  <c r="BK129" i="3"/>
  <c r="N129" i="3"/>
  <c r="BE129" i="3" s="1"/>
  <c r="BI128" i="3"/>
  <c r="BH128" i="3"/>
  <c r="BG128" i="3"/>
  <c r="BF128" i="3"/>
  <c r="AA128" i="3"/>
  <c r="AA127" i="3" s="1"/>
  <c r="Y128" i="3"/>
  <c r="W128" i="3"/>
  <c r="W127" i="3"/>
  <c r="BK128" i="3"/>
  <c r="N128" i="3"/>
  <c r="BE128" i="3" s="1"/>
  <c r="BI126" i="3"/>
  <c r="BH126" i="3"/>
  <c r="BG126" i="3"/>
  <c r="BF126" i="3"/>
  <c r="AA126" i="3"/>
  <c r="Y126" i="3"/>
  <c r="W126" i="3"/>
  <c r="BK126" i="3"/>
  <c r="N126" i="3"/>
  <c r="BE126" i="3" s="1"/>
  <c r="BI125" i="3"/>
  <c r="BH125" i="3"/>
  <c r="BG125" i="3"/>
  <c r="BF125" i="3"/>
  <c r="AA125" i="3"/>
  <c r="Y125" i="3"/>
  <c r="W125" i="3"/>
  <c r="BK125" i="3"/>
  <c r="N125" i="3"/>
  <c r="BE125" i="3" s="1"/>
  <c r="BI124" i="3"/>
  <c r="BH124" i="3"/>
  <c r="BG124" i="3"/>
  <c r="BF124" i="3"/>
  <c r="AA124" i="3"/>
  <c r="Y124" i="3"/>
  <c r="W124" i="3"/>
  <c r="BK124" i="3"/>
  <c r="N124" i="3"/>
  <c r="BE124" i="3" s="1"/>
  <c r="BI123" i="3"/>
  <c r="BH123" i="3"/>
  <c r="BG123" i="3"/>
  <c r="BF123" i="3"/>
  <c r="AA123" i="3"/>
  <c r="Y123" i="3"/>
  <c r="W123" i="3"/>
  <c r="BK123" i="3"/>
  <c r="N123" i="3"/>
  <c r="BE123" i="3" s="1"/>
  <c r="BI122" i="3"/>
  <c r="BH122" i="3"/>
  <c r="BG122" i="3"/>
  <c r="BF122" i="3"/>
  <c r="AA122" i="3"/>
  <c r="AA121" i="3" s="1"/>
  <c r="Y122" i="3"/>
  <c r="W122" i="3"/>
  <c r="W121" i="3"/>
  <c r="W120" i="3" s="1"/>
  <c r="BK122" i="3"/>
  <c r="N122" i="3"/>
  <c r="BE122" i="3" s="1"/>
  <c r="BI119" i="3"/>
  <c r="BH119" i="3"/>
  <c r="BG119" i="3"/>
  <c r="BF119" i="3"/>
  <c r="AA119" i="3"/>
  <c r="Y119" i="3"/>
  <c r="W119" i="3"/>
  <c r="BK119" i="3"/>
  <c r="N119" i="3"/>
  <c r="BE119" i="3"/>
  <c r="BI118" i="3"/>
  <c r="BH118" i="3"/>
  <c r="BG118" i="3"/>
  <c r="BF118" i="3"/>
  <c r="AA118" i="3"/>
  <c r="Y118" i="3"/>
  <c r="W118" i="3"/>
  <c r="BK118" i="3"/>
  <c r="N118" i="3"/>
  <c r="BE118" i="3" s="1"/>
  <c r="BI117" i="3"/>
  <c r="BH117" i="3"/>
  <c r="BG117" i="3"/>
  <c r="BF117" i="3"/>
  <c r="AA117" i="3"/>
  <c r="AA116" i="3"/>
  <c r="AA115" i="3" s="1"/>
  <c r="Y117" i="3"/>
  <c r="Y116" i="3" s="1"/>
  <c r="Y115" i="3" s="1"/>
  <c r="W117" i="3"/>
  <c r="W116" i="3"/>
  <c r="W115" i="3" s="1"/>
  <c r="W114" i="3" s="1"/>
  <c r="BK117" i="3"/>
  <c r="N117" i="3"/>
  <c r="BE117" i="3" s="1"/>
  <c r="M111" i="3"/>
  <c r="M110" i="3"/>
  <c r="F108" i="3"/>
  <c r="F106" i="3"/>
  <c r="M28" i="3"/>
  <c r="M84" i="3"/>
  <c r="M83" i="3"/>
  <c r="F81" i="3"/>
  <c r="F79" i="3"/>
  <c r="F111" i="3"/>
  <c r="F83" i="3"/>
  <c r="F110" i="3"/>
  <c r="M108" i="3"/>
  <c r="F6" i="3"/>
  <c r="F78" i="3" s="1"/>
  <c r="AA120" i="3" l="1"/>
  <c r="Y121" i="3"/>
  <c r="Y120" i="3" s="1"/>
  <c r="Y114" i="3" s="1"/>
  <c r="F105" i="3"/>
  <c r="BK116" i="3"/>
  <c r="BK115" i="3" s="1"/>
  <c r="Y127" i="3"/>
  <c r="AA114" i="3"/>
  <c r="H36" i="3"/>
  <c r="BK127" i="3"/>
  <c r="N127" i="3" s="1"/>
  <c r="N93" i="3" s="1"/>
  <c r="H33" i="3"/>
  <c r="H35" i="3"/>
  <c r="H34" i="3"/>
  <c r="BK121" i="3"/>
  <c r="N121" i="3" s="1"/>
  <c r="N92" i="3" s="1"/>
  <c r="M32" i="3"/>
  <c r="H32" i="3"/>
  <c r="M33" i="3"/>
  <c r="F84" i="3"/>
  <c r="N116" i="3" l="1"/>
  <c r="N90" i="3" s="1"/>
  <c r="BK120" i="3"/>
  <c r="N120" i="3" s="1"/>
  <c r="N91" i="3" s="1"/>
  <c r="N115" i="3"/>
  <c r="N89" i="3" s="1"/>
  <c r="BK114" i="3" l="1"/>
  <c r="N114" i="3" s="1"/>
  <c r="N88" i="3" s="1"/>
  <c r="L97" i="3" s="1"/>
  <c r="M27" i="3" l="1"/>
  <c r="M30" i="3" s="1"/>
  <c r="L38" i="3" s="1"/>
</calcChain>
</file>

<file path=xl/sharedStrings.xml><?xml version="1.0" encoding="utf-8"?>
<sst xmlns="http://schemas.openxmlformats.org/spreadsheetml/2006/main" count="370" uniqueCount="150">
  <si>
    <t>List obsahuje:</t>
  </si>
  <si>
    <t/>
  </si>
  <si>
    <t>False</t>
  </si>
  <si>
    <t>optimalizováno pro tisk sestav ve formátu A4 - na výšku</t>
  </si>
  <si>
    <t>&gt;&gt;  skryté sloupce  &lt;&lt;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</si>
  <si>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</si>
  <si>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</si>
  <si>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</si>
  <si>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</si>
  <si>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</si>
  <si>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</si>
  <si>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 xml:space="preserve"> </t>
  </si>
  <si>
    <t>Datum:</t>
  </si>
  <si>
    <t>Objednatel:</t>
  </si>
  <si>
    <t>IČ:</t>
  </si>
  <si>
    <t>DIČ:</t>
  </si>
  <si>
    <t>Zhotovitel:</t>
  </si>
  <si>
    <t>Projektant:</t>
  </si>
  <si>
    <t>27775518</t>
  </si>
  <si>
    <t>dipl.Ing.Dana Kožušníková</t>
  </si>
  <si>
    <t>Zpracovatel:</t>
  </si>
  <si>
    <t>Kubalová J., V Úvoze 215/9, Ostrava-Proskovice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</si>
  <si>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</si>
  <si>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</si>
  <si>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</si>
  <si>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</si>
  <si>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</si>
  <si>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</si>
  <si>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</si>
  <si>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</si>
  <si>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</si>
  <si>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</si>
  <si>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</si>
  <si>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</si>
  <si>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</si>
  <si>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</si>
  <si>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</si>
  <si>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</si>
  <si>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</si>
  <si>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</si>
  <si>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</si>
  <si>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</si>
  <si>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</si>
  <si>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</si>
  <si>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{9037c7ba-9f0e-4269-a643-491ccc1525c2}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</si>
  <si>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</si>
  <si>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</si>
  <si>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</si>
  <si>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</si>
  <si>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</si>
  <si>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</si>
  <si>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</si>
  <si>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</si>
  <si>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</si>
  <si>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</si>
  <si>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</si>
  <si>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</si>
  <si>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</si>
  <si>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</si>
  <si>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</si>
  <si>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</si>
  <si>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</si>
  <si>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</si>
  <si>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</si>
  <si>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713 - Izolace tepelné</t>
  </si>
  <si>
    <t xml:space="preserve">    783 - Dokončovací práce - nátěry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</si>
  <si>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</si>
  <si>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</si>
  <si>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</si>
  <si>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</si>
  <si>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</si>
  <si>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</si>
  <si>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</si>
  <si>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</si>
  <si>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</si>
  <si>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</si>
  <si>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</si>
  <si>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</si>
  <si>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</si>
  <si>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</si>
  <si>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</si>
  <si>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</si>
  <si>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</si>
  <si>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941211111</t>
  </si>
  <si>
    <t>Montáž lešení řadového rámového lehkého zatížení do 200 kg/m2 š do 0,9 m v do 10 m</t>
  </si>
  <si>
    <t>m2</t>
  </si>
  <si>
    <t>4</t>
  </si>
  <si>
    <t>941211211</t>
  </si>
  <si>
    <t>Příplatek k lešení řadovému rámovému lehkému š 0,9 m v do 25 m za první a ZKD den použití</t>
  </si>
  <si>
    <t>3</t>
  </si>
  <si>
    <t>941211811</t>
  </si>
  <si>
    <t>Demontáž lešení řadového rámového lehkého zatížení do 200 kg/m2 š do 0,9 m v do 10 m</t>
  </si>
  <si>
    <t>m</t>
  </si>
  <si>
    <t>16</t>
  </si>
  <si>
    <t>5</t>
  </si>
  <si>
    <t>6</t>
  </si>
  <si>
    <t>M</t>
  </si>
  <si>
    <t>32</t>
  </si>
  <si>
    <t>7</t>
  </si>
  <si>
    <t>713463212</t>
  </si>
  <si>
    <t>Montáž izolace tepelné potrubí potrubními pouzdry s Al fólií staženými Al páskou 1x D do 100 mm</t>
  </si>
  <si>
    <t>8</t>
  </si>
  <si>
    <t>63143176</t>
  </si>
  <si>
    <t>pouzdro izolační potrubní s jednostrannou Al fólií max. 600/100 °C 70/60 mm</t>
  </si>
  <si>
    <t>9</t>
  </si>
  <si>
    <t>63143178</t>
  </si>
  <si>
    <t>pouzdro izolační potrubní s jednostrannou Al fólií max. 600/100 °C 89/60 mm</t>
  </si>
  <si>
    <t>10</t>
  </si>
  <si>
    <t>998713202</t>
  </si>
  <si>
    <t>Přesun hmot procentní pro izolace tepelné v objektech v do 12 m</t>
  </si>
  <si>
    <t>%</t>
  </si>
  <si>
    <t>11</t>
  </si>
  <si>
    <t>783606869</t>
  </si>
  <si>
    <t>Odstranění nátěrů z potrubí DN do 100 mm okartáčováním</t>
  </si>
  <si>
    <t>12</t>
  </si>
  <si>
    <t>13</t>
  </si>
  <si>
    <t>783614661</t>
  </si>
  <si>
    <t>Základní antikorozní jednonásobný syntetický potrubí DN do 100 mm</t>
  </si>
  <si>
    <t>14</t>
  </si>
  <si>
    <t>783615561</t>
  </si>
  <si>
    <t>Mezinátěr jednonásobný syntetický nátěr potrubí DN do 100 mm</t>
  </si>
  <si>
    <t>783617621</t>
  </si>
  <si>
    <t>Krycí jednonásobný syntetický nátěr potrubí DN do 100 mm</t>
  </si>
  <si>
    <t>25b - Izolace páteřního rozvodu vytápění haly č.4</t>
  </si>
  <si>
    <t>-267320185</t>
  </si>
  <si>
    <t>-840346749</t>
  </si>
  <si>
    <t>1767044882</t>
  </si>
  <si>
    <t>2049917823</t>
  </si>
  <si>
    <t>63143175</t>
  </si>
  <si>
    <t>pouzdro izolační potrubní s jednostrannou Al fólií max. 600/100 °C 61/60 mm</t>
  </si>
  <si>
    <t>1625274711</t>
  </si>
  <si>
    <t>-1688982540</t>
  </si>
  <si>
    <t>-2056535970</t>
  </si>
  <si>
    <t>619620399</t>
  </si>
  <si>
    <t>783606864</t>
  </si>
  <si>
    <t>Odstranění nátěrů z potrubí DN do 50 mm okartáčováním</t>
  </si>
  <si>
    <t>406985594</t>
  </si>
  <si>
    <t>1954404043</t>
  </si>
  <si>
    <t>783614651</t>
  </si>
  <si>
    <t>Základní antikorozní jednonásobný syntetický potrubí DN do 50 mm</t>
  </si>
  <si>
    <t>1756585753</t>
  </si>
  <si>
    <t>196762063</t>
  </si>
  <si>
    <t>783615551</t>
  </si>
  <si>
    <t>Mezinátěr jednonásobný syntetický nátěr potrubí DN do 50 mm</t>
  </si>
  <si>
    <t>1346878827</t>
  </si>
  <si>
    <t>1545274372</t>
  </si>
  <si>
    <t>783617601</t>
  </si>
  <si>
    <t>Krycí jednonásobný syntetický nátěr potrubí DN do 50 mm</t>
  </si>
  <si>
    <t>-716488000</t>
  </si>
  <si>
    <t>1993399042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</si>
</sst>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4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vertical="center"/>
    </xf>
    <xf numFmtId="0" fontId="0" fillId="2" borderId="0" xfId="0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6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vertical="center"/>
    </xf>
    <xf numFmtId="0" fontId="0" fillId="2" borderId="0" xfId="0" applyFill="1" applyProtection="1"/>
    <xf numFmtId="0" fontId="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0" fillId="0" borderId="10" xfId="0" applyNumberFormat="1" applyFont="1" applyBorder="1" applyAlignment="1"/>
    <xf numFmtId="166" fontId="20" fillId="0" borderId="11" xfId="0" applyNumberFormat="1" applyFont="1" applyBorder="1" applyAlignment="1"/>
    <xf numFmtId="4" fontId="21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3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0" fontId="1" fillId="0" borderId="15" xfId="0" applyFont="1" applyBorder="1" applyAlignment="1">
      <alignment horizontal="center" vertical="center"/>
    </xf>
    <xf numFmtId="166" fontId="1" fillId="0" borderId="15" xfId="0" applyNumberFormat="1" applyFont="1" applyBorder="1" applyAlignment="1">
      <alignment vertical="center"/>
    </xf>
    <xf numFmtId="166" fontId="1" fillId="0" borderId="16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17" fillId="4" borderId="0" xfId="0" applyNumberFormat="1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0" fillId="0" borderId="23" xfId="0" applyFont="1" applyBorder="1" applyAlignment="1" applyProtection="1">
      <alignment horizontal="left" vertical="center" wrapText="1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17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4" fontId="5" fillId="0" borderId="21" xfId="0" applyNumberFormat="1" applyFont="1" applyBorder="1" applyAlignment="1"/>
    <xf numFmtId="4" fontId="5" fillId="0" borderId="21" xfId="0" applyNumberFormat="1" applyFont="1" applyBorder="1" applyAlignment="1">
      <alignment vertical="center"/>
    </xf>
    <xf numFmtId="0" fontId="22" fillId="0" borderId="23" xfId="0" applyFont="1" applyBorder="1" applyAlignment="1" applyProtection="1">
      <alignment horizontal="left" vertical="center" wrapText="1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9" fillId="2" borderId="0" xfId="1" applyFont="1" applyFill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36"/>
  <sheetViews>
    <sheetView showGridLines="0" tabSelected="1" workbookViewId="0">
      <pane ySplit="1" topLeftCell="A67" activePane="bottomLeft" state="frozen"/>
      <selection pane="bottomLeft" activeCell="L118" sqref="L118:M118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52"/>
      <c r="B1" s="6"/>
      <c r="C1" s="6"/>
      <c r="D1" s="7" t="s">
        <v>0</v>
      </c>
      <c r="E1" s="6"/>
      <c r="F1" s="8" t="s">
        <v>46</v>
      </c>
      <c r="G1" s="8"/>
      <c r="H1" s="147" t="s">
        <v>47</v>
      </c>
      <c r="I1" s="147"/>
      <c r="J1" s="147"/>
      <c r="K1" s="147"/>
      <c r="L1" s="8" t="s">
        <v>48</v>
      </c>
      <c r="M1" s="6"/>
      <c r="N1" s="6"/>
      <c r="O1" s="7" t="s">
        <v>49</v>
      </c>
      <c r="P1" s="6"/>
      <c r="Q1" s="6"/>
      <c r="R1" s="6"/>
      <c r="S1" s="8" t="s">
        <v>50</v>
      </c>
      <c r="T1" s="8"/>
      <c r="U1" s="52"/>
      <c r="V1" s="52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</row>
    <row r="2" spans="1:66" ht="36.9" customHeight="1" x14ac:dyDescent="0.3">
      <c r="C2" s="105" t="s">
        <v>3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S2" s="148" t="s">
        <v>4</v>
      </c>
      <c r="T2" s="149"/>
      <c r="U2" s="149"/>
      <c r="V2" s="149"/>
      <c r="W2" s="149"/>
      <c r="X2" s="149"/>
      <c r="Y2" s="149"/>
      <c r="Z2" s="149"/>
      <c r="AA2" s="149"/>
      <c r="AB2" s="149"/>
      <c r="AC2" s="149"/>
      <c r="AT2" s="11" t="s">
        <v>44</v>
      </c>
    </row>
    <row r="3" spans="1:66" ht="6.9" customHeight="1" x14ac:dyDescent="0.3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AT3" s="11" t="s">
        <v>51</v>
      </c>
    </row>
    <row r="4" spans="1:66" ht="36.9" customHeight="1" x14ac:dyDescent="0.3">
      <c r="B4" s="15"/>
      <c r="C4" s="107" t="s">
        <v>52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6"/>
      <c r="T4" s="10" t="s">
        <v>6</v>
      </c>
      <c r="AT4" s="11" t="s">
        <v>2</v>
      </c>
    </row>
    <row r="5" spans="1:66" ht="6.9" customHeight="1" x14ac:dyDescent="0.3"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6"/>
    </row>
    <row r="6" spans="1:66" ht="25.35" customHeight="1" x14ac:dyDescent="0.3">
      <c r="B6" s="15"/>
      <c r="C6" s="17"/>
      <c r="D6" s="20" t="s">
        <v>7</v>
      </c>
      <c r="E6" s="17"/>
      <c r="F6" s="109" t="e">
        <f>#REF!</f>
        <v>#REF!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7"/>
      <c r="R6" s="16"/>
    </row>
    <row r="7" spans="1:66" s="1" customFormat="1" ht="32.85" customHeight="1" x14ac:dyDescent="0.3">
      <c r="B7" s="22"/>
      <c r="C7" s="23"/>
      <c r="D7" s="19" t="s">
        <v>53</v>
      </c>
      <c r="E7" s="23"/>
      <c r="F7" s="111" t="s">
        <v>123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23"/>
      <c r="R7" s="24"/>
    </row>
    <row r="8" spans="1:66" s="1" customFormat="1" ht="14.4" customHeight="1" x14ac:dyDescent="0.3">
      <c r="B8" s="22"/>
      <c r="C8" s="23"/>
      <c r="D8" s="20" t="s">
        <v>8</v>
      </c>
      <c r="E8" s="23"/>
      <c r="F8" s="18" t="s">
        <v>1</v>
      </c>
      <c r="G8" s="23"/>
      <c r="H8" s="23"/>
      <c r="I8" s="23"/>
      <c r="J8" s="23"/>
      <c r="K8" s="23"/>
      <c r="L8" s="23"/>
      <c r="M8" s="20" t="s">
        <v>9</v>
      </c>
      <c r="N8" s="23"/>
      <c r="O8" s="18" t="s">
        <v>1</v>
      </c>
      <c r="P8" s="23"/>
      <c r="Q8" s="23"/>
      <c r="R8" s="24"/>
    </row>
    <row r="9" spans="1:66" s="1" customFormat="1" ht="14.4" customHeight="1" x14ac:dyDescent="0.3">
      <c r="B9" s="22"/>
      <c r="C9" s="23"/>
      <c r="D9" s="20" t="s">
        <v>10</v>
      </c>
      <c r="E9" s="23"/>
      <c r="F9" s="18" t="s">
        <v>11</v>
      </c>
      <c r="G9" s="23"/>
      <c r="H9" s="23"/>
      <c r="I9" s="23"/>
      <c r="J9" s="23"/>
      <c r="K9" s="23"/>
      <c r="L9" s="23"/>
      <c r="M9" s="20" t="s">
        <v>12</v>
      </c>
      <c r="N9" s="23"/>
      <c r="O9" s="113">
        <v>44139</v>
      </c>
      <c r="P9" s="113"/>
      <c r="Q9" s="23"/>
      <c r="R9" s="24"/>
    </row>
    <row r="10" spans="1:66" s="1" customFormat="1" ht="10.95" customHeigh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66" s="1" customFormat="1" ht="14.4" customHeight="1" x14ac:dyDescent="0.3">
      <c r="B11" s="22"/>
      <c r="C11" s="23"/>
      <c r="D11" s="20" t="s">
        <v>13</v>
      </c>
      <c r="E11" s="23"/>
      <c r="F11" s="23"/>
      <c r="G11" s="23"/>
      <c r="H11" s="23"/>
      <c r="I11" s="23"/>
      <c r="J11" s="23"/>
      <c r="K11" s="23"/>
      <c r="L11" s="23"/>
      <c r="M11" s="20" t="s">
        <v>14</v>
      </c>
      <c r="N11" s="23"/>
      <c r="O11" s="114"/>
      <c r="P11" s="114"/>
      <c r="Q11" s="23"/>
      <c r="R11" s="24"/>
    </row>
    <row r="12" spans="1:66" s="1" customFormat="1" ht="18" customHeight="1" x14ac:dyDescent="0.3">
      <c r="B12" s="22"/>
      <c r="C12" s="23"/>
      <c r="D12" s="23"/>
      <c r="E12" s="18"/>
      <c r="F12" s="23"/>
      <c r="G12" s="23"/>
      <c r="H12" s="23"/>
      <c r="I12" s="23"/>
      <c r="J12" s="23"/>
      <c r="K12" s="23"/>
      <c r="L12" s="23"/>
      <c r="M12" s="20" t="s">
        <v>15</v>
      </c>
      <c r="N12" s="23"/>
      <c r="O12" s="114"/>
      <c r="P12" s="114"/>
      <c r="Q12" s="23"/>
      <c r="R12" s="24"/>
    </row>
    <row r="13" spans="1:66" s="1" customFormat="1" ht="6.9" customHeight="1" x14ac:dyDescent="0.3"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</row>
    <row r="14" spans="1:66" s="1" customFormat="1" ht="14.4" customHeight="1" x14ac:dyDescent="0.3">
      <c r="B14" s="22"/>
      <c r="C14" s="23"/>
      <c r="D14" s="20" t="s">
        <v>16</v>
      </c>
      <c r="E14" s="23"/>
      <c r="F14" s="23"/>
      <c r="G14" s="23"/>
      <c r="H14" s="23"/>
      <c r="I14" s="23"/>
      <c r="J14" s="23"/>
      <c r="K14" s="23"/>
      <c r="L14" s="23"/>
      <c r="M14" s="20" t="s">
        <v>14</v>
      </c>
      <c r="N14" s="23"/>
      <c r="O14" s="114"/>
      <c r="P14" s="114"/>
      <c r="Q14" s="23"/>
      <c r="R14" s="24"/>
    </row>
    <row r="15" spans="1:66" s="1" customFormat="1" ht="18" customHeight="1" x14ac:dyDescent="0.3">
      <c r="B15" s="22"/>
      <c r="C15" s="23"/>
      <c r="D15" s="23"/>
      <c r="E15" s="18"/>
      <c r="F15" s="23"/>
      <c r="G15" s="23"/>
      <c r="H15" s="23"/>
      <c r="I15" s="23"/>
      <c r="J15" s="23"/>
      <c r="K15" s="23"/>
      <c r="L15" s="23"/>
      <c r="M15" s="20" t="s">
        <v>15</v>
      </c>
      <c r="N15" s="23"/>
      <c r="O15" s="114"/>
      <c r="P15" s="114"/>
      <c r="Q15" s="23"/>
      <c r="R15" s="24"/>
    </row>
    <row r="16" spans="1:66" s="1" customFormat="1" ht="6.9" customHeight="1" x14ac:dyDescent="0.3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2:18" s="1" customFormat="1" ht="14.4" customHeight="1" x14ac:dyDescent="0.3">
      <c r="B17" s="22"/>
      <c r="C17" s="23"/>
      <c r="D17" s="20" t="s">
        <v>17</v>
      </c>
      <c r="E17" s="23"/>
      <c r="F17" s="23"/>
      <c r="G17" s="23"/>
      <c r="H17" s="23"/>
      <c r="I17" s="23"/>
      <c r="J17" s="23"/>
      <c r="K17" s="23"/>
      <c r="L17" s="23"/>
      <c r="M17" s="20" t="s">
        <v>14</v>
      </c>
      <c r="N17" s="23"/>
      <c r="O17" s="114" t="s">
        <v>18</v>
      </c>
      <c r="P17" s="114"/>
      <c r="Q17" s="23"/>
      <c r="R17" s="24"/>
    </row>
    <row r="18" spans="2:18" s="1" customFormat="1" ht="18" customHeight="1" x14ac:dyDescent="0.3">
      <c r="B18" s="22"/>
      <c r="C18" s="23"/>
      <c r="D18" s="23"/>
      <c r="E18" s="18" t="s">
        <v>19</v>
      </c>
      <c r="F18" s="23"/>
      <c r="G18" s="23"/>
      <c r="H18" s="23"/>
      <c r="I18" s="23"/>
      <c r="J18" s="23"/>
      <c r="K18" s="23"/>
      <c r="L18" s="23"/>
      <c r="M18" s="20" t="s">
        <v>15</v>
      </c>
      <c r="N18" s="23"/>
      <c r="O18" s="114" t="s">
        <v>1</v>
      </c>
      <c r="P18" s="114"/>
      <c r="Q18" s="23"/>
      <c r="R18" s="24"/>
    </row>
    <row r="19" spans="2:18" s="1" customFormat="1" ht="6.9" customHeigh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4"/>
    </row>
    <row r="20" spans="2:18" s="1" customFormat="1" ht="14.4" customHeight="1" x14ac:dyDescent="0.3">
      <c r="B20" s="22"/>
      <c r="C20" s="23"/>
      <c r="D20" s="20" t="s">
        <v>20</v>
      </c>
      <c r="E20" s="23"/>
      <c r="F20" s="23"/>
      <c r="G20" s="23"/>
      <c r="H20" s="23"/>
      <c r="I20" s="23"/>
      <c r="J20" s="23"/>
      <c r="K20" s="23"/>
      <c r="L20" s="23"/>
      <c r="M20" s="20" t="s">
        <v>14</v>
      </c>
      <c r="N20" s="23"/>
      <c r="O20" s="114" t="s">
        <v>1</v>
      </c>
      <c r="P20" s="114"/>
      <c r="Q20" s="23"/>
      <c r="R20" s="24"/>
    </row>
    <row r="21" spans="2:18" s="1" customFormat="1" ht="18" customHeight="1" x14ac:dyDescent="0.3">
      <c r="B21" s="22"/>
      <c r="C21" s="23"/>
      <c r="D21" s="23"/>
      <c r="E21" s="18" t="s">
        <v>21</v>
      </c>
      <c r="F21" s="23"/>
      <c r="G21" s="23"/>
      <c r="H21" s="23"/>
      <c r="I21" s="23"/>
      <c r="J21" s="23"/>
      <c r="K21" s="23"/>
      <c r="L21" s="23"/>
      <c r="M21" s="20" t="s">
        <v>15</v>
      </c>
      <c r="N21" s="23"/>
      <c r="O21" s="114" t="s">
        <v>1</v>
      </c>
      <c r="P21" s="114"/>
      <c r="Q21" s="23"/>
      <c r="R21" s="24"/>
    </row>
    <row r="22" spans="2:18" s="1" customFormat="1" ht="6.9" customHeight="1" x14ac:dyDescent="0.3"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</row>
    <row r="23" spans="2:18" s="1" customFormat="1" ht="14.4" customHeight="1" x14ac:dyDescent="0.3">
      <c r="B23" s="22"/>
      <c r="C23" s="23"/>
      <c r="D23" s="20" t="s">
        <v>22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4"/>
    </row>
    <row r="24" spans="2:18" s="1" customFormat="1" ht="16.5" customHeight="1" x14ac:dyDescent="0.3">
      <c r="B24" s="22"/>
      <c r="C24" s="23"/>
      <c r="D24" s="23"/>
      <c r="E24" s="115" t="s">
        <v>1</v>
      </c>
      <c r="F24" s="115"/>
      <c r="G24" s="115"/>
      <c r="H24" s="115"/>
      <c r="I24" s="115"/>
      <c r="J24" s="115"/>
      <c r="K24" s="115"/>
      <c r="L24" s="115"/>
      <c r="M24" s="23"/>
      <c r="N24" s="23"/>
      <c r="O24" s="23"/>
      <c r="P24" s="23"/>
      <c r="Q24" s="23"/>
      <c r="R24" s="24"/>
    </row>
    <row r="25" spans="2:18" s="1" customFormat="1" ht="6.9" customHeight="1" x14ac:dyDescent="0.3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4"/>
    </row>
    <row r="26" spans="2:18" s="1" customFormat="1" ht="6.9" customHeight="1" x14ac:dyDescent="0.3">
      <c r="B26" s="22"/>
      <c r="C26" s="2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3"/>
      <c r="R26" s="24"/>
    </row>
    <row r="27" spans="2:18" s="1" customFormat="1" ht="14.4" customHeight="1" x14ac:dyDescent="0.3">
      <c r="B27" s="22"/>
      <c r="C27" s="23"/>
      <c r="D27" s="53" t="s">
        <v>54</v>
      </c>
      <c r="E27" s="23"/>
      <c r="F27" s="23"/>
      <c r="G27" s="23"/>
      <c r="H27" s="23"/>
      <c r="I27" s="23"/>
      <c r="J27" s="23"/>
      <c r="K27" s="23"/>
      <c r="L27" s="23"/>
      <c r="M27" s="116">
        <f>N88</f>
        <v>0</v>
      </c>
      <c r="N27" s="116"/>
      <c r="O27" s="116"/>
      <c r="P27" s="116"/>
      <c r="Q27" s="23"/>
      <c r="R27" s="24"/>
    </row>
    <row r="28" spans="2:18" s="1" customFormat="1" ht="14.4" customHeight="1" x14ac:dyDescent="0.3">
      <c r="B28" s="22"/>
      <c r="C28" s="23"/>
      <c r="D28" s="21" t="s">
        <v>55</v>
      </c>
      <c r="E28" s="23"/>
      <c r="F28" s="23"/>
      <c r="G28" s="23"/>
      <c r="H28" s="23"/>
      <c r="I28" s="23"/>
      <c r="J28" s="23"/>
      <c r="K28" s="23"/>
      <c r="L28" s="23"/>
      <c r="M28" s="116">
        <f>N95</f>
        <v>0</v>
      </c>
      <c r="N28" s="116"/>
      <c r="O28" s="116"/>
      <c r="P28" s="116"/>
      <c r="Q28" s="23"/>
      <c r="R28" s="24"/>
    </row>
    <row r="29" spans="2:18" s="1" customFormat="1" ht="6.9" customHeight="1" x14ac:dyDescent="0.3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0" spans="2:18" s="1" customFormat="1" ht="25.35" customHeight="1" x14ac:dyDescent="0.3">
      <c r="B30" s="22"/>
      <c r="C30" s="23"/>
      <c r="D30" s="54" t="s">
        <v>23</v>
      </c>
      <c r="E30" s="23"/>
      <c r="F30" s="23"/>
      <c r="G30" s="23"/>
      <c r="H30" s="23"/>
      <c r="I30" s="23"/>
      <c r="J30" s="23"/>
      <c r="K30" s="23"/>
      <c r="L30" s="23"/>
      <c r="M30" s="117">
        <f>ROUND(M27+M28,2)</f>
        <v>0</v>
      </c>
      <c r="N30" s="112"/>
      <c r="O30" s="112"/>
      <c r="P30" s="112"/>
      <c r="Q30" s="23"/>
      <c r="R30" s="24"/>
    </row>
    <row r="31" spans="2:18" s="1" customFormat="1" ht="6.9" customHeight="1" x14ac:dyDescent="0.3">
      <c r="B31" s="22"/>
      <c r="C31" s="23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3"/>
      <c r="R31" s="24"/>
    </row>
    <row r="32" spans="2:18" s="1" customFormat="1" ht="14.4" customHeight="1" x14ac:dyDescent="0.3">
      <c r="B32" s="22"/>
      <c r="C32" s="23"/>
      <c r="D32" s="25" t="s">
        <v>24</v>
      </c>
      <c r="E32" s="25" t="s">
        <v>25</v>
      </c>
      <c r="F32" s="26">
        <v>0.21</v>
      </c>
      <c r="G32" s="55" t="s">
        <v>26</v>
      </c>
      <c r="H32" s="118">
        <f>ROUND((SUM(BE95:BE96)+SUM(BE114:BE135)), 2)</f>
        <v>0</v>
      </c>
      <c r="I32" s="112"/>
      <c r="J32" s="112"/>
      <c r="K32" s="23"/>
      <c r="L32" s="23"/>
      <c r="M32" s="118">
        <f>ROUND(ROUND((SUM(BE95:BE96)+SUM(BE114:BE135)), 2)*F32, 2)</f>
        <v>0</v>
      </c>
      <c r="N32" s="112"/>
      <c r="O32" s="112"/>
      <c r="P32" s="112"/>
      <c r="Q32" s="23"/>
      <c r="R32" s="24"/>
    </row>
    <row r="33" spans="2:18" s="1" customFormat="1" ht="14.4" customHeight="1" x14ac:dyDescent="0.3">
      <c r="B33" s="22"/>
      <c r="C33" s="23"/>
      <c r="D33" s="23"/>
      <c r="E33" s="25" t="s">
        <v>27</v>
      </c>
      <c r="F33" s="26">
        <v>0.15</v>
      </c>
      <c r="G33" s="55" t="s">
        <v>26</v>
      </c>
      <c r="H33" s="118">
        <f>ROUND((SUM(BF95:BF96)+SUM(BF114:BF135)), 2)</f>
        <v>0</v>
      </c>
      <c r="I33" s="112"/>
      <c r="J33" s="112"/>
      <c r="K33" s="23"/>
      <c r="L33" s="23"/>
      <c r="M33" s="118">
        <f>ROUND(ROUND((SUM(BF95:BF96)+SUM(BF114:BF135)), 2)*F33, 2)</f>
        <v>0</v>
      </c>
      <c r="N33" s="112"/>
      <c r="O33" s="112"/>
      <c r="P33" s="112"/>
      <c r="Q33" s="23"/>
      <c r="R33" s="24"/>
    </row>
    <row r="34" spans="2:18" s="1" customFormat="1" ht="14.4" hidden="1" customHeight="1" x14ac:dyDescent="0.3">
      <c r="B34" s="22"/>
      <c r="C34" s="23"/>
      <c r="D34" s="23"/>
      <c r="E34" s="25" t="s">
        <v>28</v>
      </c>
      <c r="F34" s="26">
        <v>0.21</v>
      </c>
      <c r="G34" s="55" t="s">
        <v>26</v>
      </c>
      <c r="H34" s="118">
        <f>ROUND((SUM(BG95:BG96)+SUM(BG114:BG135)), 2)</f>
        <v>0</v>
      </c>
      <c r="I34" s="112"/>
      <c r="J34" s="112"/>
      <c r="K34" s="23"/>
      <c r="L34" s="23"/>
      <c r="M34" s="118">
        <v>0</v>
      </c>
      <c r="N34" s="112"/>
      <c r="O34" s="112"/>
      <c r="P34" s="112"/>
      <c r="Q34" s="23"/>
      <c r="R34" s="24"/>
    </row>
    <row r="35" spans="2:18" s="1" customFormat="1" ht="14.4" hidden="1" customHeight="1" x14ac:dyDescent="0.3">
      <c r="B35" s="22"/>
      <c r="C35" s="23"/>
      <c r="D35" s="23"/>
      <c r="E35" s="25" t="s">
        <v>29</v>
      </c>
      <c r="F35" s="26">
        <v>0.15</v>
      </c>
      <c r="G35" s="55" t="s">
        <v>26</v>
      </c>
      <c r="H35" s="118">
        <f>ROUND((SUM(BH95:BH96)+SUM(BH114:BH135)), 2)</f>
        <v>0</v>
      </c>
      <c r="I35" s="112"/>
      <c r="J35" s="112"/>
      <c r="K35" s="23"/>
      <c r="L35" s="23"/>
      <c r="M35" s="118">
        <v>0</v>
      </c>
      <c r="N35" s="112"/>
      <c r="O35" s="112"/>
      <c r="P35" s="112"/>
      <c r="Q35" s="23"/>
      <c r="R35" s="24"/>
    </row>
    <row r="36" spans="2:18" s="1" customFormat="1" ht="14.4" hidden="1" customHeight="1" x14ac:dyDescent="0.3">
      <c r="B36" s="22"/>
      <c r="C36" s="23"/>
      <c r="D36" s="23"/>
      <c r="E36" s="25" t="s">
        <v>30</v>
      </c>
      <c r="F36" s="26">
        <v>0</v>
      </c>
      <c r="G36" s="55" t="s">
        <v>26</v>
      </c>
      <c r="H36" s="118">
        <f>ROUND((SUM(BI95:BI96)+SUM(BI114:BI135)), 2)</f>
        <v>0</v>
      </c>
      <c r="I36" s="112"/>
      <c r="J36" s="112"/>
      <c r="K36" s="23"/>
      <c r="L36" s="23"/>
      <c r="M36" s="118">
        <v>0</v>
      </c>
      <c r="N36" s="112"/>
      <c r="O36" s="112"/>
      <c r="P36" s="112"/>
      <c r="Q36" s="23"/>
      <c r="R36" s="24"/>
    </row>
    <row r="37" spans="2:18" s="1" customFormat="1" ht="6.9" customHeight="1" x14ac:dyDescent="0.3"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</row>
    <row r="38" spans="2:18" s="1" customFormat="1" ht="25.35" customHeight="1" x14ac:dyDescent="0.3">
      <c r="B38" s="22"/>
      <c r="C38" s="51"/>
      <c r="D38" s="56" t="s">
        <v>31</v>
      </c>
      <c r="E38" s="44"/>
      <c r="F38" s="44"/>
      <c r="G38" s="57" t="s">
        <v>32</v>
      </c>
      <c r="H38" s="58" t="s">
        <v>33</v>
      </c>
      <c r="I38" s="44"/>
      <c r="J38" s="44"/>
      <c r="K38" s="44"/>
      <c r="L38" s="119">
        <f>SUM(M30:M36)</f>
        <v>0</v>
      </c>
      <c r="M38" s="119"/>
      <c r="N38" s="119"/>
      <c r="O38" s="119"/>
      <c r="P38" s="120"/>
      <c r="Q38" s="51"/>
      <c r="R38" s="24"/>
    </row>
    <row r="39" spans="2:18" s="1" customFormat="1" ht="14.4" customHeight="1" x14ac:dyDescent="0.3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</row>
    <row r="40" spans="2:18" s="1" customFormat="1" ht="14.4" customHeight="1" x14ac:dyDescent="0.3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</row>
    <row r="41" spans="2:18" x14ac:dyDescent="0.3"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6"/>
    </row>
    <row r="42" spans="2:18" x14ac:dyDescent="0.3"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6"/>
    </row>
    <row r="43" spans="2:18" x14ac:dyDescent="0.3"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6"/>
    </row>
    <row r="44" spans="2:18" x14ac:dyDescent="0.3">
      <c r="B44" s="15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6"/>
    </row>
    <row r="45" spans="2:18" x14ac:dyDescent="0.3">
      <c r="B45" s="15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6"/>
    </row>
    <row r="46" spans="2:18" x14ac:dyDescent="0.3">
      <c r="B46" s="15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6"/>
    </row>
    <row r="47" spans="2:18" x14ac:dyDescent="0.3">
      <c r="B47" s="15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6"/>
    </row>
    <row r="48" spans="2:18" x14ac:dyDescent="0.3">
      <c r="B48" s="15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6"/>
    </row>
    <row r="49" spans="2:18" x14ac:dyDescent="0.3">
      <c r="B49" s="1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6"/>
    </row>
    <row r="50" spans="2:18" s="1" customFormat="1" ht="14.4" x14ac:dyDescent="0.3">
      <c r="B50" s="22"/>
      <c r="C50" s="23"/>
      <c r="D50" s="28" t="s">
        <v>34</v>
      </c>
      <c r="E50" s="29"/>
      <c r="F50" s="29"/>
      <c r="G50" s="29"/>
      <c r="H50" s="30"/>
      <c r="I50" s="23"/>
      <c r="J50" s="28" t="s">
        <v>35</v>
      </c>
      <c r="K50" s="29"/>
      <c r="L50" s="29"/>
      <c r="M50" s="29"/>
      <c r="N50" s="29"/>
      <c r="O50" s="29"/>
      <c r="P50" s="30"/>
      <c r="Q50" s="23"/>
      <c r="R50" s="24"/>
    </row>
    <row r="51" spans="2:18" x14ac:dyDescent="0.3">
      <c r="B51" s="15"/>
      <c r="C51" s="17"/>
      <c r="D51" s="31"/>
      <c r="E51" s="17"/>
      <c r="F51" s="17"/>
      <c r="G51" s="17"/>
      <c r="H51" s="32"/>
      <c r="I51" s="17"/>
      <c r="J51" s="31"/>
      <c r="K51" s="17"/>
      <c r="L51" s="17"/>
      <c r="M51" s="17"/>
      <c r="N51" s="17"/>
      <c r="O51" s="17"/>
      <c r="P51" s="32"/>
      <c r="Q51" s="17"/>
      <c r="R51" s="16"/>
    </row>
    <row r="52" spans="2:18" x14ac:dyDescent="0.3">
      <c r="B52" s="15"/>
      <c r="C52" s="17"/>
      <c r="D52" s="31"/>
      <c r="E52" s="17"/>
      <c r="F52" s="17"/>
      <c r="G52" s="17"/>
      <c r="H52" s="32"/>
      <c r="I52" s="17"/>
      <c r="J52" s="31"/>
      <c r="K52" s="17"/>
      <c r="L52" s="17"/>
      <c r="M52" s="17"/>
      <c r="N52" s="17"/>
      <c r="O52" s="17"/>
      <c r="P52" s="32"/>
      <c r="Q52" s="17"/>
      <c r="R52" s="16"/>
    </row>
    <row r="53" spans="2:18" x14ac:dyDescent="0.3">
      <c r="B53" s="15"/>
      <c r="C53" s="17"/>
      <c r="D53" s="31"/>
      <c r="E53" s="17"/>
      <c r="F53" s="17"/>
      <c r="G53" s="17"/>
      <c r="H53" s="32"/>
      <c r="I53" s="17"/>
      <c r="J53" s="31"/>
      <c r="K53" s="17"/>
      <c r="L53" s="17"/>
      <c r="M53" s="17"/>
      <c r="N53" s="17"/>
      <c r="O53" s="17"/>
      <c r="P53" s="32"/>
      <c r="Q53" s="17"/>
      <c r="R53" s="16"/>
    </row>
    <row r="54" spans="2:18" x14ac:dyDescent="0.3">
      <c r="B54" s="15"/>
      <c r="C54" s="17"/>
      <c r="D54" s="31"/>
      <c r="E54" s="17"/>
      <c r="F54" s="17"/>
      <c r="G54" s="17"/>
      <c r="H54" s="32"/>
      <c r="I54" s="17"/>
      <c r="J54" s="31"/>
      <c r="K54" s="17"/>
      <c r="L54" s="17"/>
      <c r="M54" s="17"/>
      <c r="N54" s="17"/>
      <c r="O54" s="17"/>
      <c r="P54" s="32"/>
      <c r="Q54" s="17"/>
      <c r="R54" s="16"/>
    </row>
    <row r="55" spans="2:18" x14ac:dyDescent="0.3">
      <c r="B55" s="15"/>
      <c r="C55" s="17"/>
      <c r="D55" s="31"/>
      <c r="E55" s="17"/>
      <c r="F55" s="17"/>
      <c r="G55" s="17"/>
      <c r="H55" s="32"/>
      <c r="I55" s="17"/>
      <c r="J55" s="31"/>
      <c r="K55" s="17"/>
      <c r="L55" s="17"/>
      <c r="M55" s="17"/>
      <c r="N55" s="17"/>
      <c r="O55" s="17"/>
      <c r="P55" s="32"/>
      <c r="Q55" s="17"/>
      <c r="R55" s="16"/>
    </row>
    <row r="56" spans="2:18" x14ac:dyDescent="0.3">
      <c r="B56" s="15"/>
      <c r="C56" s="17"/>
      <c r="D56" s="31"/>
      <c r="E56" s="17"/>
      <c r="F56" s="17"/>
      <c r="G56" s="17"/>
      <c r="H56" s="32"/>
      <c r="I56" s="17"/>
      <c r="J56" s="31"/>
      <c r="K56" s="17"/>
      <c r="L56" s="17"/>
      <c r="M56" s="17"/>
      <c r="N56" s="17"/>
      <c r="O56" s="17"/>
      <c r="P56" s="32"/>
      <c r="Q56" s="17"/>
      <c r="R56" s="16"/>
    </row>
    <row r="57" spans="2:18" x14ac:dyDescent="0.3">
      <c r="B57" s="15"/>
      <c r="C57" s="17"/>
      <c r="D57" s="31"/>
      <c r="E57" s="17"/>
      <c r="F57" s="17"/>
      <c r="G57" s="17"/>
      <c r="H57" s="32"/>
      <c r="I57" s="17"/>
      <c r="J57" s="31"/>
      <c r="K57" s="17"/>
      <c r="L57" s="17"/>
      <c r="M57" s="17"/>
      <c r="N57" s="17"/>
      <c r="O57" s="17"/>
      <c r="P57" s="32"/>
      <c r="Q57" s="17"/>
      <c r="R57" s="16"/>
    </row>
    <row r="58" spans="2:18" x14ac:dyDescent="0.3">
      <c r="B58" s="15"/>
      <c r="C58" s="17"/>
      <c r="D58" s="31"/>
      <c r="E58" s="17"/>
      <c r="F58" s="17"/>
      <c r="G58" s="17"/>
      <c r="H58" s="32"/>
      <c r="I58" s="17"/>
      <c r="J58" s="31"/>
      <c r="K58" s="17"/>
      <c r="L58" s="17"/>
      <c r="M58" s="17"/>
      <c r="N58" s="17"/>
      <c r="O58" s="17"/>
      <c r="P58" s="32"/>
      <c r="Q58" s="17"/>
      <c r="R58" s="16"/>
    </row>
    <row r="59" spans="2:18" s="1" customFormat="1" ht="14.4" x14ac:dyDescent="0.3">
      <c r="B59" s="22"/>
      <c r="C59" s="23"/>
      <c r="D59" s="33" t="s">
        <v>36</v>
      </c>
      <c r="E59" s="34"/>
      <c r="F59" s="34"/>
      <c r="G59" s="35" t="s">
        <v>37</v>
      </c>
      <c r="H59" s="36"/>
      <c r="I59" s="23"/>
      <c r="J59" s="33" t="s">
        <v>36</v>
      </c>
      <c r="K59" s="34"/>
      <c r="L59" s="34"/>
      <c r="M59" s="34"/>
      <c r="N59" s="35" t="s">
        <v>37</v>
      </c>
      <c r="O59" s="34"/>
      <c r="P59" s="36"/>
      <c r="Q59" s="23"/>
      <c r="R59" s="24"/>
    </row>
    <row r="60" spans="2:18" x14ac:dyDescent="0.3">
      <c r="B60" s="1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6"/>
    </row>
    <row r="61" spans="2:18" s="1" customFormat="1" ht="14.4" x14ac:dyDescent="0.3">
      <c r="B61" s="22"/>
      <c r="C61" s="23"/>
      <c r="D61" s="28" t="s">
        <v>38</v>
      </c>
      <c r="E61" s="29"/>
      <c r="F61" s="29"/>
      <c r="G61" s="29"/>
      <c r="H61" s="30"/>
      <c r="I61" s="23"/>
      <c r="J61" s="28" t="s">
        <v>39</v>
      </c>
      <c r="K61" s="29"/>
      <c r="L61" s="29"/>
      <c r="M61" s="29"/>
      <c r="N61" s="29"/>
      <c r="O61" s="29"/>
      <c r="P61" s="30"/>
      <c r="Q61" s="23"/>
      <c r="R61" s="24"/>
    </row>
    <row r="62" spans="2:18" x14ac:dyDescent="0.3">
      <c r="B62" s="15"/>
      <c r="C62" s="17"/>
      <c r="D62" s="31"/>
      <c r="E62" s="17"/>
      <c r="F62" s="17"/>
      <c r="G62" s="17"/>
      <c r="H62" s="32"/>
      <c r="I62" s="17"/>
      <c r="J62" s="31"/>
      <c r="K62" s="17"/>
      <c r="L62" s="17"/>
      <c r="M62" s="17"/>
      <c r="N62" s="17"/>
      <c r="O62" s="17"/>
      <c r="P62" s="32"/>
      <c r="Q62" s="17"/>
      <c r="R62" s="16"/>
    </row>
    <row r="63" spans="2:18" x14ac:dyDescent="0.3">
      <c r="B63" s="15"/>
      <c r="C63" s="17"/>
      <c r="D63" s="31"/>
      <c r="E63" s="17"/>
      <c r="F63" s="17"/>
      <c r="G63" s="17"/>
      <c r="H63" s="32"/>
      <c r="I63" s="17"/>
      <c r="J63" s="31"/>
      <c r="K63" s="17"/>
      <c r="L63" s="17"/>
      <c r="M63" s="17"/>
      <c r="N63" s="17"/>
      <c r="O63" s="17"/>
      <c r="P63" s="32"/>
      <c r="Q63" s="17"/>
      <c r="R63" s="16"/>
    </row>
    <row r="64" spans="2:18" x14ac:dyDescent="0.3">
      <c r="B64" s="15"/>
      <c r="C64" s="17"/>
      <c r="D64" s="31"/>
      <c r="E64" s="17"/>
      <c r="F64" s="17"/>
      <c r="G64" s="17"/>
      <c r="H64" s="32"/>
      <c r="I64" s="17"/>
      <c r="J64" s="31"/>
      <c r="K64" s="17"/>
      <c r="L64" s="17"/>
      <c r="M64" s="17"/>
      <c r="N64" s="17"/>
      <c r="O64" s="17"/>
      <c r="P64" s="32"/>
      <c r="Q64" s="17"/>
      <c r="R64" s="16"/>
    </row>
    <row r="65" spans="2:18" x14ac:dyDescent="0.3">
      <c r="B65" s="15"/>
      <c r="C65" s="17"/>
      <c r="D65" s="31"/>
      <c r="E65" s="17"/>
      <c r="F65" s="17"/>
      <c r="G65" s="17"/>
      <c r="H65" s="32"/>
      <c r="I65" s="17"/>
      <c r="J65" s="31"/>
      <c r="K65" s="17"/>
      <c r="L65" s="17"/>
      <c r="M65" s="17"/>
      <c r="N65" s="17"/>
      <c r="O65" s="17"/>
      <c r="P65" s="32"/>
      <c r="Q65" s="17"/>
      <c r="R65" s="16"/>
    </row>
    <row r="66" spans="2:18" x14ac:dyDescent="0.3">
      <c r="B66" s="15"/>
      <c r="C66" s="17"/>
      <c r="D66" s="31"/>
      <c r="E66" s="17"/>
      <c r="F66" s="17"/>
      <c r="G66" s="17"/>
      <c r="H66" s="32"/>
      <c r="I66" s="17"/>
      <c r="J66" s="31"/>
      <c r="K66" s="17"/>
      <c r="L66" s="17"/>
      <c r="M66" s="17"/>
      <c r="N66" s="17"/>
      <c r="O66" s="17"/>
      <c r="P66" s="32"/>
      <c r="Q66" s="17"/>
      <c r="R66" s="16"/>
    </row>
    <row r="67" spans="2:18" x14ac:dyDescent="0.3">
      <c r="B67" s="15"/>
      <c r="C67" s="17"/>
      <c r="D67" s="31"/>
      <c r="E67" s="17"/>
      <c r="F67" s="17"/>
      <c r="G67" s="17"/>
      <c r="H67" s="32"/>
      <c r="I67" s="17"/>
      <c r="J67" s="31"/>
      <c r="K67" s="17"/>
      <c r="L67" s="17"/>
      <c r="M67" s="17"/>
      <c r="N67" s="17"/>
      <c r="O67" s="17"/>
      <c r="P67" s="32"/>
      <c r="Q67" s="17"/>
      <c r="R67" s="16"/>
    </row>
    <row r="68" spans="2:18" x14ac:dyDescent="0.3">
      <c r="B68" s="15"/>
      <c r="C68" s="17"/>
      <c r="D68" s="31"/>
      <c r="E68" s="17"/>
      <c r="F68" s="17"/>
      <c r="G68" s="17"/>
      <c r="H68" s="32"/>
      <c r="I68" s="17"/>
      <c r="J68" s="31"/>
      <c r="K68" s="17"/>
      <c r="L68" s="17"/>
      <c r="M68" s="17"/>
      <c r="N68" s="17"/>
      <c r="O68" s="17"/>
      <c r="P68" s="32"/>
      <c r="Q68" s="17"/>
      <c r="R68" s="16"/>
    </row>
    <row r="69" spans="2:18" x14ac:dyDescent="0.3">
      <c r="B69" s="15"/>
      <c r="C69" s="17"/>
      <c r="D69" s="31"/>
      <c r="E69" s="17"/>
      <c r="F69" s="17"/>
      <c r="G69" s="17"/>
      <c r="H69" s="32"/>
      <c r="I69" s="17"/>
      <c r="J69" s="31"/>
      <c r="K69" s="17"/>
      <c r="L69" s="17"/>
      <c r="M69" s="17"/>
      <c r="N69" s="17"/>
      <c r="O69" s="17"/>
      <c r="P69" s="32"/>
      <c r="Q69" s="17"/>
      <c r="R69" s="16"/>
    </row>
    <row r="70" spans="2:18" s="1" customFormat="1" ht="14.4" x14ac:dyDescent="0.3">
      <c r="B70" s="22"/>
      <c r="C70" s="23"/>
      <c r="D70" s="33" t="s">
        <v>36</v>
      </c>
      <c r="E70" s="34"/>
      <c r="F70" s="34"/>
      <c r="G70" s="35" t="s">
        <v>37</v>
      </c>
      <c r="H70" s="36"/>
      <c r="I70" s="23"/>
      <c r="J70" s="33" t="s">
        <v>36</v>
      </c>
      <c r="K70" s="34"/>
      <c r="L70" s="34"/>
      <c r="M70" s="34"/>
      <c r="N70" s="35" t="s">
        <v>37</v>
      </c>
      <c r="O70" s="34"/>
      <c r="P70" s="36"/>
      <c r="Q70" s="23"/>
      <c r="R70" s="24"/>
    </row>
    <row r="71" spans="2:18" s="1" customFormat="1" ht="14.4" customHeight="1" x14ac:dyDescent="0.3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9"/>
    </row>
    <row r="75" spans="2:18" s="1" customFormat="1" ht="6.9" customHeight="1" x14ac:dyDescent="0.3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</row>
    <row r="76" spans="2:18" s="1" customFormat="1" ht="36.9" customHeight="1" x14ac:dyDescent="0.3">
      <c r="B76" s="22"/>
      <c r="C76" s="107" t="s">
        <v>56</v>
      </c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24"/>
    </row>
    <row r="77" spans="2:18" s="1" customFormat="1" ht="6.9" customHeight="1" x14ac:dyDescent="0.3"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4"/>
    </row>
    <row r="78" spans="2:18" s="1" customFormat="1" ht="30" customHeight="1" x14ac:dyDescent="0.3">
      <c r="B78" s="22"/>
      <c r="C78" s="20" t="s">
        <v>7</v>
      </c>
      <c r="D78" s="23"/>
      <c r="E78" s="23"/>
      <c r="F78" s="109" t="e">
        <f>F6</f>
        <v>#REF!</v>
      </c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23"/>
      <c r="R78" s="24"/>
    </row>
    <row r="79" spans="2:18" s="1" customFormat="1" ht="36.9" customHeight="1" x14ac:dyDescent="0.3">
      <c r="B79" s="22"/>
      <c r="C79" s="43" t="s">
        <v>53</v>
      </c>
      <c r="D79" s="23"/>
      <c r="E79" s="23"/>
      <c r="F79" s="121" t="str">
        <f>F7</f>
        <v>25b - Izolace páteřního rozvodu vytápění haly č.4</v>
      </c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23"/>
      <c r="R79" s="24"/>
    </row>
    <row r="80" spans="2:18" s="1" customFormat="1" ht="6.9" customHeight="1" x14ac:dyDescent="0.3"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4"/>
    </row>
    <row r="81" spans="2:47" s="1" customFormat="1" ht="18" customHeight="1" x14ac:dyDescent="0.3">
      <c r="B81" s="22"/>
      <c r="C81" s="20" t="s">
        <v>10</v>
      </c>
      <c r="D81" s="23"/>
      <c r="E81" s="23"/>
      <c r="F81" s="18" t="str">
        <f>F9</f>
        <v xml:space="preserve"> </v>
      </c>
      <c r="G81" s="23"/>
      <c r="H81" s="23"/>
      <c r="I81" s="23"/>
      <c r="J81" s="23"/>
      <c r="K81" s="20" t="s">
        <v>12</v>
      </c>
      <c r="L81" s="23"/>
      <c r="M81" s="113">
        <v>44139</v>
      </c>
      <c r="N81" s="113"/>
      <c r="O81" s="113"/>
      <c r="P81" s="113"/>
      <c r="Q81" s="23"/>
      <c r="R81" s="24"/>
    </row>
    <row r="82" spans="2:47" s="1" customFormat="1" ht="6.9" customHeight="1" x14ac:dyDescent="0.3"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4"/>
    </row>
    <row r="83" spans="2:47" s="1" customFormat="1" ht="13.2" x14ac:dyDescent="0.3">
      <c r="B83" s="22"/>
      <c r="C83" s="20" t="s">
        <v>13</v>
      </c>
      <c r="D83" s="23"/>
      <c r="E83" s="23"/>
      <c r="F83" s="18">
        <f>E12</f>
        <v>0</v>
      </c>
      <c r="G83" s="23"/>
      <c r="H83" s="23"/>
      <c r="I83" s="23"/>
      <c r="J83" s="23"/>
      <c r="K83" s="20" t="s">
        <v>17</v>
      </c>
      <c r="L83" s="23"/>
      <c r="M83" s="114" t="str">
        <f>E18</f>
        <v>dipl.Ing.Dana Kožušníková</v>
      </c>
      <c r="N83" s="114"/>
      <c r="O83" s="114"/>
      <c r="P83" s="114"/>
      <c r="Q83" s="114"/>
      <c r="R83" s="24"/>
    </row>
    <row r="84" spans="2:47" s="1" customFormat="1" ht="14.4" customHeight="1" x14ac:dyDescent="0.3">
      <c r="B84" s="22"/>
      <c r="C84" s="20" t="s">
        <v>16</v>
      </c>
      <c r="D84" s="23"/>
      <c r="E84" s="23"/>
      <c r="F84" s="18" t="str">
        <f>IF(E15="","",E15)</f>
        <v/>
      </c>
      <c r="G84" s="23"/>
      <c r="H84" s="23"/>
      <c r="I84" s="23"/>
      <c r="J84" s="23"/>
      <c r="K84" s="20" t="s">
        <v>20</v>
      </c>
      <c r="L84" s="23"/>
      <c r="M84" s="114" t="str">
        <f>E21</f>
        <v>Kubalová J., V Úvoze 215/9, Ostrava-Proskovice</v>
      </c>
      <c r="N84" s="114"/>
      <c r="O84" s="114"/>
      <c r="P84" s="114"/>
      <c r="Q84" s="114"/>
      <c r="R84" s="24"/>
    </row>
    <row r="85" spans="2:47" s="1" customFormat="1" ht="10.35" customHeight="1" x14ac:dyDescent="0.3"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4"/>
    </row>
    <row r="86" spans="2:47" s="1" customFormat="1" ht="29.25" customHeight="1" x14ac:dyDescent="0.3">
      <c r="B86" s="22"/>
      <c r="C86" s="122" t="s">
        <v>57</v>
      </c>
      <c r="D86" s="123"/>
      <c r="E86" s="123"/>
      <c r="F86" s="123"/>
      <c r="G86" s="123"/>
      <c r="H86" s="51"/>
      <c r="I86" s="51"/>
      <c r="J86" s="51"/>
      <c r="K86" s="51"/>
      <c r="L86" s="51"/>
      <c r="M86" s="51"/>
      <c r="N86" s="122" t="s">
        <v>58</v>
      </c>
      <c r="O86" s="123"/>
      <c r="P86" s="123"/>
      <c r="Q86" s="123"/>
      <c r="R86" s="24"/>
    </row>
    <row r="87" spans="2:47" s="1" customFormat="1" ht="10.35" customHeight="1" x14ac:dyDescent="0.3">
      <c r="B87" s="22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4"/>
    </row>
    <row r="88" spans="2:47" s="1" customFormat="1" ht="29.25" customHeight="1" x14ac:dyDescent="0.3">
      <c r="B88" s="22"/>
      <c r="C88" s="59" t="s">
        <v>59</v>
      </c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124">
        <f>N114</f>
        <v>0</v>
      </c>
      <c r="O88" s="125"/>
      <c r="P88" s="125"/>
      <c r="Q88" s="125"/>
      <c r="R88" s="24"/>
      <c r="AU88" s="11" t="s">
        <v>60</v>
      </c>
    </row>
    <row r="89" spans="2:47" s="2" customFormat="1" ht="24.9" customHeight="1" x14ac:dyDescent="0.3">
      <c r="B89" s="60"/>
      <c r="C89" s="61"/>
      <c r="D89" s="62" t="s">
        <v>61</v>
      </c>
      <c r="E89" s="61"/>
      <c r="F89" s="61"/>
      <c r="G89" s="61"/>
      <c r="H89" s="61"/>
      <c r="I89" s="61"/>
      <c r="J89" s="61"/>
      <c r="K89" s="61"/>
      <c r="L89" s="61"/>
      <c r="M89" s="61"/>
      <c r="N89" s="126">
        <f>N115</f>
        <v>0</v>
      </c>
      <c r="O89" s="127"/>
      <c r="P89" s="127"/>
      <c r="Q89" s="127"/>
      <c r="R89" s="63"/>
    </row>
    <row r="90" spans="2:47" s="3" customFormat="1" ht="19.95" customHeight="1" x14ac:dyDescent="0.3">
      <c r="B90" s="64"/>
      <c r="C90" s="65"/>
      <c r="D90" s="66" t="s">
        <v>62</v>
      </c>
      <c r="E90" s="65"/>
      <c r="F90" s="65"/>
      <c r="G90" s="65"/>
      <c r="H90" s="65"/>
      <c r="I90" s="65"/>
      <c r="J90" s="65"/>
      <c r="K90" s="65"/>
      <c r="L90" s="65"/>
      <c r="M90" s="65"/>
      <c r="N90" s="128">
        <f>N116</f>
        <v>0</v>
      </c>
      <c r="O90" s="129"/>
      <c r="P90" s="129"/>
      <c r="Q90" s="129"/>
      <c r="R90" s="67"/>
    </row>
    <row r="91" spans="2:47" s="2" customFormat="1" ht="24.9" customHeight="1" x14ac:dyDescent="0.3">
      <c r="B91" s="60"/>
      <c r="C91" s="61"/>
      <c r="D91" s="62" t="s">
        <v>63</v>
      </c>
      <c r="E91" s="61"/>
      <c r="F91" s="61"/>
      <c r="G91" s="61"/>
      <c r="H91" s="61"/>
      <c r="I91" s="61"/>
      <c r="J91" s="61"/>
      <c r="K91" s="61"/>
      <c r="L91" s="61"/>
      <c r="M91" s="61"/>
      <c r="N91" s="126">
        <f>N120</f>
        <v>0</v>
      </c>
      <c r="O91" s="127"/>
      <c r="P91" s="127"/>
      <c r="Q91" s="127"/>
      <c r="R91" s="63"/>
    </row>
    <row r="92" spans="2:47" s="3" customFormat="1" ht="19.95" customHeight="1" x14ac:dyDescent="0.3">
      <c r="B92" s="64"/>
      <c r="C92" s="65"/>
      <c r="D92" s="66" t="s">
        <v>64</v>
      </c>
      <c r="E92" s="65"/>
      <c r="F92" s="65"/>
      <c r="G92" s="65"/>
      <c r="H92" s="65"/>
      <c r="I92" s="65"/>
      <c r="J92" s="65"/>
      <c r="K92" s="65"/>
      <c r="L92" s="65"/>
      <c r="M92" s="65"/>
      <c r="N92" s="128">
        <f>N121</f>
        <v>0</v>
      </c>
      <c r="O92" s="129"/>
      <c r="P92" s="129"/>
      <c r="Q92" s="129"/>
      <c r="R92" s="67"/>
    </row>
    <row r="93" spans="2:47" s="3" customFormat="1" ht="19.95" customHeight="1" x14ac:dyDescent="0.3">
      <c r="B93" s="64"/>
      <c r="C93" s="65"/>
      <c r="D93" s="66" t="s">
        <v>65</v>
      </c>
      <c r="E93" s="65"/>
      <c r="F93" s="65"/>
      <c r="G93" s="65"/>
      <c r="H93" s="65"/>
      <c r="I93" s="65"/>
      <c r="J93" s="65"/>
      <c r="K93" s="65"/>
      <c r="L93" s="65"/>
      <c r="M93" s="65"/>
      <c r="N93" s="128">
        <f>N127</f>
        <v>0</v>
      </c>
      <c r="O93" s="129"/>
      <c r="P93" s="129"/>
      <c r="Q93" s="129"/>
      <c r="R93" s="67"/>
    </row>
    <row r="94" spans="2:47" s="1" customFormat="1" ht="21.75" customHeight="1" x14ac:dyDescent="0.3"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4"/>
    </row>
    <row r="95" spans="2:47" s="1" customFormat="1" ht="29.25" customHeight="1" x14ac:dyDescent="0.3">
      <c r="B95" s="22"/>
      <c r="C95" s="59" t="s">
        <v>66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125">
        <v>0</v>
      </c>
      <c r="O95" s="130"/>
      <c r="P95" s="130"/>
      <c r="Q95" s="130"/>
      <c r="R95" s="24"/>
      <c r="T95" s="68"/>
      <c r="U95" s="69" t="s">
        <v>24</v>
      </c>
    </row>
    <row r="96" spans="2:47" s="1" customFormat="1" ht="18" customHeight="1" x14ac:dyDescent="0.3"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4"/>
    </row>
    <row r="97" spans="2:18" s="1" customFormat="1" ht="29.25" customHeight="1" x14ac:dyDescent="0.3">
      <c r="B97" s="22"/>
      <c r="C97" s="50" t="s">
        <v>45</v>
      </c>
      <c r="D97" s="51"/>
      <c r="E97" s="51"/>
      <c r="F97" s="51"/>
      <c r="G97" s="51"/>
      <c r="H97" s="51"/>
      <c r="I97" s="51"/>
      <c r="J97" s="51"/>
      <c r="K97" s="51"/>
      <c r="L97" s="131">
        <f>ROUND(SUM(N88+N95),2)</f>
        <v>0</v>
      </c>
      <c r="M97" s="131"/>
      <c r="N97" s="131"/>
      <c r="O97" s="131"/>
      <c r="P97" s="131"/>
      <c r="Q97" s="131"/>
      <c r="R97" s="24"/>
    </row>
    <row r="98" spans="2:18" s="1" customFormat="1" ht="6.9" customHeight="1" x14ac:dyDescent="0.3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9"/>
    </row>
    <row r="102" spans="2:18" s="1" customFormat="1" ht="6.9" customHeight="1" x14ac:dyDescent="0.3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2"/>
    </row>
    <row r="103" spans="2:18" s="1" customFormat="1" ht="36.9" customHeight="1" x14ac:dyDescent="0.3">
      <c r="B103" s="22"/>
      <c r="C103" s="107" t="s">
        <v>67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24"/>
    </row>
    <row r="104" spans="2:18" s="1" customFormat="1" ht="6.9" customHeight="1" x14ac:dyDescent="0.3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4"/>
    </row>
    <row r="105" spans="2:18" s="1" customFormat="1" ht="30" customHeight="1" x14ac:dyDescent="0.3">
      <c r="B105" s="22"/>
      <c r="C105" s="20" t="s">
        <v>7</v>
      </c>
      <c r="D105" s="23"/>
      <c r="E105" s="23"/>
      <c r="F105" s="109" t="e">
        <f>F6</f>
        <v>#REF!</v>
      </c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23"/>
      <c r="R105" s="24"/>
    </row>
    <row r="106" spans="2:18" s="1" customFormat="1" ht="36.9" customHeight="1" x14ac:dyDescent="0.3">
      <c r="B106" s="22"/>
      <c r="C106" s="43" t="s">
        <v>53</v>
      </c>
      <c r="D106" s="23"/>
      <c r="E106" s="23"/>
      <c r="F106" s="121" t="str">
        <f>F7</f>
        <v>25b - Izolace páteřního rozvodu vytápění haly č.4</v>
      </c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23"/>
      <c r="R106" s="24"/>
    </row>
    <row r="107" spans="2:18" s="1" customFormat="1" ht="6.9" customHeight="1" x14ac:dyDescent="0.3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4"/>
    </row>
    <row r="108" spans="2:18" s="1" customFormat="1" ht="18" customHeight="1" x14ac:dyDescent="0.3">
      <c r="B108" s="22"/>
      <c r="C108" s="20" t="s">
        <v>10</v>
      </c>
      <c r="D108" s="23"/>
      <c r="E108" s="23"/>
      <c r="F108" s="18" t="str">
        <f>F9</f>
        <v xml:space="preserve"> </v>
      </c>
      <c r="G108" s="23"/>
      <c r="H108" s="23"/>
      <c r="I108" s="23"/>
      <c r="J108" s="23"/>
      <c r="K108" s="20" t="s">
        <v>12</v>
      </c>
      <c r="L108" s="23"/>
      <c r="M108" s="113">
        <f>IF(O9="","",O9)</f>
        <v>44139</v>
      </c>
      <c r="N108" s="113"/>
      <c r="O108" s="113"/>
      <c r="P108" s="113"/>
      <c r="Q108" s="23"/>
      <c r="R108" s="24"/>
    </row>
    <row r="109" spans="2:18" s="1" customFormat="1" ht="6.9" customHeight="1" x14ac:dyDescent="0.3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4"/>
    </row>
    <row r="110" spans="2:18" s="1" customFormat="1" ht="13.2" x14ac:dyDescent="0.3">
      <c r="B110" s="22"/>
      <c r="C110" s="20" t="s">
        <v>13</v>
      </c>
      <c r="D110" s="23"/>
      <c r="E110" s="23"/>
      <c r="F110" s="18">
        <f>E12</f>
        <v>0</v>
      </c>
      <c r="G110" s="23"/>
      <c r="H110" s="23"/>
      <c r="I110" s="23"/>
      <c r="J110" s="23"/>
      <c r="K110" s="20" t="s">
        <v>17</v>
      </c>
      <c r="L110" s="23"/>
      <c r="M110" s="114" t="str">
        <f>E18</f>
        <v>dipl.Ing.Dana Kožušníková</v>
      </c>
      <c r="N110" s="114"/>
      <c r="O110" s="114"/>
      <c r="P110" s="114"/>
      <c r="Q110" s="114"/>
      <c r="R110" s="24"/>
    </row>
    <row r="111" spans="2:18" s="1" customFormat="1" ht="14.4" customHeight="1" x14ac:dyDescent="0.3">
      <c r="B111" s="22"/>
      <c r="C111" s="20" t="s">
        <v>16</v>
      </c>
      <c r="D111" s="23"/>
      <c r="E111" s="23"/>
      <c r="F111" s="18" t="str">
        <f>IF(E15="","",E15)</f>
        <v/>
      </c>
      <c r="G111" s="23"/>
      <c r="H111" s="23"/>
      <c r="I111" s="23"/>
      <c r="J111" s="23"/>
      <c r="K111" s="20" t="s">
        <v>20</v>
      </c>
      <c r="L111" s="23"/>
      <c r="M111" s="114" t="str">
        <f>E21</f>
        <v>Kubalová J., V Úvoze 215/9, Ostrava-Proskovice</v>
      </c>
      <c r="N111" s="114"/>
      <c r="O111" s="114"/>
      <c r="P111" s="114"/>
      <c r="Q111" s="114"/>
      <c r="R111" s="24"/>
    </row>
    <row r="112" spans="2:18" s="1" customFormat="1" ht="10.35" customHeight="1" x14ac:dyDescent="0.3">
      <c r="B112" s="2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4"/>
    </row>
    <row r="113" spans="2:65" s="4" customFormat="1" ht="29.25" customHeight="1" x14ac:dyDescent="0.3">
      <c r="B113" s="70"/>
      <c r="C113" s="71" t="s">
        <v>68</v>
      </c>
      <c r="D113" s="72" t="s">
        <v>69</v>
      </c>
      <c r="E113" s="72" t="s">
        <v>40</v>
      </c>
      <c r="F113" s="132" t="s">
        <v>70</v>
      </c>
      <c r="G113" s="132"/>
      <c r="H113" s="132"/>
      <c r="I113" s="132"/>
      <c r="J113" s="72" t="s">
        <v>71</v>
      </c>
      <c r="K113" s="72" t="s">
        <v>72</v>
      </c>
      <c r="L113" s="132" t="s">
        <v>73</v>
      </c>
      <c r="M113" s="132"/>
      <c r="N113" s="132" t="s">
        <v>58</v>
      </c>
      <c r="O113" s="132"/>
      <c r="P113" s="132"/>
      <c r="Q113" s="133"/>
      <c r="R113" s="73"/>
      <c r="T113" s="45" t="s">
        <v>74</v>
      </c>
      <c r="U113" s="46" t="s">
        <v>24</v>
      </c>
      <c r="V113" s="46" t="s">
        <v>75</v>
      </c>
      <c r="W113" s="46" t="s">
        <v>76</v>
      </c>
      <c r="X113" s="46" t="s">
        <v>77</v>
      </c>
      <c r="Y113" s="46" t="s">
        <v>78</v>
      </c>
      <c r="Z113" s="46" t="s">
        <v>79</v>
      </c>
      <c r="AA113" s="47" t="s">
        <v>80</v>
      </c>
    </row>
    <row r="114" spans="2:65" s="1" customFormat="1" ht="29.25" customHeight="1" x14ac:dyDescent="0.35">
      <c r="B114" s="22"/>
      <c r="C114" s="49" t="s">
        <v>54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136">
        <f>BK114</f>
        <v>0</v>
      </c>
      <c r="O114" s="137"/>
      <c r="P114" s="137"/>
      <c r="Q114" s="137"/>
      <c r="R114" s="24"/>
      <c r="T114" s="48"/>
      <c r="U114" s="29"/>
      <c r="V114" s="29"/>
      <c r="W114" s="74">
        <f>W115+W120</f>
        <v>60.373000000000005</v>
      </c>
      <c r="X114" s="29"/>
      <c r="Y114" s="74">
        <f>Y115+Y120</f>
        <v>0.2092</v>
      </c>
      <c r="Z114" s="29"/>
      <c r="AA114" s="75">
        <f>AA115+AA120</f>
        <v>0</v>
      </c>
      <c r="AT114" s="11" t="s">
        <v>41</v>
      </c>
      <c r="AU114" s="11" t="s">
        <v>60</v>
      </c>
      <c r="BK114" s="76">
        <f>BK115+BK120</f>
        <v>0</v>
      </c>
    </row>
    <row r="115" spans="2:65" s="5" customFormat="1" ht="37.35" customHeight="1" x14ac:dyDescent="0.35">
      <c r="B115" s="77"/>
      <c r="C115" s="78"/>
      <c r="D115" s="79" t="s">
        <v>61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138">
        <f>BK115</f>
        <v>0</v>
      </c>
      <c r="O115" s="126"/>
      <c r="P115" s="126"/>
      <c r="Q115" s="126"/>
      <c r="R115" s="80"/>
      <c r="T115" s="81"/>
      <c r="U115" s="78"/>
      <c r="V115" s="78"/>
      <c r="W115" s="82">
        <f>W116</f>
        <v>30.609000000000002</v>
      </c>
      <c r="X115" s="78"/>
      <c r="Y115" s="82">
        <f>Y116</f>
        <v>0</v>
      </c>
      <c r="Z115" s="78"/>
      <c r="AA115" s="83">
        <f>AA116</f>
        <v>0</v>
      </c>
      <c r="AR115" s="84" t="s">
        <v>43</v>
      </c>
      <c r="AT115" s="85" t="s">
        <v>41</v>
      </c>
      <c r="AU115" s="85" t="s">
        <v>42</v>
      </c>
      <c r="AY115" s="84" t="s">
        <v>81</v>
      </c>
      <c r="BK115" s="86">
        <f>BK116</f>
        <v>0</v>
      </c>
    </row>
    <row r="116" spans="2:65" s="5" customFormat="1" ht="19.95" customHeight="1" x14ac:dyDescent="0.35">
      <c r="B116" s="77"/>
      <c r="C116" s="78"/>
      <c r="D116" s="87" t="s">
        <v>62</v>
      </c>
      <c r="E116" s="87"/>
      <c r="F116" s="87"/>
      <c r="G116" s="87"/>
      <c r="H116" s="87"/>
      <c r="I116" s="87"/>
      <c r="J116" s="87"/>
      <c r="K116" s="87"/>
      <c r="L116" s="87"/>
      <c r="M116" s="87"/>
      <c r="N116" s="139">
        <f>BK116</f>
        <v>0</v>
      </c>
      <c r="O116" s="140"/>
      <c r="P116" s="140"/>
      <c r="Q116" s="140"/>
      <c r="R116" s="80"/>
      <c r="T116" s="81"/>
      <c r="U116" s="78"/>
      <c r="V116" s="78"/>
      <c r="W116" s="82">
        <f>SUM(W117:W119)</f>
        <v>30.609000000000002</v>
      </c>
      <c r="X116" s="78"/>
      <c r="Y116" s="82">
        <f>SUM(Y117:Y119)</f>
        <v>0</v>
      </c>
      <c r="Z116" s="78"/>
      <c r="AA116" s="83">
        <f>SUM(AA117:AA119)</f>
        <v>0</v>
      </c>
      <c r="AR116" s="84" t="s">
        <v>43</v>
      </c>
      <c r="AT116" s="85" t="s">
        <v>41</v>
      </c>
      <c r="AU116" s="85" t="s">
        <v>43</v>
      </c>
      <c r="AY116" s="84" t="s">
        <v>81</v>
      </c>
      <c r="BK116" s="86">
        <f>SUM(BK117:BK119)</f>
        <v>0</v>
      </c>
    </row>
    <row r="117" spans="2:65" s="1" customFormat="1" ht="38.25" customHeight="1" x14ac:dyDescent="0.3">
      <c r="B117" s="88"/>
      <c r="C117" s="89" t="s">
        <v>43</v>
      </c>
      <c r="D117" s="89" t="s">
        <v>82</v>
      </c>
      <c r="E117" s="90" t="s">
        <v>83</v>
      </c>
      <c r="F117" s="134" t="s">
        <v>84</v>
      </c>
      <c r="G117" s="134"/>
      <c r="H117" s="134"/>
      <c r="I117" s="134"/>
      <c r="J117" s="91" t="s">
        <v>85</v>
      </c>
      <c r="K117" s="92">
        <v>171</v>
      </c>
      <c r="L117" s="135">
        <v>0</v>
      </c>
      <c r="M117" s="135"/>
      <c r="N117" s="135">
        <f>ROUND(L117*K117,2)</f>
        <v>0</v>
      </c>
      <c r="O117" s="135"/>
      <c r="P117" s="135"/>
      <c r="Q117" s="135"/>
      <c r="R117" s="93"/>
      <c r="T117" s="94" t="s">
        <v>1</v>
      </c>
      <c r="U117" s="27" t="s">
        <v>25</v>
      </c>
      <c r="V117" s="95">
        <v>0.11</v>
      </c>
      <c r="W117" s="95">
        <f>V117*K117</f>
        <v>18.809999999999999</v>
      </c>
      <c r="X117" s="95">
        <v>0</v>
      </c>
      <c r="Y117" s="95">
        <f>X117*K117</f>
        <v>0</v>
      </c>
      <c r="Z117" s="95">
        <v>0</v>
      </c>
      <c r="AA117" s="96">
        <f>Z117*K117</f>
        <v>0</v>
      </c>
      <c r="AR117" s="11" t="s">
        <v>86</v>
      </c>
      <c r="AT117" s="11" t="s">
        <v>82</v>
      </c>
      <c r="AU117" s="11" t="s">
        <v>51</v>
      </c>
      <c r="AY117" s="11" t="s">
        <v>81</v>
      </c>
      <c r="BE117" s="97">
        <f>IF(U117="základní",N117,0)</f>
        <v>0</v>
      </c>
      <c r="BF117" s="97">
        <f>IF(U117="snížená",N117,0)</f>
        <v>0</v>
      </c>
      <c r="BG117" s="97">
        <f>IF(U117="zákl. přenesená",N117,0)</f>
        <v>0</v>
      </c>
      <c r="BH117" s="97">
        <f>IF(U117="sníž. přenesená",N117,0)</f>
        <v>0</v>
      </c>
      <c r="BI117" s="97">
        <f>IF(U117="nulová",N117,0)</f>
        <v>0</v>
      </c>
      <c r="BJ117" s="11" t="s">
        <v>43</v>
      </c>
      <c r="BK117" s="97">
        <f>ROUND(L117*K117,2)</f>
        <v>0</v>
      </c>
      <c r="BL117" s="11" t="s">
        <v>86</v>
      </c>
      <c r="BM117" s="11" t="s">
        <v>124</v>
      </c>
    </row>
    <row r="118" spans="2:65" s="1" customFormat="1" ht="38.25" customHeight="1" x14ac:dyDescent="0.3">
      <c r="B118" s="88"/>
      <c r="C118" s="89" t="s">
        <v>51</v>
      </c>
      <c r="D118" s="89" t="s">
        <v>82</v>
      </c>
      <c r="E118" s="90" t="s">
        <v>87</v>
      </c>
      <c r="F118" s="134" t="s">
        <v>88</v>
      </c>
      <c r="G118" s="134"/>
      <c r="H118" s="134"/>
      <c r="I118" s="134"/>
      <c r="J118" s="91" t="s">
        <v>85</v>
      </c>
      <c r="K118" s="92">
        <v>2565</v>
      </c>
      <c r="L118" s="135">
        <v>0</v>
      </c>
      <c r="M118" s="135"/>
      <c r="N118" s="135">
        <f>ROUND(L118*K118,2)</f>
        <v>0</v>
      </c>
      <c r="O118" s="135"/>
      <c r="P118" s="135"/>
      <c r="Q118" s="135"/>
      <c r="R118" s="93"/>
      <c r="T118" s="94" t="s">
        <v>1</v>
      </c>
      <c r="U118" s="27" t="s">
        <v>25</v>
      </c>
      <c r="V118" s="95">
        <v>0</v>
      </c>
      <c r="W118" s="95">
        <f>V118*K118</f>
        <v>0</v>
      </c>
      <c r="X118" s="95">
        <v>0</v>
      </c>
      <c r="Y118" s="95">
        <f>X118*K118</f>
        <v>0</v>
      </c>
      <c r="Z118" s="95">
        <v>0</v>
      </c>
      <c r="AA118" s="96">
        <f>Z118*K118</f>
        <v>0</v>
      </c>
      <c r="AR118" s="11" t="s">
        <v>86</v>
      </c>
      <c r="AT118" s="11" t="s">
        <v>82</v>
      </c>
      <c r="AU118" s="11" t="s">
        <v>51</v>
      </c>
      <c r="AY118" s="11" t="s">
        <v>81</v>
      </c>
      <c r="BE118" s="97">
        <f>IF(U118="základní",N118,0)</f>
        <v>0</v>
      </c>
      <c r="BF118" s="97">
        <f>IF(U118="snížená",N118,0)</f>
        <v>0</v>
      </c>
      <c r="BG118" s="97">
        <f>IF(U118="zákl. přenesená",N118,0)</f>
        <v>0</v>
      </c>
      <c r="BH118" s="97">
        <f>IF(U118="sníž. přenesená",N118,0)</f>
        <v>0</v>
      </c>
      <c r="BI118" s="97">
        <f>IF(U118="nulová",N118,0)</f>
        <v>0</v>
      </c>
      <c r="BJ118" s="11" t="s">
        <v>43</v>
      </c>
      <c r="BK118" s="97">
        <f>ROUND(L118*K118,2)</f>
        <v>0</v>
      </c>
      <c r="BL118" s="11" t="s">
        <v>86</v>
      </c>
      <c r="BM118" s="11" t="s">
        <v>125</v>
      </c>
    </row>
    <row r="119" spans="2:65" s="1" customFormat="1" ht="38.25" customHeight="1" x14ac:dyDescent="0.3">
      <c r="B119" s="88"/>
      <c r="C119" s="89" t="s">
        <v>89</v>
      </c>
      <c r="D119" s="89" t="s">
        <v>82</v>
      </c>
      <c r="E119" s="90" t="s">
        <v>90</v>
      </c>
      <c r="F119" s="134" t="s">
        <v>91</v>
      </c>
      <c r="G119" s="134"/>
      <c r="H119" s="134"/>
      <c r="I119" s="134"/>
      <c r="J119" s="91" t="s">
        <v>85</v>
      </c>
      <c r="K119" s="92">
        <v>171</v>
      </c>
      <c r="L119" s="135">
        <v>0</v>
      </c>
      <c r="M119" s="135"/>
      <c r="N119" s="135">
        <f>ROUND(L119*K119,2)</f>
        <v>0</v>
      </c>
      <c r="O119" s="135"/>
      <c r="P119" s="135"/>
      <c r="Q119" s="135"/>
      <c r="R119" s="93"/>
      <c r="T119" s="94" t="s">
        <v>1</v>
      </c>
      <c r="U119" s="27" t="s">
        <v>25</v>
      </c>
      <c r="V119" s="95">
        <v>6.9000000000000006E-2</v>
      </c>
      <c r="W119" s="95">
        <f>V119*K119</f>
        <v>11.799000000000001</v>
      </c>
      <c r="X119" s="95">
        <v>0</v>
      </c>
      <c r="Y119" s="95">
        <f>X119*K119</f>
        <v>0</v>
      </c>
      <c r="Z119" s="95">
        <v>0</v>
      </c>
      <c r="AA119" s="96">
        <f>Z119*K119</f>
        <v>0</v>
      </c>
      <c r="AR119" s="11" t="s">
        <v>86</v>
      </c>
      <c r="AT119" s="11" t="s">
        <v>82</v>
      </c>
      <c r="AU119" s="11" t="s">
        <v>51</v>
      </c>
      <c r="AY119" s="11" t="s">
        <v>81</v>
      </c>
      <c r="BE119" s="97">
        <f>IF(U119="základní",N119,0)</f>
        <v>0</v>
      </c>
      <c r="BF119" s="97">
        <f>IF(U119="snížená",N119,0)</f>
        <v>0</v>
      </c>
      <c r="BG119" s="97">
        <f>IF(U119="zákl. přenesená",N119,0)</f>
        <v>0</v>
      </c>
      <c r="BH119" s="97">
        <f>IF(U119="sníž. přenesená",N119,0)</f>
        <v>0</v>
      </c>
      <c r="BI119" s="97">
        <f>IF(U119="nulová",N119,0)</f>
        <v>0</v>
      </c>
      <c r="BJ119" s="11" t="s">
        <v>43</v>
      </c>
      <c r="BK119" s="97">
        <f>ROUND(L119*K119,2)</f>
        <v>0</v>
      </c>
      <c r="BL119" s="11" t="s">
        <v>86</v>
      </c>
      <c r="BM119" s="11" t="s">
        <v>126</v>
      </c>
    </row>
    <row r="120" spans="2:65" s="5" customFormat="1" ht="37.35" customHeight="1" x14ac:dyDescent="0.35">
      <c r="B120" s="77"/>
      <c r="C120" s="78"/>
      <c r="D120" s="79" t="s">
        <v>63</v>
      </c>
      <c r="E120" s="79"/>
      <c r="F120" s="79"/>
      <c r="G120" s="79"/>
      <c r="H120" s="79"/>
      <c r="I120" s="79"/>
      <c r="J120" s="79"/>
      <c r="K120" s="79"/>
      <c r="L120" s="79"/>
      <c r="M120" s="79"/>
      <c r="N120" s="141">
        <f>BK120</f>
        <v>0</v>
      </c>
      <c r="O120" s="142"/>
      <c r="P120" s="142"/>
      <c r="Q120" s="142"/>
      <c r="R120" s="80"/>
      <c r="T120" s="81"/>
      <c r="U120" s="78"/>
      <c r="V120" s="78"/>
      <c r="W120" s="82">
        <f>W121+W127</f>
        <v>29.763999999999999</v>
      </c>
      <c r="X120" s="78"/>
      <c r="Y120" s="82">
        <f>Y121+Y127</f>
        <v>0.2092</v>
      </c>
      <c r="Z120" s="78"/>
      <c r="AA120" s="83">
        <f>AA121+AA127</f>
        <v>0</v>
      </c>
      <c r="AR120" s="84" t="s">
        <v>51</v>
      </c>
      <c r="AT120" s="85" t="s">
        <v>41</v>
      </c>
      <c r="AU120" s="85" t="s">
        <v>42</v>
      </c>
      <c r="AY120" s="84" t="s">
        <v>81</v>
      </c>
      <c r="BK120" s="86">
        <f>BK121+BK127</f>
        <v>0</v>
      </c>
    </row>
    <row r="121" spans="2:65" s="5" customFormat="1" ht="19.95" customHeight="1" x14ac:dyDescent="0.35">
      <c r="B121" s="77"/>
      <c r="C121" s="78"/>
      <c r="D121" s="87" t="s">
        <v>64</v>
      </c>
      <c r="E121" s="87"/>
      <c r="F121" s="87"/>
      <c r="G121" s="87"/>
      <c r="H121" s="87"/>
      <c r="I121" s="87"/>
      <c r="J121" s="87"/>
      <c r="K121" s="87"/>
      <c r="L121" s="87"/>
      <c r="M121" s="87"/>
      <c r="N121" s="139">
        <f>BK121</f>
        <v>0</v>
      </c>
      <c r="O121" s="140"/>
      <c r="P121" s="140"/>
      <c r="Q121" s="140"/>
      <c r="R121" s="80"/>
      <c r="T121" s="81"/>
      <c r="U121" s="78"/>
      <c r="V121" s="78"/>
      <c r="W121" s="82">
        <f>SUM(W122:W126)</f>
        <v>11.968</v>
      </c>
      <c r="X121" s="78"/>
      <c r="Y121" s="82">
        <f>SUM(Y122:Y126)</f>
        <v>0.19836000000000001</v>
      </c>
      <c r="Z121" s="78"/>
      <c r="AA121" s="83">
        <f>SUM(AA122:AA126)</f>
        <v>0</v>
      </c>
      <c r="AR121" s="84" t="s">
        <v>51</v>
      </c>
      <c r="AT121" s="85" t="s">
        <v>41</v>
      </c>
      <c r="AU121" s="85" t="s">
        <v>43</v>
      </c>
      <c r="AY121" s="84" t="s">
        <v>81</v>
      </c>
      <c r="BK121" s="86">
        <f>SUM(BK122:BK126)</f>
        <v>0</v>
      </c>
    </row>
    <row r="122" spans="2:65" s="1" customFormat="1" ht="38.25" customHeight="1" x14ac:dyDescent="0.3">
      <c r="B122" s="88"/>
      <c r="C122" s="89" t="s">
        <v>86</v>
      </c>
      <c r="D122" s="89" t="s">
        <v>82</v>
      </c>
      <c r="E122" s="90" t="s">
        <v>99</v>
      </c>
      <c r="F122" s="134" t="s">
        <v>100</v>
      </c>
      <c r="G122" s="134"/>
      <c r="H122" s="134"/>
      <c r="I122" s="134"/>
      <c r="J122" s="91" t="s">
        <v>92</v>
      </c>
      <c r="K122" s="92">
        <v>88</v>
      </c>
      <c r="L122" s="135">
        <v>0</v>
      </c>
      <c r="M122" s="135"/>
      <c r="N122" s="135">
        <f>ROUND(L122*K122,2)</f>
        <v>0</v>
      </c>
      <c r="O122" s="135"/>
      <c r="P122" s="135"/>
      <c r="Q122" s="135"/>
      <c r="R122" s="93"/>
      <c r="T122" s="94" t="s">
        <v>1</v>
      </c>
      <c r="U122" s="27" t="s">
        <v>25</v>
      </c>
      <c r="V122" s="95">
        <v>0.13600000000000001</v>
      </c>
      <c r="W122" s="95">
        <f>V122*K122</f>
        <v>11.968</v>
      </c>
      <c r="X122" s="95">
        <v>2.7E-4</v>
      </c>
      <c r="Y122" s="95">
        <f>X122*K122</f>
        <v>2.376E-2</v>
      </c>
      <c r="Z122" s="95">
        <v>0</v>
      </c>
      <c r="AA122" s="96">
        <f>Z122*K122</f>
        <v>0</v>
      </c>
      <c r="AR122" s="11" t="s">
        <v>93</v>
      </c>
      <c r="AT122" s="11" t="s">
        <v>82</v>
      </c>
      <c r="AU122" s="11" t="s">
        <v>51</v>
      </c>
      <c r="AY122" s="11" t="s">
        <v>81</v>
      </c>
      <c r="BE122" s="97">
        <f>IF(U122="základní",N122,0)</f>
        <v>0</v>
      </c>
      <c r="BF122" s="97">
        <f>IF(U122="snížená",N122,0)</f>
        <v>0</v>
      </c>
      <c r="BG122" s="97">
        <f>IF(U122="zákl. přenesená",N122,0)</f>
        <v>0</v>
      </c>
      <c r="BH122" s="97">
        <f>IF(U122="sníž. přenesená",N122,0)</f>
        <v>0</v>
      </c>
      <c r="BI122" s="97">
        <f>IF(U122="nulová",N122,0)</f>
        <v>0</v>
      </c>
      <c r="BJ122" s="11" t="s">
        <v>43</v>
      </c>
      <c r="BK122" s="97">
        <f>ROUND(L122*K122,2)</f>
        <v>0</v>
      </c>
      <c r="BL122" s="11" t="s">
        <v>93</v>
      </c>
      <c r="BM122" s="11" t="s">
        <v>127</v>
      </c>
    </row>
    <row r="123" spans="2:65" s="1" customFormat="1" ht="25.5" customHeight="1" x14ac:dyDescent="0.3">
      <c r="B123" s="88"/>
      <c r="C123" s="98" t="s">
        <v>94</v>
      </c>
      <c r="D123" s="98" t="s">
        <v>96</v>
      </c>
      <c r="E123" s="99" t="s">
        <v>128</v>
      </c>
      <c r="F123" s="145" t="s">
        <v>129</v>
      </c>
      <c r="G123" s="145"/>
      <c r="H123" s="145"/>
      <c r="I123" s="145"/>
      <c r="J123" s="100" t="s">
        <v>92</v>
      </c>
      <c r="K123" s="101">
        <v>20</v>
      </c>
      <c r="L123" s="146">
        <v>0</v>
      </c>
      <c r="M123" s="146"/>
      <c r="N123" s="146">
        <f>ROUND(L123*K123,2)</f>
        <v>0</v>
      </c>
      <c r="O123" s="135"/>
      <c r="P123" s="135"/>
      <c r="Q123" s="135"/>
      <c r="R123" s="93"/>
      <c r="T123" s="94" t="s">
        <v>1</v>
      </c>
      <c r="U123" s="27" t="s">
        <v>25</v>
      </c>
      <c r="V123" s="95">
        <v>0</v>
      </c>
      <c r="W123" s="95">
        <f>V123*K123</f>
        <v>0</v>
      </c>
      <c r="X123" s="95">
        <v>1.6999999999999999E-3</v>
      </c>
      <c r="Y123" s="95">
        <f>X123*K123</f>
        <v>3.3999999999999996E-2</v>
      </c>
      <c r="Z123" s="95">
        <v>0</v>
      </c>
      <c r="AA123" s="96">
        <f>Z123*K123</f>
        <v>0</v>
      </c>
      <c r="AR123" s="11" t="s">
        <v>97</v>
      </c>
      <c r="AT123" s="11" t="s">
        <v>96</v>
      </c>
      <c r="AU123" s="11" t="s">
        <v>51</v>
      </c>
      <c r="AY123" s="11" t="s">
        <v>81</v>
      </c>
      <c r="BE123" s="97">
        <f>IF(U123="základní",N123,0)</f>
        <v>0</v>
      </c>
      <c r="BF123" s="97">
        <f>IF(U123="snížená",N123,0)</f>
        <v>0</v>
      </c>
      <c r="BG123" s="97">
        <f>IF(U123="zákl. přenesená",N123,0)</f>
        <v>0</v>
      </c>
      <c r="BH123" s="97">
        <f>IF(U123="sníž. přenesená",N123,0)</f>
        <v>0</v>
      </c>
      <c r="BI123" s="97">
        <f>IF(U123="nulová",N123,0)</f>
        <v>0</v>
      </c>
      <c r="BJ123" s="11" t="s">
        <v>43</v>
      </c>
      <c r="BK123" s="97">
        <f>ROUND(L123*K123,2)</f>
        <v>0</v>
      </c>
      <c r="BL123" s="11" t="s">
        <v>93</v>
      </c>
      <c r="BM123" s="11" t="s">
        <v>130</v>
      </c>
    </row>
    <row r="124" spans="2:65" s="1" customFormat="1" ht="25.5" customHeight="1" x14ac:dyDescent="0.3">
      <c r="B124" s="88"/>
      <c r="C124" s="98" t="s">
        <v>95</v>
      </c>
      <c r="D124" s="98" t="s">
        <v>96</v>
      </c>
      <c r="E124" s="99" t="s">
        <v>102</v>
      </c>
      <c r="F124" s="145" t="s">
        <v>103</v>
      </c>
      <c r="G124" s="145"/>
      <c r="H124" s="145"/>
      <c r="I124" s="145"/>
      <c r="J124" s="100" t="s">
        <v>92</v>
      </c>
      <c r="K124" s="101">
        <v>30</v>
      </c>
      <c r="L124" s="146">
        <v>0</v>
      </c>
      <c r="M124" s="146"/>
      <c r="N124" s="146">
        <f>ROUND(L124*K124,2)</f>
        <v>0</v>
      </c>
      <c r="O124" s="135"/>
      <c r="P124" s="135"/>
      <c r="Q124" s="135"/>
      <c r="R124" s="93"/>
      <c r="T124" s="94" t="s">
        <v>1</v>
      </c>
      <c r="U124" s="27" t="s">
        <v>25</v>
      </c>
      <c r="V124" s="95">
        <v>0</v>
      </c>
      <c r="W124" s="95">
        <f>V124*K124</f>
        <v>0</v>
      </c>
      <c r="X124" s="95">
        <v>1.9E-3</v>
      </c>
      <c r="Y124" s="95">
        <f>X124*K124</f>
        <v>5.7000000000000002E-2</v>
      </c>
      <c r="Z124" s="95">
        <v>0</v>
      </c>
      <c r="AA124" s="96">
        <f>Z124*K124</f>
        <v>0</v>
      </c>
      <c r="AR124" s="11" t="s">
        <v>97</v>
      </c>
      <c r="AT124" s="11" t="s">
        <v>96</v>
      </c>
      <c r="AU124" s="11" t="s">
        <v>51</v>
      </c>
      <c r="AY124" s="11" t="s">
        <v>81</v>
      </c>
      <c r="BE124" s="97">
        <f>IF(U124="základní",N124,0)</f>
        <v>0</v>
      </c>
      <c r="BF124" s="97">
        <f>IF(U124="snížená",N124,0)</f>
        <v>0</v>
      </c>
      <c r="BG124" s="97">
        <f>IF(U124="zákl. přenesená",N124,0)</f>
        <v>0</v>
      </c>
      <c r="BH124" s="97">
        <f>IF(U124="sníž. přenesená",N124,0)</f>
        <v>0</v>
      </c>
      <c r="BI124" s="97">
        <f>IF(U124="nulová",N124,0)</f>
        <v>0</v>
      </c>
      <c r="BJ124" s="11" t="s">
        <v>43</v>
      </c>
      <c r="BK124" s="97">
        <f>ROUND(L124*K124,2)</f>
        <v>0</v>
      </c>
      <c r="BL124" s="11" t="s">
        <v>93</v>
      </c>
      <c r="BM124" s="11" t="s">
        <v>131</v>
      </c>
    </row>
    <row r="125" spans="2:65" s="1" customFormat="1" ht="25.5" customHeight="1" x14ac:dyDescent="0.3">
      <c r="B125" s="88"/>
      <c r="C125" s="98" t="s">
        <v>98</v>
      </c>
      <c r="D125" s="98" t="s">
        <v>96</v>
      </c>
      <c r="E125" s="99" t="s">
        <v>105</v>
      </c>
      <c r="F125" s="145" t="s">
        <v>106</v>
      </c>
      <c r="G125" s="145"/>
      <c r="H125" s="145"/>
      <c r="I125" s="145"/>
      <c r="J125" s="100" t="s">
        <v>92</v>
      </c>
      <c r="K125" s="101">
        <v>38</v>
      </c>
      <c r="L125" s="146">
        <v>0</v>
      </c>
      <c r="M125" s="146"/>
      <c r="N125" s="146">
        <f>ROUND(L125*K125,2)</f>
        <v>0</v>
      </c>
      <c r="O125" s="135"/>
      <c r="P125" s="135"/>
      <c r="Q125" s="135"/>
      <c r="R125" s="93"/>
      <c r="T125" s="94" t="s">
        <v>1</v>
      </c>
      <c r="U125" s="27" t="s">
        <v>25</v>
      </c>
      <c r="V125" s="95">
        <v>0</v>
      </c>
      <c r="W125" s="95">
        <f>V125*K125</f>
        <v>0</v>
      </c>
      <c r="X125" s="95">
        <v>2.2000000000000001E-3</v>
      </c>
      <c r="Y125" s="95">
        <f>X125*K125</f>
        <v>8.3600000000000008E-2</v>
      </c>
      <c r="Z125" s="95">
        <v>0</v>
      </c>
      <c r="AA125" s="96">
        <f>Z125*K125</f>
        <v>0</v>
      </c>
      <c r="AR125" s="11" t="s">
        <v>97</v>
      </c>
      <c r="AT125" s="11" t="s">
        <v>96</v>
      </c>
      <c r="AU125" s="11" t="s">
        <v>51</v>
      </c>
      <c r="AY125" s="11" t="s">
        <v>81</v>
      </c>
      <c r="BE125" s="97">
        <f>IF(U125="základní",N125,0)</f>
        <v>0</v>
      </c>
      <c r="BF125" s="97">
        <f>IF(U125="snížená",N125,0)</f>
        <v>0</v>
      </c>
      <c r="BG125" s="97">
        <f>IF(U125="zákl. přenesená",N125,0)</f>
        <v>0</v>
      </c>
      <c r="BH125" s="97">
        <f>IF(U125="sníž. přenesená",N125,0)</f>
        <v>0</v>
      </c>
      <c r="BI125" s="97">
        <f>IF(U125="nulová",N125,0)</f>
        <v>0</v>
      </c>
      <c r="BJ125" s="11" t="s">
        <v>43</v>
      </c>
      <c r="BK125" s="97">
        <f>ROUND(L125*K125,2)</f>
        <v>0</v>
      </c>
      <c r="BL125" s="11" t="s">
        <v>93</v>
      </c>
      <c r="BM125" s="11" t="s">
        <v>132</v>
      </c>
    </row>
    <row r="126" spans="2:65" s="1" customFormat="1" ht="25.5" customHeight="1" x14ac:dyDescent="0.3">
      <c r="B126" s="88"/>
      <c r="C126" s="89" t="s">
        <v>101</v>
      </c>
      <c r="D126" s="89" t="s">
        <v>82</v>
      </c>
      <c r="E126" s="90" t="s">
        <v>108</v>
      </c>
      <c r="F126" s="134" t="s">
        <v>109</v>
      </c>
      <c r="G126" s="134"/>
      <c r="H126" s="134"/>
      <c r="I126" s="134"/>
      <c r="J126" s="91" t="s">
        <v>110</v>
      </c>
      <c r="K126" s="92">
        <v>218.13200000000001</v>
      </c>
      <c r="L126" s="135">
        <v>0</v>
      </c>
      <c r="M126" s="135"/>
      <c r="N126" s="135">
        <f>ROUND(L126*K126,2)</f>
        <v>0</v>
      </c>
      <c r="O126" s="135"/>
      <c r="P126" s="135"/>
      <c r="Q126" s="135"/>
      <c r="R126" s="93"/>
      <c r="T126" s="94" t="s">
        <v>1</v>
      </c>
      <c r="U126" s="27" t="s">
        <v>25</v>
      </c>
      <c r="V126" s="95">
        <v>0</v>
      </c>
      <c r="W126" s="95">
        <f>V126*K126</f>
        <v>0</v>
      </c>
      <c r="X126" s="95">
        <v>0</v>
      </c>
      <c r="Y126" s="95">
        <f>X126*K126</f>
        <v>0</v>
      </c>
      <c r="Z126" s="95">
        <v>0</v>
      </c>
      <c r="AA126" s="96">
        <f>Z126*K126</f>
        <v>0</v>
      </c>
      <c r="AR126" s="11" t="s">
        <v>93</v>
      </c>
      <c r="AT126" s="11" t="s">
        <v>82</v>
      </c>
      <c r="AU126" s="11" t="s">
        <v>51</v>
      </c>
      <c r="AY126" s="11" t="s">
        <v>81</v>
      </c>
      <c r="BE126" s="97">
        <f>IF(U126="základní",N126,0)</f>
        <v>0</v>
      </c>
      <c r="BF126" s="97">
        <f>IF(U126="snížená",N126,0)</f>
        <v>0</v>
      </c>
      <c r="BG126" s="97">
        <f>IF(U126="zákl. přenesená",N126,0)</f>
        <v>0</v>
      </c>
      <c r="BH126" s="97">
        <f>IF(U126="sníž. přenesená",N126,0)</f>
        <v>0</v>
      </c>
      <c r="BI126" s="97">
        <f>IF(U126="nulová",N126,0)</f>
        <v>0</v>
      </c>
      <c r="BJ126" s="11" t="s">
        <v>43</v>
      </c>
      <c r="BK126" s="97">
        <f>ROUND(L126*K126,2)</f>
        <v>0</v>
      </c>
      <c r="BL126" s="11" t="s">
        <v>93</v>
      </c>
      <c r="BM126" s="11" t="s">
        <v>133</v>
      </c>
    </row>
    <row r="127" spans="2:65" s="5" customFormat="1" ht="29.85" customHeight="1" x14ac:dyDescent="0.35">
      <c r="B127" s="77"/>
      <c r="C127" s="78"/>
      <c r="D127" s="87" t="s">
        <v>65</v>
      </c>
      <c r="E127" s="87"/>
      <c r="F127" s="87"/>
      <c r="G127" s="87"/>
      <c r="H127" s="87"/>
      <c r="I127" s="87"/>
      <c r="J127" s="87"/>
      <c r="K127" s="87"/>
      <c r="L127" s="87"/>
      <c r="M127" s="87"/>
      <c r="N127" s="143">
        <f>BK127</f>
        <v>0</v>
      </c>
      <c r="O127" s="144"/>
      <c r="P127" s="144"/>
      <c r="Q127" s="144"/>
      <c r="R127" s="80"/>
      <c r="T127" s="81"/>
      <c r="U127" s="78"/>
      <c r="V127" s="78"/>
      <c r="W127" s="82">
        <f>SUM(W128:W135)</f>
        <v>17.795999999999999</v>
      </c>
      <c r="X127" s="78"/>
      <c r="Y127" s="82">
        <f>SUM(Y128:Y135)</f>
        <v>1.0840000000000001E-2</v>
      </c>
      <c r="Z127" s="78"/>
      <c r="AA127" s="83">
        <f>SUM(AA128:AA135)</f>
        <v>0</v>
      </c>
      <c r="AR127" s="84" t="s">
        <v>51</v>
      </c>
      <c r="AT127" s="85" t="s">
        <v>41</v>
      </c>
      <c r="AU127" s="85" t="s">
        <v>43</v>
      </c>
      <c r="AY127" s="84" t="s">
        <v>81</v>
      </c>
      <c r="BK127" s="86">
        <f>SUM(BK128:BK135)</f>
        <v>0</v>
      </c>
    </row>
    <row r="128" spans="2:65" s="1" customFormat="1" ht="25.5" customHeight="1" x14ac:dyDescent="0.3">
      <c r="B128" s="88"/>
      <c r="C128" s="89" t="s">
        <v>104</v>
      </c>
      <c r="D128" s="89" t="s">
        <v>82</v>
      </c>
      <c r="E128" s="90" t="s">
        <v>134</v>
      </c>
      <c r="F128" s="134" t="s">
        <v>135</v>
      </c>
      <c r="G128" s="134"/>
      <c r="H128" s="134"/>
      <c r="I128" s="134"/>
      <c r="J128" s="91" t="s">
        <v>92</v>
      </c>
      <c r="K128" s="92">
        <v>20</v>
      </c>
      <c r="L128" s="135">
        <v>0</v>
      </c>
      <c r="M128" s="135"/>
      <c r="N128" s="135">
        <f t="shared" ref="N128:N135" si="0">ROUND(L128*K128,2)</f>
        <v>0</v>
      </c>
      <c r="O128" s="135"/>
      <c r="P128" s="135"/>
      <c r="Q128" s="135"/>
      <c r="R128" s="93"/>
      <c r="T128" s="94" t="s">
        <v>1</v>
      </c>
      <c r="U128" s="27" t="s">
        <v>25</v>
      </c>
      <c r="V128" s="95">
        <v>2.9000000000000001E-2</v>
      </c>
      <c r="W128" s="95">
        <f t="shared" ref="W128:W135" si="1">V128*K128</f>
        <v>0.58000000000000007</v>
      </c>
      <c r="X128" s="95">
        <v>0</v>
      </c>
      <c r="Y128" s="95">
        <f t="shared" ref="Y128:Y135" si="2">X128*K128</f>
        <v>0</v>
      </c>
      <c r="Z128" s="95">
        <v>0</v>
      </c>
      <c r="AA128" s="96">
        <f t="shared" ref="AA128:AA135" si="3">Z128*K128</f>
        <v>0</v>
      </c>
      <c r="AR128" s="11" t="s">
        <v>93</v>
      </c>
      <c r="AT128" s="11" t="s">
        <v>82</v>
      </c>
      <c r="AU128" s="11" t="s">
        <v>51</v>
      </c>
      <c r="AY128" s="11" t="s">
        <v>81</v>
      </c>
      <c r="BE128" s="97">
        <f t="shared" ref="BE128:BE135" si="4">IF(U128="základní",N128,0)</f>
        <v>0</v>
      </c>
      <c r="BF128" s="97">
        <f t="shared" ref="BF128:BF135" si="5">IF(U128="snížená",N128,0)</f>
        <v>0</v>
      </c>
      <c r="BG128" s="97">
        <f t="shared" ref="BG128:BG135" si="6">IF(U128="zákl. přenesená",N128,0)</f>
        <v>0</v>
      </c>
      <c r="BH128" s="97">
        <f t="shared" ref="BH128:BH135" si="7">IF(U128="sníž. přenesená",N128,0)</f>
        <v>0</v>
      </c>
      <c r="BI128" s="97">
        <f t="shared" ref="BI128:BI135" si="8">IF(U128="nulová",N128,0)</f>
        <v>0</v>
      </c>
      <c r="BJ128" s="11" t="s">
        <v>43</v>
      </c>
      <c r="BK128" s="97">
        <f t="shared" ref="BK128:BK135" si="9">ROUND(L128*K128,2)</f>
        <v>0</v>
      </c>
      <c r="BL128" s="11" t="s">
        <v>93</v>
      </c>
      <c r="BM128" s="11" t="s">
        <v>136</v>
      </c>
    </row>
    <row r="129" spans="2:65" s="1" customFormat="1" ht="25.5" customHeight="1" x14ac:dyDescent="0.3">
      <c r="B129" s="88"/>
      <c r="C129" s="89" t="s">
        <v>107</v>
      </c>
      <c r="D129" s="89" t="s">
        <v>82</v>
      </c>
      <c r="E129" s="90" t="s">
        <v>112</v>
      </c>
      <c r="F129" s="134" t="s">
        <v>113</v>
      </c>
      <c r="G129" s="134"/>
      <c r="H129" s="134"/>
      <c r="I129" s="134"/>
      <c r="J129" s="91" t="s">
        <v>92</v>
      </c>
      <c r="K129" s="92">
        <v>68</v>
      </c>
      <c r="L129" s="135">
        <v>0</v>
      </c>
      <c r="M129" s="135"/>
      <c r="N129" s="135">
        <f t="shared" si="0"/>
        <v>0</v>
      </c>
      <c r="O129" s="135"/>
      <c r="P129" s="135"/>
      <c r="Q129" s="135"/>
      <c r="R129" s="93"/>
      <c r="T129" s="94" t="s">
        <v>1</v>
      </c>
      <c r="U129" s="27" t="s">
        <v>25</v>
      </c>
      <c r="V129" s="95">
        <v>5.7000000000000002E-2</v>
      </c>
      <c r="W129" s="95">
        <f t="shared" si="1"/>
        <v>3.8760000000000003</v>
      </c>
      <c r="X129" s="95">
        <v>0</v>
      </c>
      <c r="Y129" s="95">
        <f t="shared" si="2"/>
        <v>0</v>
      </c>
      <c r="Z129" s="95">
        <v>0</v>
      </c>
      <c r="AA129" s="96">
        <f t="shared" si="3"/>
        <v>0</v>
      </c>
      <c r="AR129" s="11" t="s">
        <v>93</v>
      </c>
      <c r="AT129" s="11" t="s">
        <v>82</v>
      </c>
      <c r="AU129" s="11" t="s">
        <v>51</v>
      </c>
      <c r="AY129" s="11" t="s">
        <v>81</v>
      </c>
      <c r="BE129" s="97">
        <f t="shared" si="4"/>
        <v>0</v>
      </c>
      <c r="BF129" s="97">
        <f t="shared" si="5"/>
        <v>0</v>
      </c>
      <c r="BG129" s="97">
        <f t="shared" si="6"/>
        <v>0</v>
      </c>
      <c r="BH129" s="97">
        <f t="shared" si="7"/>
        <v>0</v>
      </c>
      <c r="BI129" s="97">
        <f t="shared" si="8"/>
        <v>0</v>
      </c>
      <c r="BJ129" s="11" t="s">
        <v>43</v>
      </c>
      <c r="BK129" s="97">
        <f t="shared" si="9"/>
        <v>0</v>
      </c>
      <c r="BL129" s="11" t="s">
        <v>93</v>
      </c>
      <c r="BM129" s="11" t="s">
        <v>137</v>
      </c>
    </row>
    <row r="130" spans="2:65" s="1" customFormat="1" ht="25.5" customHeight="1" x14ac:dyDescent="0.3">
      <c r="B130" s="88"/>
      <c r="C130" s="89" t="s">
        <v>111</v>
      </c>
      <c r="D130" s="89" t="s">
        <v>82</v>
      </c>
      <c r="E130" s="90" t="s">
        <v>138</v>
      </c>
      <c r="F130" s="134" t="s">
        <v>139</v>
      </c>
      <c r="G130" s="134"/>
      <c r="H130" s="134"/>
      <c r="I130" s="134"/>
      <c r="J130" s="91" t="s">
        <v>92</v>
      </c>
      <c r="K130" s="92">
        <v>20</v>
      </c>
      <c r="L130" s="135">
        <v>0</v>
      </c>
      <c r="M130" s="135"/>
      <c r="N130" s="135">
        <f t="shared" si="0"/>
        <v>0</v>
      </c>
      <c r="O130" s="135"/>
      <c r="P130" s="135"/>
      <c r="Q130" s="135"/>
      <c r="R130" s="93"/>
      <c r="T130" s="94" t="s">
        <v>1</v>
      </c>
      <c r="U130" s="27" t="s">
        <v>25</v>
      </c>
      <c r="V130" s="95">
        <v>2.8000000000000001E-2</v>
      </c>
      <c r="W130" s="95">
        <f t="shared" si="1"/>
        <v>0.56000000000000005</v>
      </c>
      <c r="X130" s="95">
        <v>2.0000000000000002E-5</v>
      </c>
      <c r="Y130" s="95">
        <f t="shared" si="2"/>
        <v>4.0000000000000002E-4</v>
      </c>
      <c r="Z130" s="95">
        <v>0</v>
      </c>
      <c r="AA130" s="96">
        <f t="shared" si="3"/>
        <v>0</v>
      </c>
      <c r="AR130" s="11" t="s">
        <v>93</v>
      </c>
      <c r="AT130" s="11" t="s">
        <v>82</v>
      </c>
      <c r="AU130" s="11" t="s">
        <v>51</v>
      </c>
      <c r="AY130" s="11" t="s">
        <v>81</v>
      </c>
      <c r="BE130" s="97">
        <f t="shared" si="4"/>
        <v>0</v>
      </c>
      <c r="BF130" s="97">
        <f t="shared" si="5"/>
        <v>0</v>
      </c>
      <c r="BG130" s="97">
        <f t="shared" si="6"/>
        <v>0</v>
      </c>
      <c r="BH130" s="97">
        <f t="shared" si="7"/>
        <v>0</v>
      </c>
      <c r="BI130" s="97">
        <f t="shared" si="8"/>
        <v>0</v>
      </c>
      <c r="BJ130" s="11" t="s">
        <v>43</v>
      </c>
      <c r="BK130" s="97">
        <f t="shared" si="9"/>
        <v>0</v>
      </c>
      <c r="BL130" s="11" t="s">
        <v>93</v>
      </c>
      <c r="BM130" s="11" t="s">
        <v>140</v>
      </c>
    </row>
    <row r="131" spans="2:65" s="1" customFormat="1" ht="25.5" customHeight="1" x14ac:dyDescent="0.3">
      <c r="B131" s="88"/>
      <c r="C131" s="89" t="s">
        <v>114</v>
      </c>
      <c r="D131" s="89" t="s">
        <v>82</v>
      </c>
      <c r="E131" s="90" t="s">
        <v>116</v>
      </c>
      <c r="F131" s="134" t="s">
        <v>117</v>
      </c>
      <c r="G131" s="134"/>
      <c r="H131" s="134"/>
      <c r="I131" s="134"/>
      <c r="J131" s="91" t="s">
        <v>92</v>
      </c>
      <c r="K131" s="92">
        <v>68</v>
      </c>
      <c r="L131" s="135">
        <v>0</v>
      </c>
      <c r="M131" s="135"/>
      <c r="N131" s="135">
        <f t="shared" si="0"/>
        <v>0</v>
      </c>
      <c r="O131" s="135"/>
      <c r="P131" s="135"/>
      <c r="Q131" s="135"/>
      <c r="R131" s="93"/>
      <c r="T131" s="94" t="s">
        <v>1</v>
      </c>
      <c r="U131" s="27" t="s">
        <v>25</v>
      </c>
      <c r="V131" s="95">
        <v>5.3999999999999999E-2</v>
      </c>
      <c r="W131" s="95">
        <f t="shared" si="1"/>
        <v>3.6720000000000002</v>
      </c>
      <c r="X131" s="95">
        <v>5.0000000000000002E-5</v>
      </c>
      <c r="Y131" s="95">
        <f t="shared" si="2"/>
        <v>3.4000000000000002E-3</v>
      </c>
      <c r="Z131" s="95">
        <v>0</v>
      </c>
      <c r="AA131" s="96">
        <f t="shared" si="3"/>
        <v>0</v>
      </c>
      <c r="AR131" s="11" t="s">
        <v>93</v>
      </c>
      <c r="AT131" s="11" t="s">
        <v>82</v>
      </c>
      <c r="AU131" s="11" t="s">
        <v>51</v>
      </c>
      <c r="AY131" s="11" t="s">
        <v>81</v>
      </c>
      <c r="BE131" s="97">
        <f t="shared" si="4"/>
        <v>0</v>
      </c>
      <c r="BF131" s="97">
        <f t="shared" si="5"/>
        <v>0</v>
      </c>
      <c r="BG131" s="97">
        <f t="shared" si="6"/>
        <v>0</v>
      </c>
      <c r="BH131" s="97">
        <f t="shared" si="7"/>
        <v>0</v>
      </c>
      <c r="BI131" s="97">
        <f t="shared" si="8"/>
        <v>0</v>
      </c>
      <c r="BJ131" s="11" t="s">
        <v>43</v>
      </c>
      <c r="BK131" s="97">
        <f t="shared" si="9"/>
        <v>0</v>
      </c>
      <c r="BL131" s="11" t="s">
        <v>93</v>
      </c>
      <c r="BM131" s="11" t="s">
        <v>141</v>
      </c>
    </row>
    <row r="132" spans="2:65" s="1" customFormat="1" ht="25.5" customHeight="1" x14ac:dyDescent="0.3">
      <c r="B132" s="88"/>
      <c r="C132" s="89" t="s">
        <v>115</v>
      </c>
      <c r="D132" s="89" t="s">
        <v>82</v>
      </c>
      <c r="E132" s="90" t="s">
        <v>142</v>
      </c>
      <c r="F132" s="134" t="s">
        <v>143</v>
      </c>
      <c r="G132" s="134"/>
      <c r="H132" s="134"/>
      <c r="I132" s="134"/>
      <c r="J132" s="91" t="s">
        <v>92</v>
      </c>
      <c r="K132" s="92">
        <v>20</v>
      </c>
      <c r="L132" s="135">
        <v>0</v>
      </c>
      <c r="M132" s="135"/>
      <c r="N132" s="135">
        <f t="shared" si="0"/>
        <v>0</v>
      </c>
      <c r="O132" s="135"/>
      <c r="P132" s="135"/>
      <c r="Q132" s="135"/>
      <c r="R132" s="93"/>
      <c r="T132" s="94" t="s">
        <v>1</v>
      </c>
      <c r="U132" s="27" t="s">
        <v>25</v>
      </c>
      <c r="V132" s="95">
        <v>0.03</v>
      </c>
      <c r="W132" s="95">
        <f t="shared" si="1"/>
        <v>0.6</v>
      </c>
      <c r="X132" s="95">
        <v>6.0000000000000002E-5</v>
      </c>
      <c r="Y132" s="95">
        <f t="shared" si="2"/>
        <v>1.2000000000000001E-3</v>
      </c>
      <c r="Z132" s="95">
        <v>0</v>
      </c>
      <c r="AA132" s="96">
        <f t="shared" si="3"/>
        <v>0</v>
      </c>
      <c r="AR132" s="11" t="s">
        <v>93</v>
      </c>
      <c r="AT132" s="11" t="s">
        <v>82</v>
      </c>
      <c r="AU132" s="11" t="s">
        <v>51</v>
      </c>
      <c r="AY132" s="11" t="s">
        <v>81</v>
      </c>
      <c r="BE132" s="97">
        <f t="shared" si="4"/>
        <v>0</v>
      </c>
      <c r="BF132" s="97">
        <f t="shared" si="5"/>
        <v>0</v>
      </c>
      <c r="BG132" s="97">
        <f t="shared" si="6"/>
        <v>0</v>
      </c>
      <c r="BH132" s="97">
        <f t="shared" si="7"/>
        <v>0</v>
      </c>
      <c r="BI132" s="97">
        <f t="shared" si="8"/>
        <v>0</v>
      </c>
      <c r="BJ132" s="11" t="s">
        <v>43</v>
      </c>
      <c r="BK132" s="97">
        <f t="shared" si="9"/>
        <v>0</v>
      </c>
      <c r="BL132" s="11" t="s">
        <v>93</v>
      </c>
      <c r="BM132" s="11" t="s">
        <v>144</v>
      </c>
    </row>
    <row r="133" spans="2:65" s="1" customFormat="1" ht="25.5" customHeight="1" x14ac:dyDescent="0.3">
      <c r="B133" s="88"/>
      <c r="C133" s="89" t="s">
        <v>118</v>
      </c>
      <c r="D133" s="89" t="s">
        <v>82</v>
      </c>
      <c r="E133" s="90" t="s">
        <v>119</v>
      </c>
      <c r="F133" s="134" t="s">
        <v>120</v>
      </c>
      <c r="G133" s="134"/>
      <c r="H133" s="134"/>
      <c r="I133" s="134"/>
      <c r="J133" s="91" t="s">
        <v>92</v>
      </c>
      <c r="K133" s="92">
        <v>68</v>
      </c>
      <c r="L133" s="135">
        <v>0</v>
      </c>
      <c r="M133" s="135"/>
      <c r="N133" s="135">
        <f t="shared" si="0"/>
        <v>0</v>
      </c>
      <c r="O133" s="135"/>
      <c r="P133" s="135"/>
      <c r="Q133" s="135"/>
      <c r="R133" s="93"/>
      <c r="T133" s="94" t="s">
        <v>1</v>
      </c>
      <c r="U133" s="27" t="s">
        <v>25</v>
      </c>
      <c r="V133" s="95">
        <v>5.7000000000000002E-2</v>
      </c>
      <c r="W133" s="95">
        <f t="shared" si="1"/>
        <v>3.8760000000000003</v>
      </c>
      <c r="X133" s="95">
        <v>4.0000000000000003E-5</v>
      </c>
      <c r="Y133" s="95">
        <f t="shared" si="2"/>
        <v>2.7200000000000002E-3</v>
      </c>
      <c r="Z133" s="95">
        <v>0</v>
      </c>
      <c r="AA133" s="96">
        <f t="shared" si="3"/>
        <v>0</v>
      </c>
      <c r="AR133" s="11" t="s">
        <v>93</v>
      </c>
      <c r="AT133" s="11" t="s">
        <v>82</v>
      </c>
      <c r="AU133" s="11" t="s">
        <v>51</v>
      </c>
      <c r="AY133" s="11" t="s">
        <v>81</v>
      </c>
      <c r="BE133" s="97">
        <f t="shared" si="4"/>
        <v>0</v>
      </c>
      <c r="BF133" s="97">
        <f t="shared" si="5"/>
        <v>0</v>
      </c>
      <c r="BG133" s="97">
        <f t="shared" si="6"/>
        <v>0</v>
      </c>
      <c r="BH133" s="97">
        <f t="shared" si="7"/>
        <v>0</v>
      </c>
      <c r="BI133" s="97">
        <f t="shared" si="8"/>
        <v>0</v>
      </c>
      <c r="BJ133" s="11" t="s">
        <v>43</v>
      </c>
      <c r="BK133" s="97">
        <f t="shared" si="9"/>
        <v>0</v>
      </c>
      <c r="BL133" s="11" t="s">
        <v>93</v>
      </c>
      <c r="BM133" s="11" t="s">
        <v>145</v>
      </c>
    </row>
    <row r="134" spans="2:65" s="1" customFormat="1" ht="25.5" customHeight="1" x14ac:dyDescent="0.3">
      <c r="B134" s="88"/>
      <c r="C134" s="89" t="s">
        <v>5</v>
      </c>
      <c r="D134" s="89" t="s">
        <v>82</v>
      </c>
      <c r="E134" s="90" t="s">
        <v>146</v>
      </c>
      <c r="F134" s="134" t="s">
        <v>147</v>
      </c>
      <c r="G134" s="134"/>
      <c r="H134" s="134"/>
      <c r="I134" s="134"/>
      <c r="J134" s="91" t="s">
        <v>92</v>
      </c>
      <c r="K134" s="92">
        <v>20</v>
      </c>
      <c r="L134" s="135">
        <v>0</v>
      </c>
      <c r="M134" s="135"/>
      <c r="N134" s="135">
        <f t="shared" si="0"/>
        <v>0</v>
      </c>
      <c r="O134" s="135"/>
      <c r="P134" s="135"/>
      <c r="Q134" s="135"/>
      <c r="R134" s="93"/>
      <c r="T134" s="94" t="s">
        <v>1</v>
      </c>
      <c r="U134" s="27" t="s">
        <v>25</v>
      </c>
      <c r="V134" s="95">
        <v>3.1E-2</v>
      </c>
      <c r="W134" s="95">
        <f t="shared" si="1"/>
        <v>0.62</v>
      </c>
      <c r="X134" s="95">
        <v>2.0000000000000002E-5</v>
      </c>
      <c r="Y134" s="95">
        <f t="shared" si="2"/>
        <v>4.0000000000000002E-4</v>
      </c>
      <c r="Z134" s="95">
        <v>0</v>
      </c>
      <c r="AA134" s="96">
        <f t="shared" si="3"/>
        <v>0</v>
      </c>
      <c r="AR134" s="11" t="s">
        <v>93</v>
      </c>
      <c r="AT134" s="11" t="s">
        <v>82</v>
      </c>
      <c r="AU134" s="11" t="s">
        <v>51</v>
      </c>
      <c r="AY134" s="11" t="s">
        <v>81</v>
      </c>
      <c r="BE134" s="97">
        <f t="shared" si="4"/>
        <v>0</v>
      </c>
      <c r="BF134" s="97">
        <f t="shared" si="5"/>
        <v>0</v>
      </c>
      <c r="BG134" s="97">
        <f t="shared" si="6"/>
        <v>0</v>
      </c>
      <c r="BH134" s="97">
        <f t="shared" si="7"/>
        <v>0</v>
      </c>
      <c r="BI134" s="97">
        <f t="shared" si="8"/>
        <v>0</v>
      </c>
      <c r="BJ134" s="11" t="s">
        <v>43</v>
      </c>
      <c r="BK134" s="97">
        <f t="shared" si="9"/>
        <v>0</v>
      </c>
      <c r="BL134" s="11" t="s">
        <v>93</v>
      </c>
      <c r="BM134" s="11" t="s">
        <v>148</v>
      </c>
    </row>
    <row r="135" spans="2:65" s="1" customFormat="1" ht="25.5" customHeight="1" x14ac:dyDescent="0.3">
      <c r="B135" s="88"/>
      <c r="C135" s="89" t="s">
        <v>93</v>
      </c>
      <c r="D135" s="89" t="s">
        <v>82</v>
      </c>
      <c r="E135" s="90" t="s">
        <v>121</v>
      </c>
      <c r="F135" s="134" t="s">
        <v>122</v>
      </c>
      <c r="G135" s="134"/>
      <c r="H135" s="134"/>
      <c r="I135" s="134"/>
      <c r="J135" s="91" t="s">
        <v>92</v>
      </c>
      <c r="K135" s="92">
        <v>68</v>
      </c>
      <c r="L135" s="135">
        <v>0</v>
      </c>
      <c r="M135" s="135"/>
      <c r="N135" s="135">
        <f t="shared" si="0"/>
        <v>0</v>
      </c>
      <c r="O135" s="135"/>
      <c r="P135" s="135"/>
      <c r="Q135" s="135"/>
      <c r="R135" s="93"/>
      <c r="T135" s="94" t="s">
        <v>1</v>
      </c>
      <c r="U135" s="102" t="s">
        <v>25</v>
      </c>
      <c r="V135" s="103">
        <v>5.8999999999999997E-2</v>
      </c>
      <c r="W135" s="103">
        <f t="shared" si="1"/>
        <v>4.0119999999999996</v>
      </c>
      <c r="X135" s="103">
        <v>4.0000000000000003E-5</v>
      </c>
      <c r="Y135" s="103">
        <f t="shared" si="2"/>
        <v>2.7200000000000002E-3</v>
      </c>
      <c r="Z135" s="103">
        <v>0</v>
      </c>
      <c r="AA135" s="104">
        <f t="shared" si="3"/>
        <v>0</v>
      </c>
      <c r="AR135" s="11" t="s">
        <v>93</v>
      </c>
      <c r="AT135" s="11" t="s">
        <v>82</v>
      </c>
      <c r="AU135" s="11" t="s">
        <v>51</v>
      </c>
      <c r="AY135" s="11" t="s">
        <v>81</v>
      </c>
      <c r="BE135" s="97">
        <f t="shared" si="4"/>
        <v>0</v>
      </c>
      <c r="BF135" s="97">
        <f t="shared" si="5"/>
        <v>0</v>
      </c>
      <c r="BG135" s="97">
        <f t="shared" si="6"/>
        <v>0</v>
      </c>
      <c r="BH135" s="97">
        <f t="shared" si="7"/>
        <v>0</v>
      </c>
      <c r="BI135" s="97">
        <f t="shared" si="8"/>
        <v>0</v>
      </c>
      <c r="BJ135" s="11" t="s">
        <v>43</v>
      </c>
      <c r="BK135" s="97">
        <f t="shared" si="9"/>
        <v>0</v>
      </c>
      <c r="BL135" s="11" t="s">
        <v>93</v>
      </c>
      <c r="BM135" s="11" t="s">
        <v>149</v>
      </c>
    </row>
    <row r="136" spans="2:65" s="1" customFormat="1" ht="6.9" customHeight="1" x14ac:dyDescent="0.3">
      <c r="B136" s="37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9"/>
    </row>
  </sheetData>
  <mergeCells count="109">
    <mergeCell ref="H1:K1"/>
    <mergeCell ref="S2:AC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6:I126"/>
    <mergeCell ref="L126:M126"/>
    <mergeCell ref="N126:Q126"/>
    <mergeCell ref="F128:I128"/>
    <mergeCell ref="L128:M128"/>
    <mergeCell ref="N128:Q128"/>
    <mergeCell ref="F129:I129"/>
    <mergeCell ref="L129:M129"/>
    <mergeCell ref="N129:Q129"/>
    <mergeCell ref="N127:Q127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18:I118"/>
    <mergeCell ref="L118:M118"/>
    <mergeCell ref="N118:Q118"/>
    <mergeCell ref="F119:I119"/>
    <mergeCell ref="L119:M119"/>
    <mergeCell ref="N119:Q119"/>
    <mergeCell ref="F122:I122"/>
    <mergeCell ref="L122:M122"/>
    <mergeCell ref="N122:Q122"/>
    <mergeCell ref="N120:Q120"/>
    <mergeCell ref="N121:Q121"/>
    <mergeCell ref="F106:P106"/>
    <mergeCell ref="M108:P108"/>
    <mergeCell ref="M110:Q110"/>
    <mergeCell ref="M111:Q111"/>
    <mergeCell ref="F113:I113"/>
    <mergeCell ref="L113:M113"/>
    <mergeCell ref="N113:Q113"/>
    <mergeCell ref="F117:I117"/>
    <mergeCell ref="L117:M117"/>
    <mergeCell ref="N117:Q117"/>
    <mergeCell ref="N114:Q114"/>
    <mergeCell ref="N115:Q115"/>
    <mergeCell ref="N116:Q116"/>
    <mergeCell ref="N89:Q89"/>
    <mergeCell ref="N90:Q90"/>
    <mergeCell ref="N91:Q91"/>
    <mergeCell ref="N92:Q92"/>
    <mergeCell ref="N93:Q93"/>
    <mergeCell ref="N95:Q95"/>
    <mergeCell ref="L97:Q97"/>
    <mergeCell ref="C103:Q103"/>
    <mergeCell ref="F105:P10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5:P15"/>
  </mergeCells>
  <hyperlinks>
    <hyperlink ref="F1:G1" location="C2" display="1) Krycí list rozpočtu" xr:uid="{00000000-0004-0000-0000-000000000000}"/>
    <hyperlink ref="H1:K1" location="C86" display="2) Rekapitulace rozpočtu" xr:uid="{00000000-0004-0000-0000-000001000000}"/>
    <hyperlink ref="L1" location="C113" display="3) Rozpočet" xr:uid="{00000000-0004-0000-0000-000002000000}"/>
    <hyperlink ref="S1:T1" location="'Rekapitulace stavby'!C2" display="Rekapitulace stavby" xr:uid="{00000000-0004-0000-00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ignoredErrors>
    <ignoredError sqref="N117:N119 N122:N126 N128:N135" unlockedFormula="1"/>
    <ignoredError sqref="N12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Vytápění-Hala č.4</vt:lpstr>
      <vt:lpstr>'Vytápění-Hala č.4'!Názvy_tisku</vt:lpstr>
      <vt:lpstr>'Vytápění-Hala č.4'!Oblast_tisku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Jarka-PC\Jarka</dc:creator>
  <cp:lastModifiedBy>User</cp:lastModifiedBy>
  <dcterms:created xsi:type="dcterms:W3CDTF">2018-04-25T11:45:05Z</dcterms:created>
  <dcterms:modified xsi:type="dcterms:W3CDTF">2020-11-25T12:52:54Z</dcterms:modified>
</cp:coreProperties>
</file>