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STAVBY\Zakazky\Soukromé\Pridos - TS HK - plochá střecha E\"/>
    </mc:Choice>
  </mc:AlternateContent>
  <bookViews>
    <workbookView xWindow="0" yWindow="0" windowWidth="0" windowHeight="0"/>
  </bookViews>
  <sheets>
    <sheet name="Rekapitulace stavby" sheetId="1" r:id="rId1"/>
    <sheet name="2025-41 - TS Hradec Králo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'2025-41 - TS Hradec Králo...'!$C$94:$K$354</definedName>
    <definedName name="_xlnm.Print_Area" localSheetId="1">'2025-41 - TS Hradec Králo...'!$C$4:$J$37,'2025-41 - TS Hradec Králo...'!$C$43:$J$78,'2025-41 - TS Hradec Králo...'!$C$84:$K$354</definedName>
    <definedName name="_xlnm.Print_Titles" localSheetId="1">'2025-41 - TS Hradec Králo...'!$94:$94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53"/>
  <c r="BH353"/>
  <c r="BG353"/>
  <c r="BF353"/>
  <c r="T353"/>
  <c r="T352"/>
  <c r="R353"/>
  <c r="R352"/>
  <c r="P353"/>
  <c r="P352"/>
  <c r="BI350"/>
  <c r="BH350"/>
  <c r="BG350"/>
  <c r="BF350"/>
  <c r="T350"/>
  <c r="T349"/>
  <c r="R350"/>
  <c r="R349"/>
  <c r="P350"/>
  <c r="P349"/>
  <c r="BI347"/>
  <c r="BH347"/>
  <c r="BG347"/>
  <c r="BF347"/>
  <c r="T347"/>
  <c r="T346"/>
  <c r="R347"/>
  <c r="R346"/>
  <c r="P347"/>
  <c r="P346"/>
  <c r="BI342"/>
  <c r="BH342"/>
  <c r="BG342"/>
  <c r="BF342"/>
  <c r="T342"/>
  <c r="T341"/>
  <c r="R342"/>
  <c r="R341"/>
  <c r="P342"/>
  <c r="P341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T323"/>
  <c r="R324"/>
  <c r="R323"/>
  <c r="P324"/>
  <c r="P323"/>
  <c r="BI317"/>
  <c r="BH317"/>
  <c r="BG317"/>
  <c r="BF317"/>
  <c r="T317"/>
  <c r="T316"/>
  <c r="R317"/>
  <c r="R316"/>
  <c r="P317"/>
  <c r="P316"/>
  <c r="BI311"/>
  <c r="BH311"/>
  <c r="BG311"/>
  <c r="BF311"/>
  <c r="T311"/>
  <c r="R311"/>
  <c r="P311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2"/>
  <c r="BH292"/>
  <c r="BG292"/>
  <c r="BF292"/>
  <c r="T292"/>
  <c r="R292"/>
  <c r="P292"/>
  <c r="BI286"/>
  <c r="BH286"/>
  <c r="BG286"/>
  <c r="BF286"/>
  <c r="T286"/>
  <c r="R286"/>
  <c r="P286"/>
  <c r="BI281"/>
  <c r="BH281"/>
  <c r="BG281"/>
  <c r="BF281"/>
  <c r="T281"/>
  <c r="R281"/>
  <c r="P281"/>
  <c r="BI275"/>
  <c r="BH275"/>
  <c r="BG275"/>
  <c r="BF275"/>
  <c r="T275"/>
  <c r="R275"/>
  <c r="P275"/>
  <c r="BI270"/>
  <c r="BH270"/>
  <c r="BG270"/>
  <c r="BF270"/>
  <c r="T270"/>
  <c r="R270"/>
  <c r="P270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0"/>
  <c r="BH250"/>
  <c r="BG250"/>
  <c r="BF250"/>
  <c r="T250"/>
  <c r="R250"/>
  <c r="P250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0"/>
  <c r="BH210"/>
  <c r="BG210"/>
  <c r="BF210"/>
  <c r="T210"/>
  <c r="R210"/>
  <c r="P210"/>
  <c r="BI206"/>
  <c r="BH206"/>
  <c r="BG206"/>
  <c r="BF206"/>
  <c r="T206"/>
  <c r="R206"/>
  <c r="P206"/>
  <c r="BI197"/>
  <c r="BH197"/>
  <c r="BG197"/>
  <c r="BF197"/>
  <c r="T197"/>
  <c r="R197"/>
  <c r="P197"/>
  <c r="BI195"/>
  <c r="BH195"/>
  <c r="BG195"/>
  <c r="BF195"/>
  <c r="T195"/>
  <c r="R195"/>
  <c r="P195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6"/>
  <c r="BH166"/>
  <c r="BG166"/>
  <c r="BF166"/>
  <c r="T166"/>
  <c r="R166"/>
  <c r="P166"/>
  <c r="BI164"/>
  <c r="BH164"/>
  <c r="BG164"/>
  <c r="BF164"/>
  <c r="T164"/>
  <c r="R164"/>
  <c r="P164"/>
  <c r="BI155"/>
  <c r="BH155"/>
  <c r="BG155"/>
  <c r="BF155"/>
  <c r="T155"/>
  <c r="R155"/>
  <c r="P155"/>
  <c r="BI154"/>
  <c r="BH154"/>
  <c r="BG154"/>
  <c r="BF154"/>
  <c r="T154"/>
  <c r="R154"/>
  <c r="P154"/>
  <c r="BI149"/>
  <c r="BH149"/>
  <c r="BG149"/>
  <c r="BF149"/>
  <c r="T149"/>
  <c r="R149"/>
  <c r="P149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4"/>
  <c r="BH104"/>
  <c r="BG104"/>
  <c r="BF104"/>
  <c r="T104"/>
  <c r="R104"/>
  <c r="P104"/>
  <c r="BI98"/>
  <c r="BH98"/>
  <c r="BG98"/>
  <c r="BF98"/>
  <c r="T98"/>
  <c r="T97"/>
  <c r="R98"/>
  <c r="R97"/>
  <c r="P98"/>
  <c r="P97"/>
  <c r="J92"/>
  <c r="F91"/>
  <c r="F89"/>
  <c r="E87"/>
  <c r="J51"/>
  <c r="F50"/>
  <c r="F48"/>
  <c r="E46"/>
  <c r="J19"/>
  <c r="E19"/>
  <c r="J91"/>
  <c r="J18"/>
  <c r="J16"/>
  <c r="E16"/>
  <c r="F92"/>
  <c r="J15"/>
  <c r="J10"/>
  <c r="J48"/>
  <c i="1" r="L50"/>
  <c r="AM50"/>
  <c r="AM49"/>
  <c r="L49"/>
  <c r="AM47"/>
  <c r="L47"/>
  <c r="L45"/>
  <c r="L44"/>
  <c i="2" r="J292"/>
  <c r="J258"/>
  <c r="BK281"/>
  <c r="BK149"/>
  <c r="BK219"/>
  <c r="J166"/>
  <c r="J303"/>
  <c r="J131"/>
  <c r="J324"/>
  <c r="J270"/>
  <c r="J245"/>
  <c r="J128"/>
  <c r="BK126"/>
  <c r="BK317"/>
  <c r="J114"/>
  <c r="BK230"/>
  <c r="BK171"/>
  <c r="BK264"/>
  <c r="BK339"/>
  <c i="1" r="AS54"/>
  <c i="2" r="J186"/>
  <c r="J210"/>
  <c r="BK128"/>
  <c r="J138"/>
  <c r="BK210"/>
  <c r="BK166"/>
  <c r="J122"/>
  <c r="J223"/>
  <c r="J124"/>
  <c r="J230"/>
  <c r="BK164"/>
  <c r="J164"/>
  <c r="J98"/>
  <c r="BK255"/>
  <c r="BK286"/>
  <c r="BK228"/>
  <c r="J334"/>
  <c r="J181"/>
  <c r="BK262"/>
  <c r="J255"/>
  <c r="BK98"/>
  <c r="J275"/>
  <c r="J339"/>
  <c r="BK237"/>
  <c r="BK243"/>
  <c r="J228"/>
  <c r="BK223"/>
  <c r="BK292"/>
  <c r="J317"/>
  <c r="BK327"/>
  <c r="BK181"/>
  <c r="BK270"/>
  <c r="J195"/>
  <c r="BK258"/>
  <c r="BK242"/>
  <c r="J243"/>
  <c r="J140"/>
  <c r="BK250"/>
  <c r="J237"/>
  <c r="BK122"/>
  <c r="J112"/>
  <c r="BK138"/>
  <c r="J155"/>
  <c r="J257"/>
  <c r="J197"/>
  <c r="BK299"/>
  <c r="J171"/>
  <c r="BK342"/>
  <c r="J329"/>
  <c r="J299"/>
  <c r="BK206"/>
  <c r="J226"/>
  <c r="J104"/>
  <c r="J154"/>
  <c r="BK176"/>
  <c r="J222"/>
  <c r="J350"/>
  <c r="BK222"/>
  <c r="BK154"/>
  <c r="BK257"/>
  <c r="BK329"/>
  <c r="J306"/>
  <c r="J342"/>
  <c r="J347"/>
  <c r="J250"/>
  <c r="BK114"/>
  <c r="J206"/>
  <c r="BK104"/>
  <c r="J116"/>
  <c r="BK353"/>
  <c r="BK226"/>
  <c r="BK155"/>
  <c r="BK134"/>
  <c r="J149"/>
  <c r="J281"/>
  <c r="J264"/>
  <c r="BK116"/>
  <c r="J109"/>
  <c r="J353"/>
  <c r="J311"/>
  <c r="J327"/>
  <c r="J242"/>
  <c r="BK303"/>
  <c r="BK311"/>
  <c r="BK109"/>
  <c r="BK245"/>
  <c r="BK124"/>
  <c r="BK324"/>
  <c r="BK197"/>
  <c r="J234"/>
  <c r="J134"/>
  <c r="BK131"/>
  <c r="J286"/>
  <c r="J262"/>
  <c r="BK350"/>
  <c r="J219"/>
  <c r="BK306"/>
  <c r="BK275"/>
  <c r="BK112"/>
  <c r="BK347"/>
  <c r="BK186"/>
  <c r="J176"/>
  <c r="BK140"/>
  <c r="J126"/>
  <c r="BK234"/>
  <c r="BK195"/>
  <c r="BK334"/>
  <c l="1" r="T103"/>
  <c r="P103"/>
  <c r="P96"/>
  <c r="T121"/>
  <c r="BK137"/>
  <c r="J137"/>
  <c r="J62"/>
  <c r="R137"/>
  <c r="P249"/>
  <c r="T236"/>
  <c r="BK103"/>
  <c r="J103"/>
  <c r="J58"/>
  <c r="R121"/>
  <c r="P225"/>
  <c r="P137"/>
  <c r="BK121"/>
  <c r="J121"/>
  <c r="J59"/>
  <c r="BK236"/>
  <c r="J236"/>
  <c r="J64"/>
  <c r="R280"/>
  <c r="R225"/>
  <c r="R291"/>
  <c r="R103"/>
  <c r="R96"/>
  <c r="BK225"/>
  <c r="J225"/>
  <c r="J63"/>
  <c r="P236"/>
  <c r="T249"/>
  <c r="T269"/>
  <c r="T280"/>
  <c r="BK305"/>
  <c r="J305"/>
  <c r="J69"/>
  <c r="T305"/>
  <c r="T326"/>
  <c r="T322"/>
  <c r="P121"/>
  <c r="R236"/>
  <c r="R269"/>
  <c r="P326"/>
  <c r="P322"/>
  <c r="T137"/>
  <c r="T136"/>
  <c r="T225"/>
  <c r="BK249"/>
  <c r="J249"/>
  <c r="J65"/>
  <c r="R249"/>
  <c r="BK269"/>
  <c r="J269"/>
  <c r="J66"/>
  <c r="P269"/>
  <c r="BK280"/>
  <c r="J280"/>
  <c r="J67"/>
  <c r="P280"/>
  <c r="BK291"/>
  <c r="J291"/>
  <c r="J68"/>
  <c r="P291"/>
  <c r="T291"/>
  <c r="P305"/>
  <c r="R305"/>
  <c r="BK326"/>
  <c r="J326"/>
  <c r="J73"/>
  <c r="R326"/>
  <c r="R322"/>
  <c r="BK97"/>
  <c r="J97"/>
  <c r="J57"/>
  <c r="BK133"/>
  <c r="J133"/>
  <c r="J60"/>
  <c r="BK323"/>
  <c r="BK316"/>
  <c r="J316"/>
  <c r="J70"/>
  <c r="BK341"/>
  <c r="J341"/>
  <c r="J74"/>
  <c r="BK346"/>
  <c r="J346"/>
  <c r="J75"/>
  <c r="BK349"/>
  <c r="J349"/>
  <c r="J76"/>
  <c r="BK352"/>
  <c r="J352"/>
  <c r="J77"/>
  <c r="BE122"/>
  <c r="BE164"/>
  <c r="J89"/>
  <c r="BE155"/>
  <c r="BE131"/>
  <c r="F51"/>
  <c r="BE114"/>
  <c r="BE124"/>
  <c r="BE171"/>
  <c r="BE311"/>
  <c r="J50"/>
  <c r="BE126"/>
  <c r="BE197"/>
  <c r="BE255"/>
  <c r="BE257"/>
  <c r="BE353"/>
  <c r="BE138"/>
  <c r="BE149"/>
  <c r="BE154"/>
  <c r="BE210"/>
  <c r="BE219"/>
  <c r="BE223"/>
  <c r="BE245"/>
  <c r="BE98"/>
  <c r="BE104"/>
  <c r="BE109"/>
  <c r="BE112"/>
  <c r="BE116"/>
  <c r="BE128"/>
  <c r="BE134"/>
  <c r="BE140"/>
  <c r="BE230"/>
  <c r="BE243"/>
  <c r="BE176"/>
  <c r="BE186"/>
  <c r="BE195"/>
  <c r="BE181"/>
  <c r="BE222"/>
  <c r="BE226"/>
  <c r="BE234"/>
  <c r="BE250"/>
  <c r="BE264"/>
  <c r="BE275"/>
  <c r="BE258"/>
  <c r="BE262"/>
  <c r="BE286"/>
  <c r="BE303"/>
  <c r="BE324"/>
  <c r="BE327"/>
  <c r="BE329"/>
  <c r="BE339"/>
  <c r="BE347"/>
  <c r="BE242"/>
  <c r="BE270"/>
  <c r="BE281"/>
  <c r="BE306"/>
  <c r="BE334"/>
  <c r="BE166"/>
  <c r="BE206"/>
  <c r="BE228"/>
  <c r="BE237"/>
  <c r="BE292"/>
  <c r="BE299"/>
  <c r="BE317"/>
  <c r="BE342"/>
  <c r="BE350"/>
  <c r="J32"/>
  <c i="1" r="AW55"/>
  <c i="2" r="F34"/>
  <c i="1" r="BC55"/>
  <c r="BC54"/>
  <c r="W32"/>
  <c i="2" r="F33"/>
  <c i="1" r="BB55"/>
  <c r="BB54"/>
  <c r="W31"/>
  <c i="2" r="F35"/>
  <c i="1" r="BD55"/>
  <c r="BD54"/>
  <c r="W33"/>
  <c i="2" r="F32"/>
  <c i="1" r="BA55"/>
  <c r="BA54"/>
  <c r="W30"/>
  <c i="2" l="1" r="T96"/>
  <c r="T95"/>
  <c r="BK322"/>
  <c r="J322"/>
  <c r="J71"/>
  <c r="P136"/>
  <c r="P95"/>
  <c i="1" r="AU55"/>
  <c i="2" r="R136"/>
  <c r="R95"/>
  <c r="BK96"/>
  <c r="BK136"/>
  <c r="J136"/>
  <c r="J61"/>
  <c r="J323"/>
  <c r="J72"/>
  <c i="1" r="AX54"/>
  <c r="AW54"/>
  <c r="AK30"/>
  <c i="2" r="J31"/>
  <c i="1" r="AV55"/>
  <c r="AT55"/>
  <c r="AU54"/>
  <c r="AY54"/>
  <c i="2" r="F31"/>
  <c i="1" r="AZ55"/>
  <c r="AZ54"/>
  <c r="AV54"/>
  <c r="AK29"/>
  <c i="2" l="1" r="BK95"/>
  <c r="J95"/>
  <c r="J55"/>
  <c r="J96"/>
  <c r="J56"/>
  <c i="1" r="W29"/>
  <c r="AT54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<sst xmlns="http://schemas.openxmlformats.org/spreadsheetml/2006/main">
  <si>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</si>
  <si>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</si>
  <si>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</si>
  <si>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</si>
  <si>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</si>
  <si>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{86728050-b706-442e-925d-d8d36c157873}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</si>
  <si>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</si>
  <si>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</si>
  <si>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</si>
  <si>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</si>
  <si>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</si>
  <si>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</si>
  <si>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</si>
  <si>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</si>
  <si>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2025-41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</si>
  <si>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</si>
  <si>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</si>
  <si>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TS Hradec Králové - výměna střešního souvrství obj. E</t>
  </si>
  <si>
    <t>KSO:</t>
  </si>
  <si>
    <t/>
  </si>
  <si>
    <t>CC-CZ:</t>
  </si>
  <si>
    <t>Místo:</t>
  </si>
  <si>
    <t>Na Brně 362, 500 06 Hradec Králové 6</t>
  </si>
  <si>
    <t>Datum:</t>
  </si>
  <si>
    <t>13. 6. 2025</t>
  </si>
  <si>
    <t>Zadavatel:</t>
  </si>
  <si>
    <t>IČ:</t>
  </si>
  <si>
    <t>648 09 447</t>
  </si>
  <si>
    <t>TECHNICKÉ SLUŽBY HRADEC KRÁLOVÉ</t>
  </si>
  <si>
    <t>DIČ:</t>
  </si>
  <si>
    <t>Účastník:</t>
  </si>
  <si>
    <t>Vyplň údaj</t>
  </si>
  <si>
    <t>Projektant:</t>
  </si>
  <si>
    <t xml:space="preserve"> </t>
  </si>
  <si>
    <t>True</t>
  </si>
  <si>
    <t>1</t>
  </si>
  <si>
    <t>Zpracovatel:</t>
  </si>
  <si>
    <t>Ing. Jiří Choc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</si>
  <si>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</si>
  <si>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</si>
  <si>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</si>
  <si>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</si>
  <si>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</si>
  <si>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</si>
  <si>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</si>
  <si>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</si>
  <si>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</si>
  <si>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</si>
  <si>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</si>
  <si>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</si>
  <si>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</si>
  <si>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</si>
  <si>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</si>
  <si>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</si>
  <si>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</si>
  <si>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</si>
  <si>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</si>
  <si>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</si>
  <si>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</si>
  <si>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</si>
  <si>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</si>
  <si>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</si>
  <si>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</si>
  <si>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</si>
  <si>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</si>
  <si>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</si>
  <si>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</si>
  <si>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</si>
  <si>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</si>
  <si>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</si>
  <si>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</si>
  <si>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</si>
  <si>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</si>
  <si>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</si>
  <si>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</si>
  <si>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</si>
  <si>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</si>
  <si>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</si>
  <si>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</si>
  <si>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</si>
  <si>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</si>
  <si>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</si>
  <si>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</si>
  <si>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</si>
  <si>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</si>
  <si>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</si>
  <si>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</si>
  <si>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</si>
  <si>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</si>
  <si>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</si>
  <si>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</si>
  <si>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</si>
  <si>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</si>
  <si>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</si>
  <si>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</si>
  <si>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</si>
  <si>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</si>
  <si>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</si>
  <si>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</si>
  <si>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</si>
  <si>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</si>
  <si>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</si>
  <si>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</si>
  <si>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</si>
  <si>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</si>
  <si>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</si>
  <si>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</si>
  <si>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</si>
  <si>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</si>
  <si>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</si>
  <si>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</si>
  <si>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</si>
  <si>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</si>
  <si>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</si>
  <si>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</si>
  <si>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</si>
  <si>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</si>
  <si>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</si>
  <si>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</si>
  <si>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</si>
  <si>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</si>
  <si>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</si>
  <si>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</si>
  <si>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</si>
  <si>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</si>
  <si>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</si>
  <si>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</si>
  <si>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628631232</t>
  </si>
  <si>
    <t>Spárování zdiva opěrných zdí a valů cementovou maltou hloubky spárování do 30 mm, zdiva cihelného lícového</t>
  </si>
  <si>
    <t>m2</t>
  </si>
  <si>
    <t>CS ÚRS 2025 01</t>
  </si>
  <si>
    <t>4</t>
  </si>
  <si>
    <t>-1159639518</t>
  </si>
  <si>
    <t>Online PSC</t>
  </si>
  <si>
    <t>https://podminky.urs.cz/item/CS_URS_2025_01/628631232</t>
  </si>
  <si>
    <t>VV</t>
  </si>
  <si>
    <t>"komíny</t>
  </si>
  <si>
    <t>(0,45*4*4+0,45*2*2+0,75*2*2)*0,65</t>
  </si>
  <si>
    <t>Součet</t>
  </si>
  <si>
    <t>9</t>
  </si>
  <si>
    <t>Ostatní konstrukce a práce, bourání</t>
  </si>
  <si>
    <t>941111131</t>
  </si>
  <si>
    <t>Lešení řadové trubkové lehké pracovní s podlahami s provozním zatížením tř. 3 do 200 kg/m2 šířky tř. W12 od 1,2 do 1,5 m, výšky výšky do 10 m montáž</t>
  </si>
  <si>
    <t>16</t>
  </si>
  <si>
    <t>1966940063</t>
  </si>
  <si>
    <t>https://podminky.urs.cz/item/CS_URS_2025_01/941111131</t>
  </si>
  <si>
    <t>"výstupní věž na střechu</t>
  </si>
  <si>
    <t>4*10</t>
  </si>
  <si>
    <t>3</t>
  </si>
  <si>
    <t>941111231</t>
  </si>
  <si>
    <t>Lešení řadové trubkové lehké pracovní s podlahami s provozním zatížením tř. 3 do 200 kg/m2 šířky tř. W12 od 1,2 do 1,5 m, výšky výšky do 10 m příplatek k ceně za každý den použití</t>
  </si>
  <si>
    <t>881644234</t>
  </si>
  <si>
    <t>https://podminky.urs.cz/item/CS_URS_2025_01/941111231</t>
  </si>
  <si>
    <t>40,000*90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</si>
  <si>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</si>
  <si>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</si>
  <si>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kus</t>
  </si>
  <si>
    <t>155770338</t>
  </si>
  <si>
    <t>https://podminky.urs.cz/item/CS_URS_2025_01/941111311</t>
  </si>
  <si>
    <t>5</t>
  </si>
  <si>
    <t>941111831</t>
  </si>
  <si>
    <t>Lešení řadové trubkové lehké pracovní s podlahami s provozním zatížením tř. 3 do 200 kg/m2 šířky tř. W12 od 1,2 do 1,5 m, výšky výšky do 10 m demontáž</t>
  </si>
  <si>
    <t>1651240751</t>
  </si>
  <si>
    <t>https://podminky.urs.cz/item/CS_URS_2025_01/941111831</t>
  </si>
  <si>
    <t>963015131</t>
  </si>
  <si>
    <t>Demontáž prefabrikovaných krycích desek kanálů, šachet nebo žump hmotnosti do 0,12 t</t>
  </si>
  <si>
    <t>104637771</t>
  </si>
  <si>
    <t>https://podminky.urs.cz/item/CS_URS_2025_01/963015131</t>
  </si>
  <si>
    <t>"krycí desky komínů</t>
  </si>
  <si>
    <t>997</t>
  </si>
  <si>
    <t>Přesun sutě</t>
  </si>
  <si>
    <t>7</t>
  </si>
  <si>
    <t>997013112</t>
  </si>
  <si>
    <t>Vnitrostaveništní doprava suti a vybouraných hmot vodorovně do 50 m s naložením základní pro budovy a haly výšky přes 6 do 9 m</t>
  </si>
  <si>
    <t>t</t>
  </si>
  <si>
    <t>474656581</t>
  </si>
  <si>
    <t>https://podminky.urs.cz/item/CS_URS_2025_01/997013112</t>
  </si>
  <si>
    <t>8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</si>
  <si>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</si>
  <si>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</si>
  <si>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-1742572185</t>
  </si>
  <si>
    <t>https://podminky.urs.cz/item/CS_URS_2025_01/997013219</t>
  </si>
  <si>
    <t>997013501</t>
  </si>
  <si>
    <t>Odvoz suti a vybouraných hmot na skládku nebo meziskládku se složením, na vzdálenost do 1 km</t>
  </si>
  <si>
    <t>1099619918</t>
  </si>
  <si>
    <t>https://podminky.urs.cz/item/CS_URS_2025_01/997013501</t>
  </si>
  <si>
    <t>10</t>
  </si>
  <si>
    <t>997013509</t>
  </si>
  <si>
    <t>Odvoz suti a vybouraných hmot na skládku nebo meziskládku se složením, na vzdálenost Příplatek k ceně za každý další započatý 1 km přes 1 km</t>
  </si>
  <si>
    <t>296165532</t>
  </si>
  <si>
    <t>https://podminky.urs.cz/item/CS_URS_2025_01/997013509</t>
  </si>
  <si>
    <t>9,910*19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</si>
  <si>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</si>
  <si>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</si>
  <si>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</si>
  <si>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-185515296</t>
  </si>
  <si>
    <t>https://podminky.urs.cz/item/CS_URS_2025_01/997013631</t>
  </si>
  <si>
    <t>998</t>
  </si>
  <si>
    <t>Přesun hmot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</si>
  <si>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</si>
  <si>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</si>
  <si>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-466743092</t>
  </si>
  <si>
    <t>https://podminky.urs.cz/item/CS_URS_2025_01/998011009</t>
  </si>
  <si>
    <t>PSV</t>
  </si>
  <si>
    <t>Práce a dodávky PSV</t>
  </si>
  <si>
    <t>712</t>
  </si>
  <si>
    <t>Povlakové krytiny</t>
  </si>
  <si>
    <t>13</t>
  </si>
  <si>
    <t>712300845</t>
  </si>
  <si>
    <t>Ostatní práce při odstranění povlakové krytiny střech plochých do 10° doplňků ventilační hlavice</t>
  </si>
  <si>
    <t>350498476</t>
  </si>
  <si>
    <t>https://podminky.urs.cz/item/CS_URS_2025_01/712300845</t>
  </si>
  <si>
    <t>14</t>
  </si>
  <si>
    <t>712340834</t>
  </si>
  <si>
    <t>Odstranění povlakové krytiny střech plochých do 10° z přitavených pásů NAIP v plné ploše Příplatek k ceně - 0833 za každou další vrstvu</t>
  </si>
  <si>
    <t>-426942242</t>
  </si>
  <si>
    <t>https://podminky.urs.cz/item/CS_URS_2025_01/712340834</t>
  </si>
  <si>
    <t>"plocha</t>
  </si>
  <si>
    <t>43,385*13,08+2*37,2</t>
  </si>
  <si>
    <t>"atiky</t>
  </si>
  <si>
    <t>0,32*(42,345*2+12,04*2)+0,72*37,2</t>
  </si>
  <si>
    <t>0,32*(0,45*4*4+0,75*2+0,45*2)</t>
  </si>
  <si>
    <t>15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</si>
  <si>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</si>
  <si>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</si>
  <si>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-1884906719</t>
  </si>
  <si>
    <t>https://podminky.urs.cz/item/CS_URS_2025_01/712363115</t>
  </si>
  <si>
    <t>"2/OS - opracování prostupu VZT 100 mm</t>
  </si>
  <si>
    <t>M</t>
  </si>
  <si>
    <t>28342013</t>
  </si>
  <si>
    <t>manžeta těsnící pro prostupy hydroizolací z PVC uzavřená kruhová vnitřní průměr 90-114</t>
  </si>
  <si>
    <t>32</t>
  </si>
  <si>
    <t>1439707740</t>
  </si>
  <si>
    <t>17</t>
  </si>
  <si>
    <t>712363210</t>
  </si>
  <si>
    <t>Provedení povlakové krytiny střech plochých do 10° fólií ostatní činnosti při pokládání hydroizolačních fólií (materiál ve specifikaci) přivaření pochozí střešní fólie horkovzdušným svarem</t>
  </si>
  <si>
    <t>-148139800</t>
  </si>
  <si>
    <t>https://podminky.urs.cz/item/CS_URS_2025_01/712363210</t>
  </si>
  <si>
    <t>"výstup z výlezu</t>
  </si>
  <si>
    <t>"pod dlaždice klimatizace</t>
  </si>
  <si>
    <t>4*0,8*0,8</t>
  </si>
  <si>
    <t>"pochozí chodník</t>
  </si>
  <si>
    <t>150*0,5</t>
  </si>
  <si>
    <t>18</t>
  </si>
  <si>
    <t>28342980</t>
  </si>
  <si>
    <t>fólie střešní mPVC s pochůznou protiskluzovou úpravou na horním povrchu tl 2mm</t>
  </si>
  <si>
    <t>-790898969</t>
  </si>
  <si>
    <t>79,56*1,1655 'Přepočtené koeficientem množství</t>
  </si>
  <si>
    <t>19</t>
  </si>
  <si>
    <t>712363352</t>
  </si>
  <si>
    <t>Povlakové krytiny střech plochých do 10° z tvarovaných poplastovaných lišt pro mPVC vnitřní koutová lišta rš 100 mm</t>
  </si>
  <si>
    <t>m</t>
  </si>
  <si>
    <t>-1660890617</t>
  </si>
  <si>
    <t>https://podminky.urs.cz/item/CS_URS_2025_01/712363352</t>
  </si>
  <si>
    <t>"vytažení na atiky a komíny</t>
  </si>
  <si>
    <t>43,385*3+13,08*2+0,45*4*4+0,45*2*2+0,75*2*2</t>
  </si>
  <si>
    <t>20</t>
  </si>
  <si>
    <t>712363353</t>
  </si>
  <si>
    <t>Povlakové krytiny střech plochých do 10° z tvarovaných poplastovaných lišt pro mPVC vnější koutová lišta rš 100 mm</t>
  </si>
  <si>
    <t>-194489767</t>
  </si>
  <si>
    <t>https://podminky.urs.cz/item/CS_URS_2025_01/712363353</t>
  </si>
  <si>
    <t xml:space="preserve">"vytažení na  atiky </t>
  </si>
  <si>
    <t>43,385*3+13,08*2</t>
  </si>
  <si>
    <t>712363354</t>
  </si>
  <si>
    <t>Povlakové krytiny střech plochých do 10° z tvarovaných poplastovaných lišt pro mPVC stěnová lišta vyhnutá rš 71 mm</t>
  </si>
  <si>
    <t>1013253768</t>
  </si>
  <si>
    <t>https://podminky.urs.cz/item/CS_URS_2025_01/712363354</t>
  </si>
  <si>
    <t>0,45*4*4+0,45*2*2+0,75*2*2</t>
  </si>
  <si>
    <t>22</t>
  </si>
  <si>
    <t>712363357</t>
  </si>
  <si>
    <t>Povlakové krytiny střech plochých do 10° z tvarovaných poplastovaných lišt pro mPVC okapnice rš 250 mm</t>
  </si>
  <si>
    <t>-1652348160</t>
  </si>
  <si>
    <t>https://podminky.urs.cz/item/CS_URS_2025_01/712363357</t>
  </si>
  <si>
    <t>"K 1</t>
  </si>
  <si>
    <t>43,385+13,08*2</t>
  </si>
  <si>
    <t>23</t>
  </si>
  <si>
    <t>712363407</t>
  </si>
  <si>
    <t>Provedení povlakové krytiny střech plochých do 10° z mechanicky kotvených hydroizolačních fólií včetně položení fólie a horkovzdušného svaření tl. tepelné izolace do 100 mm budovy výšky do 18 m, kotvené do betonu lehčeného nebo zdiva vnitřní pole</t>
  </si>
  <si>
    <t>1684359624</t>
  </si>
  <si>
    <t>https://podminky.urs.cz/item/CS_URS_2025_01/712363407</t>
  </si>
  <si>
    <t>24</t>
  </si>
  <si>
    <t>28322001</t>
  </si>
  <si>
    <t>fólie hydroizolační střešní mPVC mechanicky kotvená barevná tl 2,0mm</t>
  </si>
  <si>
    <t>384322438</t>
  </si>
  <si>
    <t>706,538*1,1655 'Přepočtené koeficientem množství</t>
  </si>
  <si>
    <t>25</t>
  </si>
  <si>
    <t>712363823</t>
  </si>
  <si>
    <t>Odstranění povlakové krytiny střech plochých do 10° s mechanicky kotvenou izolací pro jakoukoli tloušťku izolace budovy výšky přes 18 m, kotvené do betonu</t>
  </si>
  <si>
    <t>-2061094569</t>
  </si>
  <si>
    <t>https://podminky.urs.cz/item/CS_URS_2025_01/712363823</t>
  </si>
  <si>
    <t>26</t>
  </si>
  <si>
    <t>712363824R01</t>
  </si>
  <si>
    <t>Demontáž kotevních prvků v ploše odřezáním stávajících teleskopických hmoždinek (vrchních talířků) na úrovni stávající tepelné izolace z EPS</t>
  </si>
  <si>
    <t>791096306</t>
  </si>
  <si>
    <t>27</t>
  </si>
  <si>
    <t>712391171</t>
  </si>
  <si>
    <t>Provedení povlakové krytiny střech plochých do 10° -ostatní práce provedení vrstvy textilní podkladní</t>
  </si>
  <si>
    <t>-1218779483</t>
  </si>
  <si>
    <t>https://podminky.urs.cz/item/CS_URS_2025_01/712391171</t>
  </si>
  <si>
    <t>28</t>
  </si>
  <si>
    <t>RMAT0005</t>
  </si>
  <si>
    <t>Controlit GS Single Ply</t>
  </si>
  <si>
    <t>836130488</t>
  </si>
  <si>
    <t>706,538</t>
  </si>
  <si>
    <t>706,538*1,155 'Přepočtené koeficientem množství</t>
  </si>
  <si>
    <t>29</t>
  </si>
  <si>
    <t>712900900R01</t>
  </si>
  <si>
    <t>Controlit přípojný bod</t>
  </si>
  <si>
    <t>-1080549209</t>
  </si>
  <si>
    <t>30</t>
  </si>
  <si>
    <t>998712112</t>
  </si>
  <si>
    <t>Přesun hmot pro povlakové krytiny stanovený z hmotnosti přesunovaného materiálu vodorovná dopravní vzdálenost do 50 m s omezením mechanizace v objektech výšky přes 6 do 12 m</t>
  </si>
  <si>
    <t>-2135307212</t>
  </si>
  <si>
    <t>https://podminky.urs.cz/item/CS_URS_2025_01/998712112</t>
  </si>
  <si>
    <t>713</t>
  </si>
  <si>
    <t>Izolace tepelné</t>
  </si>
  <si>
    <t>31</t>
  </si>
  <si>
    <t>713141136</t>
  </si>
  <si>
    <t>Montáž tepelné izolace střech plochých rohožemi, pásy, deskami, dílci, bloky (izolační materiál ve specifikaci) přilepenými za studena jednovrstvá nízkoexpanzní (PUR) pěnou</t>
  </si>
  <si>
    <t>-670788666</t>
  </si>
  <si>
    <t>https://podminky.urs.cz/item/CS_URS_2025_01/713141136</t>
  </si>
  <si>
    <t>28375914</t>
  </si>
  <si>
    <t>deska EPS 150 pro konstrukce s vysokým zatížením λ=0,035 tl 100mm</t>
  </si>
  <si>
    <t>-326037158</t>
  </si>
  <si>
    <t>511,411*1,05 'Přepočtené koeficientem množství</t>
  </si>
  <si>
    <t>33</t>
  </si>
  <si>
    <t>713141223</t>
  </si>
  <si>
    <t>Montáž tepelné izolace střech plochých mechanické přikotvení šrouby včetně dodávky šroubů, bez položení tepelné izolace tl. izolace do 100 mm do betonu</t>
  </si>
  <si>
    <t>-321690431</t>
  </si>
  <si>
    <t>https://podminky.urs.cz/item/CS_URS_2025_01/713141223</t>
  </si>
  <si>
    <t>(11,667+9,454+9,456+11,65)*12,111</t>
  </si>
  <si>
    <t>34</t>
  </si>
  <si>
    <t>998713112</t>
  </si>
  <si>
    <t>Přesun hmot pro izolace tepelné stanovený z hmotnosti přesunovaného materiálu vodorovná dopravní vzdálenost do 50 m s omezením mechanizace v objektech výšky přes 6 m do 12 m</t>
  </si>
  <si>
    <t>-534712143</t>
  </si>
  <si>
    <t>https://podminky.urs.cz/item/CS_URS_2025_01/998713112</t>
  </si>
  <si>
    <t>721</t>
  </si>
  <si>
    <t>Zdravotechnika - vnitřní kanalizace</t>
  </si>
  <si>
    <t>35</t>
  </si>
  <si>
    <t>721239114</t>
  </si>
  <si>
    <t>Střešní vtoky (vpusti) montáž střešních vtoků ostatních typů se svislým odtokem do DN 160</t>
  </si>
  <si>
    <t>-1924678403</t>
  </si>
  <si>
    <t>https://podminky.urs.cz/item/CS_URS_2025_01/721239114</t>
  </si>
  <si>
    <t>"1/OS</t>
  </si>
  <si>
    <t>36</t>
  </si>
  <si>
    <t>56231112</t>
  </si>
  <si>
    <t>vtok střešní svislý s pevnou přírubou pro PVC-P hydroizolaci plochých střech s vyhříváním DN 75/110/125/160</t>
  </si>
  <si>
    <t>-571653817</t>
  </si>
  <si>
    <t>37</t>
  </si>
  <si>
    <t>721242803</t>
  </si>
  <si>
    <t>Demontáž lapačů střešních splavenin DN 110</t>
  </si>
  <si>
    <t>-1292233250</t>
  </si>
  <si>
    <t>https://podminky.urs.cz/item/CS_URS_2025_01/721242803</t>
  </si>
  <si>
    <t>38</t>
  </si>
  <si>
    <t>721273154</t>
  </si>
  <si>
    <t>Ventilační hlavice z polypropylenu (PP) DN 125</t>
  </si>
  <si>
    <t>1143775883</t>
  </si>
  <si>
    <t xml:space="preserve">"stávající komíny  3/OS</t>
  </si>
  <si>
    <t>741</t>
  </si>
  <si>
    <t>Elektroinstalace - silnoproud</t>
  </si>
  <si>
    <t>39</t>
  </si>
  <si>
    <t>741420001</t>
  </si>
  <si>
    <t>Montáž hromosvodného vedení svodových drátů nebo lan s podpěrami, Ø do 10 mm</t>
  </si>
  <si>
    <t>-1733552944</t>
  </si>
  <si>
    <t>https://podminky.urs.cz/item/CS_URS_2025_01/741420001</t>
  </si>
  <si>
    <t xml:space="preserve">"zpětná montáž vedení včetně podpor </t>
  </si>
  <si>
    <t>43*3+13*5</t>
  </si>
  <si>
    <t>40</t>
  </si>
  <si>
    <t>741420021</t>
  </si>
  <si>
    <t>Montáž hromosvodného vedení svorek se 2 šrouby</t>
  </si>
  <si>
    <t>905008243</t>
  </si>
  <si>
    <t>https://podminky.urs.cz/item/CS_URS_2025_01/741420021</t>
  </si>
  <si>
    <t>41</t>
  </si>
  <si>
    <t>35441885</t>
  </si>
  <si>
    <t>svorka spojovací pro lano D 8-10mm</t>
  </si>
  <si>
    <t>1605681200</t>
  </si>
  <si>
    <t>42</t>
  </si>
  <si>
    <t>741421900R01</t>
  </si>
  <si>
    <t>Demontáž hromosvodného vedené svodových drátů nebo lan na rovné střeše, průměru přes 8 mm</t>
  </si>
  <si>
    <t>1616739803</t>
  </si>
  <si>
    <t>"demontáž vedení včetně podpor pro zpětnou montáž</t>
  </si>
  <si>
    <t>43</t>
  </si>
  <si>
    <t>741421843</t>
  </si>
  <si>
    <t>Demontáž hromosvodného vedení bez zachování funkčnosti svorek šroubových se 2 šrouby</t>
  </si>
  <si>
    <t>-1324271144</t>
  </si>
  <si>
    <t>https://podminky.urs.cz/item/CS_URS_2025_01/741421843</t>
  </si>
  <si>
    <t>44</t>
  </si>
  <si>
    <t>580105001</t>
  </si>
  <si>
    <t>Hromosvody kontrola stavu ochrany před úderem blesku tyčového hromosvodu běžného objektu</t>
  </si>
  <si>
    <t>ks</t>
  </si>
  <si>
    <t>64</t>
  </si>
  <si>
    <t>177477071</t>
  </si>
  <si>
    <t>https://podminky.urs.cz/item/CS_URS_2025_01/580105001</t>
  </si>
  <si>
    <t>"Dodání mimořádné revize hromosvodu budovy E po opravě</t>
  </si>
  <si>
    <t>742</t>
  </si>
  <si>
    <t>Elektroinstalace - slaboproud</t>
  </si>
  <si>
    <t>45</t>
  </si>
  <si>
    <t>742420021</t>
  </si>
  <si>
    <t>Montáž společné televizní antény antenního stožáru včetně upevňovacího materiálu</t>
  </si>
  <si>
    <t>-1264863414</t>
  </si>
  <si>
    <t>https://podminky.urs.cz/item/CS_URS_2025_01/742420021</t>
  </si>
  <si>
    <t>"zpětná montáž demontovaných stožárů</t>
  </si>
  <si>
    <t>46</t>
  </si>
  <si>
    <t>742420821</t>
  </si>
  <si>
    <t>Demontáž společné televizní antény anténního stožáru</t>
  </si>
  <si>
    <t>1334858326</t>
  </si>
  <si>
    <t>https://podminky.urs.cz/item/CS_URS_2025_01/742420821</t>
  </si>
  <si>
    <t>"demontáž ke zpětné montáži</t>
  </si>
  <si>
    <t>751</t>
  </si>
  <si>
    <t>Vzduchotechnika</t>
  </si>
  <si>
    <t>47</t>
  </si>
  <si>
    <t>751721112</t>
  </si>
  <si>
    <t>Montáž klimatizační jednotky venkovní jednofázové napájení do 3 vnitřních jednotek</t>
  </si>
  <si>
    <t>-1798104381</t>
  </si>
  <si>
    <t>https://podminky.urs.cz/item/CS_URS_2025_01/751721112</t>
  </si>
  <si>
    <t xml:space="preserve">"zpětná montáž  klima jednotky vč. poloýení betonových dlaždic</t>
  </si>
  <si>
    <t>48</t>
  </si>
  <si>
    <t>751721812</t>
  </si>
  <si>
    <t>Demontáž klimatizační jednotky venkovní jednofázové napájení do 3 vnitřních jednotek</t>
  </si>
  <si>
    <t>1167229648</t>
  </si>
  <si>
    <t>https://podminky.urs.cz/item/CS_URS_2025_01/751721812</t>
  </si>
  <si>
    <t>"demontáž pro zpětnou montáž vč. demontáže betonových dlaždic</t>
  </si>
  <si>
    <t>762</t>
  </si>
  <si>
    <t>Konstrukce tesařské</t>
  </si>
  <si>
    <t>49</t>
  </si>
  <si>
    <t>762361331</t>
  </si>
  <si>
    <t>Konstrukční vrstva pod klempířské prvky pro oplechování horních ploch zdí a nadezdívek (atik) z vodovzdorné překližky šroubovaných do podkladu, tloušťky desky 18 mm</t>
  </si>
  <si>
    <t>1727757147</t>
  </si>
  <si>
    <t>https://podminky.urs.cz/item/CS_URS_2025_01/762361331</t>
  </si>
  <si>
    <t>"atika</t>
  </si>
  <si>
    <t>0,6*(43,385*2+13,08*2)</t>
  </si>
  <si>
    <t>0,5*0,5*4+0,5*0,8*2</t>
  </si>
  <si>
    <t>50</t>
  </si>
  <si>
    <t>762900900R01</t>
  </si>
  <si>
    <t>Podlahové konstrukce podkladové z vodovzdorné překližky jednovrstvé šroubované na sraz, tloušťka desky 18 mm</t>
  </si>
  <si>
    <t>-1704582790</t>
  </si>
  <si>
    <t>"výstup u fasádního žebříku</t>
  </si>
  <si>
    <t>51</t>
  </si>
  <si>
    <t>998762112</t>
  </si>
  <si>
    <t>Přesun hmot pro konstrukce tesařské stanovený z hmotnosti přesunovaného materiálu vodorovná dopravní vzdálenost do 50 m s omezením mechanizace v objektech výšky přes 6 do 12 m</t>
  </si>
  <si>
    <t>1822847656</t>
  </si>
  <si>
    <t>https://podminky.urs.cz/item/CS_URS_2025_01/998762112</t>
  </si>
  <si>
    <t>764</t>
  </si>
  <si>
    <t>Konstrukce klempířské</t>
  </si>
  <si>
    <t>52</t>
  </si>
  <si>
    <t>764002801</t>
  </si>
  <si>
    <t>Demontáž klempířských konstrukcí závětrné lišty do suti</t>
  </si>
  <si>
    <t>1956647490</t>
  </si>
  <si>
    <t>https://podminky.urs.cz/item/CS_URS_2025_01/764002801</t>
  </si>
  <si>
    <t>53</t>
  </si>
  <si>
    <t>764002841</t>
  </si>
  <si>
    <t>Demontáž klempířských konstrukcí oplechování horních ploch zdí a nadezdívek do suti</t>
  </si>
  <si>
    <t>-830893157</t>
  </si>
  <si>
    <t>https://podminky.urs.cz/item/CS_URS_2025_01/764002841</t>
  </si>
  <si>
    <t>"stávající komíny</t>
  </si>
  <si>
    <t>0,45*4+0,75*2</t>
  </si>
  <si>
    <t>767</t>
  </si>
  <si>
    <t>Konstrukce zámečnické</t>
  </si>
  <si>
    <t>54</t>
  </si>
  <si>
    <t>767881115</t>
  </si>
  <si>
    <t>Montáž záchytného systému proti pádu bodů samostatných nebo v systému s poddajným kotvícím vedením do dutinového panelu expanzní kotvou, mechanickým kotvením</t>
  </si>
  <si>
    <t>kpl</t>
  </si>
  <si>
    <t>CS ÚRS 2024 01</t>
  </si>
  <si>
    <t>-1129961232</t>
  </si>
  <si>
    <t>https://podminky.urs.cz/item/CS_URS_2024_01/767881115</t>
  </si>
  <si>
    <t>"dodávka a montáž včetně revize a tahové zkoušky</t>
  </si>
  <si>
    <t>VRN</t>
  </si>
  <si>
    <t>Vedlejší rozpočtové náklady</t>
  </si>
  <si>
    <t>VRN1</t>
  </si>
  <si>
    <t>Průzkumné, geodetické a projektové práce</t>
  </si>
  <si>
    <t>55</t>
  </si>
  <si>
    <t>013254000</t>
  </si>
  <si>
    <t>Dokumentace skutečného provedení stavby</t>
  </si>
  <si>
    <t>soubor</t>
  </si>
  <si>
    <t>1024</t>
  </si>
  <si>
    <t>450658254</t>
  </si>
  <si>
    <t>https://podminky.urs.cz/item/CS_URS_2025_01/013254000</t>
  </si>
  <si>
    <t>VRN3</t>
  </si>
  <si>
    <t>Zařízení staveniště</t>
  </si>
  <si>
    <t>56</t>
  </si>
  <si>
    <t>030001000</t>
  </si>
  <si>
    <t>208884952</t>
  </si>
  <si>
    <t>https://podminky.urs.cz/item/CS_URS_2025_01/030001000</t>
  </si>
  <si>
    <t>57</t>
  </si>
  <si>
    <t>032803000</t>
  </si>
  <si>
    <t>Ostatní vybavení staveniště</t>
  </si>
  <si>
    <t>1781639180</t>
  </si>
  <si>
    <t>https://podminky.urs.cz/item/CS_URS_2025_01/032803000</t>
  </si>
  <si>
    <t>"pronájem mobilního WC</t>
  </si>
  <si>
    <t>58</t>
  </si>
  <si>
    <t>033103000</t>
  </si>
  <si>
    <t>Připojení energií pro zařízení staveniště</t>
  </si>
  <si>
    <t>-465645605</t>
  </si>
  <si>
    <t>https://podminky.urs.cz/item/CS_URS_2025_01/033103000</t>
  </si>
  <si>
    <t>"instalace staveništního rozvaděče</t>
  </si>
  <si>
    <t>59</t>
  </si>
  <si>
    <t>033203000</t>
  </si>
  <si>
    <t>Spotřeba energií pro zařízení staveniště</t>
  </si>
  <si>
    <t>505263013</t>
  </si>
  <si>
    <t>https://podminky.urs.cz/item/CS_URS_2025_01/033203000</t>
  </si>
  <si>
    <t>VRN4</t>
  </si>
  <si>
    <t>Inženýrská činnost</t>
  </si>
  <si>
    <t>60</t>
  </si>
  <si>
    <t>049303000</t>
  </si>
  <si>
    <t>Náklady vzniklé v souvislosti s předáním stavby</t>
  </si>
  <si>
    <t>67289439</t>
  </si>
  <si>
    <t>https://podminky.urs.cz/item/CS_URS_2025_01/049303000</t>
  </si>
  <si>
    <t>VRN6</t>
  </si>
  <si>
    <t>Územní vlivy</t>
  </si>
  <si>
    <t>61</t>
  </si>
  <si>
    <t>060001000</t>
  </si>
  <si>
    <t>1696892147</t>
  </si>
  <si>
    <t>https://podminky.urs.cz/item/CS_URS_2025_01/060001000</t>
  </si>
  <si>
    <t>VRN7</t>
  </si>
  <si>
    <t>Provozní vlivy</t>
  </si>
  <si>
    <t>62</t>
  </si>
  <si>
    <t>070001000</t>
  </si>
  <si>
    <t>1420140392</t>
  </si>
  <si>
    <t>https://podminky.urs.cz/item/CS_URS_2025_01/070001000</t>
  </si>
  <si>
    <t>VRN9</t>
  </si>
  <si>
    <t>Ostatní náklady</t>
  </si>
  <si>
    <t>63</t>
  </si>
  <si>
    <t>090001000</t>
  </si>
  <si>
    <t>-1023551807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</si>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</sst>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8631232" TargetMode="External" /><Relationship Id="rId2" Type="http://schemas.openxmlformats.org/officeDocument/2006/relationships/hyperlink" Target="https://podminky.urs.cz/item/CS_URS_2025_01/941111131" TargetMode="External" /><Relationship Id="rId3" Type="http://schemas.openxmlformats.org/officeDocument/2006/relationships/hyperlink" Target="https://podminky.urs.cz/item/CS_URS_2025_01/941111231" TargetMode="External" /><Relationship Id="rId4" Type="http://schemas.openxmlformats.org/officeDocument/2006/relationships/hyperlink" Target="https://podminky.urs.cz/item/CS_URS_2025_01/941111311" TargetMode="External" /><Relationship Id="rId5" Type="http://schemas.openxmlformats.org/officeDocument/2006/relationships/hyperlink" Target="https://podminky.urs.cz/item/CS_URS_2025_01/941111831" TargetMode="External" /><Relationship Id="rId6" Type="http://schemas.openxmlformats.org/officeDocument/2006/relationships/hyperlink" Target="https://podminky.urs.cz/item/CS_URS_2025_01/963015131" TargetMode="External" /><Relationship Id="rId7" Type="http://schemas.openxmlformats.org/officeDocument/2006/relationships/hyperlink" Target="https://podminky.urs.cz/item/CS_URS_2025_01/997013112" TargetMode="External" /><Relationship Id="rId8" Type="http://schemas.openxmlformats.org/officeDocument/2006/relationships/hyperlink" Target="https://podminky.urs.cz/item/CS_URS_2025_01/997013219" TargetMode="External" /><Relationship Id="rId9" Type="http://schemas.openxmlformats.org/officeDocument/2006/relationships/hyperlink" Target="https://podminky.urs.cz/item/CS_URS_2025_01/997013501" TargetMode="External" /><Relationship Id="rId10" Type="http://schemas.openxmlformats.org/officeDocument/2006/relationships/hyperlink" Target="https://podminky.urs.cz/item/CS_URS_2025_01/997013509" TargetMode="External" /><Relationship Id="rId11" Type="http://schemas.openxmlformats.org/officeDocument/2006/relationships/hyperlink" Target="https://podminky.urs.cz/item/CS_URS_2025_01/997013631" TargetMode="External" /><Relationship Id="rId12" Type="http://schemas.openxmlformats.org/officeDocument/2006/relationships/hyperlink" Target="https://podminky.urs.cz/item/CS_URS_2025_01/998011009" TargetMode="External" /><Relationship Id="rId13" Type="http://schemas.openxmlformats.org/officeDocument/2006/relationships/hyperlink" Target="https://podminky.urs.cz/item/CS_URS_2025_01/712300845" TargetMode="External" /><Relationship Id="rId14" Type="http://schemas.openxmlformats.org/officeDocument/2006/relationships/hyperlink" Target="https://podminky.urs.cz/item/CS_URS_2025_01/712340834" TargetMode="External" /><Relationship Id="rId15" Type="http://schemas.openxmlformats.org/officeDocument/2006/relationships/hyperlink" Target="https://podminky.urs.cz/item/CS_URS_2025_01/712363115" TargetMode="External" /><Relationship Id="rId16" Type="http://schemas.openxmlformats.org/officeDocument/2006/relationships/hyperlink" Target="https://podminky.urs.cz/item/CS_URS_2025_01/712363210" TargetMode="External" /><Relationship Id="rId17" Type="http://schemas.openxmlformats.org/officeDocument/2006/relationships/hyperlink" Target="https://podminky.urs.cz/item/CS_URS_2025_01/712363352" TargetMode="External" /><Relationship Id="rId18" Type="http://schemas.openxmlformats.org/officeDocument/2006/relationships/hyperlink" Target="https://podminky.urs.cz/item/CS_URS_2025_01/712363353" TargetMode="External" /><Relationship Id="rId19" Type="http://schemas.openxmlformats.org/officeDocument/2006/relationships/hyperlink" Target="https://podminky.urs.cz/item/CS_URS_2025_01/712363354" TargetMode="External" /><Relationship Id="rId20" Type="http://schemas.openxmlformats.org/officeDocument/2006/relationships/hyperlink" Target="https://podminky.urs.cz/item/CS_URS_2025_01/712363357" TargetMode="External" /><Relationship Id="rId21" Type="http://schemas.openxmlformats.org/officeDocument/2006/relationships/hyperlink" Target="https://podminky.urs.cz/item/CS_URS_2025_01/712363407" TargetMode="External" /><Relationship Id="rId22" Type="http://schemas.openxmlformats.org/officeDocument/2006/relationships/hyperlink" Target="https://podminky.urs.cz/item/CS_URS_2025_01/712363823" TargetMode="External" /><Relationship Id="rId23" Type="http://schemas.openxmlformats.org/officeDocument/2006/relationships/hyperlink" Target="https://podminky.urs.cz/item/CS_URS_2025_01/712391171" TargetMode="External" /><Relationship Id="rId24" Type="http://schemas.openxmlformats.org/officeDocument/2006/relationships/hyperlink" Target="https://podminky.urs.cz/item/CS_URS_2025_01/998712112" TargetMode="External" /><Relationship Id="rId25" Type="http://schemas.openxmlformats.org/officeDocument/2006/relationships/hyperlink" Target="https://podminky.urs.cz/item/CS_URS_2025_01/713141136" TargetMode="External" /><Relationship Id="rId26" Type="http://schemas.openxmlformats.org/officeDocument/2006/relationships/hyperlink" Target="https://podminky.urs.cz/item/CS_URS_2025_01/713141223" TargetMode="External" /><Relationship Id="rId27" Type="http://schemas.openxmlformats.org/officeDocument/2006/relationships/hyperlink" Target="https://podminky.urs.cz/item/CS_URS_2025_01/998713112" TargetMode="External" /><Relationship Id="rId28" Type="http://schemas.openxmlformats.org/officeDocument/2006/relationships/hyperlink" Target="https://podminky.urs.cz/item/CS_URS_2025_01/721239114" TargetMode="External" /><Relationship Id="rId29" Type="http://schemas.openxmlformats.org/officeDocument/2006/relationships/hyperlink" Target="https://podminky.urs.cz/item/CS_URS_2025_01/721242803" TargetMode="External" /><Relationship Id="rId30" Type="http://schemas.openxmlformats.org/officeDocument/2006/relationships/hyperlink" Target="https://podminky.urs.cz/item/CS_URS_2025_01/741420001" TargetMode="External" /><Relationship Id="rId31" Type="http://schemas.openxmlformats.org/officeDocument/2006/relationships/hyperlink" Target="https://podminky.urs.cz/item/CS_URS_2025_01/741420021" TargetMode="External" /><Relationship Id="rId32" Type="http://schemas.openxmlformats.org/officeDocument/2006/relationships/hyperlink" Target="https://podminky.urs.cz/item/CS_URS_2025_01/741421843" TargetMode="External" /><Relationship Id="rId33" Type="http://schemas.openxmlformats.org/officeDocument/2006/relationships/hyperlink" Target="https://podminky.urs.cz/item/CS_URS_2025_01/580105001" TargetMode="External" /><Relationship Id="rId34" Type="http://schemas.openxmlformats.org/officeDocument/2006/relationships/hyperlink" Target="https://podminky.urs.cz/item/CS_URS_2025_01/742420021" TargetMode="External" /><Relationship Id="rId35" Type="http://schemas.openxmlformats.org/officeDocument/2006/relationships/hyperlink" Target="https://podminky.urs.cz/item/CS_URS_2025_01/742420821" TargetMode="External" /><Relationship Id="rId36" Type="http://schemas.openxmlformats.org/officeDocument/2006/relationships/hyperlink" Target="https://podminky.urs.cz/item/CS_URS_2025_01/751721112" TargetMode="External" /><Relationship Id="rId37" Type="http://schemas.openxmlformats.org/officeDocument/2006/relationships/hyperlink" Target="https://podminky.urs.cz/item/CS_URS_2025_01/751721812" TargetMode="External" /><Relationship Id="rId38" Type="http://schemas.openxmlformats.org/officeDocument/2006/relationships/hyperlink" Target="https://podminky.urs.cz/item/CS_URS_2025_01/762361331" TargetMode="External" /><Relationship Id="rId39" Type="http://schemas.openxmlformats.org/officeDocument/2006/relationships/hyperlink" Target="https://podminky.urs.cz/item/CS_URS_2025_01/998762112" TargetMode="External" /><Relationship Id="rId40" Type="http://schemas.openxmlformats.org/officeDocument/2006/relationships/hyperlink" Target="https://podminky.urs.cz/item/CS_URS_2025_01/764002801" TargetMode="External" /><Relationship Id="rId41" Type="http://schemas.openxmlformats.org/officeDocument/2006/relationships/hyperlink" Target="https://podminky.urs.cz/item/CS_URS_2025_01/764002841" TargetMode="External" /><Relationship Id="rId42" Type="http://schemas.openxmlformats.org/officeDocument/2006/relationships/hyperlink" Target="https://podminky.urs.cz/item/CS_URS_2024_01/767881115" TargetMode="External" /><Relationship Id="rId43" Type="http://schemas.openxmlformats.org/officeDocument/2006/relationships/hyperlink" Target="https://podminky.urs.cz/item/CS_URS_2025_01/013254000" TargetMode="External" /><Relationship Id="rId44" Type="http://schemas.openxmlformats.org/officeDocument/2006/relationships/hyperlink" Target="https://podminky.urs.cz/item/CS_URS_2025_01/030001000" TargetMode="External" /><Relationship Id="rId45" Type="http://schemas.openxmlformats.org/officeDocument/2006/relationships/hyperlink" Target="https://podminky.urs.cz/item/CS_URS_2025_01/032803000" TargetMode="External" /><Relationship Id="rId46" Type="http://schemas.openxmlformats.org/officeDocument/2006/relationships/hyperlink" Target="https://podminky.urs.cz/item/CS_URS_2025_01/033103000" TargetMode="External" /><Relationship Id="rId47" Type="http://schemas.openxmlformats.org/officeDocument/2006/relationships/hyperlink" Target="https://podminky.urs.cz/item/CS_URS_2025_01/033203000" TargetMode="External" /><Relationship Id="rId48" Type="http://schemas.openxmlformats.org/officeDocument/2006/relationships/hyperlink" Target="https://podminky.urs.cz/item/CS_URS_2025_01/049303000" TargetMode="External" /><Relationship Id="rId49" Type="http://schemas.openxmlformats.org/officeDocument/2006/relationships/hyperlink" Target="https://podminky.urs.cz/item/CS_URS_2025_01/060001000" TargetMode="External" /><Relationship Id="rId50" Type="http://schemas.openxmlformats.org/officeDocument/2006/relationships/hyperlink" Target="https://podminky.urs.cz/item/CS_URS_2025_01/070001000" TargetMode="External" /><Relationship Id="rId51" Type="http://schemas.openxmlformats.org/officeDocument/2006/relationships/hyperlink" Target="https://podminky.urs.cz/item/CS_URS_2025_01/090001000" TargetMode="External" /><Relationship Id="rId5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35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35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ROUND(AG54,0)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0)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0)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0)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0)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0)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0)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0)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2025-41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TS Hradec Králové - výměna střešního souvrství obj. 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Na Brně 362, 500 06 Hradec Králové 6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13. 6. 2025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TECHNICKÉ SLUŽBY HRADEC KRÁLOVÉ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Ing. Jiří Choc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ROUND(AG55,0)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ROUND(AS55,0)</f>
        <v>0</v>
      </c>
      <c r="AT54" s="108">
        <f>ROUND(SUM(AV54:AW54),0)</f>
        <v>0</v>
      </c>
      <c r="AU54" s="109">
        <f>ROUND(AU55,5)</f>
        <v>0</v>
      </c>
      <c r="AV54" s="108">
        <f>ROUND(AZ54*L29,0)</f>
        <v>0</v>
      </c>
      <c r="AW54" s="108">
        <f>ROUND(BA54*L30,0)</f>
        <v>0</v>
      </c>
      <c r="AX54" s="108">
        <f>ROUND(BB54*L29,0)</f>
        <v>0</v>
      </c>
      <c r="AY54" s="108">
        <f>ROUND(BC54*L30,0)</f>
        <v>0</v>
      </c>
      <c r="AZ54" s="108">
        <f>ROUND(AZ55,0)</f>
        <v>0</v>
      </c>
      <c r="BA54" s="108">
        <f>ROUND(BA55,0)</f>
        <v>0</v>
      </c>
      <c r="BB54" s="108">
        <f>ROUND(BB55,0)</f>
        <v>0</v>
      </c>
      <c r="BC54" s="108">
        <f>ROUND(BC55,0)</f>
        <v>0</v>
      </c>
      <c r="BD54" s="110">
        <f>ROUND(BD55,0)</f>
        <v>0</v>
      </c>
      <c r="BE54" s="6"/>
      <c r="BS54" s="111" t="s">
        <v>73</v>
      </c>
      <c r="BT54" s="111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24.75" customHeight="1">
      <c r="A55" s="112" t="s">
        <v>77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'2025-41 - TS Hradec Králo...'!J28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ROUND(SUM(AV55:AW55),0)</f>
        <v>0</v>
      </c>
      <c r="AU55" s="122">
        <f>'2025-41 - TS Hradec Králo...'!P95</f>
        <v>0</v>
      </c>
      <c r="AV55" s="121">
        <f>'2025-41 - TS Hradec Králo...'!J31</f>
        <v>0</v>
      </c>
      <c r="AW55" s="121">
        <f>'2025-41 - TS Hradec Králo...'!J32</f>
        <v>0</v>
      </c>
      <c r="AX55" s="121">
        <f>'2025-41 - TS Hradec Králo...'!J33</f>
        <v>0</v>
      </c>
      <c r="AY55" s="121">
        <f>'2025-41 - TS Hradec Králo...'!J34</f>
        <v>0</v>
      </c>
      <c r="AZ55" s="121">
        <f>'2025-41 - TS Hradec Králo...'!F31</f>
        <v>0</v>
      </c>
      <c r="BA55" s="121">
        <f>'2025-41 - TS Hradec Králo...'!F32</f>
        <v>0</v>
      </c>
      <c r="BB55" s="121">
        <f>'2025-41 - TS Hradec Králo...'!F33</f>
        <v>0</v>
      </c>
      <c r="BC55" s="121">
        <f>'2025-41 - TS Hradec Králo...'!F34</f>
        <v>0</v>
      </c>
      <c r="BD55" s="123">
        <f>'2025-41 - TS Hradec Králo...'!F35</f>
        <v>0</v>
      </c>
      <c r="BE55" s="7"/>
      <c r="BT55" s="124" t="s">
        <v>35</v>
      </c>
      <c r="BU55" s="124" t="s">
        <v>79</v>
      </c>
      <c r="BV55" s="124" t="s">
        <v>75</v>
      </c>
      <c r="BW55" s="124" t="s">
        <v>5</v>
      </c>
      <c r="BX55" s="124" t="s">
        <v>76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B2PYWCs4ydmOehFMZrr051nvAQZv1bYDp7U+OtiUuxCs37XdUTJKheu5HKP5OQQn6/jC3MCBvYsVkwfSuraKSQ==" hashValue="7X1CaFqlAXT7bIgiVQcytsGwoz1LrDiJa8wozn+lksr//9cNk+6LJt/jbn1kIMryPI+wXRTiN/C1H2H095b6D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-41 - TS Hradec Král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80</v>
      </c>
    </row>
    <row r="4" s="1" customFormat="1" ht="24.96" customHeight="1">
      <c r="B4" s="22"/>
      <c r="D4" s="127" t="s">
        <v>81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13. 6. 2025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27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28</v>
      </c>
      <c r="F13" s="40"/>
      <c r="G13" s="40"/>
      <c r="H13" s="40"/>
      <c r="I13" s="129" t="s">
        <v>29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30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29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32</v>
      </c>
      <c r="E18" s="40"/>
      <c r="F18" s="40"/>
      <c r="G18" s="40"/>
      <c r="H18" s="40"/>
      <c r="I18" s="129" t="s">
        <v>26</v>
      </c>
      <c r="J18" s="132" t="str">
        <f>IF('Rekapitulace stavby'!AN16="","",'Rekapitulace stavby'!AN16)</f>
        <v/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tr">
        <f>IF('Rekapitulace stavby'!E17="","",'Rekapitulace stavby'!E17)</f>
        <v xml:space="preserve"> </v>
      </c>
      <c r="F19" s="40"/>
      <c r="G19" s="40"/>
      <c r="H19" s="40"/>
      <c r="I19" s="129" t="s">
        <v>29</v>
      </c>
      <c r="J19" s="132" t="str">
        <f>IF('Rekapitulace stavby'!AN17="","",'Rekapitulace stavby'!AN17)</f>
        <v/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36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37</v>
      </c>
      <c r="F22" s="40"/>
      <c r="G22" s="40"/>
      <c r="H22" s="40"/>
      <c r="I22" s="129" t="s">
        <v>29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38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39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40</v>
      </c>
      <c r="E28" s="40"/>
      <c r="F28" s="40"/>
      <c r="G28" s="40"/>
      <c r="H28" s="40"/>
      <c r="I28" s="40"/>
      <c r="J28" s="140">
        <f>ROUND(J95, 0)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42</v>
      </c>
      <c r="G30" s="40"/>
      <c r="H30" s="40"/>
      <c r="I30" s="141" t="s">
        <v>41</v>
      </c>
      <c r="J30" s="141" t="s">
        <v>43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44</v>
      </c>
      <c r="E31" s="129" t="s">
        <v>45</v>
      </c>
      <c r="F31" s="143">
        <f>ROUND((SUM(BE95:BE354)),  0)</f>
        <v>0</v>
      </c>
      <c r="G31" s="40"/>
      <c r="H31" s="40"/>
      <c r="I31" s="144">
        <v>0.20999999999999999</v>
      </c>
      <c r="J31" s="143">
        <f>ROUND(((SUM(BE95:BE354))*I31),  0)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46</v>
      </c>
      <c r="F32" s="143">
        <f>ROUND((SUM(BF95:BF354)),  0)</f>
        <v>0</v>
      </c>
      <c r="G32" s="40"/>
      <c r="H32" s="40"/>
      <c r="I32" s="144">
        <v>0.12</v>
      </c>
      <c r="J32" s="143">
        <f>ROUND(((SUM(BF95:BF354))*I32),  0)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47</v>
      </c>
      <c r="F33" s="143">
        <f>ROUND((SUM(BG95:BG354)),  0)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48</v>
      </c>
      <c r="F34" s="143">
        <f>ROUND((SUM(BH95:BH354)),  0)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49</v>
      </c>
      <c r="F35" s="143">
        <f>ROUND((SUM(BI95:BI354)),  0)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50</v>
      </c>
      <c r="E37" s="147"/>
      <c r="F37" s="147"/>
      <c r="G37" s="148" t="s">
        <v>51</v>
      </c>
      <c r="H37" s="149" t="s">
        <v>52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82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TS Hradec Králové - výměna střešního souvrství obj. E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Na Brně 362, 500 06 Hradec Králové 6</v>
      </c>
      <c r="G48" s="42"/>
      <c r="H48" s="42"/>
      <c r="I48" s="34" t="s">
        <v>23</v>
      </c>
      <c r="J48" s="74" t="str">
        <f>IF(J10="","",J10)</f>
        <v>13. 6. 2025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TECHNICKÉ SLUŽBY HRADEC KRÁLOVÉ</v>
      </c>
      <c r="G50" s="42"/>
      <c r="H50" s="42"/>
      <c r="I50" s="34" t="s">
        <v>32</v>
      </c>
      <c r="J50" s="38" t="str">
        <f>E19</f>
        <v xml:space="preserve"> 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30</v>
      </c>
      <c r="D51" s="42"/>
      <c r="E51" s="42"/>
      <c r="F51" s="29" t="str">
        <f>IF(E16="","",E16)</f>
        <v>Vyplň údaj</v>
      </c>
      <c r="G51" s="42"/>
      <c r="H51" s="42"/>
      <c r="I51" s="34" t="s">
        <v>36</v>
      </c>
      <c r="J51" s="38" t="str">
        <f>E22</f>
        <v>Ing. Jiří Choc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83</v>
      </c>
      <c r="D53" s="157"/>
      <c r="E53" s="157"/>
      <c r="F53" s="157"/>
      <c r="G53" s="157"/>
      <c r="H53" s="157"/>
      <c r="I53" s="157"/>
      <c r="J53" s="158" t="s">
        <v>84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72</v>
      </c>
      <c r="D55" s="42"/>
      <c r="E55" s="42"/>
      <c r="F55" s="42"/>
      <c r="G55" s="42"/>
      <c r="H55" s="42"/>
      <c r="I55" s="42"/>
      <c r="J55" s="104">
        <f>J95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85</v>
      </c>
    </row>
    <row r="56" s="9" customFormat="1" ht="24.96" customHeight="1">
      <c r="A56" s="9"/>
      <c r="B56" s="160"/>
      <c r="C56" s="161"/>
      <c r="D56" s="162" t="s">
        <v>86</v>
      </c>
      <c r="E56" s="163"/>
      <c r="F56" s="163"/>
      <c r="G56" s="163"/>
      <c r="H56" s="163"/>
      <c r="I56" s="163"/>
      <c r="J56" s="164">
        <f>J96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87</v>
      </c>
      <c r="E57" s="169"/>
      <c r="F57" s="169"/>
      <c r="G57" s="169"/>
      <c r="H57" s="169"/>
      <c r="I57" s="169"/>
      <c r="J57" s="170">
        <f>J97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88</v>
      </c>
      <c r="E58" s="169"/>
      <c r="F58" s="169"/>
      <c r="G58" s="169"/>
      <c r="H58" s="169"/>
      <c r="I58" s="169"/>
      <c r="J58" s="170">
        <f>J103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89</v>
      </c>
      <c r="E59" s="169"/>
      <c r="F59" s="169"/>
      <c r="G59" s="169"/>
      <c r="H59" s="169"/>
      <c r="I59" s="169"/>
      <c r="J59" s="170">
        <f>J121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90</v>
      </c>
      <c r="E60" s="169"/>
      <c r="F60" s="169"/>
      <c r="G60" s="169"/>
      <c r="H60" s="169"/>
      <c r="I60" s="169"/>
      <c r="J60" s="170">
        <f>J133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60"/>
      <c r="C61" s="161"/>
      <c r="D61" s="162" t="s">
        <v>91</v>
      </c>
      <c r="E61" s="163"/>
      <c r="F61" s="163"/>
      <c r="G61" s="163"/>
      <c r="H61" s="163"/>
      <c r="I61" s="163"/>
      <c r="J61" s="164">
        <f>J136</f>
        <v>0</v>
      </c>
      <c r="K61" s="161"/>
      <c r="L61" s="16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66"/>
      <c r="C62" s="167"/>
      <c r="D62" s="168" t="s">
        <v>92</v>
      </c>
      <c r="E62" s="169"/>
      <c r="F62" s="169"/>
      <c r="G62" s="169"/>
      <c r="H62" s="169"/>
      <c r="I62" s="169"/>
      <c r="J62" s="170">
        <f>J137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93</v>
      </c>
      <c r="E63" s="169"/>
      <c r="F63" s="169"/>
      <c r="G63" s="169"/>
      <c r="H63" s="169"/>
      <c r="I63" s="169"/>
      <c r="J63" s="170">
        <f>J225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94</v>
      </c>
      <c r="E64" s="169"/>
      <c r="F64" s="169"/>
      <c r="G64" s="169"/>
      <c r="H64" s="169"/>
      <c r="I64" s="169"/>
      <c r="J64" s="170">
        <f>J236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95</v>
      </c>
      <c r="E65" s="169"/>
      <c r="F65" s="169"/>
      <c r="G65" s="169"/>
      <c r="H65" s="169"/>
      <c r="I65" s="169"/>
      <c r="J65" s="170">
        <f>J249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96</v>
      </c>
      <c r="E66" s="169"/>
      <c r="F66" s="169"/>
      <c r="G66" s="169"/>
      <c r="H66" s="169"/>
      <c r="I66" s="169"/>
      <c r="J66" s="170">
        <f>J269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97</v>
      </c>
      <c r="E67" s="169"/>
      <c r="F67" s="169"/>
      <c r="G67" s="169"/>
      <c r="H67" s="169"/>
      <c r="I67" s="169"/>
      <c r="J67" s="170">
        <f>J280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98</v>
      </c>
      <c r="E68" s="169"/>
      <c r="F68" s="169"/>
      <c r="G68" s="169"/>
      <c r="H68" s="169"/>
      <c r="I68" s="169"/>
      <c r="J68" s="170">
        <f>J291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99</v>
      </c>
      <c r="E69" s="169"/>
      <c r="F69" s="169"/>
      <c r="G69" s="169"/>
      <c r="H69" s="169"/>
      <c r="I69" s="169"/>
      <c r="J69" s="170">
        <f>J305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100</v>
      </c>
      <c r="E70" s="169"/>
      <c r="F70" s="169"/>
      <c r="G70" s="169"/>
      <c r="H70" s="169"/>
      <c r="I70" s="169"/>
      <c r="J70" s="170">
        <f>J316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0"/>
      <c r="C71" s="161"/>
      <c r="D71" s="162" t="s">
        <v>101</v>
      </c>
      <c r="E71" s="163"/>
      <c r="F71" s="163"/>
      <c r="G71" s="163"/>
      <c r="H71" s="163"/>
      <c r="I71" s="163"/>
      <c r="J71" s="164">
        <f>J322</f>
        <v>0</v>
      </c>
      <c r="K71" s="161"/>
      <c r="L71" s="16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66"/>
      <c r="C72" s="167"/>
      <c r="D72" s="168" t="s">
        <v>102</v>
      </c>
      <c r="E72" s="169"/>
      <c r="F72" s="169"/>
      <c r="G72" s="169"/>
      <c r="H72" s="169"/>
      <c r="I72" s="169"/>
      <c r="J72" s="170">
        <f>J323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6"/>
      <c r="C73" s="167"/>
      <c r="D73" s="168" t="s">
        <v>103</v>
      </c>
      <c r="E73" s="169"/>
      <c r="F73" s="169"/>
      <c r="G73" s="169"/>
      <c r="H73" s="169"/>
      <c r="I73" s="169"/>
      <c r="J73" s="170">
        <f>J326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6"/>
      <c r="C74" s="167"/>
      <c r="D74" s="168" t="s">
        <v>104</v>
      </c>
      <c r="E74" s="169"/>
      <c r="F74" s="169"/>
      <c r="G74" s="169"/>
      <c r="H74" s="169"/>
      <c r="I74" s="169"/>
      <c r="J74" s="170">
        <f>J341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6"/>
      <c r="C75" s="167"/>
      <c r="D75" s="168" t="s">
        <v>105</v>
      </c>
      <c r="E75" s="169"/>
      <c r="F75" s="169"/>
      <c r="G75" s="169"/>
      <c r="H75" s="169"/>
      <c r="I75" s="169"/>
      <c r="J75" s="170">
        <f>J346</f>
        <v>0</v>
      </c>
      <c r="K75" s="167"/>
      <c r="L75" s="17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6"/>
      <c r="C76" s="167"/>
      <c r="D76" s="168" t="s">
        <v>106</v>
      </c>
      <c r="E76" s="169"/>
      <c r="F76" s="169"/>
      <c r="G76" s="169"/>
      <c r="H76" s="169"/>
      <c r="I76" s="169"/>
      <c r="J76" s="170">
        <f>J349</f>
        <v>0</v>
      </c>
      <c r="K76" s="167"/>
      <c r="L76" s="17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6"/>
      <c r="C77" s="167"/>
      <c r="D77" s="168" t="s">
        <v>107</v>
      </c>
      <c r="E77" s="169"/>
      <c r="F77" s="169"/>
      <c r="G77" s="169"/>
      <c r="H77" s="169"/>
      <c r="I77" s="169"/>
      <c r="J77" s="170">
        <f>J352</f>
        <v>0</v>
      </c>
      <c r="K77" s="167"/>
      <c r="L77" s="17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108</v>
      </c>
      <c r="D84" s="42"/>
      <c r="E84" s="42"/>
      <c r="F84" s="42"/>
      <c r="G84" s="42"/>
      <c r="H84" s="42"/>
      <c r="I84" s="42"/>
      <c r="J84" s="42"/>
      <c r="K84" s="42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E7</f>
        <v>TS Hradec Králové - výměna střešního souvrství obj. E</v>
      </c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F10</f>
        <v>Na Brně 362, 500 06 Hradec Králové 6</v>
      </c>
      <c r="G89" s="42"/>
      <c r="H89" s="42"/>
      <c r="I89" s="34" t="s">
        <v>23</v>
      </c>
      <c r="J89" s="74" t="str">
        <f>IF(J10="","",J10)</f>
        <v>13. 6. 2025</v>
      </c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E13</f>
        <v>TECHNICKÉ SLUŽBY HRADEC KRÁLOVÉ</v>
      </c>
      <c r="G91" s="42"/>
      <c r="H91" s="42"/>
      <c r="I91" s="34" t="s">
        <v>32</v>
      </c>
      <c r="J91" s="38" t="str">
        <f>E19</f>
        <v xml:space="preserve"> </v>
      </c>
      <c r="K91" s="42"/>
      <c r="L91" s="13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30</v>
      </c>
      <c r="D92" s="42"/>
      <c r="E92" s="42"/>
      <c r="F92" s="29" t="str">
        <f>IF(E16="","",E16)</f>
        <v>Vyplň údaj</v>
      </c>
      <c r="G92" s="42"/>
      <c r="H92" s="42"/>
      <c r="I92" s="34" t="s">
        <v>36</v>
      </c>
      <c r="J92" s="38" t="str">
        <f>E22</f>
        <v>Ing. Jiří Choc</v>
      </c>
      <c r="K92" s="42"/>
      <c r="L92" s="13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2"/>
      <c r="B94" s="173"/>
      <c r="C94" s="174" t="s">
        <v>109</v>
      </c>
      <c r="D94" s="175" t="s">
        <v>59</v>
      </c>
      <c r="E94" s="175" t="s">
        <v>55</v>
      </c>
      <c r="F94" s="175" t="s">
        <v>56</v>
      </c>
      <c r="G94" s="175" t="s">
        <v>110</v>
      </c>
      <c r="H94" s="175" t="s">
        <v>111</v>
      </c>
      <c r="I94" s="175" t="s">
        <v>112</v>
      </c>
      <c r="J94" s="175" t="s">
        <v>84</v>
      </c>
      <c r="K94" s="176" t="s">
        <v>113</v>
      </c>
      <c r="L94" s="177"/>
      <c r="M94" s="94" t="s">
        <v>19</v>
      </c>
      <c r="N94" s="95" t="s">
        <v>44</v>
      </c>
      <c r="O94" s="95" t="s">
        <v>114</v>
      </c>
      <c r="P94" s="95" t="s">
        <v>115</v>
      </c>
      <c r="Q94" s="95" t="s">
        <v>116</v>
      </c>
      <c r="R94" s="95" t="s">
        <v>117</v>
      </c>
      <c r="S94" s="95" t="s">
        <v>118</v>
      </c>
      <c r="T94" s="96" t="s">
        <v>119</v>
      </c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</row>
    <row r="95" s="2" customFormat="1" ht="22.8" customHeight="1">
      <c r="A95" s="40"/>
      <c r="B95" s="41"/>
      <c r="C95" s="101" t="s">
        <v>120</v>
      </c>
      <c r="D95" s="42"/>
      <c r="E95" s="42"/>
      <c r="F95" s="42"/>
      <c r="G95" s="42"/>
      <c r="H95" s="42"/>
      <c r="I95" s="42"/>
      <c r="J95" s="178">
        <f>BK95</f>
        <v>0</v>
      </c>
      <c r="K95" s="42"/>
      <c r="L95" s="46"/>
      <c r="M95" s="97"/>
      <c r="N95" s="179"/>
      <c r="O95" s="98"/>
      <c r="P95" s="180">
        <f>P96+P136+P322</f>
        <v>0</v>
      </c>
      <c r="Q95" s="98"/>
      <c r="R95" s="180">
        <f>R96+R136+R322</f>
        <v>5.6810149200000009</v>
      </c>
      <c r="S95" s="98"/>
      <c r="T95" s="181">
        <f>T96+T136+T322</f>
        <v>9.7895979000000004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73</v>
      </c>
      <c r="AU95" s="19" t="s">
        <v>85</v>
      </c>
      <c r="BK95" s="182">
        <f>BK96+BK136+BK322</f>
        <v>0</v>
      </c>
    </row>
    <row r="96" s="12" customFormat="1" ht="25.92" customHeight="1">
      <c r="A96" s="12"/>
      <c r="B96" s="183"/>
      <c r="C96" s="184"/>
      <c r="D96" s="185" t="s">
        <v>73</v>
      </c>
      <c r="E96" s="186" t="s">
        <v>121</v>
      </c>
      <c r="F96" s="186" t="s">
        <v>122</v>
      </c>
      <c r="G96" s="184"/>
      <c r="H96" s="184"/>
      <c r="I96" s="187"/>
      <c r="J96" s="188">
        <f>BK96</f>
        <v>0</v>
      </c>
      <c r="K96" s="184"/>
      <c r="L96" s="189"/>
      <c r="M96" s="190"/>
      <c r="N96" s="191"/>
      <c r="O96" s="191"/>
      <c r="P96" s="192">
        <f>P97+P103+P121+P133</f>
        <v>0</v>
      </c>
      <c r="Q96" s="191"/>
      <c r="R96" s="192">
        <f>R97+R103+R121+R133</f>
        <v>0.1326</v>
      </c>
      <c r="S96" s="191"/>
      <c r="T96" s="193">
        <f>T97+T103+T121+T133</f>
        <v>0.65400000000000003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4" t="s">
        <v>35</v>
      </c>
      <c r="AT96" s="195" t="s">
        <v>73</v>
      </c>
      <c r="AU96" s="195" t="s">
        <v>74</v>
      </c>
      <c r="AY96" s="194" t="s">
        <v>123</v>
      </c>
      <c r="BK96" s="196">
        <f>BK97+BK103+BK121+BK133</f>
        <v>0</v>
      </c>
    </row>
    <row r="97" s="12" customFormat="1" ht="22.8" customHeight="1">
      <c r="A97" s="12"/>
      <c r="B97" s="183"/>
      <c r="C97" s="184"/>
      <c r="D97" s="185" t="s">
        <v>73</v>
      </c>
      <c r="E97" s="197" t="s">
        <v>124</v>
      </c>
      <c r="F97" s="197" t="s">
        <v>125</v>
      </c>
      <c r="G97" s="184"/>
      <c r="H97" s="184"/>
      <c r="I97" s="187"/>
      <c r="J97" s="198">
        <f>BK97</f>
        <v>0</v>
      </c>
      <c r="K97" s="184"/>
      <c r="L97" s="189"/>
      <c r="M97" s="190"/>
      <c r="N97" s="191"/>
      <c r="O97" s="191"/>
      <c r="P97" s="192">
        <f>SUM(P98:P102)</f>
        <v>0</v>
      </c>
      <c r="Q97" s="191"/>
      <c r="R97" s="192">
        <f>SUM(R98:R102)</f>
        <v>0.1326</v>
      </c>
      <c r="S97" s="191"/>
      <c r="T97" s="193">
        <f>SUM(T98:T102)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4" t="s">
        <v>35</v>
      </c>
      <c r="AT97" s="195" t="s">
        <v>73</v>
      </c>
      <c r="AU97" s="195" t="s">
        <v>35</v>
      </c>
      <c r="AY97" s="194" t="s">
        <v>123</v>
      </c>
      <c r="BK97" s="196">
        <f>SUM(BK98:BK102)</f>
        <v>0</v>
      </c>
    </row>
    <row r="98" s="2" customFormat="1" ht="24.15" customHeight="1">
      <c r="A98" s="40"/>
      <c r="B98" s="41"/>
      <c r="C98" s="199" t="s">
        <v>35</v>
      </c>
      <c r="D98" s="199" t="s">
        <v>126</v>
      </c>
      <c r="E98" s="200" t="s">
        <v>127</v>
      </c>
      <c r="F98" s="201" t="s">
        <v>128</v>
      </c>
      <c r="G98" s="202" t="s">
        <v>129</v>
      </c>
      <c r="H98" s="203">
        <v>7.7999999999999998</v>
      </c>
      <c r="I98" s="204"/>
      <c r="J98" s="205">
        <f>ROUND(I98*H98,2)</f>
        <v>0</v>
      </c>
      <c r="K98" s="201" t="s">
        <v>130</v>
      </c>
      <c r="L98" s="46"/>
      <c r="M98" s="206" t="s">
        <v>19</v>
      </c>
      <c r="N98" s="207" t="s">
        <v>45</v>
      </c>
      <c r="O98" s="86"/>
      <c r="P98" s="208">
        <f>O98*H98</f>
        <v>0</v>
      </c>
      <c r="Q98" s="208">
        <v>0.017000000000000001</v>
      </c>
      <c r="R98" s="208">
        <f>Q98*H98</f>
        <v>0.1326</v>
      </c>
      <c r="S98" s="208">
        <v>0</v>
      </c>
      <c r="T98" s="209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0" t="s">
        <v>131</v>
      </c>
      <c r="AT98" s="210" t="s">
        <v>126</v>
      </c>
      <c r="AU98" s="210" t="s">
        <v>80</v>
      </c>
      <c r="AY98" s="19" t="s">
        <v>123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9" t="s">
        <v>35</v>
      </c>
      <c r="BK98" s="211">
        <f>ROUND(I98*H98,2)</f>
        <v>0</v>
      </c>
      <c r="BL98" s="19" t="s">
        <v>131</v>
      </c>
      <c r="BM98" s="210" t="s">
        <v>132</v>
      </c>
    </row>
    <row r="99" s="2" customFormat="1">
      <c r="A99" s="40"/>
      <c r="B99" s="41"/>
      <c r="C99" s="42"/>
      <c r="D99" s="212" t="s">
        <v>133</v>
      </c>
      <c r="E99" s="42"/>
      <c r="F99" s="213" t="s">
        <v>134</v>
      </c>
      <c r="G99" s="42"/>
      <c r="H99" s="42"/>
      <c r="I99" s="214"/>
      <c r="J99" s="42"/>
      <c r="K99" s="42"/>
      <c r="L99" s="46"/>
      <c r="M99" s="215"/>
      <c r="N99" s="21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133</v>
      </c>
      <c r="AU99" s="19" t="s">
        <v>80</v>
      </c>
    </row>
    <row r="100" s="13" customFormat="1">
      <c r="A100" s="13"/>
      <c r="B100" s="217"/>
      <c r="C100" s="218"/>
      <c r="D100" s="219" t="s">
        <v>135</v>
      </c>
      <c r="E100" s="220" t="s">
        <v>19</v>
      </c>
      <c r="F100" s="221" t="s">
        <v>136</v>
      </c>
      <c r="G100" s="218"/>
      <c r="H100" s="220" t="s">
        <v>19</v>
      </c>
      <c r="I100" s="222"/>
      <c r="J100" s="218"/>
      <c r="K100" s="218"/>
      <c r="L100" s="223"/>
      <c r="M100" s="224"/>
      <c r="N100" s="225"/>
      <c r="O100" s="225"/>
      <c r="P100" s="225"/>
      <c r="Q100" s="225"/>
      <c r="R100" s="225"/>
      <c r="S100" s="225"/>
      <c r="T100" s="22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7" t="s">
        <v>135</v>
      </c>
      <c r="AU100" s="227" t="s">
        <v>80</v>
      </c>
      <c r="AV100" s="13" t="s">
        <v>35</v>
      </c>
      <c r="AW100" s="13" t="s">
        <v>34</v>
      </c>
      <c r="AX100" s="13" t="s">
        <v>74</v>
      </c>
      <c r="AY100" s="227" t="s">
        <v>123</v>
      </c>
    </row>
    <row r="101" s="14" customFormat="1">
      <c r="A101" s="14"/>
      <c r="B101" s="228"/>
      <c r="C101" s="229"/>
      <c r="D101" s="219" t="s">
        <v>135</v>
      </c>
      <c r="E101" s="230" t="s">
        <v>19</v>
      </c>
      <c r="F101" s="231" t="s">
        <v>137</v>
      </c>
      <c r="G101" s="229"/>
      <c r="H101" s="232">
        <v>7.7999999999999998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8" t="s">
        <v>135</v>
      </c>
      <c r="AU101" s="238" t="s">
        <v>80</v>
      </c>
      <c r="AV101" s="14" t="s">
        <v>80</v>
      </c>
      <c r="AW101" s="14" t="s">
        <v>34</v>
      </c>
      <c r="AX101" s="14" t="s">
        <v>74</v>
      </c>
      <c r="AY101" s="238" t="s">
        <v>123</v>
      </c>
    </row>
    <row r="102" s="15" customFormat="1">
      <c r="A102" s="15"/>
      <c r="B102" s="239"/>
      <c r="C102" s="240"/>
      <c r="D102" s="219" t="s">
        <v>135</v>
      </c>
      <c r="E102" s="241" t="s">
        <v>19</v>
      </c>
      <c r="F102" s="242" t="s">
        <v>138</v>
      </c>
      <c r="G102" s="240"/>
      <c r="H102" s="243">
        <v>7.7999999999999998</v>
      </c>
      <c r="I102" s="244"/>
      <c r="J102" s="240"/>
      <c r="K102" s="240"/>
      <c r="L102" s="245"/>
      <c r="M102" s="246"/>
      <c r="N102" s="247"/>
      <c r="O102" s="247"/>
      <c r="P102" s="247"/>
      <c r="Q102" s="247"/>
      <c r="R102" s="247"/>
      <c r="S102" s="247"/>
      <c r="T102" s="24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49" t="s">
        <v>135</v>
      </c>
      <c r="AU102" s="249" t="s">
        <v>80</v>
      </c>
      <c r="AV102" s="15" t="s">
        <v>131</v>
      </c>
      <c r="AW102" s="15" t="s">
        <v>34</v>
      </c>
      <c r="AX102" s="15" t="s">
        <v>35</v>
      </c>
      <c r="AY102" s="249" t="s">
        <v>123</v>
      </c>
    </row>
    <row r="103" s="12" customFormat="1" ht="22.8" customHeight="1">
      <c r="A103" s="12"/>
      <c r="B103" s="183"/>
      <c r="C103" s="184"/>
      <c r="D103" s="185" t="s">
        <v>73</v>
      </c>
      <c r="E103" s="197" t="s">
        <v>139</v>
      </c>
      <c r="F103" s="197" t="s">
        <v>140</v>
      </c>
      <c r="G103" s="184"/>
      <c r="H103" s="184"/>
      <c r="I103" s="187"/>
      <c r="J103" s="198">
        <f>BK103</f>
        <v>0</v>
      </c>
      <c r="K103" s="184"/>
      <c r="L103" s="189"/>
      <c r="M103" s="190"/>
      <c r="N103" s="191"/>
      <c r="O103" s="191"/>
      <c r="P103" s="192">
        <f>SUM(P104:P120)</f>
        <v>0</v>
      </c>
      <c r="Q103" s="191"/>
      <c r="R103" s="192">
        <f>SUM(R104:R120)</f>
        <v>0</v>
      </c>
      <c r="S103" s="191"/>
      <c r="T103" s="193">
        <f>SUM(T104:T120)</f>
        <v>0.65400000000000003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4" t="s">
        <v>35</v>
      </c>
      <c r="AT103" s="195" t="s">
        <v>73</v>
      </c>
      <c r="AU103" s="195" t="s">
        <v>35</v>
      </c>
      <c r="AY103" s="194" t="s">
        <v>123</v>
      </c>
      <c r="BK103" s="196">
        <f>SUM(BK104:BK120)</f>
        <v>0</v>
      </c>
    </row>
    <row r="104" s="2" customFormat="1" ht="24.15" customHeight="1">
      <c r="A104" s="40"/>
      <c r="B104" s="41"/>
      <c r="C104" s="199" t="s">
        <v>80</v>
      </c>
      <c r="D104" s="199" t="s">
        <v>126</v>
      </c>
      <c r="E104" s="200" t="s">
        <v>141</v>
      </c>
      <c r="F104" s="201" t="s">
        <v>142</v>
      </c>
      <c r="G104" s="202" t="s">
        <v>129</v>
      </c>
      <c r="H104" s="203">
        <v>40</v>
      </c>
      <c r="I104" s="204"/>
      <c r="J104" s="205">
        <f>ROUND(I104*H104,2)</f>
        <v>0</v>
      </c>
      <c r="K104" s="201" t="s">
        <v>130</v>
      </c>
      <c r="L104" s="46"/>
      <c r="M104" s="206" t="s">
        <v>19</v>
      </c>
      <c r="N104" s="207" t="s">
        <v>45</v>
      </c>
      <c r="O104" s="86"/>
      <c r="P104" s="208">
        <f>O104*H104</f>
        <v>0</v>
      </c>
      <c r="Q104" s="208">
        <v>0</v>
      </c>
      <c r="R104" s="208">
        <f>Q104*H104</f>
        <v>0</v>
      </c>
      <c r="S104" s="208">
        <v>0</v>
      </c>
      <c r="T104" s="209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0" t="s">
        <v>143</v>
      </c>
      <c r="AT104" s="210" t="s">
        <v>126</v>
      </c>
      <c r="AU104" s="210" t="s">
        <v>80</v>
      </c>
      <c r="AY104" s="19" t="s">
        <v>123</v>
      </c>
      <c r="BE104" s="211">
        <f>IF(N104="základní",J104,0)</f>
        <v>0</v>
      </c>
      <c r="BF104" s="211">
        <f>IF(N104="snížená",J104,0)</f>
        <v>0</v>
      </c>
      <c r="BG104" s="211">
        <f>IF(N104="zákl. přenesená",J104,0)</f>
        <v>0</v>
      </c>
      <c r="BH104" s="211">
        <f>IF(N104="sníž. přenesená",J104,0)</f>
        <v>0</v>
      </c>
      <c r="BI104" s="211">
        <f>IF(N104="nulová",J104,0)</f>
        <v>0</v>
      </c>
      <c r="BJ104" s="19" t="s">
        <v>35</v>
      </c>
      <c r="BK104" s="211">
        <f>ROUND(I104*H104,2)</f>
        <v>0</v>
      </c>
      <c r="BL104" s="19" t="s">
        <v>143</v>
      </c>
      <c r="BM104" s="210" t="s">
        <v>144</v>
      </c>
    </row>
    <row r="105" s="2" customFormat="1">
      <c r="A105" s="40"/>
      <c r="B105" s="41"/>
      <c r="C105" s="42"/>
      <c r="D105" s="212" t="s">
        <v>133</v>
      </c>
      <c r="E105" s="42"/>
      <c r="F105" s="213" t="s">
        <v>145</v>
      </c>
      <c r="G105" s="42"/>
      <c r="H105" s="42"/>
      <c r="I105" s="214"/>
      <c r="J105" s="42"/>
      <c r="K105" s="42"/>
      <c r="L105" s="46"/>
      <c r="M105" s="215"/>
      <c r="N105" s="216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133</v>
      </c>
      <c r="AU105" s="19" t="s">
        <v>80</v>
      </c>
    </row>
    <row r="106" s="13" customFormat="1">
      <c r="A106" s="13"/>
      <c r="B106" s="217"/>
      <c r="C106" s="218"/>
      <c r="D106" s="219" t="s">
        <v>135</v>
      </c>
      <c r="E106" s="220" t="s">
        <v>19</v>
      </c>
      <c r="F106" s="221" t="s">
        <v>146</v>
      </c>
      <c r="G106" s="218"/>
      <c r="H106" s="220" t="s">
        <v>19</v>
      </c>
      <c r="I106" s="222"/>
      <c r="J106" s="218"/>
      <c r="K106" s="218"/>
      <c r="L106" s="223"/>
      <c r="M106" s="224"/>
      <c r="N106" s="225"/>
      <c r="O106" s="225"/>
      <c r="P106" s="225"/>
      <c r="Q106" s="225"/>
      <c r="R106" s="225"/>
      <c r="S106" s="225"/>
      <c r="T106" s="22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7" t="s">
        <v>135</v>
      </c>
      <c r="AU106" s="227" t="s">
        <v>80</v>
      </c>
      <c r="AV106" s="13" t="s">
        <v>35</v>
      </c>
      <c r="AW106" s="13" t="s">
        <v>34</v>
      </c>
      <c r="AX106" s="13" t="s">
        <v>74</v>
      </c>
      <c r="AY106" s="227" t="s">
        <v>123</v>
      </c>
    </row>
    <row r="107" s="14" customFormat="1">
      <c r="A107" s="14"/>
      <c r="B107" s="228"/>
      <c r="C107" s="229"/>
      <c r="D107" s="219" t="s">
        <v>135</v>
      </c>
      <c r="E107" s="230" t="s">
        <v>19</v>
      </c>
      <c r="F107" s="231" t="s">
        <v>147</v>
      </c>
      <c r="G107" s="229"/>
      <c r="H107" s="232">
        <v>40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8" t="s">
        <v>135</v>
      </c>
      <c r="AU107" s="238" t="s">
        <v>80</v>
      </c>
      <c r="AV107" s="14" t="s">
        <v>80</v>
      </c>
      <c r="AW107" s="14" t="s">
        <v>34</v>
      </c>
      <c r="AX107" s="14" t="s">
        <v>74</v>
      </c>
      <c r="AY107" s="238" t="s">
        <v>123</v>
      </c>
    </row>
    <row r="108" s="15" customFormat="1">
      <c r="A108" s="15"/>
      <c r="B108" s="239"/>
      <c r="C108" s="240"/>
      <c r="D108" s="219" t="s">
        <v>135</v>
      </c>
      <c r="E108" s="241" t="s">
        <v>19</v>
      </c>
      <c r="F108" s="242" t="s">
        <v>138</v>
      </c>
      <c r="G108" s="240"/>
      <c r="H108" s="243">
        <v>40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49" t="s">
        <v>135</v>
      </c>
      <c r="AU108" s="249" t="s">
        <v>80</v>
      </c>
      <c r="AV108" s="15" t="s">
        <v>131</v>
      </c>
      <c r="AW108" s="15" t="s">
        <v>34</v>
      </c>
      <c r="AX108" s="15" t="s">
        <v>35</v>
      </c>
      <c r="AY108" s="249" t="s">
        <v>123</v>
      </c>
    </row>
    <row r="109" s="2" customFormat="1" ht="24.15" customHeight="1">
      <c r="A109" s="40"/>
      <c r="B109" s="41"/>
      <c r="C109" s="199" t="s">
        <v>148</v>
      </c>
      <c r="D109" s="199" t="s">
        <v>126</v>
      </c>
      <c r="E109" s="200" t="s">
        <v>149</v>
      </c>
      <c r="F109" s="201" t="s">
        <v>150</v>
      </c>
      <c r="G109" s="202" t="s">
        <v>129</v>
      </c>
      <c r="H109" s="203">
        <v>3600</v>
      </c>
      <c r="I109" s="204"/>
      <c r="J109" s="205">
        <f>ROUND(I109*H109,2)</f>
        <v>0</v>
      </c>
      <c r="K109" s="201" t="s">
        <v>130</v>
      </c>
      <c r="L109" s="46"/>
      <c r="M109" s="206" t="s">
        <v>19</v>
      </c>
      <c r="N109" s="207" t="s">
        <v>45</v>
      </c>
      <c r="O109" s="86"/>
      <c r="P109" s="208">
        <f>O109*H109</f>
        <v>0</v>
      </c>
      <c r="Q109" s="208">
        <v>0</v>
      </c>
      <c r="R109" s="208">
        <f>Q109*H109</f>
        <v>0</v>
      </c>
      <c r="S109" s="208">
        <v>0</v>
      </c>
      <c r="T109" s="20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0" t="s">
        <v>131</v>
      </c>
      <c r="AT109" s="210" t="s">
        <v>126</v>
      </c>
      <c r="AU109" s="210" t="s">
        <v>80</v>
      </c>
      <c r="AY109" s="19" t="s">
        <v>123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9" t="s">
        <v>35</v>
      </c>
      <c r="BK109" s="211">
        <f>ROUND(I109*H109,2)</f>
        <v>0</v>
      </c>
      <c r="BL109" s="19" t="s">
        <v>131</v>
      </c>
      <c r="BM109" s="210" t="s">
        <v>151</v>
      </c>
    </row>
    <row r="110" s="2" customFormat="1">
      <c r="A110" s="40"/>
      <c r="B110" s="41"/>
      <c r="C110" s="42"/>
      <c r="D110" s="212" t="s">
        <v>133</v>
      </c>
      <c r="E110" s="42"/>
      <c r="F110" s="213" t="s">
        <v>152</v>
      </c>
      <c r="G110" s="42"/>
      <c r="H110" s="42"/>
      <c r="I110" s="214"/>
      <c r="J110" s="42"/>
      <c r="K110" s="42"/>
      <c r="L110" s="46"/>
      <c r="M110" s="215"/>
      <c r="N110" s="21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133</v>
      </c>
      <c r="AU110" s="19" t="s">
        <v>80</v>
      </c>
    </row>
    <row r="111" s="14" customFormat="1">
      <c r="A111" s="14"/>
      <c r="B111" s="228"/>
      <c r="C111" s="229"/>
      <c r="D111" s="219" t="s">
        <v>135</v>
      </c>
      <c r="E111" s="230" t="s">
        <v>19</v>
      </c>
      <c r="F111" s="231" t="s">
        <v>153</v>
      </c>
      <c r="G111" s="229"/>
      <c r="H111" s="232">
        <v>3600</v>
      </c>
      <c r="I111" s="233"/>
      <c r="J111" s="229"/>
      <c r="K111" s="229"/>
      <c r="L111" s="234"/>
      <c r="M111" s="235"/>
      <c r="N111" s="236"/>
      <c r="O111" s="236"/>
      <c r="P111" s="236"/>
      <c r="Q111" s="236"/>
      <c r="R111" s="236"/>
      <c r="S111" s="236"/>
      <c r="T111" s="23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38" t="s">
        <v>135</v>
      </c>
      <c r="AU111" s="238" t="s">
        <v>80</v>
      </c>
      <c r="AV111" s="14" t="s">
        <v>80</v>
      </c>
      <c r="AW111" s="14" t="s">
        <v>34</v>
      </c>
      <c r="AX111" s="14" t="s">
        <v>35</v>
      </c>
      <c r="AY111" s="238" t="s">
        <v>123</v>
      </c>
    </row>
    <row r="112" s="2" customFormat="1" ht="33" customHeight="1">
      <c r="A112" s="40"/>
      <c r="B112" s="41"/>
      <c r="C112" s="199" t="s">
        <v>131</v>
      </c>
      <c r="D112" s="199" t="s">
        <v>126</v>
      </c>
      <c r="E112" s="200" t="s">
        <v>154</v>
      </c>
      <c r="F112" s="201" t="s">
        <v>155</v>
      </c>
      <c r="G112" s="202" t="s">
        <v>156</v>
      </c>
      <c r="H112" s="203">
        <v>1</v>
      </c>
      <c r="I112" s="204"/>
      <c r="J112" s="205">
        <f>ROUND(I112*H112,2)</f>
        <v>0</v>
      </c>
      <c r="K112" s="201" t="s">
        <v>130</v>
      </c>
      <c r="L112" s="46"/>
      <c r="M112" s="206" t="s">
        <v>19</v>
      </c>
      <c r="N112" s="207" t="s">
        <v>45</v>
      </c>
      <c r="O112" s="86"/>
      <c r="P112" s="208">
        <f>O112*H112</f>
        <v>0</v>
      </c>
      <c r="Q112" s="208">
        <v>0</v>
      </c>
      <c r="R112" s="208">
        <f>Q112*H112</f>
        <v>0</v>
      </c>
      <c r="S112" s="208">
        <v>0</v>
      </c>
      <c r="T112" s="20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0" t="s">
        <v>131</v>
      </c>
      <c r="AT112" s="210" t="s">
        <v>126</v>
      </c>
      <c r="AU112" s="210" t="s">
        <v>80</v>
      </c>
      <c r="AY112" s="19" t="s">
        <v>123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9" t="s">
        <v>35</v>
      </c>
      <c r="BK112" s="211">
        <f>ROUND(I112*H112,2)</f>
        <v>0</v>
      </c>
      <c r="BL112" s="19" t="s">
        <v>131</v>
      </c>
      <c r="BM112" s="210" t="s">
        <v>157</v>
      </c>
    </row>
    <row r="113" s="2" customFormat="1">
      <c r="A113" s="40"/>
      <c r="B113" s="41"/>
      <c r="C113" s="42"/>
      <c r="D113" s="212" t="s">
        <v>133</v>
      </c>
      <c r="E113" s="42"/>
      <c r="F113" s="213" t="s">
        <v>158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133</v>
      </c>
      <c r="AU113" s="19" t="s">
        <v>80</v>
      </c>
    </row>
    <row r="114" s="2" customFormat="1" ht="24.15" customHeight="1">
      <c r="A114" s="40"/>
      <c r="B114" s="41"/>
      <c r="C114" s="199" t="s">
        <v>159</v>
      </c>
      <c r="D114" s="199" t="s">
        <v>126</v>
      </c>
      <c r="E114" s="200" t="s">
        <v>160</v>
      </c>
      <c r="F114" s="201" t="s">
        <v>161</v>
      </c>
      <c r="G114" s="202" t="s">
        <v>129</v>
      </c>
      <c r="H114" s="203">
        <v>40</v>
      </c>
      <c r="I114" s="204"/>
      <c r="J114" s="205">
        <f>ROUND(I114*H114,2)</f>
        <v>0</v>
      </c>
      <c r="K114" s="201" t="s">
        <v>130</v>
      </c>
      <c r="L114" s="46"/>
      <c r="M114" s="206" t="s">
        <v>19</v>
      </c>
      <c r="N114" s="207" t="s">
        <v>45</v>
      </c>
      <c r="O114" s="86"/>
      <c r="P114" s="208">
        <f>O114*H114</f>
        <v>0</v>
      </c>
      <c r="Q114" s="208">
        <v>0</v>
      </c>
      <c r="R114" s="208">
        <f>Q114*H114</f>
        <v>0</v>
      </c>
      <c r="S114" s="208">
        <v>0</v>
      </c>
      <c r="T114" s="209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0" t="s">
        <v>131</v>
      </c>
      <c r="AT114" s="210" t="s">
        <v>126</v>
      </c>
      <c r="AU114" s="210" t="s">
        <v>80</v>
      </c>
      <c r="AY114" s="19" t="s">
        <v>123</v>
      </c>
      <c r="BE114" s="211">
        <f>IF(N114="základní",J114,0)</f>
        <v>0</v>
      </c>
      <c r="BF114" s="211">
        <f>IF(N114="snížená",J114,0)</f>
        <v>0</v>
      </c>
      <c r="BG114" s="211">
        <f>IF(N114="zákl. přenesená",J114,0)</f>
        <v>0</v>
      </c>
      <c r="BH114" s="211">
        <f>IF(N114="sníž. přenesená",J114,0)</f>
        <v>0</v>
      </c>
      <c r="BI114" s="211">
        <f>IF(N114="nulová",J114,0)</f>
        <v>0</v>
      </c>
      <c r="BJ114" s="19" t="s">
        <v>35</v>
      </c>
      <c r="BK114" s="211">
        <f>ROUND(I114*H114,2)</f>
        <v>0</v>
      </c>
      <c r="BL114" s="19" t="s">
        <v>131</v>
      </c>
      <c r="BM114" s="210" t="s">
        <v>162</v>
      </c>
    </row>
    <row r="115" s="2" customFormat="1">
      <c r="A115" s="40"/>
      <c r="B115" s="41"/>
      <c r="C115" s="42"/>
      <c r="D115" s="212" t="s">
        <v>133</v>
      </c>
      <c r="E115" s="42"/>
      <c r="F115" s="213" t="s">
        <v>163</v>
      </c>
      <c r="G115" s="42"/>
      <c r="H115" s="42"/>
      <c r="I115" s="214"/>
      <c r="J115" s="42"/>
      <c r="K115" s="42"/>
      <c r="L115" s="46"/>
      <c r="M115" s="215"/>
      <c r="N115" s="216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133</v>
      </c>
      <c r="AU115" s="19" t="s">
        <v>80</v>
      </c>
    </row>
    <row r="116" s="2" customFormat="1" ht="16.5" customHeight="1">
      <c r="A116" s="40"/>
      <c r="B116" s="41"/>
      <c r="C116" s="199" t="s">
        <v>124</v>
      </c>
      <c r="D116" s="199" t="s">
        <v>126</v>
      </c>
      <c r="E116" s="200" t="s">
        <v>164</v>
      </c>
      <c r="F116" s="201" t="s">
        <v>165</v>
      </c>
      <c r="G116" s="202" t="s">
        <v>156</v>
      </c>
      <c r="H116" s="203">
        <v>6</v>
      </c>
      <c r="I116" s="204"/>
      <c r="J116" s="205">
        <f>ROUND(I116*H116,2)</f>
        <v>0</v>
      </c>
      <c r="K116" s="201" t="s">
        <v>130</v>
      </c>
      <c r="L116" s="46"/>
      <c r="M116" s="206" t="s">
        <v>19</v>
      </c>
      <c r="N116" s="207" t="s">
        <v>45</v>
      </c>
      <c r="O116" s="86"/>
      <c r="P116" s="208">
        <f>O116*H116</f>
        <v>0</v>
      </c>
      <c r="Q116" s="208">
        <v>0</v>
      </c>
      <c r="R116" s="208">
        <f>Q116*H116</f>
        <v>0</v>
      </c>
      <c r="S116" s="208">
        <v>0.109</v>
      </c>
      <c r="T116" s="209">
        <f>S116*H116</f>
        <v>0.65400000000000003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0" t="s">
        <v>131</v>
      </c>
      <c r="AT116" s="210" t="s">
        <v>126</v>
      </c>
      <c r="AU116" s="210" t="s">
        <v>80</v>
      </c>
      <c r="AY116" s="19" t="s">
        <v>123</v>
      </c>
      <c r="BE116" s="211">
        <f>IF(N116="základní",J116,0)</f>
        <v>0</v>
      </c>
      <c r="BF116" s="211">
        <f>IF(N116="snížená",J116,0)</f>
        <v>0</v>
      </c>
      <c r="BG116" s="211">
        <f>IF(N116="zákl. přenesená",J116,0)</f>
        <v>0</v>
      </c>
      <c r="BH116" s="211">
        <f>IF(N116="sníž. přenesená",J116,0)</f>
        <v>0</v>
      </c>
      <c r="BI116" s="211">
        <f>IF(N116="nulová",J116,0)</f>
        <v>0</v>
      </c>
      <c r="BJ116" s="19" t="s">
        <v>35</v>
      </c>
      <c r="BK116" s="211">
        <f>ROUND(I116*H116,2)</f>
        <v>0</v>
      </c>
      <c r="BL116" s="19" t="s">
        <v>131</v>
      </c>
      <c r="BM116" s="210" t="s">
        <v>166</v>
      </c>
    </row>
    <row r="117" s="2" customFormat="1">
      <c r="A117" s="40"/>
      <c r="B117" s="41"/>
      <c r="C117" s="42"/>
      <c r="D117" s="212" t="s">
        <v>133</v>
      </c>
      <c r="E117" s="42"/>
      <c r="F117" s="213" t="s">
        <v>167</v>
      </c>
      <c r="G117" s="42"/>
      <c r="H117" s="42"/>
      <c r="I117" s="214"/>
      <c r="J117" s="42"/>
      <c r="K117" s="42"/>
      <c r="L117" s="46"/>
      <c r="M117" s="215"/>
      <c r="N117" s="216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133</v>
      </c>
      <c r="AU117" s="19" t="s">
        <v>80</v>
      </c>
    </row>
    <row r="118" s="13" customFormat="1">
      <c r="A118" s="13"/>
      <c r="B118" s="217"/>
      <c r="C118" s="218"/>
      <c r="D118" s="219" t="s">
        <v>135</v>
      </c>
      <c r="E118" s="220" t="s">
        <v>19</v>
      </c>
      <c r="F118" s="221" t="s">
        <v>168</v>
      </c>
      <c r="G118" s="218"/>
      <c r="H118" s="220" t="s">
        <v>19</v>
      </c>
      <c r="I118" s="222"/>
      <c r="J118" s="218"/>
      <c r="K118" s="218"/>
      <c r="L118" s="223"/>
      <c r="M118" s="224"/>
      <c r="N118" s="225"/>
      <c r="O118" s="225"/>
      <c r="P118" s="225"/>
      <c r="Q118" s="225"/>
      <c r="R118" s="225"/>
      <c r="S118" s="225"/>
      <c r="T118" s="22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7" t="s">
        <v>135</v>
      </c>
      <c r="AU118" s="227" t="s">
        <v>80</v>
      </c>
      <c r="AV118" s="13" t="s">
        <v>35</v>
      </c>
      <c r="AW118" s="13" t="s">
        <v>34</v>
      </c>
      <c r="AX118" s="13" t="s">
        <v>74</v>
      </c>
      <c r="AY118" s="227" t="s">
        <v>123</v>
      </c>
    </row>
    <row r="119" s="14" customFormat="1">
      <c r="A119" s="14"/>
      <c r="B119" s="228"/>
      <c r="C119" s="229"/>
      <c r="D119" s="219" t="s">
        <v>135</v>
      </c>
      <c r="E119" s="230" t="s">
        <v>19</v>
      </c>
      <c r="F119" s="231" t="s">
        <v>124</v>
      </c>
      <c r="G119" s="229"/>
      <c r="H119" s="232">
        <v>6</v>
      </c>
      <c r="I119" s="233"/>
      <c r="J119" s="229"/>
      <c r="K119" s="229"/>
      <c r="L119" s="234"/>
      <c r="M119" s="235"/>
      <c r="N119" s="236"/>
      <c r="O119" s="236"/>
      <c r="P119" s="236"/>
      <c r="Q119" s="236"/>
      <c r="R119" s="236"/>
      <c r="S119" s="236"/>
      <c r="T119" s="23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8" t="s">
        <v>135</v>
      </c>
      <c r="AU119" s="238" t="s">
        <v>80</v>
      </c>
      <c r="AV119" s="14" t="s">
        <v>80</v>
      </c>
      <c r="AW119" s="14" t="s">
        <v>34</v>
      </c>
      <c r="AX119" s="14" t="s">
        <v>74</v>
      </c>
      <c r="AY119" s="238" t="s">
        <v>123</v>
      </c>
    </row>
    <row r="120" s="15" customFormat="1">
      <c r="A120" s="15"/>
      <c r="B120" s="239"/>
      <c r="C120" s="240"/>
      <c r="D120" s="219" t="s">
        <v>135</v>
      </c>
      <c r="E120" s="241" t="s">
        <v>19</v>
      </c>
      <c r="F120" s="242" t="s">
        <v>138</v>
      </c>
      <c r="G120" s="240"/>
      <c r="H120" s="243">
        <v>6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49" t="s">
        <v>135</v>
      </c>
      <c r="AU120" s="249" t="s">
        <v>80</v>
      </c>
      <c r="AV120" s="15" t="s">
        <v>131</v>
      </c>
      <c r="AW120" s="15" t="s">
        <v>34</v>
      </c>
      <c r="AX120" s="15" t="s">
        <v>35</v>
      </c>
      <c r="AY120" s="249" t="s">
        <v>123</v>
      </c>
    </row>
    <row r="121" s="12" customFormat="1" ht="22.8" customHeight="1">
      <c r="A121" s="12"/>
      <c r="B121" s="183"/>
      <c r="C121" s="184"/>
      <c r="D121" s="185" t="s">
        <v>73</v>
      </c>
      <c r="E121" s="197" t="s">
        <v>169</v>
      </c>
      <c r="F121" s="197" t="s">
        <v>170</v>
      </c>
      <c r="G121" s="184"/>
      <c r="H121" s="184"/>
      <c r="I121" s="187"/>
      <c r="J121" s="198">
        <f>BK121</f>
        <v>0</v>
      </c>
      <c r="K121" s="184"/>
      <c r="L121" s="189"/>
      <c r="M121" s="190"/>
      <c r="N121" s="191"/>
      <c r="O121" s="191"/>
      <c r="P121" s="192">
        <f>SUM(P122:P132)</f>
        <v>0</v>
      </c>
      <c r="Q121" s="191"/>
      <c r="R121" s="192">
        <f>SUM(R122:R132)</f>
        <v>0</v>
      </c>
      <c r="S121" s="191"/>
      <c r="T121" s="193">
        <f>SUM(T122:T132)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4" t="s">
        <v>35</v>
      </c>
      <c r="AT121" s="195" t="s">
        <v>73</v>
      </c>
      <c r="AU121" s="195" t="s">
        <v>35</v>
      </c>
      <c r="AY121" s="194" t="s">
        <v>123</v>
      </c>
      <c r="BK121" s="196">
        <f>SUM(BK122:BK132)</f>
        <v>0</v>
      </c>
    </row>
    <row r="122" s="2" customFormat="1" ht="24.15" customHeight="1">
      <c r="A122" s="40"/>
      <c r="B122" s="41"/>
      <c r="C122" s="199" t="s">
        <v>171</v>
      </c>
      <c r="D122" s="199" t="s">
        <v>126</v>
      </c>
      <c r="E122" s="200" t="s">
        <v>172</v>
      </c>
      <c r="F122" s="201" t="s">
        <v>173</v>
      </c>
      <c r="G122" s="202" t="s">
        <v>174</v>
      </c>
      <c r="H122" s="203">
        <v>9.7899999999999991</v>
      </c>
      <c r="I122" s="204"/>
      <c r="J122" s="205">
        <f>ROUND(I122*H122,2)</f>
        <v>0</v>
      </c>
      <c r="K122" s="201" t="s">
        <v>130</v>
      </c>
      <c r="L122" s="46"/>
      <c r="M122" s="206" t="s">
        <v>19</v>
      </c>
      <c r="N122" s="207" t="s">
        <v>45</v>
      </c>
      <c r="O122" s="86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0" t="s">
        <v>131</v>
      </c>
      <c r="AT122" s="210" t="s">
        <v>126</v>
      </c>
      <c r="AU122" s="210" t="s">
        <v>80</v>
      </c>
      <c r="AY122" s="19" t="s">
        <v>123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19" t="s">
        <v>35</v>
      </c>
      <c r="BK122" s="211">
        <f>ROUND(I122*H122,2)</f>
        <v>0</v>
      </c>
      <c r="BL122" s="19" t="s">
        <v>131</v>
      </c>
      <c r="BM122" s="210" t="s">
        <v>175</v>
      </c>
    </row>
    <row r="123" s="2" customFormat="1">
      <c r="A123" s="40"/>
      <c r="B123" s="41"/>
      <c r="C123" s="42"/>
      <c r="D123" s="212" t="s">
        <v>133</v>
      </c>
      <c r="E123" s="42"/>
      <c r="F123" s="213" t="s">
        <v>176</v>
      </c>
      <c r="G123" s="42"/>
      <c r="H123" s="42"/>
      <c r="I123" s="214"/>
      <c r="J123" s="42"/>
      <c r="K123" s="42"/>
      <c r="L123" s="46"/>
      <c r="M123" s="215"/>
      <c r="N123" s="216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133</v>
      </c>
      <c r="AU123" s="19" t="s">
        <v>80</v>
      </c>
    </row>
    <row r="124" s="2" customFormat="1" ht="37.8" customHeight="1">
      <c r="A124" s="40"/>
      <c r="B124" s="41"/>
      <c r="C124" s="199" t="s">
        <v>177</v>
      </c>
      <c r="D124" s="199" t="s">
        <v>126</v>
      </c>
      <c r="E124" s="200" t="s">
        <v>178</v>
      </c>
      <c r="F124" s="201" t="s">
        <v>179</v>
      </c>
      <c r="G124" s="202" t="s">
        <v>174</v>
      </c>
      <c r="H124" s="203">
        <v>9.7899999999999991</v>
      </c>
      <c r="I124" s="204"/>
      <c r="J124" s="205">
        <f>ROUND(I124*H124,2)</f>
        <v>0</v>
      </c>
      <c r="K124" s="201" t="s">
        <v>130</v>
      </c>
      <c r="L124" s="46"/>
      <c r="M124" s="206" t="s">
        <v>19</v>
      </c>
      <c r="N124" s="207" t="s">
        <v>45</v>
      </c>
      <c r="O124" s="86"/>
      <c r="P124" s="208">
        <f>O124*H124</f>
        <v>0</v>
      </c>
      <c r="Q124" s="208">
        <v>0</v>
      </c>
      <c r="R124" s="208">
        <f>Q124*H124</f>
        <v>0</v>
      </c>
      <c r="S124" s="208">
        <v>0</v>
      </c>
      <c r="T124" s="209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0" t="s">
        <v>131</v>
      </c>
      <c r="AT124" s="210" t="s">
        <v>126</v>
      </c>
      <c r="AU124" s="210" t="s">
        <v>80</v>
      </c>
      <c r="AY124" s="19" t="s">
        <v>123</v>
      </c>
      <c r="BE124" s="211">
        <f>IF(N124="základní",J124,0)</f>
        <v>0</v>
      </c>
      <c r="BF124" s="211">
        <f>IF(N124="snížená",J124,0)</f>
        <v>0</v>
      </c>
      <c r="BG124" s="211">
        <f>IF(N124="zákl. přenesená",J124,0)</f>
        <v>0</v>
      </c>
      <c r="BH124" s="211">
        <f>IF(N124="sníž. přenesená",J124,0)</f>
        <v>0</v>
      </c>
      <c r="BI124" s="211">
        <f>IF(N124="nulová",J124,0)</f>
        <v>0</v>
      </c>
      <c r="BJ124" s="19" t="s">
        <v>35</v>
      </c>
      <c r="BK124" s="211">
        <f>ROUND(I124*H124,2)</f>
        <v>0</v>
      </c>
      <c r="BL124" s="19" t="s">
        <v>131</v>
      </c>
      <c r="BM124" s="210" t="s">
        <v>180</v>
      </c>
    </row>
    <row r="125" s="2" customFormat="1">
      <c r="A125" s="40"/>
      <c r="B125" s="41"/>
      <c r="C125" s="42"/>
      <c r="D125" s="212" t="s">
        <v>133</v>
      </c>
      <c r="E125" s="42"/>
      <c r="F125" s="213" t="s">
        <v>181</v>
      </c>
      <c r="G125" s="42"/>
      <c r="H125" s="42"/>
      <c r="I125" s="214"/>
      <c r="J125" s="42"/>
      <c r="K125" s="42"/>
      <c r="L125" s="46"/>
      <c r="M125" s="215"/>
      <c r="N125" s="216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133</v>
      </c>
      <c r="AU125" s="19" t="s">
        <v>80</v>
      </c>
    </row>
    <row r="126" s="2" customFormat="1" ht="21.75" customHeight="1">
      <c r="A126" s="40"/>
      <c r="B126" s="41"/>
      <c r="C126" s="199" t="s">
        <v>139</v>
      </c>
      <c r="D126" s="199" t="s">
        <v>126</v>
      </c>
      <c r="E126" s="200" t="s">
        <v>182</v>
      </c>
      <c r="F126" s="201" t="s">
        <v>183</v>
      </c>
      <c r="G126" s="202" t="s">
        <v>174</v>
      </c>
      <c r="H126" s="203">
        <v>9.7899999999999991</v>
      </c>
      <c r="I126" s="204"/>
      <c r="J126" s="205">
        <f>ROUND(I126*H126,2)</f>
        <v>0</v>
      </c>
      <c r="K126" s="201" t="s">
        <v>130</v>
      </c>
      <c r="L126" s="46"/>
      <c r="M126" s="206" t="s">
        <v>19</v>
      </c>
      <c r="N126" s="207" t="s">
        <v>45</v>
      </c>
      <c r="O126" s="86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0" t="s">
        <v>131</v>
      </c>
      <c r="AT126" s="210" t="s">
        <v>126</v>
      </c>
      <c r="AU126" s="210" t="s">
        <v>80</v>
      </c>
      <c r="AY126" s="19" t="s">
        <v>123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9" t="s">
        <v>35</v>
      </c>
      <c r="BK126" s="211">
        <f>ROUND(I126*H126,2)</f>
        <v>0</v>
      </c>
      <c r="BL126" s="19" t="s">
        <v>131</v>
      </c>
      <c r="BM126" s="210" t="s">
        <v>184</v>
      </c>
    </row>
    <row r="127" s="2" customFormat="1">
      <c r="A127" s="40"/>
      <c r="B127" s="41"/>
      <c r="C127" s="42"/>
      <c r="D127" s="212" t="s">
        <v>133</v>
      </c>
      <c r="E127" s="42"/>
      <c r="F127" s="213" t="s">
        <v>185</v>
      </c>
      <c r="G127" s="42"/>
      <c r="H127" s="42"/>
      <c r="I127" s="214"/>
      <c r="J127" s="42"/>
      <c r="K127" s="42"/>
      <c r="L127" s="46"/>
      <c r="M127" s="215"/>
      <c r="N127" s="216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133</v>
      </c>
      <c r="AU127" s="19" t="s">
        <v>80</v>
      </c>
    </row>
    <row r="128" s="2" customFormat="1" ht="24.15" customHeight="1">
      <c r="A128" s="40"/>
      <c r="B128" s="41"/>
      <c r="C128" s="199" t="s">
        <v>186</v>
      </c>
      <c r="D128" s="199" t="s">
        <v>126</v>
      </c>
      <c r="E128" s="200" t="s">
        <v>187</v>
      </c>
      <c r="F128" s="201" t="s">
        <v>188</v>
      </c>
      <c r="G128" s="202" t="s">
        <v>174</v>
      </c>
      <c r="H128" s="203">
        <v>188.28999999999999</v>
      </c>
      <c r="I128" s="204"/>
      <c r="J128" s="205">
        <f>ROUND(I128*H128,2)</f>
        <v>0</v>
      </c>
      <c r="K128" s="201" t="s">
        <v>130</v>
      </c>
      <c r="L128" s="46"/>
      <c r="M128" s="206" t="s">
        <v>19</v>
      </c>
      <c r="N128" s="207" t="s">
        <v>45</v>
      </c>
      <c r="O128" s="86"/>
      <c r="P128" s="208">
        <f>O128*H128</f>
        <v>0</v>
      </c>
      <c r="Q128" s="208">
        <v>0</v>
      </c>
      <c r="R128" s="208">
        <f>Q128*H128</f>
        <v>0</v>
      </c>
      <c r="S128" s="208">
        <v>0</v>
      </c>
      <c r="T128" s="209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0" t="s">
        <v>131</v>
      </c>
      <c r="AT128" s="210" t="s">
        <v>126</v>
      </c>
      <c r="AU128" s="210" t="s">
        <v>80</v>
      </c>
      <c r="AY128" s="19" t="s">
        <v>123</v>
      </c>
      <c r="BE128" s="211">
        <f>IF(N128="základní",J128,0)</f>
        <v>0</v>
      </c>
      <c r="BF128" s="211">
        <f>IF(N128="snížená",J128,0)</f>
        <v>0</v>
      </c>
      <c r="BG128" s="211">
        <f>IF(N128="zákl. přenesená",J128,0)</f>
        <v>0</v>
      </c>
      <c r="BH128" s="211">
        <f>IF(N128="sníž. přenesená",J128,0)</f>
        <v>0</v>
      </c>
      <c r="BI128" s="211">
        <f>IF(N128="nulová",J128,0)</f>
        <v>0</v>
      </c>
      <c r="BJ128" s="19" t="s">
        <v>35</v>
      </c>
      <c r="BK128" s="211">
        <f>ROUND(I128*H128,2)</f>
        <v>0</v>
      </c>
      <c r="BL128" s="19" t="s">
        <v>131</v>
      </c>
      <c r="BM128" s="210" t="s">
        <v>189</v>
      </c>
    </row>
    <row r="129" s="2" customFormat="1">
      <c r="A129" s="40"/>
      <c r="B129" s="41"/>
      <c r="C129" s="42"/>
      <c r="D129" s="212" t="s">
        <v>133</v>
      </c>
      <c r="E129" s="42"/>
      <c r="F129" s="213" t="s">
        <v>190</v>
      </c>
      <c r="G129" s="42"/>
      <c r="H129" s="42"/>
      <c r="I129" s="214"/>
      <c r="J129" s="42"/>
      <c r="K129" s="42"/>
      <c r="L129" s="46"/>
      <c r="M129" s="215"/>
      <c r="N129" s="216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133</v>
      </c>
      <c r="AU129" s="19" t="s">
        <v>80</v>
      </c>
    </row>
    <row r="130" s="14" customFormat="1">
      <c r="A130" s="14"/>
      <c r="B130" s="228"/>
      <c r="C130" s="229"/>
      <c r="D130" s="219" t="s">
        <v>135</v>
      </c>
      <c r="E130" s="230" t="s">
        <v>19</v>
      </c>
      <c r="F130" s="231" t="s">
        <v>191</v>
      </c>
      <c r="G130" s="229"/>
      <c r="H130" s="232">
        <v>188.28999999999999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8" t="s">
        <v>135</v>
      </c>
      <c r="AU130" s="238" t="s">
        <v>80</v>
      </c>
      <c r="AV130" s="14" t="s">
        <v>80</v>
      </c>
      <c r="AW130" s="14" t="s">
        <v>34</v>
      </c>
      <c r="AX130" s="14" t="s">
        <v>35</v>
      </c>
      <c r="AY130" s="238" t="s">
        <v>123</v>
      </c>
    </row>
    <row r="131" s="2" customFormat="1" ht="24.15" customHeight="1">
      <c r="A131" s="40"/>
      <c r="B131" s="41"/>
      <c r="C131" s="199" t="s">
        <v>192</v>
      </c>
      <c r="D131" s="199" t="s">
        <v>126</v>
      </c>
      <c r="E131" s="200" t="s">
        <v>193</v>
      </c>
      <c r="F131" s="201" t="s">
        <v>194</v>
      </c>
      <c r="G131" s="202" t="s">
        <v>174</v>
      </c>
      <c r="H131" s="203">
        <v>9.7899999999999991</v>
      </c>
      <c r="I131" s="204"/>
      <c r="J131" s="205">
        <f>ROUND(I131*H131,2)</f>
        <v>0</v>
      </c>
      <c r="K131" s="201" t="s">
        <v>130</v>
      </c>
      <c r="L131" s="46"/>
      <c r="M131" s="206" t="s">
        <v>19</v>
      </c>
      <c r="N131" s="207" t="s">
        <v>45</v>
      </c>
      <c r="O131" s="86"/>
      <c r="P131" s="208">
        <f>O131*H131</f>
        <v>0</v>
      </c>
      <c r="Q131" s="208">
        <v>0</v>
      </c>
      <c r="R131" s="208">
        <f>Q131*H131</f>
        <v>0</v>
      </c>
      <c r="S131" s="208">
        <v>0</v>
      </c>
      <c r="T131" s="20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0" t="s">
        <v>131</v>
      </c>
      <c r="AT131" s="210" t="s">
        <v>126</v>
      </c>
      <c r="AU131" s="210" t="s">
        <v>80</v>
      </c>
      <c r="AY131" s="19" t="s">
        <v>123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9" t="s">
        <v>35</v>
      </c>
      <c r="BK131" s="211">
        <f>ROUND(I131*H131,2)</f>
        <v>0</v>
      </c>
      <c r="BL131" s="19" t="s">
        <v>131</v>
      </c>
      <c r="BM131" s="210" t="s">
        <v>195</v>
      </c>
    </row>
    <row r="132" s="2" customFormat="1">
      <c r="A132" s="40"/>
      <c r="B132" s="41"/>
      <c r="C132" s="42"/>
      <c r="D132" s="212" t="s">
        <v>133</v>
      </c>
      <c r="E132" s="42"/>
      <c r="F132" s="213" t="s">
        <v>196</v>
      </c>
      <c r="G132" s="42"/>
      <c r="H132" s="42"/>
      <c r="I132" s="214"/>
      <c r="J132" s="42"/>
      <c r="K132" s="42"/>
      <c r="L132" s="46"/>
      <c r="M132" s="215"/>
      <c r="N132" s="216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133</v>
      </c>
      <c r="AU132" s="19" t="s">
        <v>80</v>
      </c>
    </row>
    <row r="133" s="12" customFormat="1" ht="22.8" customHeight="1">
      <c r="A133" s="12"/>
      <c r="B133" s="183"/>
      <c r="C133" s="184"/>
      <c r="D133" s="185" t="s">
        <v>73</v>
      </c>
      <c r="E133" s="197" t="s">
        <v>197</v>
      </c>
      <c r="F133" s="197" t="s">
        <v>198</v>
      </c>
      <c r="G133" s="184"/>
      <c r="H133" s="184"/>
      <c r="I133" s="187"/>
      <c r="J133" s="198">
        <f>BK133</f>
        <v>0</v>
      </c>
      <c r="K133" s="184"/>
      <c r="L133" s="189"/>
      <c r="M133" s="190"/>
      <c r="N133" s="191"/>
      <c r="O133" s="191"/>
      <c r="P133" s="192">
        <f>SUM(P134:P135)</f>
        <v>0</v>
      </c>
      <c r="Q133" s="191"/>
      <c r="R133" s="192">
        <f>SUM(R134:R135)</f>
        <v>0</v>
      </c>
      <c r="S133" s="191"/>
      <c r="T133" s="193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4" t="s">
        <v>35</v>
      </c>
      <c r="AT133" s="195" t="s">
        <v>73</v>
      </c>
      <c r="AU133" s="195" t="s">
        <v>35</v>
      </c>
      <c r="AY133" s="194" t="s">
        <v>123</v>
      </c>
      <c r="BK133" s="196">
        <f>SUM(BK134:BK135)</f>
        <v>0</v>
      </c>
    </row>
    <row r="134" s="2" customFormat="1" ht="37.8" customHeight="1">
      <c r="A134" s="40"/>
      <c r="B134" s="41"/>
      <c r="C134" s="199" t="s">
        <v>8</v>
      </c>
      <c r="D134" s="199" t="s">
        <v>126</v>
      </c>
      <c r="E134" s="200" t="s">
        <v>199</v>
      </c>
      <c r="F134" s="201" t="s">
        <v>200</v>
      </c>
      <c r="G134" s="202" t="s">
        <v>174</v>
      </c>
      <c r="H134" s="203">
        <v>0.13300000000000001</v>
      </c>
      <c r="I134" s="204"/>
      <c r="J134" s="205">
        <f>ROUND(I134*H134,2)</f>
        <v>0</v>
      </c>
      <c r="K134" s="201" t="s">
        <v>130</v>
      </c>
      <c r="L134" s="46"/>
      <c r="M134" s="206" t="s">
        <v>19</v>
      </c>
      <c r="N134" s="207" t="s">
        <v>45</v>
      </c>
      <c r="O134" s="86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0" t="s">
        <v>131</v>
      </c>
      <c r="AT134" s="210" t="s">
        <v>126</v>
      </c>
      <c r="AU134" s="210" t="s">
        <v>80</v>
      </c>
      <c r="AY134" s="19" t="s">
        <v>123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9" t="s">
        <v>35</v>
      </c>
      <c r="BK134" s="211">
        <f>ROUND(I134*H134,2)</f>
        <v>0</v>
      </c>
      <c r="BL134" s="19" t="s">
        <v>131</v>
      </c>
      <c r="BM134" s="210" t="s">
        <v>201</v>
      </c>
    </row>
    <row r="135" s="2" customFormat="1">
      <c r="A135" s="40"/>
      <c r="B135" s="41"/>
      <c r="C135" s="42"/>
      <c r="D135" s="212" t="s">
        <v>133</v>
      </c>
      <c r="E135" s="42"/>
      <c r="F135" s="213" t="s">
        <v>202</v>
      </c>
      <c r="G135" s="42"/>
      <c r="H135" s="42"/>
      <c r="I135" s="214"/>
      <c r="J135" s="42"/>
      <c r="K135" s="42"/>
      <c r="L135" s="46"/>
      <c r="M135" s="215"/>
      <c r="N135" s="216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80</v>
      </c>
    </row>
    <row r="136" s="12" customFormat="1" ht="25.92" customHeight="1">
      <c r="A136" s="12"/>
      <c r="B136" s="183"/>
      <c r="C136" s="184"/>
      <c r="D136" s="185" t="s">
        <v>73</v>
      </c>
      <c r="E136" s="186" t="s">
        <v>203</v>
      </c>
      <c r="F136" s="186" t="s">
        <v>204</v>
      </c>
      <c r="G136" s="184"/>
      <c r="H136" s="184"/>
      <c r="I136" s="187"/>
      <c r="J136" s="188">
        <f>BK136</f>
        <v>0</v>
      </c>
      <c r="K136" s="184"/>
      <c r="L136" s="189"/>
      <c r="M136" s="190"/>
      <c r="N136" s="191"/>
      <c r="O136" s="191"/>
      <c r="P136" s="192">
        <f>P137+P225+P236+P249+P269+P280+P291+P305+P316</f>
        <v>0</v>
      </c>
      <c r="Q136" s="191"/>
      <c r="R136" s="192">
        <f>R137+R225+R236+R249+R269+R280+R291+R305+R316</f>
        <v>5.5484149200000008</v>
      </c>
      <c r="S136" s="191"/>
      <c r="T136" s="193">
        <f>T137+T225+T236+T249+T269+T280+T291+T305+T316</f>
        <v>9.1355979000000005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4" t="s">
        <v>80</v>
      </c>
      <c r="AT136" s="195" t="s">
        <v>73</v>
      </c>
      <c r="AU136" s="195" t="s">
        <v>74</v>
      </c>
      <c r="AY136" s="194" t="s">
        <v>123</v>
      </c>
      <c r="BK136" s="196">
        <f>BK137+BK225+BK236+BK249+BK269+BK280+BK291+BK305+BK316</f>
        <v>0</v>
      </c>
    </row>
    <row r="137" s="12" customFormat="1" ht="22.8" customHeight="1">
      <c r="A137" s="12"/>
      <c r="B137" s="183"/>
      <c r="C137" s="184"/>
      <c r="D137" s="185" t="s">
        <v>73</v>
      </c>
      <c r="E137" s="197" t="s">
        <v>205</v>
      </c>
      <c r="F137" s="197" t="s">
        <v>206</v>
      </c>
      <c r="G137" s="184"/>
      <c r="H137" s="184"/>
      <c r="I137" s="187"/>
      <c r="J137" s="198">
        <f>BK137</f>
        <v>0</v>
      </c>
      <c r="K137" s="184"/>
      <c r="L137" s="189"/>
      <c r="M137" s="190"/>
      <c r="N137" s="191"/>
      <c r="O137" s="191"/>
      <c r="P137" s="192">
        <f>SUM(P138:P224)</f>
        <v>0</v>
      </c>
      <c r="Q137" s="191"/>
      <c r="R137" s="192">
        <f>SUM(R138:R224)</f>
        <v>2.8612849000000002</v>
      </c>
      <c r="S137" s="191"/>
      <c r="T137" s="193">
        <f>SUM(T138:T224)</f>
        <v>8.7420493999999991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4" t="s">
        <v>80</v>
      </c>
      <c r="AT137" s="195" t="s">
        <v>73</v>
      </c>
      <c r="AU137" s="195" t="s">
        <v>35</v>
      </c>
      <c r="AY137" s="194" t="s">
        <v>123</v>
      </c>
      <c r="BK137" s="196">
        <f>SUM(BK138:BK224)</f>
        <v>0</v>
      </c>
    </row>
    <row r="138" s="2" customFormat="1" ht="16.5" customHeight="1">
      <c r="A138" s="40"/>
      <c r="B138" s="41"/>
      <c r="C138" s="199" t="s">
        <v>207</v>
      </c>
      <c r="D138" s="199" t="s">
        <v>126</v>
      </c>
      <c r="E138" s="200" t="s">
        <v>208</v>
      </c>
      <c r="F138" s="201" t="s">
        <v>209</v>
      </c>
      <c r="G138" s="202" t="s">
        <v>156</v>
      </c>
      <c r="H138" s="203">
        <v>6</v>
      </c>
      <c r="I138" s="204"/>
      <c r="J138" s="205">
        <f>ROUND(I138*H138,2)</f>
        <v>0</v>
      </c>
      <c r="K138" s="201" t="s">
        <v>130</v>
      </c>
      <c r="L138" s="46"/>
      <c r="M138" s="206" t="s">
        <v>19</v>
      </c>
      <c r="N138" s="207" t="s">
        <v>45</v>
      </c>
      <c r="O138" s="86"/>
      <c r="P138" s="208">
        <f>O138*H138</f>
        <v>0</v>
      </c>
      <c r="Q138" s="208">
        <v>0</v>
      </c>
      <c r="R138" s="208">
        <f>Q138*H138</f>
        <v>0</v>
      </c>
      <c r="S138" s="208">
        <v>0.00029999999999999997</v>
      </c>
      <c r="T138" s="209">
        <f>S138*H138</f>
        <v>0.0018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0" t="s">
        <v>143</v>
      </c>
      <c r="AT138" s="210" t="s">
        <v>126</v>
      </c>
      <c r="AU138" s="210" t="s">
        <v>80</v>
      </c>
      <c r="AY138" s="19" t="s">
        <v>123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9" t="s">
        <v>35</v>
      </c>
      <c r="BK138" s="211">
        <f>ROUND(I138*H138,2)</f>
        <v>0</v>
      </c>
      <c r="BL138" s="19" t="s">
        <v>143</v>
      </c>
      <c r="BM138" s="210" t="s">
        <v>210</v>
      </c>
    </row>
    <row r="139" s="2" customFormat="1">
      <c r="A139" s="40"/>
      <c r="B139" s="41"/>
      <c r="C139" s="42"/>
      <c r="D139" s="212" t="s">
        <v>133</v>
      </c>
      <c r="E139" s="42"/>
      <c r="F139" s="213" t="s">
        <v>211</v>
      </c>
      <c r="G139" s="42"/>
      <c r="H139" s="42"/>
      <c r="I139" s="214"/>
      <c r="J139" s="42"/>
      <c r="K139" s="42"/>
      <c r="L139" s="46"/>
      <c r="M139" s="215"/>
      <c r="N139" s="216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133</v>
      </c>
      <c r="AU139" s="19" t="s">
        <v>80</v>
      </c>
    </row>
    <row r="140" s="2" customFormat="1" ht="24.15" customHeight="1">
      <c r="A140" s="40"/>
      <c r="B140" s="41"/>
      <c r="C140" s="199" t="s">
        <v>212</v>
      </c>
      <c r="D140" s="199" t="s">
        <v>126</v>
      </c>
      <c r="E140" s="200" t="s">
        <v>213</v>
      </c>
      <c r="F140" s="201" t="s">
        <v>214</v>
      </c>
      <c r="G140" s="202" t="s">
        <v>129</v>
      </c>
      <c r="H140" s="203">
        <v>706.53800000000001</v>
      </c>
      <c r="I140" s="204"/>
      <c r="J140" s="205">
        <f>ROUND(I140*H140,2)</f>
        <v>0</v>
      </c>
      <c r="K140" s="201" t="s">
        <v>130</v>
      </c>
      <c r="L140" s="46"/>
      <c r="M140" s="206" t="s">
        <v>19</v>
      </c>
      <c r="N140" s="207" t="s">
        <v>45</v>
      </c>
      <c r="O140" s="86"/>
      <c r="P140" s="208">
        <f>O140*H140</f>
        <v>0</v>
      </c>
      <c r="Q140" s="208">
        <v>0</v>
      </c>
      <c r="R140" s="208">
        <f>Q140*H140</f>
        <v>0</v>
      </c>
      <c r="S140" s="208">
        <v>0.0054999999999999997</v>
      </c>
      <c r="T140" s="209">
        <f>S140*H140</f>
        <v>3.8859589999999997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0" t="s">
        <v>143</v>
      </c>
      <c r="AT140" s="210" t="s">
        <v>126</v>
      </c>
      <c r="AU140" s="210" t="s">
        <v>80</v>
      </c>
      <c r="AY140" s="19" t="s">
        <v>123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19" t="s">
        <v>35</v>
      </c>
      <c r="BK140" s="211">
        <f>ROUND(I140*H140,2)</f>
        <v>0</v>
      </c>
      <c r="BL140" s="19" t="s">
        <v>143</v>
      </c>
      <c r="BM140" s="210" t="s">
        <v>215</v>
      </c>
    </row>
    <row r="141" s="2" customFormat="1">
      <c r="A141" s="40"/>
      <c r="B141" s="41"/>
      <c r="C141" s="42"/>
      <c r="D141" s="212" t="s">
        <v>133</v>
      </c>
      <c r="E141" s="42"/>
      <c r="F141" s="213" t="s">
        <v>216</v>
      </c>
      <c r="G141" s="42"/>
      <c r="H141" s="42"/>
      <c r="I141" s="214"/>
      <c r="J141" s="42"/>
      <c r="K141" s="42"/>
      <c r="L141" s="46"/>
      <c r="M141" s="215"/>
      <c r="N141" s="216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133</v>
      </c>
      <c r="AU141" s="19" t="s">
        <v>80</v>
      </c>
    </row>
    <row r="142" s="13" customFormat="1">
      <c r="A142" s="13"/>
      <c r="B142" s="217"/>
      <c r="C142" s="218"/>
      <c r="D142" s="219" t="s">
        <v>135</v>
      </c>
      <c r="E142" s="220" t="s">
        <v>19</v>
      </c>
      <c r="F142" s="221" t="s">
        <v>217</v>
      </c>
      <c r="G142" s="218"/>
      <c r="H142" s="220" t="s">
        <v>19</v>
      </c>
      <c r="I142" s="222"/>
      <c r="J142" s="218"/>
      <c r="K142" s="218"/>
      <c r="L142" s="223"/>
      <c r="M142" s="224"/>
      <c r="N142" s="225"/>
      <c r="O142" s="225"/>
      <c r="P142" s="225"/>
      <c r="Q142" s="225"/>
      <c r="R142" s="225"/>
      <c r="S142" s="225"/>
      <c r="T142" s="22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7" t="s">
        <v>135</v>
      </c>
      <c r="AU142" s="227" t="s">
        <v>80</v>
      </c>
      <c r="AV142" s="13" t="s">
        <v>35</v>
      </c>
      <c r="AW142" s="13" t="s">
        <v>34</v>
      </c>
      <c r="AX142" s="13" t="s">
        <v>74</v>
      </c>
      <c r="AY142" s="227" t="s">
        <v>123</v>
      </c>
    </row>
    <row r="143" s="14" customFormat="1">
      <c r="A143" s="14"/>
      <c r="B143" s="228"/>
      <c r="C143" s="229"/>
      <c r="D143" s="219" t="s">
        <v>135</v>
      </c>
      <c r="E143" s="230" t="s">
        <v>19</v>
      </c>
      <c r="F143" s="231" t="s">
        <v>218</v>
      </c>
      <c r="G143" s="229"/>
      <c r="H143" s="232">
        <v>641.87599999999998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8" t="s">
        <v>135</v>
      </c>
      <c r="AU143" s="238" t="s">
        <v>80</v>
      </c>
      <c r="AV143" s="14" t="s">
        <v>80</v>
      </c>
      <c r="AW143" s="14" t="s">
        <v>34</v>
      </c>
      <c r="AX143" s="14" t="s">
        <v>74</v>
      </c>
      <c r="AY143" s="238" t="s">
        <v>123</v>
      </c>
    </row>
    <row r="144" s="13" customFormat="1">
      <c r="A144" s="13"/>
      <c r="B144" s="217"/>
      <c r="C144" s="218"/>
      <c r="D144" s="219" t="s">
        <v>135</v>
      </c>
      <c r="E144" s="220" t="s">
        <v>19</v>
      </c>
      <c r="F144" s="221" t="s">
        <v>219</v>
      </c>
      <c r="G144" s="218"/>
      <c r="H144" s="220" t="s">
        <v>19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7" t="s">
        <v>135</v>
      </c>
      <c r="AU144" s="227" t="s">
        <v>80</v>
      </c>
      <c r="AV144" s="13" t="s">
        <v>35</v>
      </c>
      <c r="AW144" s="13" t="s">
        <v>34</v>
      </c>
      <c r="AX144" s="13" t="s">
        <v>74</v>
      </c>
      <c r="AY144" s="227" t="s">
        <v>123</v>
      </c>
    </row>
    <row r="145" s="14" customFormat="1">
      <c r="A145" s="14"/>
      <c r="B145" s="228"/>
      <c r="C145" s="229"/>
      <c r="D145" s="219" t="s">
        <v>135</v>
      </c>
      <c r="E145" s="230" t="s">
        <v>19</v>
      </c>
      <c r="F145" s="231" t="s">
        <v>220</v>
      </c>
      <c r="G145" s="229"/>
      <c r="H145" s="232">
        <v>61.590000000000003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38" t="s">
        <v>135</v>
      </c>
      <c r="AU145" s="238" t="s">
        <v>80</v>
      </c>
      <c r="AV145" s="14" t="s">
        <v>80</v>
      </c>
      <c r="AW145" s="14" t="s">
        <v>34</v>
      </c>
      <c r="AX145" s="14" t="s">
        <v>74</v>
      </c>
      <c r="AY145" s="238" t="s">
        <v>123</v>
      </c>
    </row>
    <row r="146" s="13" customFormat="1">
      <c r="A146" s="13"/>
      <c r="B146" s="217"/>
      <c r="C146" s="218"/>
      <c r="D146" s="219" t="s">
        <v>135</v>
      </c>
      <c r="E146" s="220" t="s">
        <v>19</v>
      </c>
      <c r="F146" s="221" t="s">
        <v>136</v>
      </c>
      <c r="G146" s="218"/>
      <c r="H146" s="220" t="s">
        <v>19</v>
      </c>
      <c r="I146" s="222"/>
      <c r="J146" s="218"/>
      <c r="K146" s="218"/>
      <c r="L146" s="223"/>
      <c r="M146" s="224"/>
      <c r="N146" s="225"/>
      <c r="O146" s="225"/>
      <c r="P146" s="225"/>
      <c r="Q146" s="225"/>
      <c r="R146" s="225"/>
      <c r="S146" s="225"/>
      <c r="T146" s="22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7" t="s">
        <v>135</v>
      </c>
      <c r="AU146" s="227" t="s">
        <v>80</v>
      </c>
      <c r="AV146" s="13" t="s">
        <v>35</v>
      </c>
      <c r="AW146" s="13" t="s">
        <v>34</v>
      </c>
      <c r="AX146" s="13" t="s">
        <v>74</v>
      </c>
      <c r="AY146" s="227" t="s">
        <v>123</v>
      </c>
    </row>
    <row r="147" s="14" customFormat="1">
      <c r="A147" s="14"/>
      <c r="B147" s="228"/>
      <c r="C147" s="229"/>
      <c r="D147" s="219" t="s">
        <v>135</v>
      </c>
      <c r="E147" s="230" t="s">
        <v>19</v>
      </c>
      <c r="F147" s="231" t="s">
        <v>221</v>
      </c>
      <c r="G147" s="229"/>
      <c r="H147" s="232">
        <v>3.0720000000000001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38" t="s">
        <v>135</v>
      </c>
      <c r="AU147" s="238" t="s">
        <v>80</v>
      </c>
      <c r="AV147" s="14" t="s">
        <v>80</v>
      </c>
      <c r="AW147" s="14" t="s">
        <v>34</v>
      </c>
      <c r="AX147" s="14" t="s">
        <v>74</v>
      </c>
      <c r="AY147" s="238" t="s">
        <v>123</v>
      </c>
    </row>
    <row r="148" s="15" customFormat="1">
      <c r="A148" s="15"/>
      <c r="B148" s="239"/>
      <c r="C148" s="240"/>
      <c r="D148" s="219" t="s">
        <v>135</v>
      </c>
      <c r="E148" s="241" t="s">
        <v>19</v>
      </c>
      <c r="F148" s="242" t="s">
        <v>138</v>
      </c>
      <c r="G148" s="240"/>
      <c r="H148" s="243">
        <v>706.53800000000001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49" t="s">
        <v>135</v>
      </c>
      <c r="AU148" s="249" t="s">
        <v>80</v>
      </c>
      <c r="AV148" s="15" t="s">
        <v>131</v>
      </c>
      <c r="AW148" s="15" t="s">
        <v>34</v>
      </c>
      <c r="AX148" s="15" t="s">
        <v>35</v>
      </c>
      <c r="AY148" s="249" t="s">
        <v>123</v>
      </c>
    </row>
    <row r="149" s="2" customFormat="1" ht="33" customHeight="1">
      <c r="A149" s="40"/>
      <c r="B149" s="41"/>
      <c r="C149" s="199" t="s">
        <v>222</v>
      </c>
      <c r="D149" s="199" t="s">
        <v>126</v>
      </c>
      <c r="E149" s="200" t="s">
        <v>223</v>
      </c>
      <c r="F149" s="201" t="s">
        <v>224</v>
      </c>
      <c r="G149" s="202" t="s">
        <v>156</v>
      </c>
      <c r="H149" s="203">
        <v>2</v>
      </c>
      <c r="I149" s="204"/>
      <c r="J149" s="205">
        <f>ROUND(I149*H149,2)</f>
        <v>0</v>
      </c>
      <c r="K149" s="201" t="s">
        <v>130</v>
      </c>
      <c r="L149" s="46"/>
      <c r="M149" s="206" t="s">
        <v>19</v>
      </c>
      <c r="N149" s="207" t="s">
        <v>45</v>
      </c>
      <c r="O149" s="86"/>
      <c r="P149" s="208">
        <f>O149*H149</f>
        <v>0</v>
      </c>
      <c r="Q149" s="208">
        <v>0.0074999999999999997</v>
      </c>
      <c r="R149" s="208">
        <f>Q149*H149</f>
        <v>0.014999999999999999</v>
      </c>
      <c r="S149" s="208">
        <v>0</v>
      </c>
      <c r="T149" s="20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0" t="s">
        <v>143</v>
      </c>
      <c r="AT149" s="210" t="s">
        <v>126</v>
      </c>
      <c r="AU149" s="210" t="s">
        <v>80</v>
      </c>
      <c r="AY149" s="19" t="s">
        <v>123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9" t="s">
        <v>35</v>
      </c>
      <c r="BK149" s="211">
        <f>ROUND(I149*H149,2)</f>
        <v>0</v>
      </c>
      <c r="BL149" s="19" t="s">
        <v>143</v>
      </c>
      <c r="BM149" s="210" t="s">
        <v>225</v>
      </c>
    </row>
    <row r="150" s="2" customFormat="1">
      <c r="A150" s="40"/>
      <c r="B150" s="41"/>
      <c r="C150" s="42"/>
      <c r="D150" s="212" t="s">
        <v>133</v>
      </c>
      <c r="E150" s="42"/>
      <c r="F150" s="213" t="s">
        <v>226</v>
      </c>
      <c r="G150" s="42"/>
      <c r="H150" s="42"/>
      <c r="I150" s="214"/>
      <c r="J150" s="42"/>
      <c r="K150" s="42"/>
      <c r="L150" s="46"/>
      <c r="M150" s="215"/>
      <c r="N150" s="216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133</v>
      </c>
      <c r="AU150" s="19" t="s">
        <v>80</v>
      </c>
    </row>
    <row r="151" s="13" customFormat="1">
      <c r="A151" s="13"/>
      <c r="B151" s="217"/>
      <c r="C151" s="218"/>
      <c r="D151" s="219" t="s">
        <v>135</v>
      </c>
      <c r="E151" s="220" t="s">
        <v>19</v>
      </c>
      <c r="F151" s="221" t="s">
        <v>227</v>
      </c>
      <c r="G151" s="218"/>
      <c r="H151" s="220" t="s">
        <v>19</v>
      </c>
      <c r="I151" s="222"/>
      <c r="J151" s="218"/>
      <c r="K151" s="218"/>
      <c r="L151" s="223"/>
      <c r="M151" s="224"/>
      <c r="N151" s="225"/>
      <c r="O151" s="225"/>
      <c r="P151" s="225"/>
      <c r="Q151" s="225"/>
      <c r="R151" s="225"/>
      <c r="S151" s="225"/>
      <c r="T151" s="22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7" t="s">
        <v>135</v>
      </c>
      <c r="AU151" s="227" t="s">
        <v>80</v>
      </c>
      <c r="AV151" s="13" t="s">
        <v>35</v>
      </c>
      <c r="AW151" s="13" t="s">
        <v>34</v>
      </c>
      <c r="AX151" s="13" t="s">
        <v>74</v>
      </c>
      <c r="AY151" s="227" t="s">
        <v>123</v>
      </c>
    </row>
    <row r="152" s="14" customFormat="1">
      <c r="A152" s="14"/>
      <c r="B152" s="228"/>
      <c r="C152" s="229"/>
      <c r="D152" s="219" t="s">
        <v>135</v>
      </c>
      <c r="E152" s="230" t="s">
        <v>19</v>
      </c>
      <c r="F152" s="231" t="s">
        <v>80</v>
      </c>
      <c r="G152" s="229"/>
      <c r="H152" s="232">
        <v>2</v>
      </c>
      <c r="I152" s="233"/>
      <c r="J152" s="229"/>
      <c r="K152" s="229"/>
      <c r="L152" s="234"/>
      <c r="M152" s="235"/>
      <c r="N152" s="236"/>
      <c r="O152" s="236"/>
      <c r="P152" s="236"/>
      <c r="Q152" s="236"/>
      <c r="R152" s="236"/>
      <c r="S152" s="236"/>
      <c r="T152" s="23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38" t="s">
        <v>135</v>
      </c>
      <c r="AU152" s="238" t="s">
        <v>80</v>
      </c>
      <c r="AV152" s="14" t="s">
        <v>80</v>
      </c>
      <c r="AW152" s="14" t="s">
        <v>34</v>
      </c>
      <c r="AX152" s="14" t="s">
        <v>74</v>
      </c>
      <c r="AY152" s="238" t="s">
        <v>123</v>
      </c>
    </row>
    <row r="153" s="15" customFormat="1">
      <c r="A153" s="15"/>
      <c r="B153" s="239"/>
      <c r="C153" s="240"/>
      <c r="D153" s="219" t="s">
        <v>135</v>
      </c>
      <c r="E153" s="241" t="s">
        <v>19</v>
      </c>
      <c r="F153" s="242" t="s">
        <v>138</v>
      </c>
      <c r="G153" s="240"/>
      <c r="H153" s="243">
        <v>2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49" t="s">
        <v>135</v>
      </c>
      <c r="AU153" s="249" t="s">
        <v>80</v>
      </c>
      <c r="AV153" s="15" t="s">
        <v>131</v>
      </c>
      <c r="AW153" s="15" t="s">
        <v>34</v>
      </c>
      <c r="AX153" s="15" t="s">
        <v>35</v>
      </c>
      <c r="AY153" s="249" t="s">
        <v>123</v>
      </c>
    </row>
    <row r="154" s="2" customFormat="1" ht="16.5" customHeight="1">
      <c r="A154" s="40"/>
      <c r="B154" s="41"/>
      <c r="C154" s="250" t="s">
        <v>143</v>
      </c>
      <c r="D154" s="250" t="s">
        <v>228</v>
      </c>
      <c r="E154" s="251" t="s">
        <v>229</v>
      </c>
      <c r="F154" s="252" t="s">
        <v>230</v>
      </c>
      <c r="G154" s="253" t="s">
        <v>156</v>
      </c>
      <c r="H154" s="254">
        <v>2</v>
      </c>
      <c r="I154" s="255"/>
      <c r="J154" s="256">
        <f>ROUND(I154*H154,2)</f>
        <v>0</v>
      </c>
      <c r="K154" s="252" t="s">
        <v>130</v>
      </c>
      <c r="L154" s="257"/>
      <c r="M154" s="258" t="s">
        <v>19</v>
      </c>
      <c r="N154" s="259" t="s">
        <v>45</v>
      </c>
      <c r="O154" s="86"/>
      <c r="P154" s="208">
        <f>O154*H154</f>
        <v>0</v>
      </c>
      <c r="Q154" s="208">
        <v>0.00023000000000000001</v>
      </c>
      <c r="R154" s="208">
        <f>Q154*H154</f>
        <v>0.00046000000000000001</v>
      </c>
      <c r="S154" s="208">
        <v>0</v>
      </c>
      <c r="T154" s="20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0" t="s">
        <v>231</v>
      </c>
      <c r="AT154" s="210" t="s">
        <v>228</v>
      </c>
      <c r="AU154" s="210" t="s">
        <v>80</v>
      </c>
      <c r="AY154" s="19" t="s">
        <v>123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9" t="s">
        <v>35</v>
      </c>
      <c r="BK154" s="211">
        <f>ROUND(I154*H154,2)</f>
        <v>0</v>
      </c>
      <c r="BL154" s="19" t="s">
        <v>143</v>
      </c>
      <c r="BM154" s="210" t="s">
        <v>232</v>
      </c>
    </row>
    <row r="155" s="2" customFormat="1" ht="24.15" customHeight="1">
      <c r="A155" s="40"/>
      <c r="B155" s="41"/>
      <c r="C155" s="199" t="s">
        <v>233</v>
      </c>
      <c r="D155" s="199" t="s">
        <v>126</v>
      </c>
      <c r="E155" s="200" t="s">
        <v>234</v>
      </c>
      <c r="F155" s="201" t="s">
        <v>235</v>
      </c>
      <c r="G155" s="202" t="s">
        <v>129</v>
      </c>
      <c r="H155" s="203">
        <v>79.560000000000002</v>
      </c>
      <c r="I155" s="204"/>
      <c r="J155" s="205">
        <f>ROUND(I155*H155,2)</f>
        <v>0</v>
      </c>
      <c r="K155" s="201" t="s">
        <v>130</v>
      </c>
      <c r="L155" s="46"/>
      <c r="M155" s="206" t="s">
        <v>19</v>
      </c>
      <c r="N155" s="207" t="s">
        <v>45</v>
      </c>
      <c r="O155" s="86"/>
      <c r="P155" s="208">
        <f>O155*H155</f>
        <v>0</v>
      </c>
      <c r="Q155" s="208">
        <v>0</v>
      </c>
      <c r="R155" s="208">
        <f>Q155*H155</f>
        <v>0</v>
      </c>
      <c r="S155" s="208">
        <v>0</v>
      </c>
      <c r="T155" s="209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0" t="s">
        <v>143</v>
      </c>
      <c r="AT155" s="210" t="s">
        <v>126</v>
      </c>
      <c r="AU155" s="210" t="s">
        <v>80</v>
      </c>
      <c r="AY155" s="19" t="s">
        <v>123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9" t="s">
        <v>35</v>
      </c>
      <c r="BK155" s="211">
        <f>ROUND(I155*H155,2)</f>
        <v>0</v>
      </c>
      <c r="BL155" s="19" t="s">
        <v>143</v>
      </c>
      <c r="BM155" s="210" t="s">
        <v>236</v>
      </c>
    </row>
    <row r="156" s="2" customFormat="1">
      <c r="A156" s="40"/>
      <c r="B156" s="41"/>
      <c r="C156" s="42"/>
      <c r="D156" s="212" t="s">
        <v>133</v>
      </c>
      <c r="E156" s="42"/>
      <c r="F156" s="213" t="s">
        <v>237</v>
      </c>
      <c r="G156" s="42"/>
      <c r="H156" s="42"/>
      <c r="I156" s="214"/>
      <c r="J156" s="42"/>
      <c r="K156" s="42"/>
      <c r="L156" s="46"/>
      <c r="M156" s="215"/>
      <c r="N156" s="216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133</v>
      </c>
      <c r="AU156" s="19" t="s">
        <v>80</v>
      </c>
    </row>
    <row r="157" s="13" customFormat="1">
      <c r="A157" s="13"/>
      <c r="B157" s="217"/>
      <c r="C157" s="218"/>
      <c r="D157" s="219" t="s">
        <v>135</v>
      </c>
      <c r="E157" s="220" t="s">
        <v>19</v>
      </c>
      <c r="F157" s="221" t="s">
        <v>238</v>
      </c>
      <c r="G157" s="218"/>
      <c r="H157" s="220" t="s">
        <v>19</v>
      </c>
      <c r="I157" s="222"/>
      <c r="J157" s="218"/>
      <c r="K157" s="218"/>
      <c r="L157" s="223"/>
      <c r="M157" s="224"/>
      <c r="N157" s="225"/>
      <c r="O157" s="225"/>
      <c r="P157" s="225"/>
      <c r="Q157" s="225"/>
      <c r="R157" s="225"/>
      <c r="S157" s="225"/>
      <c r="T157" s="22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7" t="s">
        <v>135</v>
      </c>
      <c r="AU157" s="227" t="s">
        <v>80</v>
      </c>
      <c r="AV157" s="13" t="s">
        <v>35</v>
      </c>
      <c r="AW157" s="13" t="s">
        <v>34</v>
      </c>
      <c r="AX157" s="13" t="s">
        <v>74</v>
      </c>
      <c r="AY157" s="227" t="s">
        <v>123</v>
      </c>
    </row>
    <row r="158" s="14" customFormat="1">
      <c r="A158" s="14"/>
      <c r="B158" s="228"/>
      <c r="C158" s="229"/>
      <c r="D158" s="219" t="s">
        <v>135</v>
      </c>
      <c r="E158" s="230" t="s">
        <v>19</v>
      </c>
      <c r="F158" s="231" t="s">
        <v>80</v>
      </c>
      <c r="G158" s="229"/>
      <c r="H158" s="232">
        <v>2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8" t="s">
        <v>135</v>
      </c>
      <c r="AU158" s="238" t="s">
        <v>80</v>
      </c>
      <c r="AV158" s="14" t="s">
        <v>80</v>
      </c>
      <c r="AW158" s="14" t="s">
        <v>34</v>
      </c>
      <c r="AX158" s="14" t="s">
        <v>74</v>
      </c>
      <c r="AY158" s="238" t="s">
        <v>123</v>
      </c>
    </row>
    <row r="159" s="13" customFormat="1">
      <c r="A159" s="13"/>
      <c r="B159" s="217"/>
      <c r="C159" s="218"/>
      <c r="D159" s="219" t="s">
        <v>135</v>
      </c>
      <c r="E159" s="220" t="s">
        <v>19</v>
      </c>
      <c r="F159" s="221" t="s">
        <v>239</v>
      </c>
      <c r="G159" s="218"/>
      <c r="H159" s="220" t="s">
        <v>19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7" t="s">
        <v>135</v>
      </c>
      <c r="AU159" s="227" t="s">
        <v>80</v>
      </c>
      <c r="AV159" s="13" t="s">
        <v>35</v>
      </c>
      <c r="AW159" s="13" t="s">
        <v>34</v>
      </c>
      <c r="AX159" s="13" t="s">
        <v>74</v>
      </c>
      <c r="AY159" s="227" t="s">
        <v>123</v>
      </c>
    </row>
    <row r="160" s="14" customFormat="1">
      <c r="A160" s="14"/>
      <c r="B160" s="228"/>
      <c r="C160" s="229"/>
      <c r="D160" s="219" t="s">
        <v>135</v>
      </c>
      <c r="E160" s="230" t="s">
        <v>19</v>
      </c>
      <c r="F160" s="231" t="s">
        <v>240</v>
      </c>
      <c r="G160" s="229"/>
      <c r="H160" s="232">
        <v>2.5600000000000001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8" t="s">
        <v>135</v>
      </c>
      <c r="AU160" s="238" t="s">
        <v>80</v>
      </c>
      <c r="AV160" s="14" t="s">
        <v>80</v>
      </c>
      <c r="AW160" s="14" t="s">
        <v>34</v>
      </c>
      <c r="AX160" s="14" t="s">
        <v>74</v>
      </c>
      <c r="AY160" s="238" t="s">
        <v>123</v>
      </c>
    </row>
    <row r="161" s="13" customFormat="1">
      <c r="A161" s="13"/>
      <c r="B161" s="217"/>
      <c r="C161" s="218"/>
      <c r="D161" s="219" t="s">
        <v>135</v>
      </c>
      <c r="E161" s="220" t="s">
        <v>19</v>
      </c>
      <c r="F161" s="221" t="s">
        <v>241</v>
      </c>
      <c r="G161" s="218"/>
      <c r="H161" s="220" t="s">
        <v>19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7" t="s">
        <v>135</v>
      </c>
      <c r="AU161" s="227" t="s">
        <v>80</v>
      </c>
      <c r="AV161" s="13" t="s">
        <v>35</v>
      </c>
      <c r="AW161" s="13" t="s">
        <v>34</v>
      </c>
      <c r="AX161" s="13" t="s">
        <v>74</v>
      </c>
      <c r="AY161" s="227" t="s">
        <v>123</v>
      </c>
    </row>
    <row r="162" s="14" customFormat="1">
      <c r="A162" s="14"/>
      <c r="B162" s="228"/>
      <c r="C162" s="229"/>
      <c r="D162" s="219" t="s">
        <v>135</v>
      </c>
      <c r="E162" s="230" t="s">
        <v>19</v>
      </c>
      <c r="F162" s="231" t="s">
        <v>242</v>
      </c>
      <c r="G162" s="229"/>
      <c r="H162" s="232">
        <v>75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8" t="s">
        <v>135</v>
      </c>
      <c r="AU162" s="238" t="s">
        <v>80</v>
      </c>
      <c r="AV162" s="14" t="s">
        <v>80</v>
      </c>
      <c r="AW162" s="14" t="s">
        <v>34</v>
      </c>
      <c r="AX162" s="14" t="s">
        <v>74</v>
      </c>
      <c r="AY162" s="238" t="s">
        <v>123</v>
      </c>
    </row>
    <row r="163" s="15" customFormat="1">
      <c r="A163" s="15"/>
      <c r="B163" s="239"/>
      <c r="C163" s="240"/>
      <c r="D163" s="219" t="s">
        <v>135</v>
      </c>
      <c r="E163" s="241" t="s">
        <v>19</v>
      </c>
      <c r="F163" s="242" t="s">
        <v>138</v>
      </c>
      <c r="G163" s="240"/>
      <c r="H163" s="243">
        <v>79.560000000000002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49" t="s">
        <v>135</v>
      </c>
      <c r="AU163" s="249" t="s">
        <v>80</v>
      </c>
      <c r="AV163" s="15" t="s">
        <v>131</v>
      </c>
      <c r="AW163" s="15" t="s">
        <v>34</v>
      </c>
      <c r="AX163" s="15" t="s">
        <v>35</v>
      </c>
      <c r="AY163" s="249" t="s">
        <v>123</v>
      </c>
    </row>
    <row r="164" s="2" customFormat="1" ht="16.5" customHeight="1">
      <c r="A164" s="40"/>
      <c r="B164" s="41"/>
      <c r="C164" s="250" t="s">
        <v>243</v>
      </c>
      <c r="D164" s="250" t="s">
        <v>228</v>
      </c>
      <c r="E164" s="251" t="s">
        <v>244</v>
      </c>
      <c r="F164" s="252" t="s">
        <v>245</v>
      </c>
      <c r="G164" s="253" t="s">
        <v>129</v>
      </c>
      <c r="H164" s="254">
        <v>92.727000000000004</v>
      </c>
      <c r="I164" s="255"/>
      <c r="J164" s="256">
        <f>ROUND(I164*H164,2)</f>
        <v>0</v>
      </c>
      <c r="K164" s="252" t="s">
        <v>130</v>
      </c>
      <c r="L164" s="257"/>
      <c r="M164" s="258" t="s">
        <v>19</v>
      </c>
      <c r="N164" s="259" t="s">
        <v>45</v>
      </c>
      <c r="O164" s="86"/>
      <c r="P164" s="208">
        <f>O164*H164</f>
        <v>0</v>
      </c>
      <c r="Q164" s="208">
        <v>0.0023999999999999998</v>
      </c>
      <c r="R164" s="208">
        <f>Q164*H164</f>
        <v>0.22254479999999999</v>
      </c>
      <c r="S164" s="208">
        <v>0</v>
      </c>
      <c r="T164" s="209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0" t="s">
        <v>231</v>
      </c>
      <c r="AT164" s="210" t="s">
        <v>228</v>
      </c>
      <c r="AU164" s="210" t="s">
        <v>80</v>
      </c>
      <c r="AY164" s="19" t="s">
        <v>123</v>
      </c>
      <c r="BE164" s="211">
        <f>IF(N164="základní",J164,0)</f>
        <v>0</v>
      </c>
      <c r="BF164" s="211">
        <f>IF(N164="snížená",J164,0)</f>
        <v>0</v>
      </c>
      <c r="BG164" s="211">
        <f>IF(N164="zákl. přenesená",J164,0)</f>
        <v>0</v>
      </c>
      <c r="BH164" s="211">
        <f>IF(N164="sníž. přenesená",J164,0)</f>
        <v>0</v>
      </c>
      <c r="BI164" s="211">
        <f>IF(N164="nulová",J164,0)</f>
        <v>0</v>
      </c>
      <c r="BJ164" s="19" t="s">
        <v>35</v>
      </c>
      <c r="BK164" s="211">
        <f>ROUND(I164*H164,2)</f>
        <v>0</v>
      </c>
      <c r="BL164" s="19" t="s">
        <v>143</v>
      </c>
      <c r="BM164" s="210" t="s">
        <v>246</v>
      </c>
    </row>
    <row r="165" s="14" customFormat="1">
      <c r="A165" s="14"/>
      <c r="B165" s="228"/>
      <c r="C165" s="229"/>
      <c r="D165" s="219" t="s">
        <v>135</v>
      </c>
      <c r="E165" s="229"/>
      <c r="F165" s="231" t="s">
        <v>247</v>
      </c>
      <c r="G165" s="229"/>
      <c r="H165" s="232">
        <v>92.727000000000004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8" t="s">
        <v>135</v>
      </c>
      <c r="AU165" s="238" t="s">
        <v>80</v>
      </c>
      <c r="AV165" s="14" t="s">
        <v>80</v>
      </c>
      <c r="AW165" s="14" t="s">
        <v>4</v>
      </c>
      <c r="AX165" s="14" t="s">
        <v>35</v>
      </c>
      <c r="AY165" s="238" t="s">
        <v>123</v>
      </c>
    </row>
    <row r="166" s="2" customFormat="1" ht="24.15" customHeight="1">
      <c r="A166" s="40"/>
      <c r="B166" s="41"/>
      <c r="C166" s="199" t="s">
        <v>248</v>
      </c>
      <c r="D166" s="199" t="s">
        <v>126</v>
      </c>
      <c r="E166" s="200" t="s">
        <v>249</v>
      </c>
      <c r="F166" s="201" t="s">
        <v>250</v>
      </c>
      <c r="G166" s="202" t="s">
        <v>251</v>
      </c>
      <c r="H166" s="203">
        <v>168.315</v>
      </c>
      <c r="I166" s="204"/>
      <c r="J166" s="205">
        <f>ROUND(I166*H166,2)</f>
        <v>0</v>
      </c>
      <c r="K166" s="201" t="s">
        <v>130</v>
      </c>
      <c r="L166" s="46"/>
      <c r="M166" s="206" t="s">
        <v>19</v>
      </c>
      <c r="N166" s="207" t="s">
        <v>45</v>
      </c>
      <c r="O166" s="86"/>
      <c r="P166" s="208">
        <f>O166*H166</f>
        <v>0</v>
      </c>
      <c r="Q166" s="208">
        <v>0.00115</v>
      </c>
      <c r="R166" s="208">
        <f>Q166*H166</f>
        <v>0.19356224999999999</v>
      </c>
      <c r="S166" s="208">
        <v>0</v>
      </c>
      <c r="T166" s="209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0" t="s">
        <v>143</v>
      </c>
      <c r="AT166" s="210" t="s">
        <v>126</v>
      </c>
      <c r="AU166" s="210" t="s">
        <v>80</v>
      </c>
      <c r="AY166" s="19" t="s">
        <v>123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19" t="s">
        <v>35</v>
      </c>
      <c r="BK166" s="211">
        <f>ROUND(I166*H166,2)</f>
        <v>0</v>
      </c>
      <c r="BL166" s="19" t="s">
        <v>143</v>
      </c>
      <c r="BM166" s="210" t="s">
        <v>252</v>
      </c>
    </row>
    <row r="167" s="2" customFormat="1">
      <c r="A167" s="40"/>
      <c r="B167" s="41"/>
      <c r="C167" s="42"/>
      <c r="D167" s="212" t="s">
        <v>133</v>
      </c>
      <c r="E167" s="42"/>
      <c r="F167" s="213" t="s">
        <v>253</v>
      </c>
      <c r="G167" s="42"/>
      <c r="H167" s="42"/>
      <c r="I167" s="214"/>
      <c r="J167" s="42"/>
      <c r="K167" s="42"/>
      <c r="L167" s="46"/>
      <c r="M167" s="215"/>
      <c r="N167" s="216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133</v>
      </c>
      <c r="AU167" s="19" t="s">
        <v>80</v>
      </c>
    </row>
    <row r="168" s="13" customFormat="1">
      <c r="A168" s="13"/>
      <c r="B168" s="217"/>
      <c r="C168" s="218"/>
      <c r="D168" s="219" t="s">
        <v>135</v>
      </c>
      <c r="E168" s="220" t="s">
        <v>19</v>
      </c>
      <c r="F168" s="221" t="s">
        <v>254</v>
      </c>
      <c r="G168" s="218"/>
      <c r="H168" s="220" t="s">
        <v>19</v>
      </c>
      <c r="I168" s="222"/>
      <c r="J168" s="218"/>
      <c r="K168" s="218"/>
      <c r="L168" s="223"/>
      <c r="M168" s="224"/>
      <c r="N168" s="225"/>
      <c r="O168" s="225"/>
      <c r="P168" s="225"/>
      <c r="Q168" s="225"/>
      <c r="R168" s="225"/>
      <c r="S168" s="225"/>
      <c r="T168" s="22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7" t="s">
        <v>135</v>
      </c>
      <c r="AU168" s="227" t="s">
        <v>80</v>
      </c>
      <c r="AV168" s="13" t="s">
        <v>35</v>
      </c>
      <c r="AW168" s="13" t="s">
        <v>34</v>
      </c>
      <c r="AX168" s="13" t="s">
        <v>74</v>
      </c>
      <c r="AY168" s="227" t="s">
        <v>123</v>
      </c>
    </row>
    <row r="169" s="14" customFormat="1">
      <c r="A169" s="14"/>
      <c r="B169" s="228"/>
      <c r="C169" s="229"/>
      <c r="D169" s="219" t="s">
        <v>135</v>
      </c>
      <c r="E169" s="230" t="s">
        <v>19</v>
      </c>
      <c r="F169" s="231" t="s">
        <v>255</v>
      </c>
      <c r="G169" s="229"/>
      <c r="H169" s="232">
        <v>168.315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38" t="s">
        <v>135</v>
      </c>
      <c r="AU169" s="238" t="s">
        <v>80</v>
      </c>
      <c r="AV169" s="14" t="s">
        <v>80</v>
      </c>
      <c r="AW169" s="14" t="s">
        <v>34</v>
      </c>
      <c r="AX169" s="14" t="s">
        <v>74</v>
      </c>
      <c r="AY169" s="238" t="s">
        <v>123</v>
      </c>
    </row>
    <row r="170" s="15" customFormat="1">
      <c r="A170" s="15"/>
      <c r="B170" s="239"/>
      <c r="C170" s="240"/>
      <c r="D170" s="219" t="s">
        <v>135</v>
      </c>
      <c r="E170" s="241" t="s">
        <v>19</v>
      </c>
      <c r="F170" s="242" t="s">
        <v>138</v>
      </c>
      <c r="G170" s="240"/>
      <c r="H170" s="243">
        <v>168.315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49" t="s">
        <v>135</v>
      </c>
      <c r="AU170" s="249" t="s">
        <v>80</v>
      </c>
      <c r="AV170" s="15" t="s">
        <v>131</v>
      </c>
      <c r="AW170" s="15" t="s">
        <v>34</v>
      </c>
      <c r="AX170" s="15" t="s">
        <v>35</v>
      </c>
      <c r="AY170" s="249" t="s">
        <v>123</v>
      </c>
    </row>
    <row r="171" s="2" customFormat="1" ht="24.15" customHeight="1">
      <c r="A171" s="40"/>
      <c r="B171" s="41"/>
      <c r="C171" s="199" t="s">
        <v>256</v>
      </c>
      <c r="D171" s="199" t="s">
        <v>126</v>
      </c>
      <c r="E171" s="200" t="s">
        <v>257</v>
      </c>
      <c r="F171" s="201" t="s">
        <v>258</v>
      </c>
      <c r="G171" s="202" t="s">
        <v>251</v>
      </c>
      <c r="H171" s="203">
        <v>156.315</v>
      </c>
      <c r="I171" s="204"/>
      <c r="J171" s="205">
        <f>ROUND(I171*H171,2)</f>
        <v>0</v>
      </c>
      <c r="K171" s="201" t="s">
        <v>130</v>
      </c>
      <c r="L171" s="46"/>
      <c r="M171" s="206" t="s">
        <v>19</v>
      </c>
      <c r="N171" s="207" t="s">
        <v>45</v>
      </c>
      <c r="O171" s="86"/>
      <c r="P171" s="208">
        <f>O171*H171</f>
        <v>0</v>
      </c>
      <c r="Q171" s="208">
        <v>0.00063000000000000003</v>
      </c>
      <c r="R171" s="208">
        <f>Q171*H171</f>
        <v>0.098478450000000009</v>
      </c>
      <c r="S171" s="208">
        <v>0</v>
      </c>
      <c r="T171" s="20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0" t="s">
        <v>143</v>
      </c>
      <c r="AT171" s="210" t="s">
        <v>126</v>
      </c>
      <c r="AU171" s="210" t="s">
        <v>80</v>
      </c>
      <c r="AY171" s="19" t="s">
        <v>123</v>
      </c>
      <c r="BE171" s="211">
        <f>IF(N171="základní",J171,0)</f>
        <v>0</v>
      </c>
      <c r="BF171" s="211">
        <f>IF(N171="snížená",J171,0)</f>
        <v>0</v>
      </c>
      <c r="BG171" s="211">
        <f>IF(N171="zákl. přenesená",J171,0)</f>
        <v>0</v>
      </c>
      <c r="BH171" s="211">
        <f>IF(N171="sníž. přenesená",J171,0)</f>
        <v>0</v>
      </c>
      <c r="BI171" s="211">
        <f>IF(N171="nulová",J171,0)</f>
        <v>0</v>
      </c>
      <c r="BJ171" s="19" t="s">
        <v>35</v>
      </c>
      <c r="BK171" s="211">
        <f>ROUND(I171*H171,2)</f>
        <v>0</v>
      </c>
      <c r="BL171" s="19" t="s">
        <v>143</v>
      </c>
      <c r="BM171" s="210" t="s">
        <v>259</v>
      </c>
    </row>
    <row r="172" s="2" customFormat="1">
      <c r="A172" s="40"/>
      <c r="B172" s="41"/>
      <c r="C172" s="42"/>
      <c r="D172" s="212" t="s">
        <v>133</v>
      </c>
      <c r="E172" s="42"/>
      <c r="F172" s="213" t="s">
        <v>260</v>
      </c>
      <c r="G172" s="42"/>
      <c r="H172" s="42"/>
      <c r="I172" s="214"/>
      <c r="J172" s="42"/>
      <c r="K172" s="42"/>
      <c r="L172" s="46"/>
      <c r="M172" s="215"/>
      <c r="N172" s="216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133</v>
      </c>
      <c r="AU172" s="19" t="s">
        <v>80</v>
      </c>
    </row>
    <row r="173" s="13" customFormat="1">
      <c r="A173" s="13"/>
      <c r="B173" s="217"/>
      <c r="C173" s="218"/>
      <c r="D173" s="219" t="s">
        <v>135</v>
      </c>
      <c r="E173" s="220" t="s">
        <v>19</v>
      </c>
      <c r="F173" s="221" t="s">
        <v>261</v>
      </c>
      <c r="G173" s="218"/>
      <c r="H173" s="220" t="s">
        <v>19</v>
      </c>
      <c r="I173" s="222"/>
      <c r="J173" s="218"/>
      <c r="K173" s="218"/>
      <c r="L173" s="223"/>
      <c r="M173" s="224"/>
      <c r="N173" s="225"/>
      <c r="O173" s="225"/>
      <c r="P173" s="225"/>
      <c r="Q173" s="225"/>
      <c r="R173" s="225"/>
      <c r="S173" s="225"/>
      <c r="T173" s="22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7" t="s">
        <v>135</v>
      </c>
      <c r="AU173" s="227" t="s">
        <v>80</v>
      </c>
      <c r="AV173" s="13" t="s">
        <v>35</v>
      </c>
      <c r="AW173" s="13" t="s">
        <v>34</v>
      </c>
      <c r="AX173" s="13" t="s">
        <v>74</v>
      </c>
      <c r="AY173" s="227" t="s">
        <v>123</v>
      </c>
    </row>
    <row r="174" s="14" customFormat="1">
      <c r="A174" s="14"/>
      <c r="B174" s="228"/>
      <c r="C174" s="229"/>
      <c r="D174" s="219" t="s">
        <v>135</v>
      </c>
      <c r="E174" s="230" t="s">
        <v>19</v>
      </c>
      <c r="F174" s="231" t="s">
        <v>262</v>
      </c>
      <c r="G174" s="229"/>
      <c r="H174" s="232">
        <v>156.315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38" t="s">
        <v>135</v>
      </c>
      <c r="AU174" s="238" t="s">
        <v>80</v>
      </c>
      <c r="AV174" s="14" t="s">
        <v>80</v>
      </c>
      <c r="AW174" s="14" t="s">
        <v>34</v>
      </c>
      <c r="AX174" s="14" t="s">
        <v>74</v>
      </c>
      <c r="AY174" s="238" t="s">
        <v>123</v>
      </c>
    </row>
    <row r="175" s="15" customFormat="1">
      <c r="A175" s="15"/>
      <c r="B175" s="239"/>
      <c r="C175" s="240"/>
      <c r="D175" s="219" t="s">
        <v>135</v>
      </c>
      <c r="E175" s="241" t="s">
        <v>19</v>
      </c>
      <c r="F175" s="242" t="s">
        <v>138</v>
      </c>
      <c r="G175" s="240"/>
      <c r="H175" s="243">
        <v>156.315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49" t="s">
        <v>135</v>
      </c>
      <c r="AU175" s="249" t="s">
        <v>80</v>
      </c>
      <c r="AV175" s="15" t="s">
        <v>131</v>
      </c>
      <c r="AW175" s="15" t="s">
        <v>34</v>
      </c>
      <c r="AX175" s="15" t="s">
        <v>35</v>
      </c>
      <c r="AY175" s="249" t="s">
        <v>123</v>
      </c>
    </row>
    <row r="176" s="2" customFormat="1" ht="24.15" customHeight="1">
      <c r="A176" s="40"/>
      <c r="B176" s="41"/>
      <c r="C176" s="199" t="s">
        <v>7</v>
      </c>
      <c r="D176" s="199" t="s">
        <v>126</v>
      </c>
      <c r="E176" s="200" t="s">
        <v>263</v>
      </c>
      <c r="F176" s="201" t="s">
        <v>264</v>
      </c>
      <c r="G176" s="202" t="s">
        <v>251</v>
      </c>
      <c r="H176" s="203">
        <v>12</v>
      </c>
      <c r="I176" s="204"/>
      <c r="J176" s="205">
        <f>ROUND(I176*H176,2)</f>
        <v>0</v>
      </c>
      <c r="K176" s="201" t="s">
        <v>130</v>
      </c>
      <c r="L176" s="46"/>
      <c r="M176" s="206" t="s">
        <v>19</v>
      </c>
      <c r="N176" s="207" t="s">
        <v>45</v>
      </c>
      <c r="O176" s="86"/>
      <c r="P176" s="208">
        <f>O176*H176</f>
        <v>0</v>
      </c>
      <c r="Q176" s="208">
        <v>0.00044999999999999999</v>
      </c>
      <c r="R176" s="208">
        <f>Q176*H176</f>
        <v>0.0054000000000000003</v>
      </c>
      <c r="S176" s="208">
        <v>0</v>
      </c>
      <c r="T176" s="20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0" t="s">
        <v>143</v>
      </c>
      <c r="AT176" s="210" t="s">
        <v>126</v>
      </c>
      <c r="AU176" s="210" t="s">
        <v>80</v>
      </c>
      <c r="AY176" s="19" t="s">
        <v>123</v>
      </c>
      <c r="BE176" s="211">
        <f>IF(N176="základní",J176,0)</f>
        <v>0</v>
      </c>
      <c r="BF176" s="211">
        <f>IF(N176="snížená",J176,0)</f>
        <v>0</v>
      </c>
      <c r="BG176" s="211">
        <f>IF(N176="zákl. přenesená",J176,0)</f>
        <v>0</v>
      </c>
      <c r="BH176" s="211">
        <f>IF(N176="sníž. přenesená",J176,0)</f>
        <v>0</v>
      </c>
      <c r="BI176" s="211">
        <f>IF(N176="nulová",J176,0)</f>
        <v>0</v>
      </c>
      <c r="BJ176" s="19" t="s">
        <v>35</v>
      </c>
      <c r="BK176" s="211">
        <f>ROUND(I176*H176,2)</f>
        <v>0</v>
      </c>
      <c r="BL176" s="19" t="s">
        <v>143</v>
      </c>
      <c r="BM176" s="210" t="s">
        <v>265</v>
      </c>
    </row>
    <row r="177" s="2" customFormat="1">
      <c r="A177" s="40"/>
      <c r="B177" s="41"/>
      <c r="C177" s="42"/>
      <c r="D177" s="212" t="s">
        <v>133</v>
      </c>
      <c r="E177" s="42"/>
      <c r="F177" s="213" t="s">
        <v>266</v>
      </c>
      <c r="G177" s="42"/>
      <c r="H177" s="42"/>
      <c r="I177" s="214"/>
      <c r="J177" s="42"/>
      <c r="K177" s="42"/>
      <c r="L177" s="46"/>
      <c r="M177" s="215"/>
      <c r="N177" s="216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133</v>
      </c>
      <c r="AU177" s="19" t="s">
        <v>80</v>
      </c>
    </row>
    <row r="178" s="13" customFormat="1">
      <c r="A178" s="13"/>
      <c r="B178" s="217"/>
      <c r="C178" s="218"/>
      <c r="D178" s="219" t="s">
        <v>135</v>
      </c>
      <c r="E178" s="220" t="s">
        <v>19</v>
      </c>
      <c r="F178" s="221" t="s">
        <v>136</v>
      </c>
      <c r="G178" s="218"/>
      <c r="H178" s="220" t="s">
        <v>19</v>
      </c>
      <c r="I178" s="222"/>
      <c r="J178" s="218"/>
      <c r="K178" s="218"/>
      <c r="L178" s="223"/>
      <c r="M178" s="224"/>
      <c r="N178" s="225"/>
      <c r="O178" s="225"/>
      <c r="P178" s="225"/>
      <c r="Q178" s="225"/>
      <c r="R178" s="225"/>
      <c r="S178" s="225"/>
      <c r="T178" s="22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7" t="s">
        <v>135</v>
      </c>
      <c r="AU178" s="227" t="s">
        <v>80</v>
      </c>
      <c r="AV178" s="13" t="s">
        <v>35</v>
      </c>
      <c r="AW178" s="13" t="s">
        <v>34</v>
      </c>
      <c r="AX178" s="13" t="s">
        <v>74</v>
      </c>
      <c r="AY178" s="227" t="s">
        <v>123</v>
      </c>
    </row>
    <row r="179" s="14" customFormat="1">
      <c r="A179" s="14"/>
      <c r="B179" s="228"/>
      <c r="C179" s="229"/>
      <c r="D179" s="219" t="s">
        <v>135</v>
      </c>
      <c r="E179" s="230" t="s">
        <v>19</v>
      </c>
      <c r="F179" s="231" t="s">
        <v>267</v>
      </c>
      <c r="G179" s="229"/>
      <c r="H179" s="232">
        <v>12</v>
      </c>
      <c r="I179" s="233"/>
      <c r="J179" s="229"/>
      <c r="K179" s="229"/>
      <c r="L179" s="234"/>
      <c r="M179" s="235"/>
      <c r="N179" s="236"/>
      <c r="O179" s="236"/>
      <c r="P179" s="236"/>
      <c r="Q179" s="236"/>
      <c r="R179" s="236"/>
      <c r="S179" s="236"/>
      <c r="T179" s="23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38" t="s">
        <v>135</v>
      </c>
      <c r="AU179" s="238" t="s">
        <v>80</v>
      </c>
      <c r="AV179" s="14" t="s">
        <v>80</v>
      </c>
      <c r="AW179" s="14" t="s">
        <v>34</v>
      </c>
      <c r="AX179" s="14" t="s">
        <v>74</v>
      </c>
      <c r="AY179" s="238" t="s">
        <v>123</v>
      </c>
    </row>
    <row r="180" s="15" customFormat="1">
      <c r="A180" s="15"/>
      <c r="B180" s="239"/>
      <c r="C180" s="240"/>
      <c r="D180" s="219" t="s">
        <v>135</v>
      </c>
      <c r="E180" s="241" t="s">
        <v>19</v>
      </c>
      <c r="F180" s="242" t="s">
        <v>138</v>
      </c>
      <c r="G180" s="240"/>
      <c r="H180" s="243">
        <v>12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49" t="s">
        <v>135</v>
      </c>
      <c r="AU180" s="249" t="s">
        <v>80</v>
      </c>
      <c r="AV180" s="15" t="s">
        <v>131</v>
      </c>
      <c r="AW180" s="15" t="s">
        <v>34</v>
      </c>
      <c r="AX180" s="15" t="s">
        <v>35</v>
      </c>
      <c r="AY180" s="249" t="s">
        <v>123</v>
      </c>
    </row>
    <row r="181" s="2" customFormat="1" ht="21.75" customHeight="1">
      <c r="A181" s="40"/>
      <c r="B181" s="41"/>
      <c r="C181" s="199" t="s">
        <v>268</v>
      </c>
      <c r="D181" s="199" t="s">
        <v>126</v>
      </c>
      <c r="E181" s="200" t="s">
        <v>269</v>
      </c>
      <c r="F181" s="201" t="s">
        <v>270</v>
      </c>
      <c r="G181" s="202" t="s">
        <v>251</v>
      </c>
      <c r="H181" s="203">
        <v>69.545000000000002</v>
      </c>
      <c r="I181" s="204"/>
      <c r="J181" s="205">
        <f>ROUND(I181*H181,2)</f>
        <v>0</v>
      </c>
      <c r="K181" s="201" t="s">
        <v>130</v>
      </c>
      <c r="L181" s="46"/>
      <c r="M181" s="206" t="s">
        <v>19</v>
      </c>
      <c r="N181" s="207" t="s">
        <v>45</v>
      </c>
      <c r="O181" s="86"/>
      <c r="P181" s="208">
        <f>O181*H181</f>
        <v>0</v>
      </c>
      <c r="Q181" s="208">
        <v>0.0028600000000000001</v>
      </c>
      <c r="R181" s="208">
        <f>Q181*H181</f>
        <v>0.19889870000000001</v>
      </c>
      <c r="S181" s="208">
        <v>0</v>
      </c>
      <c r="T181" s="209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0" t="s">
        <v>143</v>
      </c>
      <c r="AT181" s="210" t="s">
        <v>126</v>
      </c>
      <c r="AU181" s="210" t="s">
        <v>80</v>
      </c>
      <c r="AY181" s="19" t="s">
        <v>123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9" t="s">
        <v>35</v>
      </c>
      <c r="BK181" s="211">
        <f>ROUND(I181*H181,2)</f>
        <v>0</v>
      </c>
      <c r="BL181" s="19" t="s">
        <v>143</v>
      </c>
      <c r="BM181" s="210" t="s">
        <v>271</v>
      </c>
    </row>
    <row r="182" s="2" customFormat="1">
      <c r="A182" s="40"/>
      <c r="B182" s="41"/>
      <c r="C182" s="42"/>
      <c r="D182" s="212" t="s">
        <v>133</v>
      </c>
      <c r="E182" s="42"/>
      <c r="F182" s="213" t="s">
        <v>272</v>
      </c>
      <c r="G182" s="42"/>
      <c r="H182" s="42"/>
      <c r="I182" s="214"/>
      <c r="J182" s="42"/>
      <c r="K182" s="42"/>
      <c r="L182" s="46"/>
      <c r="M182" s="215"/>
      <c r="N182" s="216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133</v>
      </c>
      <c r="AU182" s="19" t="s">
        <v>80</v>
      </c>
    </row>
    <row r="183" s="13" customFormat="1">
      <c r="A183" s="13"/>
      <c r="B183" s="217"/>
      <c r="C183" s="218"/>
      <c r="D183" s="219" t="s">
        <v>135</v>
      </c>
      <c r="E183" s="220" t="s">
        <v>19</v>
      </c>
      <c r="F183" s="221" t="s">
        <v>273</v>
      </c>
      <c r="G183" s="218"/>
      <c r="H183" s="220" t="s">
        <v>19</v>
      </c>
      <c r="I183" s="222"/>
      <c r="J183" s="218"/>
      <c r="K183" s="218"/>
      <c r="L183" s="223"/>
      <c r="M183" s="224"/>
      <c r="N183" s="225"/>
      <c r="O183" s="225"/>
      <c r="P183" s="225"/>
      <c r="Q183" s="225"/>
      <c r="R183" s="225"/>
      <c r="S183" s="225"/>
      <c r="T183" s="22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27" t="s">
        <v>135</v>
      </c>
      <c r="AU183" s="227" t="s">
        <v>80</v>
      </c>
      <c r="AV183" s="13" t="s">
        <v>35</v>
      </c>
      <c r="AW183" s="13" t="s">
        <v>34</v>
      </c>
      <c r="AX183" s="13" t="s">
        <v>74</v>
      </c>
      <c r="AY183" s="227" t="s">
        <v>123</v>
      </c>
    </row>
    <row r="184" s="14" customFormat="1">
      <c r="A184" s="14"/>
      <c r="B184" s="228"/>
      <c r="C184" s="229"/>
      <c r="D184" s="219" t="s">
        <v>135</v>
      </c>
      <c r="E184" s="230" t="s">
        <v>19</v>
      </c>
      <c r="F184" s="231" t="s">
        <v>274</v>
      </c>
      <c r="G184" s="229"/>
      <c r="H184" s="232">
        <v>69.545000000000002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8" t="s">
        <v>135</v>
      </c>
      <c r="AU184" s="238" t="s">
        <v>80</v>
      </c>
      <c r="AV184" s="14" t="s">
        <v>80</v>
      </c>
      <c r="AW184" s="14" t="s">
        <v>34</v>
      </c>
      <c r="AX184" s="14" t="s">
        <v>74</v>
      </c>
      <c r="AY184" s="238" t="s">
        <v>123</v>
      </c>
    </row>
    <row r="185" s="15" customFormat="1">
      <c r="A185" s="15"/>
      <c r="B185" s="239"/>
      <c r="C185" s="240"/>
      <c r="D185" s="219" t="s">
        <v>135</v>
      </c>
      <c r="E185" s="241" t="s">
        <v>19</v>
      </c>
      <c r="F185" s="242" t="s">
        <v>138</v>
      </c>
      <c r="G185" s="240"/>
      <c r="H185" s="243">
        <v>69.545000000000002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49" t="s">
        <v>135</v>
      </c>
      <c r="AU185" s="249" t="s">
        <v>80</v>
      </c>
      <c r="AV185" s="15" t="s">
        <v>131</v>
      </c>
      <c r="AW185" s="15" t="s">
        <v>34</v>
      </c>
      <c r="AX185" s="15" t="s">
        <v>35</v>
      </c>
      <c r="AY185" s="249" t="s">
        <v>123</v>
      </c>
    </row>
    <row r="186" s="2" customFormat="1" ht="37.8" customHeight="1">
      <c r="A186" s="40"/>
      <c r="B186" s="41"/>
      <c r="C186" s="199" t="s">
        <v>275</v>
      </c>
      <c r="D186" s="199" t="s">
        <v>126</v>
      </c>
      <c r="E186" s="200" t="s">
        <v>276</v>
      </c>
      <c r="F186" s="201" t="s">
        <v>277</v>
      </c>
      <c r="G186" s="202" t="s">
        <v>129</v>
      </c>
      <c r="H186" s="203">
        <v>706.53800000000001</v>
      </c>
      <c r="I186" s="204"/>
      <c r="J186" s="205">
        <f>ROUND(I186*H186,2)</f>
        <v>0</v>
      </c>
      <c r="K186" s="201" t="s">
        <v>130</v>
      </c>
      <c r="L186" s="46"/>
      <c r="M186" s="206" t="s">
        <v>19</v>
      </c>
      <c r="N186" s="207" t="s">
        <v>45</v>
      </c>
      <c r="O186" s="86"/>
      <c r="P186" s="208">
        <f>O186*H186</f>
        <v>0</v>
      </c>
      <c r="Q186" s="208">
        <v>5.0000000000000002E-05</v>
      </c>
      <c r="R186" s="208">
        <f>Q186*H186</f>
        <v>0.035326900000000001</v>
      </c>
      <c r="S186" s="208">
        <v>0</v>
      </c>
      <c r="T186" s="209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0" t="s">
        <v>143</v>
      </c>
      <c r="AT186" s="210" t="s">
        <v>126</v>
      </c>
      <c r="AU186" s="210" t="s">
        <v>80</v>
      </c>
      <c r="AY186" s="19" t="s">
        <v>123</v>
      </c>
      <c r="BE186" s="211">
        <f>IF(N186="základní",J186,0)</f>
        <v>0</v>
      </c>
      <c r="BF186" s="211">
        <f>IF(N186="snížená",J186,0)</f>
        <v>0</v>
      </c>
      <c r="BG186" s="211">
        <f>IF(N186="zákl. přenesená",J186,0)</f>
        <v>0</v>
      </c>
      <c r="BH186" s="211">
        <f>IF(N186="sníž. přenesená",J186,0)</f>
        <v>0</v>
      </c>
      <c r="BI186" s="211">
        <f>IF(N186="nulová",J186,0)</f>
        <v>0</v>
      </c>
      <c r="BJ186" s="19" t="s">
        <v>35</v>
      </c>
      <c r="BK186" s="211">
        <f>ROUND(I186*H186,2)</f>
        <v>0</v>
      </c>
      <c r="BL186" s="19" t="s">
        <v>143</v>
      </c>
      <c r="BM186" s="210" t="s">
        <v>278</v>
      </c>
    </row>
    <row r="187" s="2" customFormat="1">
      <c r="A187" s="40"/>
      <c r="B187" s="41"/>
      <c r="C187" s="42"/>
      <c r="D187" s="212" t="s">
        <v>133</v>
      </c>
      <c r="E187" s="42"/>
      <c r="F187" s="213" t="s">
        <v>279</v>
      </c>
      <c r="G187" s="42"/>
      <c r="H187" s="42"/>
      <c r="I187" s="214"/>
      <c r="J187" s="42"/>
      <c r="K187" s="42"/>
      <c r="L187" s="46"/>
      <c r="M187" s="215"/>
      <c r="N187" s="216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133</v>
      </c>
      <c r="AU187" s="19" t="s">
        <v>80</v>
      </c>
    </row>
    <row r="188" s="13" customFormat="1">
      <c r="A188" s="13"/>
      <c r="B188" s="217"/>
      <c r="C188" s="218"/>
      <c r="D188" s="219" t="s">
        <v>135</v>
      </c>
      <c r="E188" s="220" t="s">
        <v>19</v>
      </c>
      <c r="F188" s="221" t="s">
        <v>217</v>
      </c>
      <c r="G188" s="218"/>
      <c r="H188" s="220" t="s">
        <v>19</v>
      </c>
      <c r="I188" s="222"/>
      <c r="J188" s="218"/>
      <c r="K188" s="218"/>
      <c r="L188" s="223"/>
      <c r="M188" s="224"/>
      <c r="N188" s="225"/>
      <c r="O188" s="225"/>
      <c r="P188" s="225"/>
      <c r="Q188" s="225"/>
      <c r="R188" s="225"/>
      <c r="S188" s="225"/>
      <c r="T188" s="22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7" t="s">
        <v>135</v>
      </c>
      <c r="AU188" s="227" t="s">
        <v>80</v>
      </c>
      <c r="AV188" s="13" t="s">
        <v>35</v>
      </c>
      <c r="AW188" s="13" t="s">
        <v>34</v>
      </c>
      <c r="AX188" s="13" t="s">
        <v>74</v>
      </c>
      <c r="AY188" s="227" t="s">
        <v>123</v>
      </c>
    </row>
    <row r="189" s="14" customFormat="1">
      <c r="A189" s="14"/>
      <c r="B189" s="228"/>
      <c r="C189" s="229"/>
      <c r="D189" s="219" t="s">
        <v>135</v>
      </c>
      <c r="E189" s="230" t="s">
        <v>19</v>
      </c>
      <c r="F189" s="231" t="s">
        <v>218</v>
      </c>
      <c r="G189" s="229"/>
      <c r="H189" s="232">
        <v>641.87599999999998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8" t="s">
        <v>135</v>
      </c>
      <c r="AU189" s="238" t="s">
        <v>80</v>
      </c>
      <c r="AV189" s="14" t="s">
        <v>80</v>
      </c>
      <c r="AW189" s="14" t="s">
        <v>34</v>
      </c>
      <c r="AX189" s="14" t="s">
        <v>74</v>
      </c>
      <c r="AY189" s="238" t="s">
        <v>123</v>
      </c>
    </row>
    <row r="190" s="13" customFormat="1">
      <c r="A190" s="13"/>
      <c r="B190" s="217"/>
      <c r="C190" s="218"/>
      <c r="D190" s="219" t="s">
        <v>135</v>
      </c>
      <c r="E190" s="220" t="s">
        <v>19</v>
      </c>
      <c r="F190" s="221" t="s">
        <v>219</v>
      </c>
      <c r="G190" s="218"/>
      <c r="H190" s="220" t="s">
        <v>19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7" t="s">
        <v>135</v>
      </c>
      <c r="AU190" s="227" t="s">
        <v>80</v>
      </c>
      <c r="AV190" s="13" t="s">
        <v>35</v>
      </c>
      <c r="AW190" s="13" t="s">
        <v>34</v>
      </c>
      <c r="AX190" s="13" t="s">
        <v>74</v>
      </c>
      <c r="AY190" s="227" t="s">
        <v>123</v>
      </c>
    </row>
    <row r="191" s="14" customFormat="1">
      <c r="A191" s="14"/>
      <c r="B191" s="228"/>
      <c r="C191" s="229"/>
      <c r="D191" s="219" t="s">
        <v>135</v>
      </c>
      <c r="E191" s="230" t="s">
        <v>19</v>
      </c>
      <c r="F191" s="231" t="s">
        <v>220</v>
      </c>
      <c r="G191" s="229"/>
      <c r="H191" s="232">
        <v>61.590000000000003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8" t="s">
        <v>135</v>
      </c>
      <c r="AU191" s="238" t="s">
        <v>80</v>
      </c>
      <c r="AV191" s="14" t="s">
        <v>80</v>
      </c>
      <c r="AW191" s="14" t="s">
        <v>34</v>
      </c>
      <c r="AX191" s="14" t="s">
        <v>74</v>
      </c>
      <c r="AY191" s="238" t="s">
        <v>123</v>
      </c>
    </row>
    <row r="192" s="13" customFormat="1">
      <c r="A192" s="13"/>
      <c r="B192" s="217"/>
      <c r="C192" s="218"/>
      <c r="D192" s="219" t="s">
        <v>135</v>
      </c>
      <c r="E192" s="220" t="s">
        <v>19</v>
      </c>
      <c r="F192" s="221" t="s">
        <v>136</v>
      </c>
      <c r="G192" s="218"/>
      <c r="H192" s="220" t="s">
        <v>19</v>
      </c>
      <c r="I192" s="222"/>
      <c r="J192" s="218"/>
      <c r="K192" s="218"/>
      <c r="L192" s="223"/>
      <c r="M192" s="224"/>
      <c r="N192" s="225"/>
      <c r="O192" s="225"/>
      <c r="P192" s="225"/>
      <c r="Q192" s="225"/>
      <c r="R192" s="225"/>
      <c r="S192" s="225"/>
      <c r="T192" s="22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7" t="s">
        <v>135</v>
      </c>
      <c r="AU192" s="227" t="s">
        <v>80</v>
      </c>
      <c r="AV192" s="13" t="s">
        <v>35</v>
      </c>
      <c r="AW192" s="13" t="s">
        <v>34</v>
      </c>
      <c r="AX192" s="13" t="s">
        <v>74</v>
      </c>
      <c r="AY192" s="227" t="s">
        <v>123</v>
      </c>
    </row>
    <row r="193" s="14" customFormat="1">
      <c r="A193" s="14"/>
      <c r="B193" s="228"/>
      <c r="C193" s="229"/>
      <c r="D193" s="219" t="s">
        <v>135</v>
      </c>
      <c r="E193" s="230" t="s">
        <v>19</v>
      </c>
      <c r="F193" s="231" t="s">
        <v>221</v>
      </c>
      <c r="G193" s="229"/>
      <c r="H193" s="232">
        <v>3.0720000000000001</v>
      </c>
      <c r="I193" s="233"/>
      <c r="J193" s="229"/>
      <c r="K193" s="229"/>
      <c r="L193" s="234"/>
      <c r="M193" s="235"/>
      <c r="N193" s="236"/>
      <c r="O193" s="236"/>
      <c r="P193" s="236"/>
      <c r="Q193" s="236"/>
      <c r="R193" s="236"/>
      <c r="S193" s="236"/>
      <c r="T193" s="23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38" t="s">
        <v>135</v>
      </c>
      <c r="AU193" s="238" t="s">
        <v>80</v>
      </c>
      <c r="AV193" s="14" t="s">
        <v>80</v>
      </c>
      <c r="AW193" s="14" t="s">
        <v>34</v>
      </c>
      <c r="AX193" s="14" t="s">
        <v>74</v>
      </c>
      <c r="AY193" s="238" t="s">
        <v>123</v>
      </c>
    </row>
    <row r="194" s="15" customFormat="1">
      <c r="A194" s="15"/>
      <c r="B194" s="239"/>
      <c r="C194" s="240"/>
      <c r="D194" s="219" t="s">
        <v>135</v>
      </c>
      <c r="E194" s="241" t="s">
        <v>19</v>
      </c>
      <c r="F194" s="242" t="s">
        <v>138</v>
      </c>
      <c r="G194" s="240"/>
      <c r="H194" s="243">
        <v>706.53800000000001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49" t="s">
        <v>135</v>
      </c>
      <c r="AU194" s="249" t="s">
        <v>80</v>
      </c>
      <c r="AV194" s="15" t="s">
        <v>131</v>
      </c>
      <c r="AW194" s="15" t="s">
        <v>34</v>
      </c>
      <c r="AX194" s="15" t="s">
        <v>35</v>
      </c>
      <c r="AY194" s="249" t="s">
        <v>123</v>
      </c>
    </row>
    <row r="195" s="2" customFormat="1" ht="16.5" customHeight="1">
      <c r="A195" s="40"/>
      <c r="B195" s="41"/>
      <c r="C195" s="250" t="s">
        <v>280</v>
      </c>
      <c r="D195" s="250" t="s">
        <v>228</v>
      </c>
      <c r="E195" s="251" t="s">
        <v>281</v>
      </c>
      <c r="F195" s="252" t="s">
        <v>282</v>
      </c>
      <c r="G195" s="253" t="s">
        <v>129</v>
      </c>
      <c r="H195" s="254">
        <v>823.47000000000003</v>
      </c>
      <c r="I195" s="255"/>
      <c r="J195" s="256">
        <f>ROUND(I195*H195,2)</f>
        <v>0</v>
      </c>
      <c r="K195" s="252" t="s">
        <v>130</v>
      </c>
      <c r="L195" s="257"/>
      <c r="M195" s="258" t="s">
        <v>19</v>
      </c>
      <c r="N195" s="259" t="s">
        <v>45</v>
      </c>
      <c r="O195" s="86"/>
      <c r="P195" s="208">
        <f>O195*H195</f>
        <v>0</v>
      </c>
      <c r="Q195" s="208">
        <v>0.0025400000000000002</v>
      </c>
      <c r="R195" s="208">
        <f>Q195*H195</f>
        <v>2.0916138000000002</v>
      </c>
      <c r="S195" s="208">
        <v>0</v>
      </c>
      <c r="T195" s="209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0" t="s">
        <v>231</v>
      </c>
      <c r="AT195" s="210" t="s">
        <v>228</v>
      </c>
      <c r="AU195" s="210" t="s">
        <v>80</v>
      </c>
      <c r="AY195" s="19" t="s">
        <v>123</v>
      </c>
      <c r="BE195" s="211">
        <f>IF(N195="základní",J195,0)</f>
        <v>0</v>
      </c>
      <c r="BF195" s="211">
        <f>IF(N195="snížená",J195,0)</f>
        <v>0</v>
      </c>
      <c r="BG195" s="211">
        <f>IF(N195="zákl. přenesená",J195,0)</f>
        <v>0</v>
      </c>
      <c r="BH195" s="211">
        <f>IF(N195="sníž. přenesená",J195,0)</f>
        <v>0</v>
      </c>
      <c r="BI195" s="211">
        <f>IF(N195="nulová",J195,0)</f>
        <v>0</v>
      </c>
      <c r="BJ195" s="19" t="s">
        <v>35</v>
      </c>
      <c r="BK195" s="211">
        <f>ROUND(I195*H195,2)</f>
        <v>0</v>
      </c>
      <c r="BL195" s="19" t="s">
        <v>143</v>
      </c>
      <c r="BM195" s="210" t="s">
        <v>283</v>
      </c>
    </row>
    <row r="196" s="14" customFormat="1">
      <c r="A196" s="14"/>
      <c r="B196" s="228"/>
      <c r="C196" s="229"/>
      <c r="D196" s="219" t="s">
        <v>135</v>
      </c>
      <c r="E196" s="229"/>
      <c r="F196" s="231" t="s">
        <v>284</v>
      </c>
      <c r="G196" s="229"/>
      <c r="H196" s="232">
        <v>823.47000000000003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8" t="s">
        <v>135</v>
      </c>
      <c r="AU196" s="238" t="s">
        <v>80</v>
      </c>
      <c r="AV196" s="14" t="s">
        <v>80</v>
      </c>
      <c r="AW196" s="14" t="s">
        <v>4</v>
      </c>
      <c r="AX196" s="14" t="s">
        <v>35</v>
      </c>
      <c r="AY196" s="238" t="s">
        <v>123</v>
      </c>
    </row>
    <row r="197" s="2" customFormat="1" ht="24.15" customHeight="1">
      <c r="A197" s="40"/>
      <c r="B197" s="41"/>
      <c r="C197" s="199" t="s">
        <v>285</v>
      </c>
      <c r="D197" s="199" t="s">
        <v>126</v>
      </c>
      <c r="E197" s="200" t="s">
        <v>286</v>
      </c>
      <c r="F197" s="201" t="s">
        <v>287</v>
      </c>
      <c r="G197" s="202" t="s">
        <v>129</v>
      </c>
      <c r="H197" s="203">
        <v>706.53800000000001</v>
      </c>
      <c r="I197" s="204"/>
      <c r="J197" s="205">
        <f>ROUND(I197*H197,2)</f>
        <v>0</v>
      </c>
      <c r="K197" s="201" t="s">
        <v>130</v>
      </c>
      <c r="L197" s="46"/>
      <c r="M197" s="206" t="s">
        <v>19</v>
      </c>
      <c r="N197" s="207" t="s">
        <v>45</v>
      </c>
      <c r="O197" s="86"/>
      <c r="P197" s="208">
        <f>O197*H197</f>
        <v>0</v>
      </c>
      <c r="Q197" s="208">
        <v>0</v>
      </c>
      <c r="R197" s="208">
        <f>Q197*H197</f>
        <v>0</v>
      </c>
      <c r="S197" s="208">
        <v>0.0035999999999999999</v>
      </c>
      <c r="T197" s="209">
        <f>S197*H197</f>
        <v>2.5435368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0" t="s">
        <v>143</v>
      </c>
      <c r="AT197" s="210" t="s">
        <v>126</v>
      </c>
      <c r="AU197" s="210" t="s">
        <v>80</v>
      </c>
      <c r="AY197" s="19" t="s">
        <v>123</v>
      </c>
      <c r="BE197" s="211">
        <f>IF(N197="základní",J197,0)</f>
        <v>0</v>
      </c>
      <c r="BF197" s="211">
        <f>IF(N197="snížená",J197,0)</f>
        <v>0</v>
      </c>
      <c r="BG197" s="211">
        <f>IF(N197="zákl. přenesená",J197,0)</f>
        <v>0</v>
      </c>
      <c r="BH197" s="211">
        <f>IF(N197="sníž. přenesená",J197,0)</f>
        <v>0</v>
      </c>
      <c r="BI197" s="211">
        <f>IF(N197="nulová",J197,0)</f>
        <v>0</v>
      </c>
      <c r="BJ197" s="19" t="s">
        <v>35</v>
      </c>
      <c r="BK197" s="211">
        <f>ROUND(I197*H197,2)</f>
        <v>0</v>
      </c>
      <c r="BL197" s="19" t="s">
        <v>143</v>
      </c>
      <c r="BM197" s="210" t="s">
        <v>288</v>
      </c>
    </row>
    <row r="198" s="2" customFormat="1">
      <c r="A198" s="40"/>
      <c r="B198" s="41"/>
      <c r="C198" s="42"/>
      <c r="D198" s="212" t="s">
        <v>133</v>
      </c>
      <c r="E198" s="42"/>
      <c r="F198" s="213" t="s">
        <v>289</v>
      </c>
      <c r="G198" s="42"/>
      <c r="H198" s="42"/>
      <c r="I198" s="214"/>
      <c r="J198" s="42"/>
      <c r="K198" s="42"/>
      <c r="L198" s="46"/>
      <c r="M198" s="215"/>
      <c r="N198" s="216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133</v>
      </c>
      <c r="AU198" s="19" t="s">
        <v>80</v>
      </c>
    </row>
    <row r="199" s="13" customFormat="1">
      <c r="A199" s="13"/>
      <c r="B199" s="217"/>
      <c r="C199" s="218"/>
      <c r="D199" s="219" t="s">
        <v>135</v>
      </c>
      <c r="E199" s="220" t="s">
        <v>19</v>
      </c>
      <c r="F199" s="221" t="s">
        <v>217</v>
      </c>
      <c r="G199" s="218"/>
      <c r="H199" s="220" t="s">
        <v>19</v>
      </c>
      <c r="I199" s="222"/>
      <c r="J199" s="218"/>
      <c r="K199" s="218"/>
      <c r="L199" s="223"/>
      <c r="M199" s="224"/>
      <c r="N199" s="225"/>
      <c r="O199" s="225"/>
      <c r="P199" s="225"/>
      <c r="Q199" s="225"/>
      <c r="R199" s="225"/>
      <c r="S199" s="225"/>
      <c r="T199" s="22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7" t="s">
        <v>135</v>
      </c>
      <c r="AU199" s="227" t="s">
        <v>80</v>
      </c>
      <c r="AV199" s="13" t="s">
        <v>35</v>
      </c>
      <c r="AW199" s="13" t="s">
        <v>34</v>
      </c>
      <c r="AX199" s="13" t="s">
        <v>74</v>
      </c>
      <c r="AY199" s="227" t="s">
        <v>123</v>
      </c>
    </row>
    <row r="200" s="14" customFormat="1">
      <c r="A200" s="14"/>
      <c r="B200" s="228"/>
      <c r="C200" s="229"/>
      <c r="D200" s="219" t="s">
        <v>135</v>
      </c>
      <c r="E200" s="230" t="s">
        <v>19</v>
      </c>
      <c r="F200" s="231" t="s">
        <v>218</v>
      </c>
      <c r="G200" s="229"/>
      <c r="H200" s="232">
        <v>641.87599999999998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8" t="s">
        <v>135</v>
      </c>
      <c r="AU200" s="238" t="s">
        <v>80</v>
      </c>
      <c r="AV200" s="14" t="s">
        <v>80</v>
      </c>
      <c r="AW200" s="14" t="s">
        <v>34</v>
      </c>
      <c r="AX200" s="14" t="s">
        <v>74</v>
      </c>
      <c r="AY200" s="238" t="s">
        <v>123</v>
      </c>
    </row>
    <row r="201" s="13" customFormat="1">
      <c r="A201" s="13"/>
      <c r="B201" s="217"/>
      <c r="C201" s="218"/>
      <c r="D201" s="219" t="s">
        <v>135</v>
      </c>
      <c r="E201" s="220" t="s">
        <v>19</v>
      </c>
      <c r="F201" s="221" t="s">
        <v>219</v>
      </c>
      <c r="G201" s="218"/>
      <c r="H201" s="220" t="s">
        <v>19</v>
      </c>
      <c r="I201" s="222"/>
      <c r="J201" s="218"/>
      <c r="K201" s="218"/>
      <c r="L201" s="223"/>
      <c r="M201" s="224"/>
      <c r="N201" s="225"/>
      <c r="O201" s="225"/>
      <c r="P201" s="225"/>
      <c r="Q201" s="225"/>
      <c r="R201" s="225"/>
      <c r="S201" s="225"/>
      <c r="T201" s="22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7" t="s">
        <v>135</v>
      </c>
      <c r="AU201" s="227" t="s">
        <v>80</v>
      </c>
      <c r="AV201" s="13" t="s">
        <v>35</v>
      </c>
      <c r="AW201" s="13" t="s">
        <v>34</v>
      </c>
      <c r="AX201" s="13" t="s">
        <v>74</v>
      </c>
      <c r="AY201" s="227" t="s">
        <v>123</v>
      </c>
    </row>
    <row r="202" s="14" customFormat="1">
      <c r="A202" s="14"/>
      <c r="B202" s="228"/>
      <c r="C202" s="229"/>
      <c r="D202" s="219" t="s">
        <v>135</v>
      </c>
      <c r="E202" s="230" t="s">
        <v>19</v>
      </c>
      <c r="F202" s="231" t="s">
        <v>220</v>
      </c>
      <c r="G202" s="229"/>
      <c r="H202" s="232">
        <v>61.590000000000003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8" t="s">
        <v>135</v>
      </c>
      <c r="AU202" s="238" t="s">
        <v>80</v>
      </c>
      <c r="AV202" s="14" t="s">
        <v>80</v>
      </c>
      <c r="AW202" s="14" t="s">
        <v>34</v>
      </c>
      <c r="AX202" s="14" t="s">
        <v>74</v>
      </c>
      <c r="AY202" s="238" t="s">
        <v>123</v>
      </c>
    </row>
    <row r="203" s="13" customFormat="1">
      <c r="A203" s="13"/>
      <c r="B203" s="217"/>
      <c r="C203" s="218"/>
      <c r="D203" s="219" t="s">
        <v>135</v>
      </c>
      <c r="E203" s="220" t="s">
        <v>19</v>
      </c>
      <c r="F203" s="221" t="s">
        <v>136</v>
      </c>
      <c r="G203" s="218"/>
      <c r="H203" s="220" t="s">
        <v>19</v>
      </c>
      <c r="I203" s="222"/>
      <c r="J203" s="218"/>
      <c r="K203" s="218"/>
      <c r="L203" s="223"/>
      <c r="M203" s="224"/>
      <c r="N203" s="225"/>
      <c r="O203" s="225"/>
      <c r="P203" s="225"/>
      <c r="Q203" s="225"/>
      <c r="R203" s="225"/>
      <c r="S203" s="225"/>
      <c r="T203" s="22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7" t="s">
        <v>135</v>
      </c>
      <c r="AU203" s="227" t="s">
        <v>80</v>
      </c>
      <c r="AV203" s="13" t="s">
        <v>35</v>
      </c>
      <c r="AW203" s="13" t="s">
        <v>34</v>
      </c>
      <c r="AX203" s="13" t="s">
        <v>74</v>
      </c>
      <c r="AY203" s="227" t="s">
        <v>123</v>
      </c>
    </row>
    <row r="204" s="14" customFormat="1">
      <c r="A204" s="14"/>
      <c r="B204" s="228"/>
      <c r="C204" s="229"/>
      <c r="D204" s="219" t="s">
        <v>135</v>
      </c>
      <c r="E204" s="230" t="s">
        <v>19</v>
      </c>
      <c r="F204" s="231" t="s">
        <v>221</v>
      </c>
      <c r="G204" s="229"/>
      <c r="H204" s="232">
        <v>3.0720000000000001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8" t="s">
        <v>135</v>
      </c>
      <c r="AU204" s="238" t="s">
        <v>80</v>
      </c>
      <c r="AV204" s="14" t="s">
        <v>80</v>
      </c>
      <c r="AW204" s="14" t="s">
        <v>34</v>
      </c>
      <c r="AX204" s="14" t="s">
        <v>74</v>
      </c>
      <c r="AY204" s="238" t="s">
        <v>123</v>
      </c>
    </row>
    <row r="205" s="15" customFormat="1">
      <c r="A205" s="15"/>
      <c r="B205" s="239"/>
      <c r="C205" s="240"/>
      <c r="D205" s="219" t="s">
        <v>135</v>
      </c>
      <c r="E205" s="241" t="s">
        <v>19</v>
      </c>
      <c r="F205" s="242" t="s">
        <v>138</v>
      </c>
      <c r="G205" s="240"/>
      <c r="H205" s="243">
        <v>706.53800000000001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49" t="s">
        <v>135</v>
      </c>
      <c r="AU205" s="249" t="s">
        <v>80</v>
      </c>
      <c r="AV205" s="15" t="s">
        <v>131</v>
      </c>
      <c r="AW205" s="15" t="s">
        <v>34</v>
      </c>
      <c r="AX205" s="15" t="s">
        <v>35</v>
      </c>
      <c r="AY205" s="249" t="s">
        <v>123</v>
      </c>
    </row>
    <row r="206" s="2" customFormat="1" ht="24.15" customHeight="1">
      <c r="A206" s="40"/>
      <c r="B206" s="41"/>
      <c r="C206" s="199" t="s">
        <v>290</v>
      </c>
      <c r="D206" s="199" t="s">
        <v>126</v>
      </c>
      <c r="E206" s="200" t="s">
        <v>291</v>
      </c>
      <c r="F206" s="201" t="s">
        <v>292</v>
      </c>
      <c r="G206" s="202" t="s">
        <v>129</v>
      </c>
      <c r="H206" s="203">
        <v>641.87599999999998</v>
      </c>
      <c r="I206" s="204"/>
      <c r="J206" s="205">
        <f>ROUND(I206*H206,2)</f>
        <v>0</v>
      </c>
      <c r="K206" s="201" t="s">
        <v>19</v>
      </c>
      <c r="L206" s="46"/>
      <c r="M206" s="206" t="s">
        <v>19</v>
      </c>
      <c r="N206" s="207" t="s">
        <v>45</v>
      </c>
      <c r="O206" s="86"/>
      <c r="P206" s="208">
        <f>O206*H206</f>
        <v>0</v>
      </c>
      <c r="Q206" s="208">
        <v>0</v>
      </c>
      <c r="R206" s="208">
        <f>Q206*H206</f>
        <v>0</v>
      </c>
      <c r="S206" s="208">
        <v>0.0035999999999999999</v>
      </c>
      <c r="T206" s="209">
        <f>S206*H206</f>
        <v>2.3107536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0" t="s">
        <v>143</v>
      </c>
      <c r="AT206" s="210" t="s">
        <v>126</v>
      </c>
      <c r="AU206" s="210" t="s">
        <v>80</v>
      </c>
      <c r="AY206" s="19" t="s">
        <v>123</v>
      </c>
      <c r="BE206" s="211">
        <f>IF(N206="základní",J206,0)</f>
        <v>0</v>
      </c>
      <c r="BF206" s="211">
        <f>IF(N206="snížená",J206,0)</f>
        <v>0</v>
      </c>
      <c r="BG206" s="211">
        <f>IF(N206="zákl. přenesená",J206,0)</f>
        <v>0</v>
      </c>
      <c r="BH206" s="211">
        <f>IF(N206="sníž. přenesená",J206,0)</f>
        <v>0</v>
      </c>
      <c r="BI206" s="211">
        <f>IF(N206="nulová",J206,0)</f>
        <v>0</v>
      </c>
      <c r="BJ206" s="19" t="s">
        <v>35</v>
      </c>
      <c r="BK206" s="211">
        <f>ROUND(I206*H206,2)</f>
        <v>0</v>
      </c>
      <c r="BL206" s="19" t="s">
        <v>143</v>
      </c>
      <c r="BM206" s="210" t="s">
        <v>293</v>
      </c>
    </row>
    <row r="207" s="13" customFormat="1">
      <c r="A207" s="13"/>
      <c r="B207" s="217"/>
      <c r="C207" s="218"/>
      <c r="D207" s="219" t="s">
        <v>135</v>
      </c>
      <c r="E207" s="220" t="s">
        <v>19</v>
      </c>
      <c r="F207" s="221" t="s">
        <v>217</v>
      </c>
      <c r="G207" s="218"/>
      <c r="H207" s="220" t="s">
        <v>19</v>
      </c>
      <c r="I207" s="222"/>
      <c r="J207" s="218"/>
      <c r="K207" s="218"/>
      <c r="L207" s="223"/>
      <c r="M207" s="224"/>
      <c r="N207" s="225"/>
      <c r="O207" s="225"/>
      <c r="P207" s="225"/>
      <c r="Q207" s="225"/>
      <c r="R207" s="225"/>
      <c r="S207" s="225"/>
      <c r="T207" s="22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7" t="s">
        <v>135</v>
      </c>
      <c r="AU207" s="227" t="s">
        <v>80</v>
      </c>
      <c r="AV207" s="13" t="s">
        <v>35</v>
      </c>
      <c r="AW207" s="13" t="s">
        <v>34</v>
      </c>
      <c r="AX207" s="13" t="s">
        <v>74</v>
      </c>
      <c r="AY207" s="227" t="s">
        <v>123</v>
      </c>
    </row>
    <row r="208" s="14" customFormat="1">
      <c r="A208" s="14"/>
      <c r="B208" s="228"/>
      <c r="C208" s="229"/>
      <c r="D208" s="219" t="s">
        <v>135</v>
      </c>
      <c r="E208" s="230" t="s">
        <v>19</v>
      </c>
      <c r="F208" s="231" t="s">
        <v>218</v>
      </c>
      <c r="G208" s="229"/>
      <c r="H208" s="232">
        <v>641.87599999999998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8" t="s">
        <v>135</v>
      </c>
      <c r="AU208" s="238" t="s">
        <v>80</v>
      </c>
      <c r="AV208" s="14" t="s">
        <v>80</v>
      </c>
      <c r="AW208" s="14" t="s">
        <v>34</v>
      </c>
      <c r="AX208" s="14" t="s">
        <v>74</v>
      </c>
      <c r="AY208" s="238" t="s">
        <v>123</v>
      </c>
    </row>
    <row r="209" s="15" customFormat="1">
      <c r="A209" s="15"/>
      <c r="B209" s="239"/>
      <c r="C209" s="240"/>
      <c r="D209" s="219" t="s">
        <v>135</v>
      </c>
      <c r="E209" s="241" t="s">
        <v>19</v>
      </c>
      <c r="F209" s="242" t="s">
        <v>138</v>
      </c>
      <c r="G209" s="240"/>
      <c r="H209" s="243">
        <v>641.87599999999998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49" t="s">
        <v>135</v>
      </c>
      <c r="AU209" s="249" t="s">
        <v>80</v>
      </c>
      <c r="AV209" s="15" t="s">
        <v>131</v>
      </c>
      <c r="AW209" s="15" t="s">
        <v>34</v>
      </c>
      <c r="AX209" s="15" t="s">
        <v>35</v>
      </c>
      <c r="AY209" s="249" t="s">
        <v>123</v>
      </c>
    </row>
    <row r="210" s="2" customFormat="1" ht="21.75" customHeight="1">
      <c r="A210" s="40"/>
      <c r="B210" s="41"/>
      <c r="C210" s="199" t="s">
        <v>294</v>
      </c>
      <c r="D210" s="199" t="s">
        <v>126</v>
      </c>
      <c r="E210" s="200" t="s">
        <v>295</v>
      </c>
      <c r="F210" s="201" t="s">
        <v>296</v>
      </c>
      <c r="G210" s="202" t="s">
        <v>129</v>
      </c>
      <c r="H210" s="203">
        <v>706.53800000000001</v>
      </c>
      <c r="I210" s="204"/>
      <c r="J210" s="205">
        <f>ROUND(I210*H210,2)</f>
        <v>0</v>
      </c>
      <c r="K210" s="201" t="s">
        <v>130</v>
      </c>
      <c r="L210" s="46"/>
      <c r="M210" s="206" t="s">
        <v>19</v>
      </c>
      <c r="N210" s="207" t="s">
        <v>45</v>
      </c>
      <c r="O210" s="86"/>
      <c r="P210" s="208">
        <f>O210*H210</f>
        <v>0</v>
      </c>
      <c r="Q210" s="208">
        <v>0</v>
      </c>
      <c r="R210" s="208">
        <f>Q210*H210</f>
        <v>0</v>
      </c>
      <c r="S210" s="208">
        <v>0</v>
      </c>
      <c r="T210" s="209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0" t="s">
        <v>143</v>
      </c>
      <c r="AT210" s="210" t="s">
        <v>126</v>
      </c>
      <c r="AU210" s="210" t="s">
        <v>80</v>
      </c>
      <c r="AY210" s="19" t="s">
        <v>123</v>
      </c>
      <c r="BE210" s="211">
        <f>IF(N210="základní",J210,0)</f>
        <v>0</v>
      </c>
      <c r="BF210" s="211">
        <f>IF(N210="snížená",J210,0)</f>
        <v>0</v>
      </c>
      <c r="BG210" s="211">
        <f>IF(N210="zákl. přenesená",J210,0)</f>
        <v>0</v>
      </c>
      <c r="BH210" s="211">
        <f>IF(N210="sníž. přenesená",J210,0)</f>
        <v>0</v>
      </c>
      <c r="BI210" s="211">
        <f>IF(N210="nulová",J210,0)</f>
        <v>0</v>
      </c>
      <c r="BJ210" s="19" t="s">
        <v>35</v>
      </c>
      <c r="BK210" s="211">
        <f>ROUND(I210*H210,2)</f>
        <v>0</v>
      </c>
      <c r="BL210" s="19" t="s">
        <v>143</v>
      </c>
      <c r="BM210" s="210" t="s">
        <v>297</v>
      </c>
    </row>
    <row r="211" s="2" customFormat="1">
      <c r="A211" s="40"/>
      <c r="B211" s="41"/>
      <c r="C211" s="42"/>
      <c r="D211" s="212" t="s">
        <v>133</v>
      </c>
      <c r="E211" s="42"/>
      <c r="F211" s="213" t="s">
        <v>298</v>
      </c>
      <c r="G211" s="42"/>
      <c r="H211" s="42"/>
      <c r="I211" s="214"/>
      <c r="J211" s="42"/>
      <c r="K211" s="42"/>
      <c r="L211" s="46"/>
      <c r="M211" s="215"/>
      <c r="N211" s="216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133</v>
      </c>
      <c r="AU211" s="19" t="s">
        <v>80</v>
      </c>
    </row>
    <row r="212" s="13" customFormat="1">
      <c r="A212" s="13"/>
      <c r="B212" s="217"/>
      <c r="C212" s="218"/>
      <c r="D212" s="219" t="s">
        <v>135</v>
      </c>
      <c r="E212" s="220" t="s">
        <v>19</v>
      </c>
      <c r="F212" s="221" t="s">
        <v>217</v>
      </c>
      <c r="G212" s="218"/>
      <c r="H212" s="220" t="s">
        <v>19</v>
      </c>
      <c r="I212" s="222"/>
      <c r="J212" s="218"/>
      <c r="K212" s="218"/>
      <c r="L212" s="223"/>
      <c r="M212" s="224"/>
      <c r="N212" s="225"/>
      <c r="O212" s="225"/>
      <c r="P212" s="225"/>
      <c r="Q212" s="225"/>
      <c r="R212" s="225"/>
      <c r="S212" s="225"/>
      <c r="T212" s="22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27" t="s">
        <v>135</v>
      </c>
      <c r="AU212" s="227" t="s">
        <v>80</v>
      </c>
      <c r="AV212" s="13" t="s">
        <v>35</v>
      </c>
      <c r="AW212" s="13" t="s">
        <v>34</v>
      </c>
      <c r="AX212" s="13" t="s">
        <v>74</v>
      </c>
      <c r="AY212" s="227" t="s">
        <v>123</v>
      </c>
    </row>
    <row r="213" s="14" customFormat="1">
      <c r="A213" s="14"/>
      <c r="B213" s="228"/>
      <c r="C213" s="229"/>
      <c r="D213" s="219" t="s">
        <v>135</v>
      </c>
      <c r="E213" s="230" t="s">
        <v>19</v>
      </c>
      <c r="F213" s="231" t="s">
        <v>218</v>
      </c>
      <c r="G213" s="229"/>
      <c r="H213" s="232">
        <v>641.87599999999998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38" t="s">
        <v>135</v>
      </c>
      <c r="AU213" s="238" t="s">
        <v>80</v>
      </c>
      <c r="AV213" s="14" t="s">
        <v>80</v>
      </c>
      <c r="AW213" s="14" t="s">
        <v>34</v>
      </c>
      <c r="AX213" s="14" t="s">
        <v>74</v>
      </c>
      <c r="AY213" s="238" t="s">
        <v>123</v>
      </c>
    </row>
    <row r="214" s="13" customFormat="1">
      <c r="A214" s="13"/>
      <c r="B214" s="217"/>
      <c r="C214" s="218"/>
      <c r="D214" s="219" t="s">
        <v>135</v>
      </c>
      <c r="E214" s="220" t="s">
        <v>19</v>
      </c>
      <c r="F214" s="221" t="s">
        <v>219</v>
      </c>
      <c r="G214" s="218"/>
      <c r="H214" s="220" t="s">
        <v>19</v>
      </c>
      <c r="I214" s="222"/>
      <c r="J214" s="218"/>
      <c r="K214" s="218"/>
      <c r="L214" s="223"/>
      <c r="M214" s="224"/>
      <c r="N214" s="225"/>
      <c r="O214" s="225"/>
      <c r="P214" s="225"/>
      <c r="Q214" s="225"/>
      <c r="R214" s="225"/>
      <c r="S214" s="225"/>
      <c r="T214" s="22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7" t="s">
        <v>135</v>
      </c>
      <c r="AU214" s="227" t="s">
        <v>80</v>
      </c>
      <c r="AV214" s="13" t="s">
        <v>35</v>
      </c>
      <c r="AW214" s="13" t="s">
        <v>34</v>
      </c>
      <c r="AX214" s="13" t="s">
        <v>74</v>
      </c>
      <c r="AY214" s="227" t="s">
        <v>123</v>
      </c>
    </row>
    <row r="215" s="14" customFormat="1">
      <c r="A215" s="14"/>
      <c r="B215" s="228"/>
      <c r="C215" s="229"/>
      <c r="D215" s="219" t="s">
        <v>135</v>
      </c>
      <c r="E215" s="230" t="s">
        <v>19</v>
      </c>
      <c r="F215" s="231" t="s">
        <v>220</v>
      </c>
      <c r="G215" s="229"/>
      <c r="H215" s="232">
        <v>61.590000000000003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38" t="s">
        <v>135</v>
      </c>
      <c r="AU215" s="238" t="s">
        <v>80</v>
      </c>
      <c r="AV215" s="14" t="s">
        <v>80</v>
      </c>
      <c r="AW215" s="14" t="s">
        <v>34</v>
      </c>
      <c r="AX215" s="14" t="s">
        <v>74</v>
      </c>
      <c r="AY215" s="238" t="s">
        <v>123</v>
      </c>
    </row>
    <row r="216" s="13" customFormat="1">
      <c r="A216" s="13"/>
      <c r="B216" s="217"/>
      <c r="C216" s="218"/>
      <c r="D216" s="219" t="s">
        <v>135</v>
      </c>
      <c r="E216" s="220" t="s">
        <v>19</v>
      </c>
      <c r="F216" s="221" t="s">
        <v>136</v>
      </c>
      <c r="G216" s="218"/>
      <c r="H216" s="220" t="s">
        <v>19</v>
      </c>
      <c r="I216" s="222"/>
      <c r="J216" s="218"/>
      <c r="K216" s="218"/>
      <c r="L216" s="223"/>
      <c r="M216" s="224"/>
      <c r="N216" s="225"/>
      <c r="O216" s="225"/>
      <c r="P216" s="225"/>
      <c r="Q216" s="225"/>
      <c r="R216" s="225"/>
      <c r="S216" s="225"/>
      <c r="T216" s="22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7" t="s">
        <v>135</v>
      </c>
      <c r="AU216" s="227" t="s">
        <v>80</v>
      </c>
      <c r="AV216" s="13" t="s">
        <v>35</v>
      </c>
      <c r="AW216" s="13" t="s">
        <v>34</v>
      </c>
      <c r="AX216" s="13" t="s">
        <v>74</v>
      </c>
      <c r="AY216" s="227" t="s">
        <v>123</v>
      </c>
    </row>
    <row r="217" s="14" customFormat="1">
      <c r="A217" s="14"/>
      <c r="B217" s="228"/>
      <c r="C217" s="229"/>
      <c r="D217" s="219" t="s">
        <v>135</v>
      </c>
      <c r="E217" s="230" t="s">
        <v>19</v>
      </c>
      <c r="F217" s="231" t="s">
        <v>221</v>
      </c>
      <c r="G217" s="229"/>
      <c r="H217" s="232">
        <v>3.0720000000000001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8" t="s">
        <v>135</v>
      </c>
      <c r="AU217" s="238" t="s">
        <v>80</v>
      </c>
      <c r="AV217" s="14" t="s">
        <v>80</v>
      </c>
      <c r="AW217" s="14" t="s">
        <v>34</v>
      </c>
      <c r="AX217" s="14" t="s">
        <v>74</v>
      </c>
      <c r="AY217" s="238" t="s">
        <v>123</v>
      </c>
    </row>
    <row r="218" s="15" customFormat="1">
      <c r="A218" s="15"/>
      <c r="B218" s="239"/>
      <c r="C218" s="240"/>
      <c r="D218" s="219" t="s">
        <v>135</v>
      </c>
      <c r="E218" s="241" t="s">
        <v>19</v>
      </c>
      <c r="F218" s="242" t="s">
        <v>138</v>
      </c>
      <c r="G218" s="240"/>
      <c r="H218" s="243">
        <v>706.53800000000001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49" t="s">
        <v>135</v>
      </c>
      <c r="AU218" s="249" t="s">
        <v>80</v>
      </c>
      <c r="AV218" s="15" t="s">
        <v>131</v>
      </c>
      <c r="AW218" s="15" t="s">
        <v>34</v>
      </c>
      <c r="AX218" s="15" t="s">
        <v>35</v>
      </c>
      <c r="AY218" s="249" t="s">
        <v>123</v>
      </c>
    </row>
    <row r="219" s="2" customFormat="1" ht="16.5" customHeight="1">
      <c r="A219" s="40"/>
      <c r="B219" s="41"/>
      <c r="C219" s="250" t="s">
        <v>299</v>
      </c>
      <c r="D219" s="250" t="s">
        <v>228</v>
      </c>
      <c r="E219" s="251" t="s">
        <v>300</v>
      </c>
      <c r="F219" s="252" t="s">
        <v>301</v>
      </c>
      <c r="G219" s="253" t="s">
        <v>129</v>
      </c>
      <c r="H219" s="254">
        <v>816.05100000000004</v>
      </c>
      <c r="I219" s="255"/>
      <c r="J219" s="256">
        <f>ROUND(I219*H219,2)</f>
        <v>0</v>
      </c>
      <c r="K219" s="252" t="s">
        <v>19</v>
      </c>
      <c r="L219" s="257"/>
      <c r="M219" s="258" t="s">
        <v>19</v>
      </c>
      <c r="N219" s="259" t="s">
        <v>45</v>
      </c>
      <c r="O219" s="86"/>
      <c r="P219" s="208">
        <f>O219*H219</f>
        <v>0</v>
      </c>
      <c r="Q219" s="208">
        <v>0</v>
      </c>
      <c r="R219" s="208">
        <f>Q219*H219</f>
        <v>0</v>
      </c>
      <c r="S219" s="208">
        <v>0</v>
      </c>
      <c r="T219" s="209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0" t="s">
        <v>231</v>
      </c>
      <c r="AT219" s="210" t="s">
        <v>228</v>
      </c>
      <c r="AU219" s="210" t="s">
        <v>80</v>
      </c>
      <c r="AY219" s="19" t="s">
        <v>123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9" t="s">
        <v>35</v>
      </c>
      <c r="BK219" s="211">
        <f>ROUND(I219*H219,2)</f>
        <v>0</v>
      </c>
      <c r="BL219" s="19" t="s">
        <v>143</v>
      </c>
      <c r="BM219" s="210" t="s">
        <v>302</v>
      </c>
    </row>
    <row r="220" s="14" customFormat="1">
      <c r="A220" s="14"/>
      <c r="B220" s="228"/>
      <c r="C220" s="229"/>
      <c r="D220" s="219" t="s">
        <v>135</v>
      </c>
      <c r="E220" s="230" t="s">
        <v>19</v>
      </c>
      <c r="F220" s="231" t="s">
        <v>303</v>
      </c>
      <c r="G220" s="229"/>
      <c r="H220" s="232">
        <v>706.53800000000001</v>
      </c>
      <c r="I220" s="233"/>
      <c r="J220" s="229"/>
      <c r="K220" s="229"/>
      <c r="L220" s="234"/>
      <c r="M220" s="235"/>
      <c r="N220" s="236"/>
      <c r="O220" s="236"/>
      <c r="P220" s="236"/>
      <c r="Q220" s="236"/>
      <c r="R220" s="236"/>
      <c r="S220" s="236"/>
      <c r="T220" s="23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38" t="s">
        <v>135</v>
      </c>
      <c r="AU220" s="238" t="s">
        <v>80</v>
      </c>
      <c r="AV220" s="14" t="s">
        <v>80</v>
      </c>
      <c r="AW220" s="14" t="s">
        <v>34</v>
      </c>
      <c r="AX220" s="14" t="s">
        <v>35</v>
      </c>
      <c r="AY220" s="238" t="s">
        <v>123</v>
      </c>
    </row>
    <row r="221" s="14" customFormat="1">
      <c r="A221" s="14"/>
      <c r="B221" s="228"/>
      <c r="C221" s="229"/>
      <c r="D221" s="219" t="s">
        <v>135</v>
      </c>
      <c r="E221" s="229"/>
      <c r="F221" s="231" t="s">
        <v>304</v>
      </c>
      <c r="G221" s="229"/>
      <c r="H221" s="232">
        <v>816.05100000000004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8" t="s">
        <v>135</v>
      </c>
      <c r="AU221" s="238" t="s">
        <v>80</v>
      </c>
      <c r="AV221" s="14" t="s">
        <v>80</v>
      </c>
      <c r="AW221" s="14" t="s">
        <v>4</v>
      </c>
      <c r="AX221" s="14" t="s">
        <v>35</v>
      </c>
      <c r="AY221" s="238" t="s">
        <v>123</v>
      </c>
    </row>
    <row r="222" s="2" customFormat="1" ht="16.5" customHeight="1">
      <c r="A222" s="40"/>
      <c r="B222" s="41"/>
      <c r="C222" s="199" t="s">
        <v>305</v>
      </c>
      <c r="D222" s="199" t="s">
        <v>126</v>
      </c>
      <c r="E222" s="200" t="s">
        <v>306</v>
      </c>
      <c r="F222" s="201" t="s">
        <v>307</v>
      </c>
      <c r="G222" s="202" t="s">
        <v>156</v>
      </c>
      <c r="H222" s="203">
        <v>1</v>
      </c>
      <c r="I222" s="204"/>
      <c r="J222" s="205">
        <f>ROUND(I222*H222,2)</f>
        <v>0</v>
      </c>
      <c r="K222" s="201" t="s">
        <v>19</v>
      </c>
      <c r="L222" s="46"/>
      <c r="M222" s="206" t="s">
        <v>19</v>
      </c>
      <c r="N222" s="207" t="s">
        <v>45</v>
      </c>
      <c r="O222" s="86"/>
      <c r="P222" s="208">
        <f>O222*H222</f>
        <v>0</v>
      </c>
      <c r="Q222" s="208">
        <v>0</v>
      </c>
      <c r="R222" s="208">
        <f>Q222*H222</f>
        <v>0</v>
      </c>
      <c r="S222" s="208">
        <v>0</v>
      </c>
      <c r="T222" s="20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0" t="s">
        <v>143</v>
      </c>
      <c r="AT222" s="210" t="s">
        <v>126</v>
      </c>
      <c r="AU222" s="210" t="s">
        <v>80</v>
      </c>
      <c r="AY222" s="19" t="s">
        <v>123</v>
      </c>
      <c r="BE222" s="211">
        <f>IF(N222="základní",J222,0)</f>
        <v>0</v>
      </c>
      <c r="BF222" s="211">
        <f>IF(N222="snížená",J222,0)</f>
        <v>0</v>
      </c>
      <c r="BG222" s="211">
        <f>IF(N222="zákl. přenesená",J222,0)</f>
        <v>0</v>
      </c>
      <c r="BH222" s="211">
        <f>IF(N222="sníž. přenesená",J222,0)</f>
        <v>0</v>
      </c>
      <c r="BI222" s="211">
        <f>IF(N222="nulová",J222,0)</f>
        <v>0</v>
      </c>
      <c r="BJ222" s="19" t="s">
        <v>35</v>
      </c>
      <c r="BK222" s="211">
        <f>ROUND(I222*H222,2)</f>
        <v>0</v>
      </c>
      <c r="BL222" s="19" t="s">
        <v>143</v>
      </c>
      <c r="BM222" s="210" t="s">
        <v>308</v>
      </c>
    </row>
    <row r="223" s="2" customFormat="1" ht="24.15" customHeight="1">
      <c r="A223" s="40"/>
      <c r="B223" s="41"/>
      <c r="C223" s="199" t="s">
        <v>309</v>
      </c>
      <c r="D223" s="199" t="s">
        <v>126</v>
      </c>
      <c r="E223" s="200" t="s">
        <v>310</v>
      </c>
      <c r="F223" s="201" t="s">
        <v>311</v>
      </c>
      <c r="G223" s="202" t="s">
        <v>174</v>
      </c>
      <c r="H223" s="203">
        <v>2.8610000000000002</v>
      </c>
      <c r="I223" s="204"/>
      <c r="J223" s="205">
        <f>ROUND(I223*H223,2)</f>
        <v>0</v>
      </c>
      <c r="K223" s="201" t="s">
        <v>130</v>
      </c>
      <c r="L223" s="46"/>
      <c r="M223" s="206" t="s">
        <v>19</v>
      </c>
      <c r="N223" s="207" t="s">
        <v>45</v>
      </c>
      <c r="O223" s="86"/>
      <c r="P223" s="208">
        <f>O223*H223</f>
        <v>0</v>
      </c>
      <c r="Q223" s="208">
        <v>0</v>
      </c>
      <c r="R223" s="208">
        <f>Q223*H223</f>
        <v>0</v>
      </c>
      <c r="S223" s="208">
        <v>0</v>
      </c>
      <c r="T223" s="209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0" t="s">
        <v>143</v>
      </c>
      <c r="AT223" s="210" t="s">
        <v>126</v>
      </c>
      <c r="AU223" s="210" t="s">
        <v>80</v>
      </c>
      <c r="AY223" s="19" t="s">
        <v>123</v>
      </c>
      <c r="BE223" s="211">
        <f>IF(N223="základní",J223,0)</f>
        <v>0</v>
      </c>
      <c r="BF223" s="211">
        <f>IF(N223="snížená",J223,0)</f>
        <v>0</v>
      </c>
      <c r="BG223" s="211">
        <f>IF(N223="zákl. přenesená",J223,0)</f>
        <v>0</v>
      </c>
      <c r="BH223" s="211">
        <f>IF(N223="sníž. přenesená",J223,0)</f>
        <v>0</v>
      </c>
      <c r="BI223" s="211">
        <f>IF(N223="nulová",J223,0)</f>
        <v>0</v>
      </c>
      <c r="BJ223" s="19" t="s">
        <v>35</v>
      </c>
      <c r="BK223" s="211">
        <f>ROUND(I223*H223,2)</f>
        <v>0</v>
      </c>
      <c r="BL223" s="19" t="s">
        <v>143</v>
      </c>
      <c r="BM223" s="210" t="s">
        <v>312</v>
      </c>
    </row>
    <row r="224" s="2" customFormat="1">
      <c r="A224" s="40"/>
      <c r="B224" s="41"/>
      <c r="C224" s="42"/>
      <c r="D224" s="212" t="s">
        <v>133</v>
      </c>
      <c r="E224" s="42"/>
      <c r="F224" s="213" t="s">
        <v>313</v>
      </c>
      <c r="G224" s="42"/>
      <c r="H224" s="42"/>
      <c r="I224" s="214"/>
      <c r="J224" s="42"/>
      <c r="K224" s="42"/>
      <c r="L224" s="46"/>
      <c r="M224" s="215"/>
      <c r="N224" s="216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133</v>
      </c>
      <c r="AU224" s="19" t="s">
        <v>80</v>
      </c>
    </row>
    <row r="225" s="12" customFormat="1" ht="22.8" customHeight="1">
      <c r="A225" s="12"/>
      <c r="B225" s="183"/>
      <c r="C225" s="184"/>
      <c r="D225" s="185" t="s">
        <v>73</v>
      </c>
      <c r="E225" s="197" t="s">
        <v>314</v>
      </c>
      <c r="F225" s="197" t="s">
        <v>315</v>
      </c>
      <c r="G225" s="184"/>
      <c r="H225" s="184"/>
      <c r="I225" s="187"/>
      <c r="J225" s="198">
        <f>BK225</f>
        <v>0</v>
      </c>
      <c r="K225" s="184"/>
      <c r="L225" s="189"/>
      <c r="M225" s="190"/>
      <c r="N225" s="191"/>
      <c r="O225" s="191"/>
      <c r="P225" s="192">
        <f>SUM(P226:P235)</f>
        <v>0</v>
      </c>
      <c r="Q225" s="191"/>
      <c r="R225" s="192">
        <f>SUM(R226:R235)</f>
        <v>1.6493017799999998</v>
      </c>
      <c r="S225" s="191"/>
      <c r="T225" s="193">
        <f>SUM(T226:T235)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94" t="s">
        <v>80</v>
      </c>
      <c r="AT225" s="195" t="s">
        <v>73</v>
      </c>
      <c r="AU225" s="195" t="s">
        <v>35</v>
      </c>
      <c r="AY225" s="194" t="s">
        <v>123</v>
      </c>
      <c r="BK225" s="196">
        <f>SUM(BK226:BK235)</f>
        <v>0</v>
      </c>
    </row>
    <row r="226" s="2" customFormat="1" ht="24.15" customHeight="1">
      <c r="A226" s="40"/>
      <c r="B226" s="41"/>
      <c r="C226" s="199" t="s">
        <v>316</v>
      </c>
      <c r="D226" s="199" t="s">
        <v>126</v>
      </c>
      <c r="E226" s="200" t="s">
        <v>317</v>
      </c>
      <c r="F226" s="201" t="s">
        <v>318</v>
      </c>
      <c r="G226" s="202" t="s">
        <v>129</v>
      </c>
      <c r="H226" s="203">
        <v>511.411</v>
      </c>
      <c r="I226" s="204"/>
      <c r="J226" s="205">
        <f>ROUND(I226*H226,2)</f>
        <v>0</v>
      </c>
      <c r="K226" s="201" t="s">
        <v>130</v>
      </c>
      <c r="L226" s="46"/>
      <c r="M226" s="206" t="s">
        <v>19</v>
      </c>
      <c r="N226" s="207" t="s">
        <v>45</v>
      </c>
      <c r="O226" s="86"/>
      <c r="P226" s="208">
        <f>O226*H226</f>
        <v>0</v>
      </c>
      <c r="Q226" s="208">
        <v>0.00012</v>
      </c>
      <c r="R226" s="208">
        <f>Q226*H226</f>
        <v>0.061369320000000005</v>
      </c>
      <c r="S226" s="208">
        <v>0</v>
      </c>
      <c r="T226" s="209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0" t="s">
        <v>143</v>
      </c>
      <c r="AT226" s="210" t="s">
        <v>126</v>
      </c>
      <c r="AU226" s="210" t="s">
        <v>80</v>
      </c>
      <c r="AY226" s="19" t="s">
        <v>123</v>
      </c>
      <c r="BE226" s="211">
        <f>IF(N226="základní",J226,0)</f>
        <v>0</v>
      </c>
      <c r="BF226" s="211">
        <f>IF(N226="snížená",J226,0)</f>
        <v>0</v>
      </c>
      <c r="BG226" s="211">
        <f>IF(N226="zákl. přenesená",J226,0)</f>
        <v>0</v>
      </c>
      <c r="BH226" s="211">
        <f>IF(N226="sníž. přenesená",J226,0)</f>
        <v>0</v>
      </c>
      <c r="BI226" s="211">
        <f>IF(N226="nulová",J226,0)</f>
        <v>0</v>
      </c>
      <c r="BJ226" s="19" t="s">
        <v>35</v>
      </c>
      <c r="BK226" s="211">
        <f>ROUND(I226*H226,2)</f>
        <v>0</v>
      </c>
      <c r="BL226" s="19" t="s">
        <v>143</v>
      </c>
      <c r="BM226" s="210" t="s">
        <v>319</v>
      </c>
    </row>
    <row r="227" s="2" customFormat="1">
      <c r="A227" s="40"/>
      <c r="B227" s="41"/>
      <c r="C227" s="42"/>
      <c r="D227" s="212" t="s">
        <v>133</v>
      </c>
      <c r="E227" s="42"/>
      <c r="F227" s="213" t="s">
        <v>320</v>
      </c>
      <c r="G227" s="42"/>
      <c r="H227" s="42"/>
      <c r="I227" s="214"/>
      <c r="J227" s="42"/>
      <c r="K227" s="42"/>
      <c r="L227" s="46"/>
      <c r="M227" s="215"/>
      <c r="N227" s="216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133</v>
      </c>
      <c r="AU227" s="19" t="s">
        <v>80</v>
      </c>
    </row>
    <row r="228" s="2" customFormat="1" ht="16.5" customHeight="1">
      <c r="A228" s="40"/>
      <c r="B228" s="41"/>
      <c r="C228" s="250" t="s">
        <v>231</v>
      </c>
      <c r="D228" s="250" t="s">
        <v>228</v>
      </c>
      <c r="E228" s="251" t="s">
        <v>321</v>
      </c>
      <c r="F228" s="252" t="s">
        <v>322</v>
      </c>
      <c r="G228" s="253" t="s">
        <v>129</v>
      </c>
      <c r="H228" s="254">
        <v>536.98199999999997</v>
      </c>
      <c r="I228" s="255"/>
      <c r="J228" s="256">
        <f>ROUND(I228*H228,2)</f>
        <v>0</v>
      </c>
      <c r="K228" s="252" t="s">
        <v>130</v>
      </c>
      <c r="L228" s="257"/>
      <c r="M228" s="258" t="s">
        <v>19</v>
      </c>
      <c r="N228" s="259" t="s">
        <v>45</v>
      </c>
      <c r="O228" s="86"/>
      <c r="P228" s="208">
        <f>O228*H228</f>
        <v>0</v>
      </c>
      <c r="Q228" s="208">
        <v>0.0028999999999999998</v>
      </c>
      <c r="R228" s="208">
        <f>Q228*H228</f>
        <v>1.5572477999999999</v>
      </c>
      <c r="S228" s="208">
        <v>0</v>
      </c>
      <c r="T228" s="209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0" t="s">
        <v>231</v>
      </c>
      <c r="AT228" s="210" t="s">
        <v>228</v>
      </c>
      <c r="AU228" s="210" t="s">
        <v>80</v>
      </c>
      <c r="AY228" s="19" t="s">
        <v>123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19" t="s">
        <v>35</v>
      </c>
      <c r="BK228" s="211">
        <f>ROUND(I228*H228,2)</f>
        <v>0</v>
      </c>
      <c r="BL228" s="19" t="s">
        <v>143</v>
      </c>
      <c r="BM228" s="210" t="s">
        <v>323</v>
      </c>
    </row>
    <row r="229" s="14" customFormat="1">
      <c r="A229" s="14"/>
      <c r="B229" s="228"/>
      <c r="C229" s="229"/>
      <c r="D229" s="219" t="s">
        <v>135</v>
      </c>
      <c r="E229" s="229"/>
      <c r="F229" s="231" t="s">
        <v>324</v>
      </c>
      <c r="G229" s="229"/>
      <c r="H229" s="232">
        <v>536.98199999999997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8" t="s">
        <v>135</v>
      </c>
      <c r="AU229" s="238" t="s">
        <v>80</v>
      </c>
      <c r="AV229" s="14" t="s">
        <v>80</v>
      </c>
      <c r="AW229" s="14" t="s">
        <v>4</v>
      </c>
      <c r="AX229" s="14" t="s">
        <v>35</v>
      </c>
      <c r="AY229" s="238" t="s">
        <v>123</v>
      </c>
    </row>
    <row r="230" s="2" customFormat="1" ht="24.15" customHeight="1">
      <c r="A230" s="40"/>
      <c r="B230" s="41"/>
      <c r="C230" s="199" t="s">
        <v>325</v>
      </c>
      <c r="D230" s="199" t="s">
        <v>126</v>
      </c>
      <c r="E230" s="200" t="s">
        <v>326</v>
      </c>
      <c r="F230" s="201" t="s">
        <v>327</v>
      </c>
      <c r="G230" s="202" t="s">
        <v>129</v>
      </c>
      <c r="H230" s="203">
        <v>511.411</v>
      </c>
      <c r="I230" s="204"/>
      <c r="J230" s="205">
        <f>ROUND(I230*H230,2)</f>
        <v>0</v>
      </c>
      <c r="K230" s="201" t="s">
        <v>130</v>
      </c>
      <c r="L230" s="46"/>
      <c r="M230" s="206" t="s">
        <v>19</v>
      </c>
      <c r="N230" s="207" t="s">
        <v>45</v>
      </c>
      <c r="O230" s="86"/>
      <c r="P230" s="208">
        <f>O230*H230</f>
        <v>0</v>
      </c>
      <c r="Q230" s="208">
        <v>6.0000000000000002E-05</v>
      </c>
      <c r="R230" s="208">
        <f>Q230*H230</f>
        <v>0.030684660000000002</v>
      </c>
      <c r="S230" s="208">
        <v>0</v>
      </c>
      <c r="T230" s="209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0" t="s">
        <v>143</v>
      </c>
      <c r="AT230" s="210" t="s">
        <v>126</v>
      </c>
      <c r="AU230" s="210" t="s">
        <v>80</v>
      </c>
      <c r="AY230" s="19" t="s">
        <v>123</v>
      </c>
      <c r="BE230" s="211">
        <f>IF(N230="základní",J230,0)</f>
        <v>0</v>
      </c>
      <c r="BF230" s="211">
        <f>IF(N230="snížená",J230,0)</f>
        <v>0</v>
      </c>
      <c r="BG230" s="211">
        <f>IF(N230="zákl. přenesená",J230,0)</f>
        <v>0</v>
      </c>
      <c r="BH230" s="211">
        <f>IF(N230="sníž. přenesená",J230,0)</f>
        <v>0</v>
      </c>
      <c r="BI230" s="211">
        <f>IF(N230="nulová",J230,0)</f>
        <v>0</v>
      </c>
      <c r="BJ230" s="19" t="s">
        <v>35</v>
      </c>
      <c r="BK230" s="211">
        <f>ROUND(I230*H230,2)</f>
        <v>0</v>
      </c>
      <c r="BL230" s="19" t="s">
        <v>143</v>
      </c>
      <c r="BM230" s="210" t="s">
        <v>328</v>
      </c>
    </row>
    <row r="231" s="2" customFormat="1">
      <c r="A231" s="40"/>
      <c r="B231" s="41"/>
      <c r="C231" s="42"/>
      <c r="D231" s="212" t="s">
        <v>133</v>
      </c>
      <c r="E231" s="42"/>
      <c r="F231" s="213" t="s">
        <v>329</v>
      </c>
      <c r="G231" s="42"/>
      <c r="H231" s="42"/>
      <c r="I231" s="214"/>
      <c r="J231" s="42"/>
      <c r="K231" s="42"/>
      <c r="L231" s="46"/>
      <c r="M231" s="215"/>
      <c r="N231" s="216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133</v>
      </c>
      <c r="AU231" s="19" t="s">
        <v>80</v>
      </c>
    </row>
    <row r="232" s="14" customFormat="1">
      <c r="A232" s="14"/>
      <c r="B232" s="228"/>
      <c r="C232" s="229"/>
      <c r="D232" s="219" t="s">
        <v>135</v>
      </c>
      <c r="E232" s="230" t="s">
        <v>19</v>
      </c>
      <c r="F232" s="231" t="s">
        <v>330</v>
      </c>
      <c r="G232" s="229"/>
      <c r="H232" s="232">
        <v>511.411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8" t="s">
        <v>135</v>
      </c>
      <c r="AU232" s="238" t="s">
        <v>80</v>
      </c>
      <c r="AV232" s="14" t="s">
        <v>80</v>
      </c>
      <c r="AW232" s="14" t="s">
        <v>34</v>
      </c>
      <c r="AX232" s="14" t="s">
        <v>74</v>
      </c>
      <c r="AY232" s="238" t="s">
        <v>123</v>
      </c>
    </row>
    <row r="233" s="15" customFormat="1">
      <c r="A233" s="15"/>
      <c r="B233" s="239"/>
      <c r="C233" s="240"/>
      <c r="D233" s="219" t="s">
        <v>135</v>
      </c>
      <c r="E233" s="241" t="s">
        <v>19</v>
      </c>
      <c r="F233" s="242" t="s">
        <v>138</v>
      </c>
      <c r="G233" s="240"/>
      <c r="H233" s="243">
        <v>511.411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49" t="s">
        <v>135</v>
      </c>
      <c r="AU233" s="249" t="s">
        <v>80</v>
      </c>
      <c r="AV233" s="15" t="s">
        <v>131</v>
      </c>
      <c r="AW233" s="15" t="s">
        <v>34</v>
      </c>
      <c r="AX233" s="15" t="s">
        <v>35</v>
      </c>
      <c r="AY233" s="249" t="s">
        <v>123</v>
      </c>
    </row>
    <row r="234" s="2" customFormat="1" ht="24.15" customHeight="1">
      <c r="A234" s="40"/>
      <c r="B234" s="41"/>
      <c r="C234" s="199" t="s">
        <v>331</v>
      </c>
      <c r="D234" s="199" t="s">
        <v>126</v>
      </c>
      <c r="E234" s="200" t="s">
        <v>332</v>
      </c>
      <c r="F234" s="201" t="s">
        <v>333</v>
      </c>
      <c r="G234" s="202" t="s">
        <v>174</v>
      </c>
      <c r="H234" s="203">
        <v>1.649</v>
      </c>
      <c r="I234" s="204"/>
      <c r="J234" s="205">
        <f>ROUND(I234*H234,2)</f>
        <v>0</v>
      </c>
      <c r="K234" s="201" t="s">
        <v>130</v>
      </c>
      <c r="L234" s="46"/>
      <c r="M234" s="206" t="s">
        <v>19</v>
      </c>
      <c r="N234" s="207" t="s">
        <v>45</v>
      </c>
      <c r="O234" s="86"/>
      <c r="P234" s="208">
        <f>O234*H234</f>
        <v>0</v>
      </c>
      <c r="Q234" s="208">
        <v>0</v>
      </c>
      <c r="R234" s="208">
        <f>Q234*H234</f>
        <v>0</v>
      </c>
      <c r="S234" s="208">
        <v>0</v>
      </c>
      <c r="T234" s="209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0" t="s">
        <v>143</v>
      </c>
      <c r="AT234" s="210" t="s">
        <v>126</v>
      </c>
      <c r="AU234" s="210" t="s">
        <v>80</v>
      </c>
      <c r="AY234" s="19" t="s">
        <v>123</v>
      </c>
      <c r="BE234" s="211">
        <f>IF(N234="základní",J234,0)</f>
        <v>0</v>
      </c>
      <c r="BF234" s="211">
        <f>IF(N234="snížená",J234,0)</f>
        <v>0</v>
      </c>
      <c r="BG234" s="211">
        <f>IF(N234="zákl. přenesená",J234,0)</f>
        <v>0</v>
      </c>
      <c r="BH234" s="211">
        <f>IF(N234="sníž. přenesená",J234,0)</f>
        <v>0</v>
      </c>
      <c r="BI234" s="211">
        <f>IF(N234="nulová",J234,0)</f>
        <v>0</v>
      </c>
      <c r="BJ234" s="19" t="s">
        <v>35</v>
      </c>
      <c r="BK234" s="211">
        <f>ROUND(I234*H234,2)</f>
        <v>0</v>
      </c>
      <c r="BL234" s="19" t="s">
        <v>143</v>
      </c>
      <c r="BM234" s="210" t="s">
        <v>334</v>
      </c>
    </row>
    <row r="235" s="2" customFormat="1">
      <c r="A235" s="40"/>
      <c r="B235" s="41"/>
      <c r="C235" s="42"/>
      <c r="D235" s="212" t="s">
        <v>133</v>
      </c>
      <c r="E235" s="42"/>
      <c r="F235" s="213" t="s">
        <v>335</v>
      </c>
      <c r="G235" s="42"/>
      <c r="H235" s="42"/>
      <c r="I235" s="214"/>
      <c r="J235" s="42"/>
      <c r="K235" s="42"/>
      <c r="L235" s="46"/>
      <c r="M235" s="215"/>
      <c r="N235" s="216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133</v>
      </c>
      <c r="AU235" s="19" t="s">
        <v>80</v>
      </c>
    </row>
    <row r="236" s="12" customFormat="1" ht="22.8" customHeight="1">
      <c r="A236" s="12"/>
      <c r="B236" s="183"/>
      <c r="C236" s="184"/>
      <c r="D236" s="185" t="s">
        <v>73</v>
      </c>
      <c r="E236" s="197" t="s">
        <v>336</v>
      </c>
      <c r="F236" s="197" t="s">
        <v>337</v>
      </c>
      <c r="G236" s="184"/>
      <c r="H236" s="184"/>
      <c r="I236" s="187"/>
      <c r="J236" s="198">
        <f>BK236</f>
        <v>0</v>
      </c>
      <c r="K236" s="184"/>
      <c r="L236" s="189"/>
      <c r="M236" s="190"/>
      <c r="N236" s="191"/>
      <c r="O236" s="191"/>
      <c r="P236" s="192">
        <f>SUM(P237:P248)</f>
        <v>0</v>
      </c>
      <c r="Q236" s="191"/>
      <c r="R236" s="192">
        <f>SUM(R237:R248)</f>
        <v>0.0079500000000000005</v>
      </c>
      <c r="S236" s="191"/>
      <c r="T236" s="193">
        <f>SUM(T237:T248)</f>
        <v>0.042259999999999999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94" t="s">
        <v>80</v>
      </c>
      <c r="AT236" s="195" t="s">
        <v>73</v>
      </c>
      <c r="AU236" s="195" t="s">
        <v>35</v>
      </c>
      <c r="AY236" s="194" t="s">
        <v>123</v>
      </c>
      <c r="BK236" s="196">
        <f>SUM(BK237:BK248)</f>
        <v>0</v>
      </c>
    </row>
    <row r="237" s="2" customFormat="1" ht="16.5" customHeight="1">
      <c r="A237" s="40"/>
      <c r="B237" s="41"/>
      <c r="C237" s="199" t="s">
        <v>338</v>
      </c>
      <c r="D237" s="199" t="s">
        <v>126</v>
      </c>
      <c r="E237" s="200" t="s">
        <v>339</v>
      </c>
      <c r="F237" s="201" t="s">
        <v>340</v>
      </c>
      <c r="G237" s="202" t="s">
        <v>156</v>
      </c>
      <c r="H237" s="203">
        <v>2</v>
      </c>
      <c r="I237" s="204"/>
      <c r="J237" s="205">
        <f>ROUND(I237*H237,2)</f>
        <v>0</v>
      </c>
      <c r="K237" s="201" t="s">
        <v>130</v>
      </c>
      <c r="L237" s="46"/>
      <c r="M237" s="206" t="s">
        <v>19</v>
      </c>
      <c r="N237" s="207" t="s">
        <v>45</v>
      </c>
      <c r="O237" s="86"/>
      <c r="P237" s="208">
        <f>O237*H237</f>
        <v>0</v>
      </c>
      <c r="Q237" s="208">
        <v>0.00115</v>
      </c>
      <c r="R237" s="208">
        <f>Q237*H237</f>
        <v>0.0023</v>
      </c>
      <c r="S237" s="208">
        <v>0</v>
      </c>
      <c r="T237" s="209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0" t="s">
        <v>143</v>
      </c>
      <c r="AT237" s="210" t="s">
        <v>126</v>
      </c>
      <c r="AU237" s="210" t="s">
        <v>80</v>
      </c>
      <c r="AY237" s="19" t="s">
        <v>123</v>
      </c>
      <c r="BE237" s="211">
        <f>IF(N237="základní",J237,0)</f>
        <v>0</v>
      </c>
      <c r="BF237" s="211">
        <f>IF(N237="snížená",J237,0)</f>
        <v>0</v>
      </c>
      <c r="BG237" s="211">
        <f>IF(N237="zákl. přenesená",J237,0)</f>
        <v>0</v>
      </c>
      <c r="BH237" s="211">
        <f>IF(N237="sníž. přenesená",J237,0)</f>
        <v>0</v>
      </c>
      <c r="BI237" s="211">
        <f>IF(N237="nulová",J237,0)</f>
        <v>0</v>
      </c>
      <c r="BJ237" s="19" t="s">
        <v>35</v>
      </c>
      <c r="BK237" s="211">
        <f>ROUND(I237*H237,2)</f>
        <v>0</v>
      </c>
      <c r="BL237" s="19" t="s">
        <v>143</v>
      </c>
      <c r="BM237" s="210" t="s">
        <v>341</v>
      </c>
    </row>
    <row r="238" s="2" customFormat="1">
      <c r="A238" s="40"/>
      <c r="B238" s="41"/>
      <c r="C238" s="42"/>
      <c r="D238" s="212" t="s">
        <v>133</v>
      </c>
      <c r="E238" s="42"/>
      <c r="F238" s="213" t="s">
        <v>342</v>
      </c>
      <c r="G238" s="42"/>
      <c r="H238" s="42"/>
      <c r="I238" s="214"/>
      <c r="J238" s="42"/>
      <c r="K238" s="42"/>
      <c r="L238" s="46"/>
      <c r="M238" s="215"/>
      <c r="N238" s="216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133</v>
      </c>
      <c r="AU238" s="19" t="s">
        <v>80</v>
      </c>
    </row>
    <row r="239" s="13" customFormat="1">
      <c r="A239" s="13"/>
      <c r="B239" s="217"/>
      <c r="C239" s="218"/>
      <c r="D239" s="219" t="s">
        <v>135</v>
      </c>
      <c r="E239" s="220" t="s">
        <v>19</v>
      </c>
      <c r="F239" s="221" t="s">
        <v>343</v>
      </c>
      <c r="G239" s="218"/>
      <c r="H239" s="220" t="s">
        <v>19</v>
      </c>
      <c r="I239" s="222"/>
      <c r="J239" s="218"/>
      <c r="K239" s="218"/>
      <c r="L239" s="223"/>
      <c r="M239" s="224"/>
      <c r="N239" s="225"/>
      <c r="O239" s="225"/>
      <c r="P239" s="225"/>
      <c r="Q239" s="225"/>
      <c r="R239" s="225"/>
      <c r="S239" s="225"/>
      <c r="T239" s="22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7" t="s">
        <v>135</v>
      </c>
      <c r="AU239" s="227" t="s">
        <v>80</v>
      </c>
      <c r="AV239" s="13" t="s">
        <v>35</v>
      </c>
      <c r="AW239" s="13" t="s">
        <v>34</v>
      </c>
      <c r="AX239" s="13" t="s">
        <v>74</v>
      </c>
      <c r="AY239" s="227" t="s">
        <v>123</v>
      </c>
    </row>
    <row r="240" s="14" customFormat="1">
      <c r="A240" s="14"/>
      <c r="B240" s="228"/>
      <c r="C240" s="229"/>
      <c r="D240" s="219" t="s">
        <v>135</v>
      </c>
      <c r="E240" s="230" t="s">
        <v>19</v>
      </c>
      <c r="F240" s="231" t="s">
        <v>80</v>
      </c>
      <c r="G240" s="229"/>
      <c r="H240" s="232">
        <v>2</v>
      </c>
      <c r="I240" s="233"/>
      <c r="J240" s="229"/>
      <c r="K240" s="229"/>
      <c r="L240" s="234"/>
      <c r="M240" s="235"/>
      <c r="N240" s="236"/>
      <c r="O240" s="236"/>
      <c r="P240" s="236"/>
      <c r="Q240" s="236"/>
      <c r="R240" s="236"/>
      <c r="S240" s="236"/>
      <c r="T240" s="23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38" t="s">
        <v>135</v>
      </c>
      <c r="AU240" s="238" t="s">
        <v>80</v>
      </c>
      <c r="AV240" s="14" t="s">
        <v>80</v>
      </c>
      <c r="AW240" s="14" t="s">
        <v>34</v>
      </c>
      <c r="AX240" s="14" t="s">
        <v>74</v>
      </c>
      <c r="AY240" s="238" t="s">
        <v>123</v>
      </c>
    </row>
    <row r="241" s="15" customFormat="1">
      <c r="A241" s="15"/>
      <c r="B241" s="239"/>
      <c r="C241" s="240"/>
      <c r="D241" s="219" t="s">
        <v>135</v>
      </c>
      <c r="E241" s="241" t="s">
        <v>19</v>
      </c>
      <c r="F241" s="242" t="s">
        <v>138</v>
      </c>
      <c r="G241" s="240"/>
      <c r="H241" s="243">
        <v>2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49" t="s">
        <v>135</v>
      </c>
      <c r="AU241" s="249" t="s">
        <v>80</v>
      </c>
      <c r="AV241" s="15" t="s">
        <v>131</v>
      </c>
      <c r="AW241" s="15" t="s">
        <v>34</v>
      </c>
      <c r="AX241" s="15" t="s">
        <v>35</v>
      </c>
      <c r="AY241" s="249" t="s">
        <v>123</v>
      </c>
    </row>
    <row r="242" s="2" customFormat="1" ht="21.75" customHeight="1">
      <c r="A242" s="40"/>
      <c r="B242" s="41"/>
      <c r="C242" s="250" t="s">
        <v>344</v>
      </c>
      <c r="D242" s="250" t="s">
        <v>228</v>
      </c>
      <c r="E242" s="251" t="s">
        <v>345</v>
      </c>
      <c r="F242" s="252" t="s">
        <v>346</v>
      </c>
      <c r="G242" s="253" t="s">
        <v>156</v>
      </c>
      <c r="H242" s="254">
        <v>2</v>
      </c>
      <c r="I242" s="255"/>
      <c r="J242" s="256">
        <f>ROUND(I242*H242,2)</f>
        <v>0</v>
      </c>
      <c r="K242" s="252" t="s">
        <v>130</v>
      </c>
      <c r="L242" s="257"/>
      <c r="M242" s="258" t="s">
        <v>19</v>
      </c>
      <c r="N242" s="259" t="s">
        <v>45</v>
      </c>
      <c r="O242" s="86"/>
      <c r="P242" s="208">
        <f>O242*H242</f>
        <v>0</v>
      </c>
      <c r="Q242" s="208">
        <v>0.00181</v>
      </c>
      <c r="R242" s="208">
        <f>Q242*H242</f>
        <v>0.00362</v>
      </c>
      <c r="S242" s="208">
        <v>0</v>
      </c>
      <c r="T242" s="209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0" t="s">
        <v>231</v>
      </c>
      <c r="AT242" s="210" t="s">
        <v>228</v>
      </c>
      <c r="AU242" s="210" t="s">
        <v>80</v>
      </c>
      <c r="AY242" s="19" t="s">
        <v>123</v>
      </c>
      <c r="BE242" s="211">
        <f>IF(N242="základní",J242,0)</f>
        <v>0</v>
      </c>
      <c r="BF242" s="211">
        <f>IF(N242="snížená",J242,0)</f>
        <v>0</v>
      </c>
      <c r="BG242" s="211">
        <f>IF(N242="zákl. přenesená",J242,0)</f>
        <v>0</v>
      </c>
      <c r="BH242" s="211">
        <f>IF(N242="sníž. přenesená",J242,0)</f>
        <v>0</v>
      </c>
      <c r="BI242" s="211">
        <f>IF(N242="nulová",J242,0)</f>
        <v>0</v>
      </c>
      <c r="BJ242" s="19" t="s">
        <v>35</v>
      </c>
      <c r="BK242" s="211">
        <f>ROUND(I242*H242,2)</f>
        <v>0</v>
      </c>
      <c r="BL242" s="19" t="s">
        <v>143</v>
      </c>
      <c r="BM242" s="210" t="s">
        <v>347</v>
      </c>
    </row>
    <row r="243" s="2" customFormat="1" ht="16.5" customHeight="1">
      <c r="A243" s="40"/>
      <c r="B243" s="41"/>
      <c r="C243" s="199" t="s">
        <v>348</v>
      </c>
      <c r="D243" s="199" t="s">
        <v>126</v>
      </c>
      <c r="E243" s="200" t="s">
        <v>349</v>
      </c>
      <c r="F243" s="201" t="s">
        <v>350</v>
      </c>
      <c r="G243" s="202" t="s">
        <v>156</v>
      </c>
      <c r="H243" s="203">
        <v>2</v>
      </c>
      <c r="I243" s="204"/>
      <c r="J243" s="205">
        <f>ROUND(I243*H243,2)</f>
        <v>0</v>
      </c>
      <c r="K243" s="201" t="s">
        <v>130</v>
      </c>
      <c r="L243" s="46"/>
      <c r="M243" s="206" t="s">
        <v>19</v>
      </c>
      <c r="N243" s="207" t="s">
        <v>45</v>
      </c>
      <c r="O243" s="86"/>
      <c r="P243" s="208">
        <f>O243*H243</f>
        <v>0</v>
      </c>
      <c r="Q243" s="208">
        <v>0</v>
      </c>
      <c r="R243" s="208">
        <f>Q243*H243</f>
        <v>0</v>
      </c>
      <c r="S243" s="208">
        <v>0.021129999999999999</v>
      </c>
      <c r="T243" s="209">
        <f>S243*H243</f>
        <v>0.042259999999999999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0" t="s">
        <v>143</v>
      </c>
      <c r="AT243" s="210" t="s">
        <v>126</v>
      </c>
      <c r="AU243" s="210" t="s">
        <v>80</v>
      </c>
      <c r="AY243" s="19" t="s">
        <v>123</v>
      </c>
      <c r="BE243" s="211">
        <f>IF(N243="základní",J243,0)</f>
        <v>0</v>
      </c>
      <c r="BF243" s="211">
        <f>IF(N243="snížená",J243,0)</f>
        <v>0</v>
      </c>
      <c r="BG243" s="211">
        <f>IF(N243="zákl. přenesená",J243,0)</f>
        <v>0</v>
      </c>
      <c r="BH243" s="211">
        <f>IF(N243="sníž. přenesená",J243,0)</f>
        <v>0</v>
      </c>
      <c r="BI243" s="211">
        <f>IF(N243="nulová",J243,0)</f>
        <v>0</v>
      </c>
      <c r="BJ243" s="19" t="s">
        <v>35</v>
      </c>
      <c r="BK243" s="211">
        <f>ROUND(I243*H243,2)</f>
        <v>0</v>
      </c>
      <c r="BL243" s="19" t="s">
        <v>143</v>
      </c>
      <c r="BM243" s="210" t="s">
        <v>351</v>
      </c>
    </row>
    <row r="244" s="2" customFormat="1">
      <c r="A244" s="40"/>
      <c r="B244" s="41"/>
      <c r="C244" s="42"/>
      <c r="D244" s="212" t="s">
        <v>133</v>
      </c>
      <c r="E244" s="42"/>
      <c r="F244" s="213" t="s">
        <v>352</v>
      </c>
      <c r="G244" s="42"/>
      <c r="H244" s="42"/>
      <c r="I244" s="214"/>
      <c r="J244" s="42"/>
      <c r="K244" s="42"/>
      <c r="L244" s="46"/>
      <c r="M244" s="215"/>
      <c r="N244" s="216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133</v>
      </c>
      <c r="AU244" s="19" t="s">
        <v>80</v>
      </c>
    </row>
    <row r="245" s="2" customFormat="1" ht="16.5" customHeight="1">
      <c r="A245" s="40"/>
      <c r="B245" s="41"/>
      <c r="C245" s="199" t="s">
        <v>353</v>
      </c>
      <c r="D245" s="199" t="s">
        <v>126</v>
      </c>
      <c r="E245" s="200" t="s">
        <v>354</v>
      </c>
      <c r="F245" s="201" t="s">
        <v>355</v>
      </c>
      <c r="G245" s="202" t="s">
        <v>156</v>
      </c>
      <c r="H245" s="203">
        <v>7</v>
      </c>
      <c r="I245" s="204"/>
      <c r="J245" s="205">
        <f>ROUND(I245*H245,2)</f>
        <v>0</v>
      </c>
      <c r="K245" s="201" t="s">
        <v>19</v>
      </c>
      <c r="L245" s="46"/>
      <c r="M245" s="206" t="s">
        <v>19</v>
      </c>
      <c r="N245" s="207" t="s">
        <v>45</v>
      </c>
      <c r="O245" s="86"/>
      <c r="P245" s="208">
        <f>O245*H245</f>
        <v>0</v>
      </c>
      <c r="Q245" s="208">
        <v>0.00029</v>
      </c>
      <c r="R245" s="208">
        <f>Q245*H245</f>
        <v>0.0020300000000000001</v>
      </c>
      <c r="S245" s="208">
        <v>0</v>
      </c>
      <c r="T245" s="20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0" t="s">
        <v>143</v>
      </c>
      <c r="AT245" s="210" t="s">
        <v>126</v>
      </c>
      <c r="AU245" s="210" t="s">
        <v>80</v>
      </c>
      <c r="AY245" s="19" t="s">
        <v>123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35</v>
      </c>
      <c r="BK245" s="211">
        <f>ROUND(I245*H245,2)</f>
        <v>0</v>
      </c>
      <c r="BL245" s="19" t="s">
        <v>143</v>
      </c>
      <c r="BM245" s="210" t="s">
        <v>356</v>
      </c>
    </row>
    <row r="246" s="13" customFormat="1">
      <c r="A246" s="13"/>
      <c r="B246" s="217"/>
      <c r="C246" s="218"/>
      <c r="D246" s="219" t="s">
        <v>135</v>
      </c>
      <c r="E246" s="220" t="s">
        <v>19</v>
      </c>
      <c r="F246" s="221" t="s">
        <v>357</v>
      </c>
      <c r="G246" s="218"/>
      <c r="H246" s="220" t="s">
        <v>19</v>
      </c>
      <c r="I246" s="222"/>
      <c r="J246" s="218"/>
      <c r="K246" s="218"/>
      <c r="L246" s="223"/>
      <c r="M246" s="224"/>
      <c r="N246" s="225"/>
      <c r="O246" s="225"/>
      <c r="P246" s="225"/>
      <c r="Q246" s="225"/>
      <c r="R246" s="225"/>
      <c r="S246" s="225"/>
      <c r="T246" s="22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27" t="s">
        <v>135</v>
      </c>
      <c r="AU246" s="227" t="s">
        <v>80</v>
      </c>
      <c r="AV246" s="13" t="s">
        <v>35</v>
      </c>
      <c r="AW246" s="13" t="s">
        <v>34</v>
      </c>
      <c r="AX246" s="13" t="s">
        <v>74</v>
      </c>
      <c r="AY246" s="227" t="s">
        <v>123</v>
      </c>
    </row>
    <row r="247" s="14" customFormat="1">
      <c r="A247" s="14"/>
      <c r="B247" s="228"/>
      <c r="C247" s="229"/>
      <c r="D247" s="219" t="s">
        <v>135</v>
      </c>
      <c r="E247" s="230" t="s">
        <v>19</v>
      </c>
      <c r="F247" s="231" t="s">
        <v>171</v>
      </c>
      <c r="G247" s="229"/>
      <c r="H247" s="232">
        <v>7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38" t="s">
        <v>135</v>
      </c>
      <c r="AU247" s="238" t="s">
        <v>80</v>
      </c>
      <c r="AV247" s="14" t="s">
        <v>80</v>
      </c>
      <c r="AW247" s="14" t="s">
        <v>34</v>
      </c>
      <c r="AX247" s="14" t="s">
        <v>74</v>
      </c>
      <c r="AY247" s="238" t="s">
        <v>123</v>
      </c>
    </row>
    <row r="248" s="15" customFormat="1">
      <c r="A248" s="15"/>
      <c r="B248" s="239"/>
      <c r="C248" s="240"/>
      <c r="D248" s="219" t="s">
        <v>135</v>
      </c>
      <c r="E248" s="241" t="s">
        <v>19</v>
      </c>
      <c r="F248" s="242" t="s">
        <v>138</v>
      </c>
      <c r="G248" s="240"/>
      <c r="H248" s="243">
        <v>7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49" t="s">
        <v>135</v>
      </c>
      <c r="AU248" s="249" t="s">
        <v>80</v>
      </c>
      <c r="AV248" s="15" t="s">
        <v>131</v>
      </c>
      <c r="AW248" s="15" t="s">
        <v>34</v>
      </c>
      <c r="AX248" s="15" t="s">
        <v>35</v>
      </c>
      <c r="AY248" s="249" t="s">
        <v>123</v>
      </c>
    </row>
    <row r="249" s="12" customFormat="1" ht="22.8" customHeight="1">
      <c r="A249" s="12"/>
      <c r="B249" s="183"/>
      <c r="C249" s="184"/>
      <c r="D249" s="185" t="s">
        <v>73</v>
      </c>
      <c r="E249" s="197" t="s">
        <v>358</v>
      </c>
      <c r="F249" s="197" t="s">
        <v>359</v>
      </c>
      <c r="G249" s="184"/>
      <c r="H249" s="184"/>
      <c r="I249" s="187"/>
      <c r="J249" s="198">
        <f>BK249</f>
        <v>0</v>
      </c>
      <c r="K249" s="184"/>
      <c r="L249" s="189"/>
      <c r="M249" s="190"/>
      <c r="N249" s="191"/>
      <c r="O249" s="191"/>
      <c r="P249" s="192">
        <f>SUM(P250:P268)</f>
        <v>0</v>
      </c>
      <c r="Q249" s="191"/>
      <c r="R249" s="192">
        <f>SUM(R250:R268)</f>
        <v>0.02231</v>
      </c>
      <c r="S249" s="191"/>
      <c r="T249" s="193">
        <f>SUM(T250:T268)</f>
        <v>0.024250000000000001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94" t="s">
        <v>80</v>
      </c>
      <c r="AT249" s="195" t="s">
        <v>73</v>
      </c>
      <c r="AU249" s="195" t="s">
        <v>35</v>
      </c>
      <c r="AY249" s="194" t="s">
        <v>123</v>
      </c>
      <c r="BK249" s="196">
        <f>SUM(BK250:BK268)</f>
        <v>0</v>
      </c>
    </row>
    <row r="250" s="2" customFormat="1" ht="16.5" customHeight="1">
      <c r="A250" s="40"/>
      <c r="B250" s="41"/>
      <c r="C250" s="199" t="s">
        <v>360</v>
      </c>
      <c r="D250" s="199" t="s">
        <v>126</v>
      </c>
      <c r="E250" s="200" t="s">
        <v>361</v>
      </c>
      <c r="F250" s="201" t="s">
        <v>362</v>
      </c>
      <c r="G250" s="202" t="s">
        <v>251</v>
      </c>
      <c r="H250" s="203">
        <v>194</v>
      </c>
      <c r="I250" s="204"/>
      <c r="J250" s="205">
        <f>ROUND(I250*H250,2)</f>
        <v>0</v>
      </c>
      <c r="K250" s="201" t="s">
        <v>130</v>
      </c>
      <c r="L250" s="46"/>
      <c r="M250" s="206" t="s">
        <v>19</v>
      </c>
      <c r="N250" s="207" t="s">
        <v>45</v>
      </c>
      <c r="O250" s="86"/>
      <c r="P250" s="208">
        <f>O250*H250</f>
        <v>0</v>
      </c>
      <c r="Q250" s="208">
        <v>0</v>
      </c>
      <c r="R250" s="208">
        <f>Q250*H250</f>
        <v>0</v>
      </c>
      <c r="S250" s="208">
        <v>0</v>
      </c>
      <c r="T250" s="209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0" t="s">
        <v>143</v>
      </c>
      <c r="AT250" s="210" t="s">
        <v>126</v>
      </c>
      <c r="AU250" s="210" t="s">
        <v>80</v>
      </c>
      <c r="AY250" s="19" t="s">
        <v>123</v>
      </c>
      <c r="BE250" s="211">
        <f>IF(N250="základní",J250,0)</f>
        <v>0</v>
      </c>
      <c r="BF250" s="211">
        <f>IF(N250="snížená",J250,0)</f>
        <v>0</v>
      </c>
      <c r="BG250" s="211">
        <f>IF(N250="zákl. přenesená",J250,0)</f>
        <v>0</v>
      </c>
      <c r="BH250" s="211">
        <f>IF(N250="sníž. přenesená",J250,0)</f>
        <v>0</v>
      </c>
      <c r="BI250" s="211">
        <f>IF(N250="nulová",J250,0)</f>
        <v>0</v>
      </c>
      <c r="BJ250" s="19" t="s">
        <v>35</v>
      </c>
      <c r="BK250" s="211">
        <f>ROUND(I250*H250,2)</f>
        <v>0</v>
      </c>
      <c r="BL250" s="19" t="s">
        <v>143</v>
      </c>
      <c r="BM250" s="210" t="s">
        <v>363</v>
      </c>
    </row>
    <row r="251" s="2" customFormat="1">
      <c r="A251" s="40"/>
      <c r="B251" s="41"/>
      <c r="C251" s="42"/>
      <c r="D251" s="212" t="s">
        <v>133</v>
      </c>
      <c r="E251" s="42"/>
      <c r="F251" s="213" t="s">
        <v>364</v>
      </c>
      <c r="G251" s="42"/>
      <c r="H251" s="42"/>
      <c r="I251" s="214"/>
      <c r="J251" s="42"/>
      <c r="K251" s="42"/>
      <c r="L251" s="46"/>
      <c r="M251" s="215"/>
      <c r="N251" s="216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133</v>
      </c>
      <c r="AU251" s="19" t="s">
        <v>80</v>
      </c>
    </row>
    <row r="252" s="13" customFormat="1">
      <c r="A252" s="13"/>
      <c r="B252" s="217"/>
      <c r="C252" s="218"/>
      <c r="D252" s="219" t="s">
        <v>135</v>
      </c>
      <c r="E252" s="220" t="s">
        <v>19</v>
      </c>
      <c r="F252" s="221" t="s">
        <v>365</v>
      </c>
      <c r="G252" s="218"/>
      <c r="H252" s="220" t="s">
        <v>19</v>
      </c>
      <c r="I252" s="222"/>
      <c r="J252" s="218"/>
      <c r="K252" s="218"/>
      <c r="L252" s="223"/>
      <c r="M252" s="224"/>
      <c r="N252" s="225"/>
      <c r="O252" s="225"/>
      <c r="P252" s="225"/>
      <c r="Q252" s="225"/>
      <c r="R252" s="225"/>
      <c r="S252" s="225"/>
      <c r="T252" s="22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7" t="s">
        <v>135</v>
      </c>
      <c r="AU252" s="227" t="s">
        <v>80</v>
      </c>
      <c r="AV252" s="13" t="s">
        <v>35</v>
      </c>
      <c r="AW252" s="13" t="s">
        <v>34</v>
      </c>
      <c r="AX252" s="13" t="s">
        <v>74</v>
      </c>
      <c r="AY252" s="227" t="s">
        <v>123</v>
      </c>
    </row>
    <row r="253" s="14" customFormat="1">
      <c r="A253" s="14"/>
      <c r="B253" s="228"/>
      <c r="C253" s="229"/>
      <c r="D253" s="219" t="s">
        <v>135</v>
      </c>
      <c r="E253" s="230" t="s">
        <v>19</v>
      </c>
      <c r="F253" s="231" t="s">
        <v>366</v>
      </c>
      <c r="G253" s="229"/>
      <c r="H253" s="232">
        <v>194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38" t="s">
        <v>135</v>
      </c>
      <c r="AU253" s="238" t="s">
        <v>80</v>
      </c>
      <c r="AV253" s="14" t="s">
        <v>80</v>
      </c>
      <c r="AW253" s="14" t="s">
        <v>34</v>
      </c>
      <c r="AX253" s="14" t="s">
        <v>74</v>
      </c>
      <c r="AY253" s="238" t="s">
        <v>123</v>
      </c>
    </row>
    <row r="254" s="15" customFormat="1">
      <c r="A254" s="15"/>
      <c r="B254" s="239"/>
      <c r="C254" s="240"/>
      <c r="D254" s="219" t="s">
        <v>135</v>
      </c>
      <c r="E254" s="241" t="s">
        <v>19</v>
      </c>
      <c r="F254" s="242" t="s">
        <v>138</v>
      </c>
      <c r="G254" s="240"/>
      <c r="H254" s="243">
        <v>194</v>
      </c>
      <c r="I254" s="244"/>
      <c r="J254" s="240"/>
      <c r="K254" s="240"/>
      <c r="L254" s="245"/>
      <c r="M254" s="246"/>
      <c r="N254" s="247"/>
      <c r="O254" s="247"/>
      <c r="P254" s="247"/>
      <c r="Q254" s="247"/>
      <c r="R254" s="247"/>
      <c r="S254" s="247"/>
      <c r="T254" s="24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49" t="s">
        <v>135</v>
      </c>
      <c r="AU254" s="249" t="s">
        <v>80</v>
      </c>
      <c r="AV254" s="15" t="s">
        <v>131</v>
      </c>
      <c r="AW254" s="15" t="s">
        <v>34</v>
      </c>
      <c r="AX254" s="15" t="s">
        <v>35</v>
      </c>
      <c r="AY254" s="249" t="s">
        <v>123</v>
      </c>
    </row>
    <row r="255" s="2" customFormat="1" ht="16.5" customHeight="1">
      <c r="A255" s="40"/>
      <c r="B255" s="41"/>
      <c r="C255" s="199" t="s">
        <v>367</v>
      </c>
      <c r="D255" s="199" t="s">
        <v>126</v>
      </c>
      <c r="E255" s="200" t="s">
        <v>368</v>
      </c>
      <c r="F255" s="201" t="s">
        <v>369</v>
      </c>
      <c r="G255" s="202" t="s">
        <v>156</v>
      </c>
      <c r="H255" s="203">
        <v>97</v>
      </c>
      <c r="I255" s="204"/>
      <c r="J255" s="205">
        <f>ROUND(I255*H255,2)</f>
        <v>0</v>
      </c>
      <c r="K255" s="201" t="s">
        <v>130</v>
      </c>
      <c r="L255" s="46"/>
      <c r="M255" s="206" t="s">
        <v>19</v>
      </c>
      <c r="N255" s="207" t="s">
        <v>45</v>
      </c>
      <c r="O255" s="86"/>
      <c r="P255" s="208">
        <f>O255*H255</f>
        <v>0</v>
      </c>
      <c r="Q255" s="208">
        <v>0</v>
      </c>
      <c r="R255" s="208">
        <f>Q255*H255</f>
        <v>0</v>
      </c>
      <c r="S255" s="208">
        <v>0</v>
      </c>
      <c r="T255" s="209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0" t="s">
        <v>143</v>
      </c>
      <c r="AT255" s="210" t="s">
        <v>126</v>
      </c>
      <c r="AU255" s="210" t="s">
        <v>80</v>
      </c>
      <c r="AY255" s="19" t="s">
        <v>123</v>
      </c>
      <c r="BE255" s="211">
        <f>IF(N255="základní",J255,0)</f>
        <v>0</v>
      </c>
      <c r="BF255" s="211">
        <f>IF(N255="snížená",J255,0)</f>
        <v>0</v>
      </c>
      <c r="BG255" s="211">
        <f>IF(N255="zákl. přenesená",J255,0)</f>
        <v>0</v>
      </c>
      <c r="BH255" s="211">
        <f>IF(N255="sníž. přenesená",J255,0)</f>
        <v>0</v>
      </c>
      <c r="BI255" s="211">
        <f>IF(N255="nulová",J255,0)</f>
        <v>0</v>
      </c>
      <c r="BJ255" s="19" t="s">
        <v>35</v>
      </c>
      <c r="BK255" s="211">
        <f>ROUND(I255*H255,2)</f>
        <v>0</v>
      </c>
      <c r="BL255" s="19" t="s">
        <v>143</v>
      </c>
      <c r="BM255" s="210" t="s">
        <v>370</v>
      </c>
    </row>
    <row r="256" s="2" customFormat="1">
      <c r="A256" s="40"/>
      <c r="B256" s="41"/>
      <c r="C256" s="42"/>
      <c r="D256" s="212" t="s">
        <v>133</v>
      </c>
      <c r="E256" s="42"/>
      <c r="F256" s="213" t="s">
        <v>371</v>
      </c>
      <c r="G256" s="42"/>
      <c r="H256" s="42"/>
      <c r="I256" s="214"/>
      <c r="J256" s="42"/>
      <c r="K256" s="42"/>
      <c r="L256" s="46"/>
      <c r="M256" s="215"/>
      <c r="N256" s="216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133</v>
      </c>
      <c r="AU256" s="19" t="s">
        <v>80</v>
      </c>
    </row>
    <row r="257" s="2" customFormat="1" ht="16.5" customHeight="1">
      <c r="A257" s="40"/>
      <c r="B257" s="41"/>
      <c r="C257" s="250" t="s">
        <v>372</v>
      </c>
      <c r="D257" s="250" t="s">
        <v>228</v>
      </c>
      <c r="E257" s="251" t="s">
        <v>373</v>
      </c>
      <c r="F257" s="252" t="s">
        <v>374</v>
      </c>
      <c r="G257" s="253" t="s">
        <v>156</v>
      </c>
      <c r="H257" s="254">
        <v>97</v>
      </c>
      <c r="I257" s="255"/>
      <c r="J257" s="256">
        <f>ROUND(I257*H257,2)</f>
        <v>0</v>
      </c>
      <c r="K257" s="252" t="s">
        <v>130</v>
      </c>
      <c r="L257" s="257"/>
      <c r="M257" s="258" t="s">
        <v>19</v>
      </c>
      <c r="N257" s="259" t="s">
        <v>45</v>
      </c>
      <c r="O257" s="86"/>
      <c r="P257" s="208">
        <f>O257*H257</f>
        <v>0</v>
      </c>
      <c r="Q257" s="208">
        <v>0.00023000000000000001</v>
      </c>
      <c r="R257" s="208">
        <f>Q257*H257</f>
        <v>0.02231</v>
      </c>
      <c r="S257" s="208">
        <v>0</v>
      </c>
      <c r="T257" s="20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0" t="s">
        <v>231</v>
      </c>
      <c r="AT257" s="210" t="s">
        <v>228</v>
      </c>
      <c r="AU257" s="210" t="s">
        <v>80</v>
      </c>
      <c r="AY257" s="19" t="s">
        <v>123</v>
      </c>
      <c r="BE257" s="211">
        <f>IF(N257="základní",J257,0)</f>
        <v>0</v>
      </c>
      <c r="BF257" s="211">
        <f>IF(N257="snížená",J257,0)</f>
        <v>0</v>
      </c>
      <c r="BG257" s="211">
        <f>IF(N257="zákl. přenesená",J257,0)</f>
        <v>0</v>
      </c>
      <c r="BH257" s="211">
        <f>IF(N257="sníž. přenesená",J257,0)</f>
        <v>0</v>
      </c>
      <c r="BI257" s="211">
        <f>IF(N257="nulová",J257,0)</f>
        <v>0</v>
      </c>
      <c r="BJ257" s="19" t="s">
        <v>35</v>
      </c>
      <c r="BK257" s="211">
        <f>ROUND(I257*H257,2)</f>
        <v>0</v>
      </c>
      <c r="BL257" s="19" t="s">
        <v>143</v>
      </c>
      <c r="BM257" s="210" t="s">
        <v>375</v>
      </c>
    </row>
    <row r="258" s="2" customFormat="1" ht="21.75" customHeight="1">
      <c r="A258" s="40"/>
      <c r="B258" s="41"/>
      <c r="C258" s="199" t="s">
        <v>376</v>
      </c>
      <c r="D258" s="199" t="s">
        <v>126</v>
      </c>
      <c r="E258" s="200" t="s">
        <v>377</v>
      </c>
      <c r="F258" s="201" t="s">
        <v>378</v>
      </c>
      <c r="G258" s="202" t="s">
        <v>251</v>
      </c>
      <c r="H258" s="203">
        <v>194</v>
      </c>
      <c r="I258" s="204"/>
      <c r="J258" s="205">
        <f>ROUND(I258*H258,2)</f>
        <v>0</v>
      </c>
      <c r="K258" s="201" t="s">
        <v>19</v>
      </c>
      <c r="L258" s="46"/>
      <c r="M258" s="206" t="s">
        <v>19</v>
      </c>
      <c r="N258" s="207" t="s">
        <v>45</v>
      </c>
      <c r="O258" s="86"/>
      <c r="P258" s="208">
        <f>O258*H258</f>
        <v>0</v>
      </c>
      <c r="Q258" s="208">
        <v>0</v>
      </c>
      <c r="R258" s="208">
        <f>Q258*H258</f>
        <v>0</v>
      </c>
      <c r="S258" s="208">
        <v>0</v>
      </c>
      <c r="T258" s="20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0" t="s">
        <v>143</v>
      </c>
      <c r="AT258" s="210" t="s">
        <v>126</v>
      </c>
      <c r="AU258" s="210" t="s">
        <v>80</v>
      </c>
      <c r="AY258" s="19" t="s">
        <v>123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19" t="s">
        <v>35</v>
      </c>
      <c r="BK258" s="211">
        <f>ROUND(I258*H258,2)</f>
        <v>0</v>
      </c>
      <c r="BL258" s="19" t="s">
        <v>143</v>
      </c>
      <c r="BM258" s="210" t="s">
        <v>379</v>
      </c>
    </row>
    <row r="259" s="13" customFormat="1">
      <c r="A259" s="13"/>
      <c r="B259" s="217"/>
      <c r="C259" s="218"/>
      <c r="D259" s="219" t="s">
        <v>135</v>
      </c>
      <c r="E259" s="220" t="s">
        <v>19</v>
      </c>
      <c r="F259" s="221" t="s">
        <v>380</v>
      </c>
      <c r="G259" s="218"/>
      <c r="H259" s="220" t="s">
        <v>19</v>
      </c>
      <c r="I259" s="222"/>
      <c r="J259" s="218"/>
      <c r="K259" s="218"/>
      <c r="L259" s="223"/>
      <c r="M259" s="224"/>
      <c r="N259" s="225"/>
      <c r="O259" s="225"/>
      <c r="P259" s="225"/>
      <c r="Q259" s="225"/>
      <c r="R259" s="225"/>
      <c r="S259" s="225"/>
      <c r="T259" s="22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7" t="s">
        <v>135</v>
      </c>
      <c r="AU259" s="227" t="s">
        <v>80</v>
      </c>
      <c r="AV259" s="13" t="s">
        <v>35</v>
      </c>
      <c r="AW259" s="13" t="s">
        <v>34</v>
      </c>
      <c r="AX259" s="13" t="s">
        <v>74</v>
      </c>
      <c r="AY259" s="227" t="s">
        <v>123</v>
      </c>
    </row>
    <row r="260" s="14" customFormat="1">
      <c r="A260" s="14"/>
      <c r="B260" s="228"/>
      <c r="C260" s="229"/>
      <c r="D260" s="219" t="s">
        <v>135</v>
      </c>
      <c r="E260" s="230" t="s">
        <v>19</v>
      </c>
      <c r="F260" s="231" t="s">
        <v>366</v>
      </c>
      <c r="G260" s="229"/>
      <c r="H260" s="232">
        <v>194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8" t="s">
        <v>135</v>
      </c>
      <c r="AU260" s="238" t="s">
        <v>80</v>
      </c>
      <c r="AV260" s="14" t="s">
        <v>80</v>
      </c>
      <c r="AW260" s="14" t="s">
        <v>34</v>
      </c>
      <c r="AX260" s="14" t="s">
        <v>74</v>
      </c>
      <c r="AY260" s="238" t="s">
        <v>123</v>
      </c>
    </row>
    <row r="261" s="15" customFormat="1">
      <c r="A261" s="15"/>
      <c r="B261" s="239"/>
      <c r="C261" s="240"/>
      <c r="D261" s="219" t="s">
        <v>135</v>
      </c>
      <c r="E261" s="241" t="s">
        <v>19</v>
      </c>
      <c r="F261" s="242" t="s">
        <v>138</v>
      </c>
      <c r="G261" s="240"/>
      <c r="H261" s="243">
        <v>194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49" t="s">
        <v>135</v>
      </c>
      <c r="AU261" s="249" t="s">
        <v>80</v>
      </c>
      <c r="AV261" s="15" t="s">
        <v>131</v>
      </c>
      <c r="AW261" s="15" t="s">
        <v>34</v>
      </c>
      <c r="AX261" s="15" t="s">
        <v>35</v>
      </c>
      <c r="AY261" s="249" t="s">
        <v>123</v>
      </c>
    </row>
    <row r="262" s="2" customFormat="1" ht="16.5" customHeight="1">
      <c r="A262" s="40"/>
      <c r="B262" s="41"/>
      <c r="C262" s="199" t="s">
        <v>381</v>
      </c>
      <c r="D262" s="199" t="s">
        <v>126</v>
      </c>
      <c r="E262" s="200" t="s">
        <v>382</v>
      </c>
      <c r="F262" s="201" t="s">
        <v>383</v>
      </c>
      <c r="G262" s="202" t="s">
        <v>156</v>
      </c>
      <c r="H262" s="203">
        <v>97</v>
      </c>
      <c r="I262" s="204"/>
      <c r="J262" s="205">
        <f>ROUND(I262*H262,2)</f>
        <v>0</v>
      </c>
      <c r="K262" s="201" t="s">
        <v>130</v>
      </c>
      <c r="L262" s="46"/>
      <c r="M262" s="206" t="s">
        <v>19</v>
      </c>
      <c r="N262" s="207" t="s">
        <v>45</v>
      </c>
      <c r="O262" s="86"/>
      <c r="P262" s="208">
        <f>O262*H262</f>
        <v>0</v>
      </c>
      <c r="Q262" s="208">
        <v>0</v>
      </c>
      <c r="R262" s="208">
        <f>Q262*H262</f>
        <v>0</v>
      </c>
      <c r="S262" s="208">
        <v>0.00025000000000000001</v>
      </c>
      <c r="T262" s="209">
        <f>S262*H262</f>
        <v>0.024250000000000001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0" t="s">
        <v>143</v>
      </c>
      <c r="AT262" s="210" t="s">
        <v>126</v>
      </c>
      <c r="AU262" s="210" t="s">
        <v>80</v>
      </c>
      <c r="AY262" s="19" t="s">
        <v>123</v>
      </c>
      <c r="BE262" s="211">
        <f>IF(N262="základní",J262,0)</f>
        <v>0</v>
      </c>
      <c r="BF262" s="211">
        <f>IF(N262="snížená",J262,0)</f>
        <v>0</v>
      </c>
      <c r="BG262" s="211">
        <f>IF(N262="zákl. přenesená",J262,0)</f>
        <v>0</v>
      </c>
      <c r="BH262" s="211">
        <f>IF(N262="sníž. přenesená",J262,0)</f>
        <v>0</v>
      </c>
      <c r="BI262" s="211">
        <f>IF(N262="nulová",J262,0)</f>
        <v>0</v>
      </c>
      <c r="BJ262" s="19" t="s">
        <v>35</v>
      </c>
      <c r="BK262" s="211">
        <f>ROUND(I262*H262,2)</f>
        <v>0</v>
      </c>
      <c r="BL262" s="19" t="s">
        <v>143</v>
      </c>
      <c r="BM262" s="210" t="s">
        <v>384</v>
      </c>
    </row>
    <row r="263" s="2" customFormat="1">
      <c r="A263" s="40"/>
      <c r="B263" s="41"/>
      <c r="C263" s="42"/>
      <c r="D263" s="212" t="s">
        <v>133</v>
      </c>
      <c r="E263" s="42"/>
      <c r="F263" s="213" t="s">
        <v>385</v>
      </c>
      <c r="G263" s="42"/>
      <c r="H263" s="42"/>
      <c r="I263" s="214"/>
      <c r="J263" s="42"/>
      <c r="K263" s="42"/>
      <c r="L263" s="46"/>
      <c r="M263" s="215"/>
      <c r="N263" s="216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133</v>
      </c>
      <c r="AU263" s="19" t="s">
        <v>80</v>
      </c>
    </row>
    <row r="264" s="2" customFormat="1" ht="16.5" customHeight="1">
      <c r="A264" s="40"/>
      <c r="B264" s="41"/>
      <c r="C264" s="199" t="s">
        <v>386</v>
      </c>
      <c r="D264" s="199" t="s">
        <v>126</v>
      </c>
      <c r="E264" s="200" t="s">
        <v>387</v>
      </c>
      <c r="F264" s="201" t="s">
        <v>388</v>
      </c>
      <c r="G264" s="202" t="s">
        <v>389</v>
      </c>
      <c r="H264" s="203">
        <v>1</v>
      </c>
      <c r="I264" s="204"/>
      <c r="J264" s="205">
        <f>ROUND(I264*H264,2)</f>
        <v>0</v>
      </c>
      <c r="K264" s="201" t="s">
        <v>130</v>
      </c>
      <c r="L264" s="46"/>
      <c r="M264" s="206" t="s">
        <v>19</v>
      </c>
      <c r="N264" s="207" t="s">
        <v>45</v>
      </c>
      <c r="O264" s="86"/>
      <c r="P264" s="208">
        <f>O264*H264</f>
        <v>0</v>
      </c>
      <c r="Q264" s="208">
        <v>0</v>
      </c>
      <c r="R264" s="208">
        <f>Q264*H264</f>
        <v>0</v>
      </c>
      <c r="S264" s="208">
        <v>0</v>
      </c>
      <c r="T264" s="209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0" t="s">
        <v>390</v>
      </c>
      <c r="AT264" s="210" t="s">
        <v>126</v>
      </c>
      <c r="AU264" s="210" t="s">
        <v>80</v>
      </c>
      <c r="AY264" s="19" t="s">
        <v>123</v>
      </c>
      <c r="BE264" s="211">
        <f>IF(N264="základní",J264,0)</f>
        <v>0</v>
      </c>
      <c r="BF264" s="211">
        <f>IF(N264="snížená",J264,0)</f>
        <v>0</v>
      </c>
      <c r="BG264" s="211">
        <f>IF(N264="zákl. přenesená",J264,0)</f>
        <v>0</v>
      </c>
      <c r="BH264" s="211">
        <f>IF(N264="sníž. přenesená",J264,0)</f>
        <v>0</v>
      </c>
      <c r="BI264" s="211">
        <f>IF(N264="nulová",J264,0)</f>
        <v>0</v>
      </c>
      <c r="BJ264" s="19" t="s">
        <v>35</v>
      </c>
      <c r="BK264" s="211">
        <f>ROUND(I264*H264,2)</f>
        <v>0</v>
      </c>
      <c r="BL264" s="19" t="s">
        <v>390</v>
      </c>
      <c r="BM264" s="210" t="s">
        <v>391</v>
      </c>
    </row>
    <row r="265" s="2" customFormat="1">
      <c r="A265" s="40"/>
      <c r="B265" s="41"/>
      <c r="C265" s="42"/>
      <c r="D265" s="212" t="s">
        <v>133</v>
      </c>
      <c r="E265" s="42"/>
      <c r="F265" s="213" t="s">
        <v>392</v>
      </c>
      <c r="G265" s="42"/>
      <c r="H265" s="42"/>
      <c r="I265" s="214"/>
      <c r="J265" s="42"/>
      <c r="K265" s="42"/>
      <c r="L265" s="46"/>
      <c r="M265" s="215"/>
      <c r="N265" s="216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133</v>
      </c>
      <c r="AU265" s="19" t="s">
        <v>80</v>
      </c>
    </row>
    <row r="266" s="13" customFormat="1">
      <c r="A266" s="13"/>
      <c r="B266" s="217"/>
      <c r="C266" s="218"/>
      <c r="D266" s="219" t="s">
        <v>135</v>
      </c>
      <c r="E266" s="220" t="s">
        <v>19</v>
      </c>
      <c r="F266" s="221" t="s">
        <v>393</v>
      </c>
      <c r="G266" s="218"/>
      <c r="H266" s="220" t="s">
        <v>19</v>
      </c>
      <c r="I266" s="222"/>
      <c r="J266" s="218"/>
      <c r="K266" s="218"/>
      <c r="L266" s="223"/>
      <c r="M266" s="224"/>
      <c r="N266" s="225"/>
      <c r="O266" s="225"/>
      <c r="P266" s="225"/>
      <c r="Q266" s="225"/>
      <c r="R266" s="225"/>
      <c r="S266" s="225"/>
      <c r="T266" s="22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7" t="s">
        <v>135</v>
      </c>
      <c r="AU266" s="227" t="s">
        <v>80</v>
      </c>
      <c r="AV266" s="13" t="s">
        <v>35</v>
      </c>
      <c r="AW266" s="13" t="s">
        <v>34</v>
      </c>
      <c r="AX266" s="13" t="s">
        <v>74</v>
      </c>
      <c r="AY266" s="227" t="s">
        <v>123</v>
      </c>
    </row>
    <row r="267" s="14" customFormat="1">
      <c r="A267" s="14"/>
      <c r="B267" s="228"/>
      <c r="C267" s="229"/>
      <c r="D267" s="219" t="s">
        <v>135</v>
      </c>
      <c r="E267" s="230" t="s">
        <v>19</v>
      </c>
      <c r="F267" s="231" t="s">
        <v>35</v>
      </c>
      <c r="G267" s="229"/>
      <c r="H267" s="232">
        <v>1</v>
      </c>
      <c r="I267" s="233"/>
      <c r="J267" s="229"/>
      <c r="K267" s="229"/>
      <c r="L267" s="234"/>
      <c r="M267" s="235"/>
      <c r="N267" s="236"/>
      <c r="O267" s="236"/>
      <c r="P267" s="236"/>
      <c r="Q267" s="236"/>
      <c r="R267" s="236"/>
      <c r="S267" s="236"/>
      <c r="T267" s="23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38" t="s">
        <v>135</v>
      </c>
      <c r="AU267" s="238" t="s">
        <v>80</v>
      </c>
      <c r="AV267" s="14" t="s">
        <v>80</v>
      </c>
      <c r="AW267" s="14" t="s">
        <v>34</v>
      </c>
      <c r="AX267" s="14" t="s">
        <v>74</v>
      </c>
      <c r="AY267" s="238" t="s">
        <v>123</v>
      </c>
    </row>
    <row r="268" s="15" customFormat="1">
      <c r="A268" s="15"/>
      <c r="B268" s="239"/>
      <c r="C268" s="240"/>
      <c r="D268" s="219" t="s">
        <v>135</v>
      </c>
      <c r="E268" s="241" t="s">
        <v>19</v>
      </c>
      <c r="F268" s="242" t="s">
        <v>138</v>
      </c>
      <c r="G268" s="240"/>
      <c r="H268" s="243">
        <v>1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49" t="s">
        <v>135</v>
      </c>
      <c r="AU268" s="249" t="s">
        <v>80</v>
      </c>
      <c r="AV268" s="15" t="s">
        <v>131</v>
      </c>
      <c r="AW268" s="15" t="s">
        <v>34</v>
      </c>
      <c r="AX268" s="15" t="s">
        <v>35</v>
      </c>
      <c r="AY268" s="249" t="s">
        <v>123</v>
      </c>
    </row>
    <row r="269" s="12" customFormat="1" ht="22.8" customHeight="1">
      <c r="A269" s="12"/>
      <c r="B269" s="183"/>
      <c r="C269" s="184"/>
      <c r="D269" s="185" t="s">
        <v>73</v>
      </c>
      <c r="E269" s="197" t="s">
        <v>394</v>
      </c>
      <c r="F269" s="197" t="s">
        <v>395</v>
      </c>
      <c r="G269" s="184"/>
      <c r="H269" s="184"/>
      <c r="I269" s="187"/>
      <c r="J269" s="198">
        <f>BK269</f>
        <v>0</v>
      </c>
      <c r="K269" s="184"/>
      <c r="L269" s="189"/>
      <c r="M269" s="190"/>
      <c r="N269" s="191"/>
      <c r="O269" s="191"/>
      <c r="P269" s="192">
        <f>SUM(P270:P279)</f>
        <v>0</v>
      </c>
      <c r="Q269" s="191"/>
      <c r="R269" s="192">
        <f>SUM(R270:R279)</f>
        <v>0</v>
      </c>
      <c r="S269" s="191"/>
      <c r="T269" s="193">
        <f>SUM(T270:T279)</f>
        <v>0.016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94" t="s">
        <v>80</v>
      </c>
      <c r="AT269" s="195" t="s">
        <v>73</v>
      </c>
      <c r="AU269" s="195" t="s">
        <v>35</v>
      </c>
      <c r="AY269" s="194" t="s">
        <v>123</v>
      </c>
      <c r="BK269" s="196">
        <f>SUM(BK270:BK279)</f>
        <v>0</v>
      </c>
    </row>
    <row r="270" s="2" customFormat="1" ht="16.5" customHeight="1">
      <c r="A270" s="40"/>
      <c r="B270" s="41"/>
      <c r="C270" s="199" t="s">
        <v>396</v>
      </c>
      <c r="D270" s="199" t="s">
        <v>126</v>
      </c>
      <c r="E270" s="200" t="s">
        <v>397</v>
      </c>
      <c r="F270" s="201" t="s">
        <v>398</v>
      </c>
      <c r="G270" s="202" t="s">
        <v>156</v>
      </c>
      <c r="H270" s="203">
        <v>1</v>
      </c>
      <c r="I270" s="204"/>
      <c r="J270" s="205">
        <f>ROUND(I270*H270,2)</f>
        <v>0</v>
      </c>
      <c r="K270" s="201" t="s">
        <v>130</v>
      </c>
      <c r="L270" s="46"/>
      <c r="M270" s="206" t="s">
        <v>19</v>
      </c>
      <c r="N270" s="207" t="s">
        <v>45</v>
      </c>
      <c r="O270" s="86"/>
      <c r="P270" s="208">
        <f>O270*H270</f>
        <v>0</v>
      </c>
      <c r="Q270" s="208">
        <v>0</v>
      </c>
      <c r="R270" s="208">
        <f>Q270*H270</f>
        <v>0</v>
      </c>
      <c r="S270" s="208">
        <v>0</v>
      </c>
      <c r="T270" s="20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0" t="s">
        <v>143</v>
      </c>
      <c r="AT270" s="210" t="s">
        <v>126</v>
      </c>
      <c r="AU270" s="210" t="s">
        <v>80</v>
      </c>
      <c r="AY270" s="19" t="s">
        <v>123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19" t="s">
        <v>35</v>
      </c>
      <c r="BK270" s="211">
        <f>ROUND(I270*H270,2)</f>
        <v>0</v>
      </c>
      <c r="BL270" s="19" t="s">
        <v>143</v>
      </c>
      <c r="BM270" s="210" t="s">
        <v>399</v>
      </c>
    </row>
    <row r="271" s="2" customFormat="1">
      <c r="A271" s="40"/>
      <c r="B271" s="41"/>
      <c r="C271" s="42"/>
      <c r="D271" s="212" t="s">
        <v>133</v>
      </c>
      <c r="E271" s="42"/>
      <c r="F271" s="213" t="s">
        <v>400</v>
      </c>
      <c r="G271" s="42"/>
      <c r="H271" s="42"/>
      <c r="I271" s="214"/>
      <c r="J271" s="42"/>
      <c r="K271" s="42"/>
      <c r="L271" s="46"/>
      <c r="M271" s="215"/>
      <c r="N271" s="216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133</v>
      </c>
      <c r="AU271" s="19" t="s">
        <v>80</v>
      </c>
    </row>
    <row r="272" s="13" customFormat="1">
      <c r="A272" s="13"/>
      <c r="B272" s="217"/>
      <c r="C272" s="218"/>
      <c r="D272" s="219" t="s">
        <v>135</v>
      </c>
      <c r="E272" s="220" t="s">
        <v>19</v>
      </c>
      <c r="F272" s="221" t="s">
        <v>401</v>
      </c>
      <c r="G272" s="218"/>
      <c r="H272" s="220" t="s">
        <v>19</v>
      </c>
      <c r="I272" s="222"/>
      <c r="J272" s="218"/>
      <c r="K272" s="218"/>
      <c r="L272" s="223"/>
      <c r="M272" s="224"/>
      <c r="N272" s="225"/>
      <c r="O272" s="225"/>
      <c r="P272" s="225"/>
      <c r="Q272" s="225"/>
      <c r="R272" s="225"/>
      <c r="S272" s="225"/>
      <c r="T272" s="22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7" t="s">
        <v>135</v>
      </c>
      <c r="AU272" s="227" t="s">
        <v>80</v>
      </c>
      <c r="AV272" s="13" t="s">
        <v>35</v>
      </c>
      <c r="AW272" s="13" t="s">
        <v>34</v>
      </c>
      <c r="AX272" s="13" t="s">
        <v>74</v>
      </c>
      <c r="AY272" s="227" t="s">
        <v>123</v>
      </c>
    </row>
    <row r="273" s="14" customFormat="1">
      <c r="A273" s="14"/>
      <c r="B273" s="228"/>
      <c r="C273" s="229"/>
      <c r="D273" s="219" t="s">
        <v>135</v>
      </c>
      <c r="E273" s="230" t="s">
        <v>19</v>
      </c>
      <c r="F273" s="231" t="s">
        <v>35</v>
      </c>
      <c r="G273" s="229"/>
      <c r="H273" s="232">
        <v>1</v>
      </c>
      <c r="I273" s="233"/>
      <c r="J273" s="229"/>
      <c r="K273" s="229"/>
      <c r="L273" s="234"/>
      <c r="M273" s="235"/>
      <c r="N273" s="236"/>
      <c r="O273" s="236"/>
      <c r="P273" s="236"/>
      <c r="Q273" s="236"/>
      <c r="R273" s="236"/>
      <c r="S273" s="236"/>
      <c r="T273" s="23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8" t="s">
        <v>135</v>
      </c>
      <c r="AU273" s="238" t="s">
        <v>80</v>
      </c>
      <c r="AV273" s="14" t="s">
        <v>80</v>
      </c>
      <c r="AW273" s="14" t="s">
        <v>34</v>
      </c>
      <c r="AX273" s="14" t="s">
        <v>74</v>
      </c>
      <c r="AY273" s="238" t="s">
        <v>123</v>
      </c>
    </row>
    <row r="274" s="15" customFormat="1">
      <c r="A274" s="15"/>
      <c r="B274" s="239"/>
      <c r="C274" s="240"/>
      <c r="D274" s="219" t="s">
        <v>135</v>
      </c>
      <c r="E274" s="241" t="s">
        <v>19</v>
      </c>
      <c r="F274" s="242" t="s">
        <v>138</v>
      </c>
      <c r="G274" s="240"/>
      <c r="H274" s="243">
        <v>1</v>
      </c>
      <c r="I274" s="244"/>
      <c r="J274" s="240"/>
      <c r="K274" s="240"/>
      <c r="L274" s="245"/>
      <c r="M274" s="246"/>
      <c r="N274" s="247"/>
      <c r="O274" s="247"/>
      <c r="P274" s="247"/>
      <c r="Q274" s="247"/>
      <c r="R274" s="247"/>
      <c r="S274" s="247"/>
      <c r="T274" s="248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49" t="s">
        <v>135</v>
      </c>
      <c r="AU274" s="249" t="s">
        <v>80</v>
      </c>
      <c r="AV274" s="15" t="s">
        <v>131</v>
      </c>
      <c r="AW274" s="15" t="s">
        <v>34</v>
      </c>
      <c r="AX274" s="15" t="s">
        <v>35</v>
      </c>
      <c r="AY274" s="249" t="s">
        <v>123</v>
      </c>
    </row>
    <row r="275" s="2" customFormat="1" ht="16.5" customHeight="1">
      <c r="A275" s="40"/>
      <c r="B275" s="41"/>
      <c r="C275" s="199" t="s">
        <v>402</v>
      </c>
      <c r="D275" s="199" t="s">
        <v>126</v>
      </c>
      <c r="E275" s="200" t="s">
        <v>403</v>
      </c>
      <c r="F275" s="201" t="s">
        <v>404</v>
      </c>
      <c r="G275" s="202" t="s">
        <v>156</v>
      </c>
      <c r="H275" s="203">
        <v>1</v>
      </c>
      <c r="I275" s="204"/>
      <c r="J275" s="205">
        <f>ROUND(I275*H275,2)</f>
        <v>0</v>
      </c>
      <c r="K275" s="201" t="s">
        <v>130</v>
      </c>
      <c r="L275" s="46"/>
      <c r="M275" s="206" t="s">
        <v>19</v>
      </c>
      <c r="N275" s="207" t="s">
        <v>45</v>
      </c>
      <c r="O275" s="86"/>
      <c r="P275" s="208">
        <f>O275*H275</f>
        <v>0</v>
      </c>
      <c r="Q275" s="208">
        <v>0</v>
      </c>
      <c r="R275" s="208">
        <f>Q275*H275</f>
        <v>0</v>
      </c>
      <c r="S275" s="208">
        <v>0.016</v>
      </c>
      <c r="T275" s="209">
        <f>S275*H275</f>
        <v>0.016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0" t="s">
        <v>143</v>
      </c>
      <c r="AT275" s="210" t="s">
        <v>126</v>
      </c>
      <c r="AU275" s="210" t="s">
        <v>80</v>
      </c>
      <c r="AY275" s="19" t="s">
        <v>123</v>
      </c>
      <c r="BE275" s="211">
        <f>IF(N275="základní",J275,0)</f>
        <v>0</v>
      </c>
      <c r="BF275" s="211">
        <f>IF(N275="snížená",J275,0)</f>
        <v>0</v>
      </c>
      <c r="BG275" s="211">
        <f>IF(N275="zákl. přenesená",J275,0)</f>
        <v>0</v>
      </c>
      <c r="BH275" s="211">
        <f>IF(N275="sníž. přenesená",J275,0)</f>
        <v>0</v>
      </c>
      <c r="BI275" s="211">
        <f>IF(N275="nulová",J275,0)</f>
        <v>0</v>
      </c>
      <c r="BJ275" s="19" t="s">
        <v>35</v>
      </c>
      <c r="BK275" s="211">
        <f>ROUND(I275*H275,2)</f>
        <v>0</v>
      </c>
      <c r="BL275" s="19" t="s">
        <v>143</v>
      </c>
      <c r="BM275" s="210" t="s">
        <v>405</v>
      </c>
    </row>
    <row r="276" s="2" customFormat="1">
      <c r="A276" s="40"/>
      <c r="B276" s="41"/>
      <c r="C276" s="42"/>
      <c r="D276" s="212" t="s">
        <v>133</v>
      </c>
      <c r="E276" s="42"/>
      <c r="F276" s="213" t="s">
        <v>406</v>
      </c>
      <c r="G276" s="42"/>
      <c r="H276" s="42"/>
      <c r="I276" s="214"/>
      <c r="J276" s="42"/>
      <c r="K276" s="42"/>
      <c r="L276" s="46"/>
      <c r="M276" s="215"/>
      <c r="N276" s="216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133</v>
      </c>
      <c r="AU276" s="19" t="s">
        <v>80</v>
      </c>
    </row>
    <row r="277" s="13" customFormat="1">
      <c r="A277" s="13"/>
      <c r="B277" s="217"/>
      <c r="C277" s="218"/>
      <c r="D277" s="219" t="s">
        <v>135</v>
      </c>
      <c r="E277" s="220" t="s">
        <v>19</v>
      </c>
      <c r="F277" s="221" t="s">
        <v>407</v>
      </c>
      <c r="G277" s="218"/>
      <c r="H277" s="220" t="s">
        <v>19</v>
      </c>
      <c r="I277" s="222"/>
      <c r="J277" s="218"/>
      <c r="K277" s="218"/>
      <c r="L277" s="223"/>
      <c r="M277" s="224"/>
      <c r="N277" s="225"/>
      <c r="O277" s="225"/>
      <c r="P277" s="225"/>
      <c r="Q277" s="225"/>
      <c r="R277" s="225"/>
      <c r="S277" s="225"/>
      <c r="T277" s="22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7" t="s">
        <v>135</v>
      </c>
      <c r="AU277" s="227" t="s">
        <v>80</v>
      </c>
      <c r="AV277" s="13" t="s">
        <v>35</v>
      </c>
      <c r="AW277" s="13" t="s">
        <v>34</v>
      </c>
      <c r="AX277" s="13" t="s">
        <v>74</v>
      </c>
      <c r="AY277" s="227" t="s">
        <v>123</v>
      </c>
    </row>
    <row r="278" s="14" customFormat="1">
      <c r="A278" s="14"/>
      <c r="B278" s="228"/>
      <c r="C278" s="229"/>
      <c r="D278" s="219" t="s">
        <v>135</v>
      </c>
      <c r="E278" s="230" t="s">
        <v>19</v>
      </c>
      <c r="F278" s="231" t="s">
        <v>35</v>
      </c>
      <c r="G278" s="229"/>
      <c r="H278" s="232">
        <v>1</v>
      </c>
      <c r="I278" s="233"/>
      <c r="J278" s="229"/>
      <c r="K278" s="229"/>
      <c r="L278" s="234"/>
      <c r="M278" s="235"/>
      <c r="N278" s="236"/>
      <c r="O278" s="236"/>
      <c r="P278" s="236"/>
      <c r="Q278" s="236"/>
      <c r="R278" s="236"/>
      <c r="S278" s="236"/>
      <c r="T278" s="23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8" t="s">
        <v>135</v>
      </c>
      <c r="AU278" s="238" t="s">
        <v>80</v>
      </c>
      <c r="AV278" s="14" t="s">
        <v>80</v>
      </c>
      <c r="AW278" s="14" t="s">
        <v>34</v>
      </c>
      <c r="AX278" s="14" t="s">
        <v>74</v>
      </c>
      <c r="AY278" s="238" t="s">
        <v>123</v>
      </c>
    </row>
    <row r="279" s="15" customFormat="1">
      <c r="A279" s="15"/>
      <c r="B279" s="239"/>
      <c r="C279" s="240"/>
      <c r="D279" s="219" t="s">
        <v>135</v>
      </c>
      <c r="E279" s="241" t="s">
        <v>19</v>
      </c>
      <c r="F279" s="242" t="s">
        <v>138</v>
      </c>
      <c r="G279" s="240"/>
      <c r="H279" s="243">
        <v>1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49" t="s">
        <v>135</v>
      </c>
      <c r="AU279" s="249" t="s">
        <v>80</v>
      </c>
      <c r="AV279" s="15" t="s">
        <v>131</v>
      </c>
      <c r="AW279" s="15" t="s">
        <v>34</v>
      </c>
      <c r="AX279" s="15" t="s">
        <v>35</v>
      </c>
      <c r="AY279" s="249" t="s">
        <v>123</v>
      </c>
    </row>
    <row r="280" s="12" customFormat="1" ht="22.8" customHeight="1">
      <c r="A280" s="12"/>
      <c r="B280" s="183"/>
      <c r="C280" s="184"/>
      <c r="D280" s="185" t="s">
        <v>73</v>
      </c>
      <c r="E280" s="197" t="s">
        <v>408</v>
      </c>
      <c r="F280" s="197" t="s">
        <v>409</v>
      </c>
      <c r="G280" s="184"/>
      <c r="H280" s="184"/>
      <c r="I280" s="187"/>
      <c r="J280" s="198">
        <f>BK280</f>
        <v>0</v>
      </c>
      <c r="K280" s="184"/>
      <c r="L280" s="189"/>
      <c r="M280" s="190"/>
      <c r="N280" s="191"/>
      <c r="O280" s="191"/>
      <c r="P280" s="192">
        <f>SUM(P281:P290)</f>
        <v>0</v>
      </c>
      <c r="Q280" s="191"/>
      <c r="R280" s="192">
        <f>SUM(R281:R290)</f>
        <v>0</v>
      </c>
      <c r="S280" s="191"/>
      <c r="T280" s="193">
        <f>SUM(T281:T290)</f>
        <v>0.039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94" t="s">
        <v>80</v>
      </c>
      <c r="AT280" s="195" t="s">
        <v>73</v>
      </c>
      <c r="AU280" s="195" t="s">
        <v>35</v>
      </c>
      <c r="AY280" s="194" t="s">
        <v>123</v>
      </c>
      <c r="BK280" s="196">
        <f>SUM(BK281:BK290)</f>
        <v>0</v>
      </c>
    </row>
    <row r="281" s="2" customFormat="1" ht="16.5" customHeight="1">
      <c r="A281" s="40"/>
      <c r="B281" s="41"/>
      <c r="C281" s="199" t="s">
        <v>410</v>
      </c>
      <c r="D281" s="199" t="s">
        <v>126</v>
      </c>
      <c r="E281" s="200" t="s">
        <v>411</v>
      </c>
      <c r="F281" s="201" t="s">
        <v>412</v>
      </c>
      <c r="G281" s="202" t="s">
        <v>156</v>
      </c>
      <c r="H281" s="203">
        <v>1</v>
      </c>
      <c r="I281" s="204"/>
      <c r="J281" s="205">
        <f>ROUND(I281*H281,2)</f>
        <v>0</v>
      </c>
      <c r="K281" s="201" t="s">
        <v>130</v>
      </c>
      <c r="L281" s="46"/>
      <c r="M281" s="206" t="s">
        <v>19</v>
      </c>
      <c r="N281" s="207" t="s">
        <v>45</v>
      </c>
      <c r="O281" s="86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0" t="s">
        <v>143</v>
      </c>
      <c r="AT281" s="210" t="s">
        <v>126</v>
      </c>
      <c r="AU281" s="210" t="s">
        <v>80</v>
      </c>
      <c r="AY281" s="19" t="s">
        <v>123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9" t="s">
        <v>35</v>
      </c>
      <c r="BK281" s="211">
        <f>ROUND(I281*H281,2)</f>
        <v>0</v>
      </c>
      <c r="BL281" s="19" t="s">
        <v>143</v>
      </c>
      <c r="BM281" s="210" t="s">
        <v>413</v>
      </c>
    </row>
    <row r="282" s="2" customFormat="1">
      <c r="A282" s="40"/>
      <c r="B282" s="41"/>
      <c r="C282" s="42"/>
      <c r="D282" s="212" t="s">
        <v>133</v>
      </c>
      <c r="E282" s="42"/>
      <c r="F282" s="213" t="s">
        <v>414</v>
      </c>
      <c r="G282" s="42"/>
      <c r="H282" s="42"/>
      <c r="I282" s="214"/>
      <c r="J282" s="42"/>
      <c r="K282" s="42"/>
      <c r="L282" s="46"/>
      <c r="M282" s="215"/>
      <c r="N282" s="216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133</v>
      </c>
      <c r="AU282" s="19" t="s">
        <v>80</v>
      </c>
    </row>
    <row r="283" s="13" customFormat="1">
      <c r="A283" s="13"/>
      <c r="B283" s="217"/>
      <c r="C283" s="218"/>
      <c r="D283" s="219" t="s">
        <v>135</v>
      </c>
      <c r="E283" s="220" t="s">
        <v>19</v>
      </c>
      <c r="F283" s="221" t="s">
        <v>415</v>
      </c>
      <c r="G283" s="218"/>
      <c r="H283" s="220" t="s">
        <v>19</v>
      </c>
      <c r="I283" s="222"/>
      <c r="J283" s="218"/>
      <c r="K283" s="218"/>
      <c r="L283" s="223"/>
      <c r="M283" s="224"/>
      <c r="N283" s="225"/>
      <c r="O283" s="225"/>
      <c r="P283" s="225"/>
      <c r="Q283" s="225"/>
      <c r="R283" s="225"/>
      <c r="S283" s="225"/>
      <c r="T283" s="22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27" t="s">
        <v>135</v>
      </c>
      <c r="AU283" s="227" t="s">
        <v>80</v>
      </c>
      <c r="AV283" s="13" t="s">
        <v>35</v>
      </c>
      <c r="AW283" s="13" t="s">
        <v>34</v>
      </c>
      <c r="AX283" s="13" t="s">
        <v>74</v>
      </c>
      <c r="AY283" s="227" t="s">
        <v>123</v>
      </c>
    </row>
    <row r="284" s="14" customFormat="1">
      <c r="A284" s="14"/>
      <c r="B284" s="228"/>
      <c r="C284" s="229"/>
      <c r="D284" s="219" t="s">
        <v>135</v>
      </c>
      <c r="E284" s="230" t="s">
        <v>19</v>
      </c>
      <c r="F284" s="231" t="s">
        <v>35</v>
      </c>
      <c r="G284" s="229"/>
      <c r="H284" s="232">
        <v>1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38" t="s">
        <v>135</v>
      </c>
      <c r="AU284" s="238" t="s">
        <v>80</v>
      </c>
      <c r="AV284" s="14" t="s">
        <v>80</v>
      </c>
      <c r="AW284" s="14" t="s">
        <v>34</v>
      </c>
      <c r="AX284" s="14" t="s">
        <v>74</v>
      </c>
      <c r="AY284" s="238" t="s">
        <v>123</v>
      </c>
    </row>
    <row r="285" s="15" customFormat="1">
      <c r="A285" s="15"/>
      <c r="B285" s="239"/>
      <c r="C285" s="240"/>
      <c r="D285" s="219" t="s">
        <v>135</v>
      </c>
      <c r="E285" s="241" t="s">
        <v>19</v>
      </c>
      <c r="F285" s="242" t="s">
        <v>138</v>
      </c>
      <c r="G285" s="240"/>
      <c r="H285" s="243">
        <v>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49" t="s">
        <v>135</v>
      </c>
      <c r="AU285" s="249" t="s">
        <v>80</v>
      </c>
      <c r="AV285" s="15" t="s">
        <v>131</v>
      </c>
      <c r="AW285" s="15" t="s">
        <v>34</v>
      </c>
      <c r="AX285" s="15" t="s">
        <v>35</v>
      </c>
      <c r="AY285" s="249" t="s">
        <v>123</v>
      </c>
    </row>
    <row r="286" s="2" customFormat="1" ht="16.5" customHeight="1">
      <c r="A286" s="40"/>
      <c r="B286" s="41"/>
      <c r="C286" s="199" t="s">
        <v>416</v>
      </c>
      <c r="D286" s="199" t="s">
        <v>126</v>
      </c>
      <c r="E286" s="200" t="s">
        <v>417</v>
      </c>
      <c r="F286" s="201" t="s">
        <v>418</v>
      </c>
      <c r="G286" s="202" t="s">
        <v>156</v>
      </c>
      <c r="H286" s="203">
        <v>1</v>
      </c>
      <c r="I286" s="204"/>
      <c r="J286" s="205">
        <f>ROUND(I286*H286,2)</f>
        <v>0</v>
      </c>
      <c r="K286" s="201" t="s">
        <v>130</v>
      </c>
      <c r="L286" s="46"/>
      <c r="M286" s="206" t="s">
        <v>19</v>
      </c>
      <c r="N286" s="207" t="s">
        <v>45</v>
      </c>
      <c r="O286" s="86"/>
      <c r="P286" s="208">
        <f>O286*H286</f>
        <v>0</v>
      </c>
      <c r="Q286" s="208">
        <v>0</v>
      </c>
      <c r="R286" s="208">
        <f>Q286*H286</f>
        <v>0</v>
      </c>
      <c r="S286" s="208">
        <v>0.039</v>
      </c>
      <c r="T286" s="209">
        <f>S286*H286</f>
        <v>0.039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0" t="s">
        <v>143</v>
      </c>
      <c r="AT286" s="210" t="s">
        <v>126</v>
      </c>
      <c r="AU286" s="210" t="s">
        <v>80</v>
      </c>
      <c r="AY286" s="19" t="s">
        <v>123</v>
      </c>
      <c r="BE286" s="211">
        <f>IF(N286="základní",J286,0)</f>
        <v>0</v>
      </c>
      <c r="BF286" s="211">
        <f>IF(N286="snížená",J286,0)</f>
        <v>0</v>
      </c>
      <c r="BG286" s="211">
        <f>IF(N286="zákl. přenesená",J286,0)</f>
        <v>0</v>
      </c>
      <c r="BH286" s="211">
        <f>IF(N286="sníž. přenesená",J286,0)</f>
        <v>0</v>
      </c>
      <c r="BI286" s="211">
        <f>IF(N286="nulová",J286,0)</f>
        <v>0</v>
      </c>
      <c r="BJ286" s="19" t="s">
        <v>35</v>
      </c>
      <c r="BK286" s="211">
        <f>ROUND(I286*H286,2)</f>
        <v>0</v>
      </c>
      <c r="BL286" s="19" t="s">
        <v>143</v>
      </c>
      <c r="BM286" s="210" t="s">
        <v>419</v>
      </c>
    </row>
    <row r="287" s="2" customFormat="1">
      <c r="A287" s="40"/>
      <c r="B287" s="41"/>
      <c r="C287" s="42"/>
      <c r="D287" s="212" t="s">
        <v>133</v>
      </c>
      <c r="E287" s="42"/>
      <c r="F287" s="213" t="s">
        <v>420</v>
      </c>
      <c r="G287" s="42"/>
      <c r="H287" s="42"/>
      <c r="I287" s="214"/>
      <c r="J287" s="42"/>
      <c r="K287" s="42"/>
      <c r="L287" s="46"/>
      <c r="M287" s="215"/>
      <c r="N287" s="216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133</v>
      </c>
      <c r="AU287" s="19" t="s">
        <v>80</v>
      </c>
    </row>
    <row r="288" s="13" customFormat="1">
      <c r="A288" s="13"/>
      <c r="B288" s="217"/>
      <c r="C288" s="218"/>
      <c r="D288" s="219" t="s">
        <v>135</v>
      </c>
      <c r="E288" s="220" t="s">
        <v>19</v>
      </c>
      <c r="F288" s="221" t="s">
        <v>421</v>
      </c>
      <c r="G288" s="218"/>
      <c r="H288" s="220" t="s">
        <v>19</v>
      </c>
      <c r="I288" s="222"/>
      <c r="J288" s="218"/>
      <c r="K288" s="218"/>
      <c r="L288" s="223"/>
      <c r="M288" s="224"/>
      <c r="N288" s="225"/>
      <c r="O288" s="225"/>
      <c r="P288" s="225"/>
      <c r="Q288" s="225"/>
      <c r="R288" s="225"/>
      <c r="S288" s="225"/>
      <c r="T288" s="22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7" t="s">
        <v>135</v>
      </c>
      <c r="AU288" s="227" t="s">
        <v>80</v>
      </c>
      <c r="AV288" s="13" t="s">
        <v>35</v>
      </c>
      <c r="AW288" s="13" t="s">
        <v>34</v>
      </c>
      <c r="AX288" s="13" t="s">
        <v>74</v>
      </c>
      <c r="AY288" s="227" t="s">
        <v>123</v>
      </c>
    </row>
    <row r="289" s="14" customFormat="1">
      <c r="A289" s="14"/>
      <c r="B289" s="228"/>
      <c r="C289" s="229"/>
      <c r="D289" s="219" t="s">
        <v>135</v>
      </c>
      <c r="E289" s="230" t="s">
        <v>19</v>
      </c>
      <c r="F289" s="231" t="s">
        <v>35</v>
      </c>
      <c r="G289" s="229"/>
      <c r="H289" s="232">
        <v>1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38" t="s">
        <v>135</v>
      </c>
      <c r="AU289" s="238" t="s">
        <v>80</v>
      </c>
      <c r="AV289" s="14" t="s">
        <v>80</v>
      </c>
      <c r="AW289" s="14" t="s">
        <v>34</v>
      </c>
      <c r="AX289" s="14" t="s">
        <v>74</v>
      </c>
      <c r="AY289" s="238" t="s">
        <v>123</v>
      </c>
    </row>
    <row r="290" s="15" customFormat="1">
      <c r="A290" s="15"/>
      <c r="B290" s="239"/>
      <c r="C290" s="240"/>
      <c r="D290" s="219" t="s">
        <v>135</v>
      </c>
      <c r="E290" s="241" t="s">
        <v>19</v>
      </c>
      <c r="F290" s="242" t="s">
        <v>138</v>
      </c>
      <c r="G290" s="240"/>
      <c r="H290" s="243">
        <v>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49" t="s">
        <v>135</v>
      </c>
      <c r="AU290" s="249" t="s">
        <v>80</v>
      </c>
      <c r="AV290" s="15" t="s">
        <v>131</v>
      </c>
      <c r="AW290" s="15" t="s">
        <v>34</v>
      </c>
      <c r="AX290" s="15" t="s">
        <v>35</v>
      </c>
      <c r="AY290" s="249" t="s">
        <v>123</v>
      </c>
    </row>
    <row r="291" s="12" customFormat="1" ht="22.8" customHeight="1">
      <c r="A291" s="12"/>
      <c r="B291" s="183"/>
      <c r="C291" s="184"/>
      <c r="D291" s="185" t="s">
        <v>73</v>
      </c>
      <c r="E291" s="197" t="s">
        <v>422</v>
      </c>
      <c r="F291" s="197" t="s">
        <v>423</v>
      </c>
      <c r="G291" s="184"/>
      <c r="H291" s="184"/>
      <c r="I291" s="187"/>
      <c r="J291" s="198">
        <f>BK291</f>
        <v>0</v>
      </c>
      <c r="K291" s="184"/>
      <c r="L291" s="189"/>
      <c r="M291" s="190"/>
      <c r="N291" s="191"/>
      <c r="O291" s="191"/>
      <c r="P291" s="192">
        <f>SUM(P292:P304)</f>
        <v>0</v>
      </c>
      <c r="Q291" s="191"/>
      <c r="R291" s="192">
        <f>SUM(R292:R304)</f>
        <v>1.0075682400000001</v>
      </c>
      <c r="S291" s="191"/>
      <c r="T291" s="193">
        <f>SUM(T292:T304)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94" t="s">
        <v>80</v>
      </c>
      <c r="AT291" s="195" t="s">
        <v>73</v>
      </c>
      <c r="AU291" s="195" t="s">
        <v>35</v>
      </c>
      <c r="AY291" s="194" t="s">
        <v>123</v>
      </c>
      <c r="BK291" s="196">
        <f>SUM(BK292:BK304)</f>
        <v>0</v>
      </c>
    </row>
    <row r="292" s="2" customFormat="1" ht="24.15" customHeight="1">
      <c r="A292" s="40"/>
      <c r="B292" s="41"/>
      <c r="C292" s="199" t="s">
        <v>424</v>
      </c>
      <c r="D292" s="199" t="s">
        <v>126</v>
      </c>
      <c r="E292" s="200" t="s">
        <v>425</v>
      </c>
      <c r="F292" s="201" t="s">
        <v>426</v>
      </c>
      <c r="G292" s="202" t="s">
        <v>129</v>
      </c>
      <c r="H292" s="203">
        <v>69.558000000000007</v>
      </c>
      <c r="I292" s="204"/>
      <c r="J292" s="205">
        <f>ROUND(I292*H292,2)</f>
        <v>0</v>
      </c>
      <c r="K292" s="201" t="s">
        <v>130</v>
      </c>
      <c r="L292" s="46"/>
      <c r="M292" s="206" t="s">
        <v>19</v>
      </c>
      <c r="N292" s="207" t="s">
        <v>45</v>
      </c>
      <c r="O292" s="86"/>
      <c r="P292" s="208">
        <f>O292*H292</f>
        <v>0</v>
      </c>
      <c r="Q292" s="208">
        <v>0.014279999999999999</v>
      </c>
      <c r="R292" s="208">
        <f>Q292*H292</f>
        <v>0.99328824000000004</v>
      </c>
      <c r="S292" s="208">
        <v>0</v>
      </c>
      <c r="T292" s="20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0" t="s">
        <v>143</v>
      </c>
      <c r="AT292" s="210" t="s">
        <v>126</v>
      </c>
      <c r="AU292" s="210" t="s">
        <v>80</v>
      </c>
      <c r="AY292" s="19" t="s">
        <v>123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19" t="s">
        <v>35</v>
      </c>
      <c r="BK292" s="211">
        <f>ROUND(I292*H292,2)</f>
        <v>0</v>
      </c>
      <c r="BL292" s="19" t="s">
        <v>143</v>
      </c>
      <c r="BM292" s="210" t="s">
        <v>427</v>
      </c>
    </row>
    <row r="293" s="2" customFormat="1">
      <c r="A293" s="40"/>
      <c r="B293" s="41"/>
      <c r="C293" s="42"/>
      <c r="D293" s="212" t="s">
        <v>133</v>
      </c>
      <c r="E293" s="42"/>
      <c r="F293" s="213" t="s">
        <v>428</v>
      </c>
      <c r="G293" s="42"/>
      <c r="H293" s="42"/>
      <c r="I293" s="214"/>
      <c r="J293" s="42"/>
      <c r="K293" s="42"/>
      <c r="L293" s="46"/>
      <c r="M293" s="215"/>
      <c r="N293" s="216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133</v>
      </c>
      <c r="AU293" s="19" t="s">
        <v>80</v>
      </c>
    </row>
    <row r="294" s="13" customFormat="1">
      <c r="A294" s="13"/>
      <c r="B294" s="217"/>
      <c r="C294" s="218"/>
      <c r="D294" s="219" t="s">
        <v>135</v>
      </c>
      <c r="E294" s="220" t="s">
        <v>19</v>
      </c>
      <c r="F294" s="221" t="s">
        <v>429</v>
      </c>
      <c r="G294" s="218"/>
      <c r="H294" s="220" t="s">
        <v>19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27" t="s">
        <v>135</v>
      </c>
      <c r="AU294" s="227" t="s">
        <v>80</v>
      </c>
      <c r="AV294" s="13" t="s">
        <v>35</v>
      </c>
      <c r="AW294" s="13" t="s">
        <v>34</v>
      </c>
      <c r="AX294" s="13" t="s">
        <v>74</v>
      </c>
      <c r="AY294" s="227" t="s">
        <v>123</v>
      </c>
    </row>
    <row r="295" s="14" customFormat="1">
      <c r="A295" s="14"/>
      <c r="B295" s="228"/>
      <c r="C295" s="229"/>
      <c r="D295" s="219" t="s">
        <v>135</v>
      </c>
      <c r="E295" s="230" t="s">
        <v>19</v>
      </c>
      <c r="F295" s="231" t="s">
        <v>430</v>
      </c>
      <c r="G295" s="229"/>
      <c r="H295" s="232">
        <v>67.757999999999996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38" t="s">
        <v>135</v>
      </c>
      <c r="AU295" s="238" t="s">
        <v>80</v>
      </c>
      <c r="AV295" s="14" t="s">
        <v>80</v>
      </c>
      <c r="AW295" s="14" t="s">
        <v>34</v>
      </c>
      <c r="AX295" s="14" t="s">
        <v>74</v>
      </c>
      <c r="AY295" s="238" t="s">
        <v>123</v>
      </c>
    </row>
    <row r="296" s="13" customFormat="1">
      <c r="A296" s="13"/>
      <c r="B296" s="217"/>
      <c r="C296" s="218"/>
      <c r="D296" s="219" t="s">
        <v>135</v>
      </c>
      <c r="E296" s="220" t="s">
        <v>19</v>
      </c>
      <c r="F296" s="221" t="s">
        <v>136</v>
      </c>
      <c r="G296" s="218"/>
      <c r="H296" s="220" t="s">
        <v>19</v>
      </c>
      <c r="I296" s="222"/>
      <c r="J296" s="218"/>
      <c r="K296" s="218"/>
      <c r="L296" s="223"/>
      <c r="M296" s="224"/>
      <c r="N296" s="225"/>
      <c r="O296" s="225"/>
      <c r="P296" s="225"/>
      <c r="Q296" s="225"/>
      <c r="R296" s="225"/>
      <c r="S296" s="225"/>
      <c r="T296" s="22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7" t="s">
        <v>135</v>
      </c>
      <c r="AU296" s="227" t="s">
        <v>80</v>
      </c>
      <c r="AV296" s="13" t="s">
        <v>35</v>
      </c>
      <c r="AW296" s="13" t="s">
        <v>34</v>
      </c>
      <c r="AX296" s="13" t="s">
        <v>74</v>
      </c>
      <c r="AY296" s="227" t="s">
        <v>123</v>
      </c>
    </row>
    <row r="297" s="14" customFormat="1">
      <c r="A297" s="14"/>
      <c r="B297" s="228"/>
      <c r="C297" s="229"/>
      <c r="D297" s="219" t="s">
        <v>135</v>
      </c>
      <c r="E297" s="230" t="s">
        <v>19</v>
      </c>
      <c r="F297" s="231" t="s">
        <v>431</v>
      </c>
      <c r="G297" s="229"/>
      <c r="H297" s="232">
        <v>1.8</v>
      </c>
      <c r="I297" s="233"/>
      <c r="J297" s="229"/>
      <c r="K297" s="229"/>
      <c r="L297" s="234"/>
      <c r="M297" s="235"/>
      <c r="N297" s="236"/>
      <c r="O297" s="236"/>
      <c r="P297" s="236"/>
      <c r="Q297" s="236"/>
      <c r="R297" s="236"/>
      <c r="S297" s="236"/>
      <c r="T297" s="23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38" t="s">
        <v>135</v>
      </c>
      <c r="AU297" s="238" t="s">
        <v>80</v>
      </c>
      <c r="AV297" s="14" t="s">
        <v>80</v>
      </c>
      <c r="AW297" s="14" t="s">
        <v>34</v>
      </c>
      <c r="AX297" s="14" t="s">
        <v>74</v>
      </c>
      <c r="AY297" s="238" t="s">
        <v>123</v>
      </c>
    </row>
    <row r="298" s="15" customFormat="1">
      <c r="A298" s="15"/>
      <c r="B298" s="239"/>
      <c r="C298" s="240"/>
      <c r="D298" s="219" t="s">
        <v>135</v>
      </c>
      <c r="E298" s="241" t="s">
        <v>19</v>
      </c>
      <c r="F298" s="242" t="s">
        <v>138</v>
      </c>
      <c r="G298" s="240"/>
      <c r="H298" s="243">
        <v>69.557999999999993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49" t="s">
        <v>135</v>
      </c>
      <c r="AU298" s="249" t="s">
        <v>80</v>
      </c>
      <c r="AV298" s="15" t="s">
        <v>131</v>
      </c>
      <c r="AW298" s="15" t="s">
        <v>34</v>
      </c>
      <c r="AX298" s="15" t="s">
        <v>35</v>
      </c>
      <c r="AY298" s="249" t="s">
        <v>123</v>
      </c>
    </row>
    <row r="299" s="2" customFormat="1" ht="24.15" customHeight="1">
      <c r="A299" s="40"/>
      <c r="B299" s="41"/>
      <c r="C299" s="199" t="s">
        <v>432</v>
      </c>
      <c r="D299" s="199" t="s">
        <v>126</v>
      </c>
      <c r="E299" s="200" t="s">
        <v>433</v>
      </c>
      <c r="F299" s="201" t="s">
        <v>434</v>
      </c>
      <c r="G299" s="202" t="s">
        <v>129</v>
      </c>
      <c r="H299" s="203">
        <v>1</v>
      </c>
      <c r="I299" s="204"/>
      <c r="J299" s="205">
        <f>ROUND(I299*H299,2)</f>
        <v>0</v>
      </c>
      <c r="K299" s="201" t="s">
        <v>19</v>
      </c>
      <c r="L299" s="46"/>
      <c r="M299" s="206" t="s">
        <v>19</v>
      </c>
      <c r="N299" s="207" t="s">
        <v>45</v>
      </c>
      <c r="O299" s="86"/>
      <c r="P299" s="208">
        <f>O299*H299</f>
        <v>0</v>
      </c>
      <c r="Q299" s="208">
        <v>0.014279999999999999</v>
      </c>
      <c r="R299" s="208">
        <f>Q299*H299</f>
        <v>0.014279999999999999</v>
      </c>
      <c r="S299" s="208">
        <v>0</v>
      </c>
      <c r="T299" s="20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0" t="s">
        <v>143</v>
      </c>
      <c r="AT299" s="210" t="s">
        <v>126</v>
      </c>
      <c r="AU299" s="210" t="s">
        <v>80</v>
      </c>
      <c r="AY299" s="19" t="s">
        <v>123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19" t="s">
        <v>35</v>
      </c>
      <c r="BK299" s="211">
        <f>ROUND(I299*H299,2)</f>
        <v>0</v>
      </c>
      <c r="BL299" s="19" t="s">
        <v>143</v>
      </c>
      <c r="BM299" s="210" t="s">
        <v>435</v>
      </c>
    </row>
    <row r="300" s="13" customFormat="1">
      <c r="A300" s="13"/>
      <c r="B300" s="217"/>
      <c r="C300" s="218"/>
      <c r="D300" s="219" t="s">
        <v>135</v>
      </c>
      <c r="E300" s="220" t="s">
        <v>19</v>
      </c>
      <c r="F300" s="221" t="s">
        <v>436</v>
      </c>
      <c r="G300" s="218"/>
      <c r="H300" s="220" t="s">
        <v>19</v>
      </c>
      <c r="I300" s="222"/>
      <c r="J300" s="218"/>
      <c r="K300" s="218"/>
      <c r="L300" s="223"/>
      <c r="M300" s="224"/>
      <c r="N300" s="225"/>
      <c r="O300" s="225"/>
      <c r="P300" s="225"/>
      <c r="Q300" s="225"/>
      <c r="R300" s="225"/>
      <c r="S300" s="225"/>
      <c r="T300" s="22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27" t="s">
        <v>135</v>
      </c>
      <c r="AU300" s="227" t="s">
        <v>80</v>
      </c>
      <c r="AV300" s="13" t="s">
        <v>35</v>
      </c>
      <c r="AW300" s="13" t="s">
        <v>34</v>
      </c>
      <c r="AX300" s="13" t="s">
        <v>74</v>
      </c>
      <c r="AY300" s="227" t="s">
        <v>123</v>
      </c>
    </row>
    <row r="301" s="14" customFormat="1">
      <c r="A301" s="14"/>
      <c r="B301" s="228"/>
      <c r="C301" s="229"/>
      <c r="D301" s="219" t="s">
        <v>135</v>
      </c>
      <c r="E301" s="230" t="s">
        <v>19</v>
      </c>
      <c r="F301" s="231" t="s">
        <v>35</v>
      </c>
      <c r="G301" s="229"/>
      <c r="H301" s="232">
        <v>1</v>
      </c>
      <c r="I301" s="233"/>
      <c r="J301" s="229"/>
      <c r="K301" s="229"/>
      <c r="L301" s="234"/>
      <c r="M301" s="235"/>
      <c r="N301" s="236"/>
      <c r="O301" s="236"/>
      <c r="P301" s="236"/>
      <c r="Q301" s="236"/>
      <c r="R301" s="236"/>
      <c r="S301" s="236"/>
      <c r="T301" s="23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38" t="s">
        <v>135</v>
      </c>
      <c r="AU301" s="238" t="s">
        <v>80</v>
      </c>
      <c r="AV301" s="14" t="s">
        <v>80</v>
      </c>
      <c r="AW301" s="14" t="s">
        <v>34</v>
      </c>
      <c r="AX301" s="14" t="s">
        <v>74</v>
      </c>
      <c r="AY301" s="238" t="s">
        <v>123</v>
      </c>
    </row>
    <row r="302" s="15" customFormat="1">
      <c r="A302" s="15"/>
      <c r="B302" s="239"/>
      <c r="C302" s="240"/>
      <c r="D302" s="219" t="s">
        <v>135</v>
      </c>
      <c r="E302" s="241" t="s">
        <v>19</v>
      </c>
      <c r="F302" s="242" t="s">
        <v>138</v>
      </c>
      <c r="G302" s="240"/>
      <c r="H302" s="243">
        <v>1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49" t="s">
        <v>135</v>
      </c>
      <c r="AU302" s="249" t="s">
        <v>80</v>
      </c>
      <c r="AV302" s="15" t="s">
        <v>131</v>
      </c>
      <c r="AW302" s="15" t="s">
        <v>34</v>
      </c>
      <c r="AX302" s="15" t="s">
        <v>35</v>
      </c>
      <c r="AY302" s="249" t="s">
        <v>123</v>
      </c>
    </row>
    <row r="303" s="2" customFormat="1" ht="24.15" customHeight="1">
      <c r="A303" s="40"/>
      <c r="B303" s="41"/>
      <c r="C303" s="199" t="s">
        <v>437</v>
      </c>
      <c r="D303" s="199" t="s">
        <v>126</v>
      </c>
      <c r="E303" s="200" t="s">
        <v>438</v>
      </c>
      <c r="F303" s="201" t="s">
        <v>439</v>
      </c>
      <c r="G303" s="202" t="s">
        <v>174</v>
      </c>
      <c r="H303" s="203">
        <v>1.008</v>
      </c>
      <c r="I303" s="204"/>
      <c r="J303" s="205">
        <f>ROUND(I303*H303,2)</f>
        <v>0</v>
      </c>
      <c r="K303" s="201" t="s">
        <v>130</v>
      </c>
      <c r="L303" s="46"/>
      <c r="M303" s="206" t="s">
        <v>19</v>
      </c>
      <c r="N303" s="207" t="s">
        <v>45</v>
      </c>
      <c r="O303" s="86"/>
      <c r="P303" s="208">
        <f>O303*H303</f>
        <v>0</v>
      </c>
      <c r="Q303" s="208">
        <v>0</v>
      </c>
      <c r="R303" s="208">
        <f>Q303*H303</f>
        <v>0</v>
      </c>
      <c r="S303" s="208">
        <v>0</v>
      </c>
      <c r="T303" s="20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0" t="s">
        <v>143</v>
      </c>
      <c r="AT303" s="210" t="s">
        <v>126</v>
      </c>
      <c r="AU303" s="210" t="s">
        <v>80</v>
      </c>
      <c r="AY303" s="19" t="s">
        <v>123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9" t="s">
        <v>35</v>
      </c>
      <c r="BK303" s="211">
        <f>ROUND(I303*H303,2)</f>
        <v>0</v>
      </c>
      <c r="BL303" s="19" t="s">
        <v>143</v>
      </c>
      <c r="BM303" s="210" t="s">
        <v>440</v>
      </c>
    </row>
    <row r="304" s="2" customFormat="1">
      <c r="A304" s="40"/>
      <c r="B304" s="41"/>
      <c r="C304" s="42"/>
      <c r="D304" s="212" t="s">
        <v>133</v>
      </c>
      <c r="E304" s="42"/>
      <c r="F304" s="213" t="s">
        <v>441</v>
      </c>
      <c r="G304" s="42"/>
      <c r="H304" s="42"/>
      <c r="I304" s="214"/>
      <c r="J304" s="42"/>
      <c r="K304" s="42"/>
      <c r="L304" s="46"/>
      <c r="M304" s="215"/>
      <c r="N304" s="216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133</v>
      </c>
      <c r="AU304" s="19" t="s">
        <v>80</v>
      </c>
    </row>
    <row r="305" s="12" customFormat="1" ht="22.8" customHeight="1">
      <c r="A305" s="12"/>
      <c r="B305" s="183"/>
      <c r="C305" s="184"/>
      <c r="D305" s="185" t="s">
        <v>73</v>
      </c>
      <c r="E305" s="197" t="s">
        <v>442</v>
      </c>
      <c r="F305" s="197" t="s">
        <v>443</v>
      </c>
      <c r="G305" s="184"/>
      <c r="H305" s="184"/>
      <c r="I305" s="187"/>
      <c r="J305" s="198">
        <f>BK305</f>
        <v>0</v>
      </c>
      <c r="K305" s="184"/>
      <c r="L305" s="189"/>
      <c r="M305" s="190"/>
      <c r="N305" s="191"/>
      <c r="O305" s="191"/>
      <c r="P305" s="192">
        <f>SUM(P306:P315)</f>
        <v>0</v>
      </c>
      <c r="Q305" s="191"/>
      <c r="R305" s="192">
        <f>SUM(R306:R315)</f>
        <v>0</v>
      </c>
      <c r="S305" s="191"/>
      <c r="T305" s="193">
        <f>SUM(T306:T315)</f>
        <v>0.27203849999999996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94" t="s">
        <v>80</v>
      </c>
      <c r="AT305" s="195" t="s">
        <v>73</v>
      </c>
      <c r="AU305" s="195" t="s">
        <v>35</v>
      </c>
      <c r="AY305" s="194" t="s">
        <v>123</v>
      </c>
      <c r="BK305" s="196">
        <f>SUM(BK306:BK315)</f>
        <v>0</v>
      </c>
    </row>
    <row r="306" s="2" customFormat="1" ht="16.5" customHeight="1">
      <c r="A306" s="40"/>
      <c r="B306" s="41"/>
      <c r="C306" s="199" t="s">
        <v>444</v>
      </c>
      <c r="D306" s="199" t="s">
        <v>126</v>
      </c>
      <c r="E306" s="200" t="s">
        <v>445</v>
      </c>
      <c r="F306" s="201" t="s">
        <v>446</v>
      </c>
      <c r="G306" s="202" t="s">
        <v>251</v>
      </c>
      <c r="H306" s="203">
        <v>156.315</v>
      </c>
      <c r="I306" s="204"/>
      <c r="J306" s="205">
        <f>ROUND(I306*H306,2)</f>
        <v>0</v>
      </c>
      <c r="K306" s="201" t="s">
        <v>130</v>
      </c>
      <c r="L306" s="46"/>
      <c r="M306" s="206" t="s">
        <v>19</v>
      </c>
      <c r="N306" s="207" t="s">
        <v>45</v>
      </c>
      <c r="O306" s="86"/>
      <c r="P306" s="208">
        <f>O306*H306</f>
        <v>0</v>
      </c>
      <c r="Q306" s="208">
        <v>0</v>
      </c>
      <c r="R306" s="208">
        <f>Q306*H306</f>
        <v>0</v>
      </c>
      <c r="S306" s="208">
        <v>0.0016999999999999999</v>
      </c>
      <c r="T306" s="209">
        <f>S306*H306</f>
        <v>0.26573549999999996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0" t="s">
        <v>143</v>
      </c>
      <c r="AT306" s="210" t="s">
        <v>126</v>
      </c>
      <c r="AU306" s="210" t="s">
        <v>80</v>
      </c>
      <c r="AY306" s="19" t="s">
        <v>123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9" t="s">
        <v>35</v>
      </c>
      <c r="BK306" s="211">
        <f>ROUND(I306*H306,2)</f>
        <v>0</v>
      </c>
      <c r="BL306" s="19" t="s">
        <v>143</v>
      </c>
      <c r="BM306" s="210" t="s">
        <v>447</v>
      </c>
    </row>
    <row r="307" s="2" customFormat="1">
      <c r="A307" s="40"/>
      <c r="B307" s="41"/>
      <c r="C307" s="42"/>
      <c r="D307" s="212" t="s">
        <v>133</v>
      </c>
      <c r="E307" s="42"/>
      <c r="F307" s="213" t="s">
        <v>448</v>
      </c>
      <c r="G307" s="42"/>
      <c r="H307" s="42"/>
      <c r="I307" s="214"/>
      <c r="J307" s="42"/>
      <c r="K307" s="42"/>
      <c r="L307" s="46"/>
      <c r="M307" s="215"/>
      <c r="N307" s="216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133</v>
      </c>
      <c r="AU307" s="19" t="s">
        <v>80</v>
      </c>
    </row>
    <row r="308" s="13" customFormat="1">
      <c r="A308" s="13"/>
      <c r="B308" s="217"/>
      <c r="C308" s="218"/>
      <c r="D308" s="219" t="s">
        <v>135</v>
      </c>
      <c r="E308" s="220" t="s">
        <v>19</v>
      </c>
      <c r="F308" s="221" t="s">
        <v>429</v>
      </c>
      <c r="G308" s="218"/>
      <c r="H308" s="220" t="s">
        <v>19</v>
      </c>
      <c r="I308" s="222"/>
      <c r="J308" s="218"/>
      <c r="K308" s="218"/>
      <c r="L308" s="223"/>
      <c r="M308" s="224"/>
      <c r="N308" s="225"/>
      <c r="O308" s="225"/>
      <c r="P308" s="225"/>
      <c r="Q308" s="225"/>
      <c r="R308" s="225"/>
      <c r="S308" s="225"/>
      <c r="T308" s="22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27" t="s">
        <v>135</v>
      </c>
      <c r="AU308" s="227" t="s">
        <v>80</v>
      </c>
      <c r="AV308" s="13" t="s">
        <v>35</v>
      </c>
      <c r="AW308" s="13" t="s">
        <v>34</v>
      </c>
      <c r="AX308" s="13" t="s">
        <v>74</v>
      </c>
      <c r="AY308" s="227" t="s">
        <v>123</v>
      </c>
    </row>
    <row r="309" s="14" customFormat="1">
      <c r="A309" s="14"/>
      <c r="B309" s="228"/>
      <c r="C309" s="229"/>
      <c r="D309" s="219" t="s">
        <v>135</v>
      </c>
      <c r="E309" s="230" t="s">
        <v>19</v>
      </c>
      <c r="F309" s="231" t="s">
        <v>262</v>
      </c>
      <c r="G309" s="229"/>
      <c r="H309" s="232">
        <v>156.315</v>
      </c>
      <c r="I309" s="233"/>
      <c r="J309" s="229"/>
      <c r="K309" s="229"/>
      <c r="L309" s="234"/>
      <c r="M309" s="235"/>
      <c r="N309" s="236"/>
      <c r="O309" s="236"/>
      <c r="P309" s="236"/>
      <c r="Q309" s="236"/>
      <c r="R309" s="236"/>
      <c r="S309" s="236"/>
      <c r="T309" s="23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38" t="s">
        <v>135</v>
      </c>
      <c r="AU309" s="238" t="s">
        <v>80</v>
      </c>
      <c r="AV309" s="14" t="s">
        <v>80</v>
      </c>
      <c r="AW309" s="14" t="s">
        <v>34</v>
      </c>
      <c r="AX309" s="14" t="s">
        <v>74</v>
      </c>
      <c r="AY309" s="238" t="s">
        <v>123</v>
      </c>
    </row>
    <row r="310" s="15" customFormat="1">
      <c r="A310" s="15"/>
      <c r="B310" s="239"/>
      <c r="C310" s="240"/>
      <c r="D310" s="219" t="s">
        <v>135</v>
      </c>
      <c r="E310" s="241" t="s">
        <v>19</v>
      </c>
      <c r="F310" s="242" t="s">
        <v>138</v>
      </c>
      <c r="G310" s="240"/>
      <c r="H310" s="243">
        <v>156.315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49" t="s">
        <v>135</v>
      </c>
      <c r="AU310" s="249" t="s">
        <v>80</v>
      </c>
      <c r="AV310" s="15" t="s">
        <v>131</v>
      </c>
      <c r="AW310" s="15" t="s">
        <v>34</v>
      </c>
      <c r="AX310" s="15" t="s">
        <v>35</v>
      </c>
      <c r="AY310" s="249" t="s">
        <v>123</v>
      </c>
    </row>
    <row r="311" s="2" customFormat="1" ht="16.5" customHeight="1">
      <c r="A311" s="40"/>
      <c r="B311" s="41"/>
      <c r="C311" s="199" t="s">
        <v>449</v>
      </c>
      <c r="D311" s="199" t="s">
        <v>126</v>
      </c>
      <c r="E311" s="200" t="s">
        <v>450</v>
      </c>
      <c r="F311" s="201" t="s">
        <v>451</v>
      </c>
      <c r="G311" s="202" t="s">
        <v>251</v>
      </c>
      <c r="H311" s="203">
        <v>3.2999999999999998</v>
      </c>
      <c r="I311" s="204"/>
      <c r="J311" s="205">
        <f>ROUND(I311*H311,2)</f>
        <v>0</v>
      </c>
      <c r="K311" s="201" t="s">
        <v>130</v>
      </c>
      <c r="L311" s="46"/>
      <c r="M311" s="206" t="s">
        <v>19</v>
      </c>
      <c r="N311" s="207" t="s">
        <v>45</v>
      </c>
      <c r="O311" s="86"/>
      <c r="P311" s="208">
        <f>O311*H311</f>
        <v>0</v>
      </c>
      <c r="Q311" s="208">
        <v>0</v>
      </c>
      <c r="R311" s="208">
        <f>Q311*H311</f>
        <v>0</v>
      </c>
      <c r="S311" s="208">
        <v>0.00191</v>
      </c>
      <c r="T311" s="209">
        <f>S311*H311</f>
        <v>0.0063029999999999996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0" t="s">
        <v>143</v>
      </c>
      <c r="AT311" s="210" t="s">
        <v>126</v>
      </c>
      <c r="AU311" s="210" t="s">
        <v>80</v>
      </c>
      <c r="AY311" s="19" t="s">
        <v>123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9" t="s">
        <v>35</v>
      </c>
      <c r="BK311" s="211">
        <f>ROUND(I311*H311,2)</f>
        <v>0</v>
      </c>
      <c r="BL311" s="19" t="s">
        <v>143</v>
      </c>
      <c r="BM311" s="210" t="s">
        <v>452</v>
      </c>
    </row>
    <row r="312" s="2" customFormat="1">
      <c r="A312" s="40"/>
      <c r="B312" s="41"/>
      <c r="C312" s="42"/>
      <c r="D312" s="212" t="s">
        <v>133</v>
      </c>
      <c r="E312" s="42"/>
      <c r="F312" s="213" t="s">
        <v>453</v>
      </c>
      <c r="G312" s="42"/>
      <c r="H312" s="42"/>
      <c r="I312" s="214"/>
      <c r="J312" s="42"/>
      <c r="K312" s="42"/>
      <c r="L312" s="46"/>
      <c r="M312" s="215"/>
      <c r="N312" s="216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133</v>
      </c>
      <c r="AU312" s="19" t="s">
        <v>80</v>
      </c>
    </row>
    <row r="313" s="13" customFormat="1">
      <c r="A313" s="13"/>
      <c r="B313" s="217"/>
      <c r="C313" s="218"/>
      <c r="D313" s="219" t="s">
        <v>135</v>
      </c>
      <c r="E313" s="220" t="s">
        <v>19</v>
      </c>
      <c r="F313" s="221" t="s">
        <v>454</v>
      </c>
      <c r="G313" s="218"/>
      <c r="H313" s="220" t="s">
        <v>19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7" t="s">
        <v>135</v>
      </c>
      <c r="AU313" s="227" t="s">
        <v>80</v>
      </c>
      <c r="AV313" s="13" t="s">
        <v>35</v>
      </c>
      <c r="AW313" s="13" t="s">
        <v>34</v>
      </c>
      <c r="AX313" s="13" t="s">
        <v>74</v>
      </c>
      <c r="AY313" s="227" t="s">
        <v>123</v>
      </c>
    </row>
    <row r="314" s="14" customFormat="1">
      <c r="A314" s="14"/>
      <c r="B314" s="228"/>
      <c r="C314" s="229"/>
      <c r="D314" s="219" t="s">
        <v>135</v>
      </c>
      <c r="E314" s="230" t="s">
        <v>19</v>
      </c>
      <c r="F314" s="231" t="s">
        <v>455</v>
      </c>
      <c r="G314" s="229"/>
      <c r="H314" s="232">
        <v>3.2999999999999998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8" t="s">
        <v>135</v>
      </c>
      <c r="AU314" s="238" t="s">
        <v>80</v>
      </c>
      <c r="AV314" s="14" t="s">
        <v>80</v>
      </c>
      <c r="AW314" s="14" t="s">
        <v>34</v>
      </c>
      <c r="AX314" s="14" t="s">
        <v>74</v>
      </c>
      <c r="AY314" s="238" t="s">
        <v>123</v>
      </c>
    </row>
    <row r="315" s="15" customFormat="1">
      <c r="A315" s="15"/>
      <c r="B315" s="239"/>
      <c r="C315" s="240"/>
      <c r="D315" s="219" t="s">
        <v>135</v>
      </c>
      <c r="E315" s="241" t="s">
        <v>19</v>
      </c>
      <c r="F315" s="242" t="s">
        <v>138</v>
      </c>
      <c r="G315" s="240"/>
      <c r="H315" s="243">
        <v>3.2999999999999998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49" t="s">
        <v>135</v>
      </c>
      <c r="AU315" s="249" t="s">
        <v>80</v>
      </c>
      <c r="AV315" s="15" t="s">
        <v>131</v>
      </c>
      <c r="AW315" s="15" t="s">
        <v>34</v>
      </c>
      <c r="AX315" s="15" t="s">
        <v>35</v>
      </c>
      <c r="AY315" s="249" t="s">
        <v>123</v>
      </c>
    </row>
    <row r="316" s="12" customFormat="1" ht="22.8" customHeight="1">
      <c r="A316" s="12"/>
      <c r="B316" s="183"/>
      <c r="C316" s="184"/>
      <c r="D316" s="185" t="s">
        <v>73</v>
      </c>
      <c r="E316" s="197" t="s">
        <v>456</v>
      </c>
      <c r="F316" s="197" t="s">
        <v>457</v>
      </c>
      <c r="G316" s="184"/>
      <c r="H316" s="184"/>
      <c r="I316" s="187"/>
      <c r="J316" s="198">
        <f>BK316</f>
        <v>0</v>
      </c>
      <c r="K316" s="184"/>
      <c r="L316" s="189"/>
      <c r="M316" s="190"/>
      <c r="N316" s="191"/>
      <c r="O316" s="191"/>
      <c r="P316" s="192">
        <f>SUM(P317:P321)</f>
        <v>0</v>
      </c>
      <c r="Q316" s="191"/>
      <c r="R316" s="192">
        <f>SUM(R317:R321)</f>
        <v>0</v>
      </c>
      <c r="S316" s="191"/>
      <c r="T316" s="193">
        <f>SUM(T317:T321)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94" t="s">
        <v>80</v>
      </c>
      <c r="AT316" s="195" t="s">
        <v>73</v>
      </c>
      <c r="AU316" s="195" t="s">
        <v>35</v>
      </c>
      <c r="AY316" s="194" t="s">
        <v>123</v>
      </c>
      <c r="BK316" s="196">
        <f>SUM(BK317:BK321)</f>
        <v>0</v>
      </c>
    </row>
    <row r="317" s="2" customFormat="1" ht="24.15" customHeight="1">
      <c r="A317" s="40"/>
      <c r="B317" s="41"/>
      <c r="C317" s="199" t="s">
        <v>458</v>
      </c>
      <c r="D317" s="199" t="s">
        <v>126</v>
      </c>
      <c r="E317" s="200" t="s">
        <v>459</v>
      </c>
      <c r="F317" s="201" t="s">
        <v>460</v>
      </c>
      <c r="G317" s="202" t="s">
        <v>461</v>
      </c>
      <c r="H317" s="203">
        <v>1</v>
      </c>
      <c r="I317" s="204"/>
      <c r="J317" s="205">
        <f>ROUND(I317*H317,2)</f>
        <v>0</v>
      </c>
      <c r="K317" s="201" t="s">
        <v>462</v>
      </c>
      <c r="L317" s="46"/>
      <c r="M317" s="206" t="s">
        <v>19</v>
      </c>
      <c r="N317" s="207" t="s">
        <v>45</v>
      </c>
      <c r="O317" s="86"/>
      <c r="P317" s="208">
        <f>O317*H317</f>
        <v>0</v>
      </c>
      <c r="Q317" s="208">
        <v>0</v>
      </c>
      <c r="R317" s="208">
        <f>Q317*H317</f>
        <v>0</v>
      </c>
      <c r="S317" s="208">
        <v>0</v>
      </c>
      <c r="T317" s="209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0" t="s">
        <v>143</v>
      </c>
      <c r="AT317" s="210" t="s">
        <v>126</v>
      </c>
      <c r="AU317" s="210" t="s">
        <v>80</v>
      </c>
      <c r="AY317" s="19" t="s">
        <v>123</v>
      </c>
      <c r="BE317" s="211">
        <f>IF(N317="základní",J317,0)</f>
        <v>0</v>
      </c>
      <c r="BF317" s="211">
        <f>IF(N317="snížená",J317,0)</f>
        <v>0</v>
      </c>
      <c r="BG317" s="211">
        <f>IF(N317="zákl. přenesená",J317,0)</f>
        <v>0</v>
      </c>
      <c r="BH317" s="211">
        <f>IF(N317="sníž. přenesená",J317,0)</f>
        <v>0</v>
      </c>
      <c r="BI317" s="211">
        <f>IF(N317="nulová",J317,0)</f>
        <v>0</v>
      </c>
      <c r="BJ317" s="19" t="s">
        <v>35</v>
      </c>
      <c r="BK317" s="211">
        <f>ROUND(I317*H317,2)</f>
        <v>0</v>
      </c>
      <c r="BL317" s="19" t="s">
        <v>143</v>
      </c>
      <c r="BM317" s="210" t="s">
        <v>463</v>
      </c>
    </row>
    <row r="318" s="2" customFormat="1">
      <c r="A318" s="40"/>
      <c r="B318" s="41"/>
      <c r="C318" s="42"/>
      <c r="D318" s="212" t="s">
        <v>133</v>
      </c>
      <c r="E318" s="42"/>
      <c r="F318" s="213" t="s">
        <v>464</v>
      </c>
      <c r="G318" s="42"/>
      <c r="H318" s="42"/>
      <c r="I318" s="214"/>
      <c r="J318" s="42"/>
      <c r="K318" s="42"/>
      <c r="L318" s="46"/>
      <c r="M318" s="215"/>
      <c r="N318" s="216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133</v>
      </c>
      <c r="AU318" s="19" t="s">
        <v>80</v>
      </c>
    </row>
    <row r="319" s="13" customFormat="1">
      <c r="A319" s="13"/>
      <c r="B319" s="217"/>
      <c r="C319" s="218"/>
      <c r="D319" s="219" t="s">
        <v>135</v>
      </c>
      <c r="E319" s="220" t="s">
        <v>19</v>
      </c>
      <c r="F319" s="221" t="s">
        <v>465</v>
      </c>
      <c r="G319" s="218"/>
      <c r="H319" s="220" t="s">
        <v>19</v>
      </c>
      <c r="I319" s="222"/>
      <c r="J319" s="218"/>
      <c r="K319" s="218"/>
      <c r="L319" s="223"/>
      <c r="M319" s="224"/>
      <c r="N319" s="225"/>
      <c r="O319" s="225"/>
      <c r="P319" s="225"/>
      <c r="Q319" s="225"/>
      <c r="R319" s="225"/>
      <c r="S319" s="225"/>
      <c r="T319" s="22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7" t="s">
        <v>135</v>
      </c>
      <c r="AU319" s="227" t="s">
        <v>80</v>
      </c>
      <c r="AV319" s="13" t="s">
        <v>35</v>
      </c>
      <c r="AW319" s="13" t="s">
        <v>34</v>
      </c>
      <c r="AX319" s="13" t="s">
        <v>74</v>
      </c>
      <c r="AY319" s="227" t="s">
        <v>123</v>
      </c>
    </row>
    <row r="320" s="14" customFormat="1">
      <c r="A320" s="14"/>
      <c r="B320" s="228"/>
      <c r="C320" s="229"/>
      <c r="D320" s="219" t="s">
        <v>135</v>
      </c>
      <c r="E320" s="230" t="s">
        <v>19</v>
      </c>
      <c r="F320" s="231" t="s">
        <v>35</v>
      </c>
      <c r="G320" s="229"/>
      <c r="H320" s="232">
        <v>1</v>
      </c>
      <c r="I320" s="233"/>
      <c r="J320" s="229"/>
      <c r="K320" s="229"/>
      <c r="L320" s="234"/>
      <c r="M320" s="235"/>
      <c r="N320" s="236"/>
      <c r="O320" s="236"/>
      <c r="P320" s="236"/>
      <c r="Q320" s="236"/>
      <c r="R320" s="236"/>
      <c r="S320" s="236"/>
      <c r="T320" s="23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38" t="s">
        <v>135</v>
      </c>
      <c r="AU320" s="238" t="s">
        <v>80</v>
      </c>
      <c r="AV320" s="14" t="s">
        <v>80</v>
      </c>
      <c r="AW320" s="14" t="s">
        <v>34</v>
      </c>
      <c r="AX320" s="14" t="s">
        <v>74</v>
      </c>
      <c r="AY320" s="238" t="s">
        <v>123</v>
      </c>
    </row>
    <row r="321" s="15" customFormat="1">
      <c r="A321" s="15"/>
      <c r="B321" s="239"/>
      <c r="C321" s="240"/>
      <c r="D321" s="219" t="s">
        <v>135</v>
      </c>
      <c r="E321" s="241" t="s">
        <v>19</v>
      </c>
      <c r="F321" s="242" t="s">
        <v>138</v>
      </c>
      <c r="G321" s="240"/>
      <c r="H321" s="243">
        <v>1</v>
      </c>
      <c r="I321" s="244"/>
      <c r="J321" s="240"/>
      <c r="K321" s="240"/>
      <c r="L321" s="245"/>
      <c r="M321" s="246"/>
      <c r="N321" s="247"/>
      <c r="O321" s="247"/>
      <c r="P321" s="247"/>
      <c r="Q321" s="247"/>
      <c r="R321" s="247"/>
      <c r="S321" s="247"/>
      <c r="T321" s="24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49" t="s">
        <v>135</v>
      </c>
      <c r="AU321" s="249" t="s">
        <v>80</v>
      </c>
      <c r="AV321" s="15" t="s">
        <v>131</v>
      </c>
      <c r="AW321" s="15" t="s">
        <v>34</v>
      </c>
      <c r="AX321" s="15" t="s">
        <v>35</v>
      </c>
      <c r="AY321" s="249" t="s">
        <v>123</v>
      </c>
    </row>
    <row r="322" s="12" customFormat="1" ht="25.92" customHeight="1">
      <c r="A322" s="12"/>
      <c r="B322" s="183"/>
      <c r="C322" s="184"/>
      <c r="D322" s="185" t="s">
        <v>73</v>
      </c>
      <c r="E322" s="186" t="s">
        <v>466</v>
      </c>
      <c r="F322" s="186" t="s">
        <v>467</v>
      </c>
      <c r="G322" s="184"/>
      <c r="H322" s="184"/>
      <c r="I322" s="187"/>
      <c r="J322" s="188">
        <f>BK322</f>
        <v>0</v>
      </c>
      <c r="K322" s="184"/>
      <c r="L322" s="189"/>
      <c r="M322" s="190"/>
      <c r="N322" s="191"/>
      <c r="O322" s="191"/>
      <c r="P322" s="192">
        <f>P323+P326+P341+P346+P349+P352</f>
        <v>0</v>
      </c>
      <c r="Q322" s="191"/>
      <c r="R322" s="192">
        <f>R323+R326+R341+R346+R349+R352</f>
        <v>0</v>
      </c>
      <c r="S322" s="191"/>
      <c r="T322" s="193">
        <f>T323+T326+T341+T346+T349+T352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94" t="s">
        <v>159</v>
      </c>
      <c r="AT322" s="195" t="s">
        <v>73</v>
      </c>
      <c r="AU322" s="195" t="s">
        <v>74</v>
      </c>
      <c r="AY322" s="194" t="s">
        <v>123</v>
      </c>
      <c r="BK322" s="196">
        <f>BK323+BK326+BK341+BK346+BK349+BK352</f>
        <v>0</v>
      </c>
    </row>
    <row r="323" s="12" customFormat="1" ht="22.8" customHeight="1">
      <c r="A323" s="12"/>
      <c r="B323" s="183"/>
      <c r="C323" s="184"/>
      <c r="D323" s="185" t="s">
        <v>73</v>
      </c>
      <c r="E323" s="197" t="s">
        <v>468</v>
      </c>
      <c r="F323" s="197" t="s">
        <v>469</v>
      </c>
      <c r="G323" s="184"/>
      <c r="H323" s="184"/>
      <c r="I323" s="187"/>
      <c r="J323" s="198">
        <f>BK323</f>
        <v>0</v>
      </c>
      <c r="K323" s="184"/>
      <c r="L323" s="189"/>
      <c r="M323" s="190"/>
      <c r="N323" s="191"/>
      <c r="O323" s="191"/>
      <c r="P323" s="192">
        <f>SUM(P324:P325)</f>
        <v>0</v>
      </c>
      <c r="Q323" s="191"/>
      <c r="R323" s="192">
        <f>SUM(R324:R325)</f>
        <v>0</v>
      </c>
      <c r="S323" s="191"/>
      <c r="T323" s="193">
        <f>SUM(T324:T325)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4" t="s">
        <v>159</v>
      </c>
      <c r="AT323" s="195" t="s">
        <v>73</v>
      </c>
      <c r="AU323" s="195" t="s">
        <v>35</v>
      </c>
      <c r="AY323" s="194" t="s">
        <v>123</v>
      </c>
      <c r="BK323" s="196">
        <f>SUM(BK324:BK325)</f>
        <v>0</v>
      </c>
    </row>
    <row r="324" s="2" customFormat="1" ht="16.5" customHeight="1">
      <c r="A324" s="40"/>
      <c r="B324" s="41"/>
      <c r="C324" s="199" t="s">
        <v>470</v>
      </c>
      <c r="D324" s="199" t="s">
        <v>126</v>
      </c>
      <c r="E324" s="200" t="s">
        <v>471</v>
      </c>
      <c r="F324" s="201" t="s">
        <v>472</v>
      </c>
      <c r="G324" s="202" t="s">
        <v>473</v>
      </c>
      <c r="H324" s="203">
        <v>1</v>
      </c>
      <c r="I324" s="204"/>
      <c r="J324" s="205">
        <f>ROUND(I324*H324,2)</f>
        <v>0</v>
      </c>
      <c r="K324" s="201" t="s">
        <v>130</v>
      </c>
      <c r="L324" s="46"/>
      <c r="M324" s="206" t="s">
        <v>19</v>
      </c>
      <c r="N324" s="207" t="s">
        <v>45</v>
      </c>
      <c r="O324" s="86"/>
      <c r="P324" s="208">
        <f>O324*H324</f>
        <v>0</v>
      </c>
      <c r="Q324" s="208">
        <v>0</v>
      </c>
      <c r="R324" s="208">
        <f>Q324*H324</f>
        <v>0</v>
      </c>
      <c r="S324" s="208">
        <v>0</v>
      </c>
      <c r="T324" s="209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0" t="s">
        <v>474</v>
      </c>
      <c r="AT324" s="210" t="s">
        <v>126</v>
      </c>
      <c r="AU324" s="210" t="s">
        <v>80</v>
      </c>
      <c r="AY324" s="19" t="s">
        <v>123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9" t="s">
        <v>35</v>
      </c>
      <c r="BK324" s="211">
        <f>ROUND(I324*H324,2)</f>
        <v>0</v>
      </c>
      <c r="BL324" s="19" t="s">
        <v>474</v>
      </c>
      <c r="BM324" s="210" t="s">
        <v>475</v>
      </c>
    </row>
    <row r="325" s="2" customFormat="1">
      <c r="A325" s="40"/>
      <c r="B325" s="41"/>
      <c r="C325" s="42"/>
      <c r="D325" s="212" t="s">
        <v>133</v>
      </c>
      <c r="E325" s="42"/>
      <c r="F325" s="213" t="s">
        <v>476</v>
      </c>
      <c r="G325" s="42"/>
      <c r="H325" s="42"/>
      <c r="I325" s="214"/>
      <c r="J325" s="42"/>
      <c r="K325" s="42"/>
      <c r="L325" s="46"/>
      <c r="M325" s="215"/>
      <c r="N325" s="216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133</v>
      </c>
      <c r="AU325" s="19" t="s">
        <v>80</v>
      </c>
    </row>
    <row r="326" s="12" customFormat="1" ht="22.8" customHeight="1">
      <c r="A326" s="12"/>
      <c r="B326" s="183"/>
      <c r="C326" s="184"/>
      <c r="D326" s="185" t="s">
        <v>73</v>
      </c>
      <c r="E326" s="197" t="s">
        <v>477</v>
      </c>
      <c r="F326" s="197" t="s">
        <v>478</v>
      </c>
      <c r="G326" s="184"/>
      <c r="H326" s="184"/>
      <c r="I326" s="187"/>
      <c r="J326" s="198">
        <f>BK326</f>
        <v>0</v>
      </c>
      <c r="K326" s="184"/>
      <c r="L326" s="189"/>
      <c r="M326" s="190"/>
      <c r="N326" s="191"/>
      <c r="O326" s="191"/>
      <c r="P326" s="192">
        <f>SUM(P327:P340)</f>
        <v>0</v>
      </c>
      <c r="Q326" s="191"/>
      <c r="R326" s="192">
        <f>SUM(R327:R340)</f>
        <v>0</v>
      </c>
      <c r="S326" s="191"/>
      <c r="T326" s="193">
        <f>SUM(T327:T340)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94" t="s">
        <v>159</v>
      </c>
      <c r="AT326" s="195" t="s">
        <v>73</v>
      </c>
      <c r="AU326" s="195" t="s">
        <v>35</v>
      </c>
      <c r="AY326" s="194" t="s">
        <v>123</v>
      </c>
      <c r="BK326" s="196">
        <f>SUM(BK327:BK340)</f>
        <v>0</v>
      </c>
    </row>
    <row r="327" s="2" customFormat="1" ht="16.5" customHeight="1">
      <c r="A327" s="40"/>
      <c r="B327" s="41"/>
      <c r="C327" s="199" t="s">
        <v>479</v>
      </c>
      <c r="D327" s="199" t="s">
        <v>126</v>
      </c>
      <c r="E327" s="200" t="s">
        <v>480</v>
      </c>
      <c r="F327" s="201" t="s">
        <v>478</v>
      </c>
      <c r="G327" s="202" t="s">
        <v>461</v>
      </c>
      <c r="H327" s="203">
        <v>1</v>
      </c>
      <c r="I327" s="204"/>
      <c r="J327" s="205">
        <f>ROUND(I327*H327,2)</f>
        <v>0</v>
      </c>
      <c r="K327" s="201" t="s">
        <v>130</v>
      </c>
      <c r="L327" s="46"/>
      <c r="M327" s="206" t="s">
        <v>19</v>
      </c>
      <c r="N327" s="207" t="s">
        <v>45</v>
      </c>
      <c r="O327" s="86"/>
      <c r="P327" s="208">
        <f>O327*H327</f>
        <v>0</v>
      </c>
      <c r="Q327" s="208">
        <v>0</v>
      </c>
      <c r="R327" s="208">
        <f>Q327*H327</f>
        <v>0</v>
      </c>
      <c r="S327" s="208">
        <v>0</v>
      </c>
      <c r="T327" s="209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0" t="s">
        <v>474</v>
      </c>
      <c r="AT327" s="210" t="s">
        <v>126</v>
      </c>
      <c r="AU327" s="210" t="s">
        <v>80</v>
      </c>
      <c r="AY327" s="19" t="s">
        <v>123</v>
      </c>
      <c r="BE327" s="211">
        <f>IF(N327="základní",J327,0)</f>
        <v>0</v>
      </c>
      <c r="BF327" s="211">
        <f>IF(N327="snížená",J327,0)</f>
        <v>0</v>
      </c>
      <c r="BG327" s="211">
        <f>IF(N327="zákl. přenesená",J327,0)</f>
        <v>0</v>
      </c>
      <c r="BH327" s="211">
        <f>IF(N327="sníž. přenesená",J327,0)</f>
        <v>0</v>
      </c>
      <c r="BI327" s="211">
        <f>IF(N327="nulová",J327,0)</f>
        <v>0</v>
      </c>
      <c r="BJ327" s="19" t="s">
        <v>35</v>
      </c>
      <c r="BK327" s="211">
        <f>ROUND(I327*H327,2)</f>
        <v>0</v>
      </c>
      <c r="BL327" s="19" t="s">
        <v>474</v>
      </c>
      <c r="BM327" s="210" t="s">
        <v>481</v>
      </c>
    </row>
    <row r="328" s="2" customFormat="1">
      <c r="A328" s="40"/>
      <c r="B328" s="41"/>
      <c r="C328" s="42"/>
      <c r="D328" s="212" t="s">
        <v>133</v>
      </c>
      <c r="E328" s="42"/>
      <c r="F328" s="213" t="s">
        <v>482</v>
      </c>
      <c r="G328" s="42"/>
      <c r="H328" s="42"/>
      <c r="I328" s="214"/>
      <c r="J328" s="42"/>
      <c r="K328" s="42"/>
      <c r="L328" s="46"/>
      <c r="M328" s="215"/>
      <c r="N328" s="216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133</v>
      </c>
      <c r="AU328" s="19" t="s">
        <v>80</v>
      </c>
    </row>
    <row r="329" s="2" customFormat="1" ht="16.5" customHeight="1">
      <c r="A329" s="40"/>
      <c r="B329" s="41"/>
      <c r="C329" s="199" t="s">
        <v>483</v>
      </c>
      <c r="D329" s="199" t="s">
        <v>126</v>
      </c>
      <c r="E329" s="200" t="s">
        <v>484</v>
      </c>
      <c r="F329" s="201" t="s">
        <v>485</v>
      </c>
      <c r="G329" s="202" t="s">
        <v>461</v>
      </c>
      <c r="H329" s="203">
        <v>1</v>
      </c>
      <c r="I329" s="204"/>
      <c r="J329" s="205">
        <f>ROUND(I329*H329,2)</f>
        <v>0</v>
      </c>
      <c r="K329" s="201" t="s">
        <v>130</v>
      </c>
      <c r="L329" s="46"/>
      <c r="M329" s="206" t="s">
        <v>19</v>
      </c>
      <c r="N329" s="207" t="s">
        <v>45</v>
      </c>
      <c r="O329" s="86"/>
      <c r="P329" s="208">
        <f>O329*H329</f>
        <v>0</v>
      </c>
      <c r="Q329" s="208">
        <v>0</v>
      </c>
      <c r="R329" s="208">
        <f>Q329*H329</f>
        <v>0</v>
      </c>
      <c r="S329" s="208">
        <v>0</v>
      </c>
      <c r="T329" s="209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0" t="s">
        <v>474</v>
      </c>
      <c r="AT329" s="210" t="s">
        <v>126</v>
      </c>
      <c r="AU329" s="210" t="s">
        <v>80</v>
      </c>
      <c r="AY329" s="19" t="s">
        <v>123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9" t="s">
        <v>35</v>
      </c>
      <c r="BK329" s="211">
        <f>ROUND(I329*H329,2)</f>
        <v>0</v>
      </c>
      <c r="BL329" s="19" t="s">
        <v>474</v>
      </c>
      <c r="BM329" s="210" t="s">
        <v>486</v>
      </c>
    </row>
    <row r="330" s="2" customFormat="1">
      <c r="A330" s="40"/>
      <c r="B330" s="41"/>
      <c r="C330" s="42"/>
      <c r="D330" s="212" t="s">
        <v>133</v>
      </c>
      <c r="E330" s="42"/>
      <c r="F330" s="213" t="s">
        <v>487</v>
      </c>
      <c r="G330" s="42"/>
      <c r="H330" s="42"/>
      <c r="I330" s="214"/>
      <c r="J330" s="42"/>
      <c r="K330" s="42"/>
      <c r="L330" s="46"/>
      <c r="M330" s="215"/>
      <c r="N330" s="216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133</v>
      </c>
      <c r="AU330" s="19" t="s">
        <v>80</v>
      </c>
    </row>
    <row r="331" s="13" customFormat="1">
      <c r="A331" s="13"/>
      <c r="B331" s="217"/>
      <c r="C331" s="218"/>
      <c r="D331" s="219" t="s">
        <v>135</v>
      </c>
      <c r="E331" s="220" t="s">
        <v>19</v>
      </c>
      <c r="F331" s="221" t="s">
        <v>488</v>
      </c>
      <c r="G331" s="218"/>
      <c r="H331" s="220" t="s">
        <v>19</v>
      </c>
      <c r="I331" s="222"/>
      <c r="J331" s="218"/>
      <c r="K331" s="218"/>
      <c r="L331" s="223"/>
      <c r="M331" s="224"/>
      <c r="N331" s="225"/>
      <c r="O331" s="225"/>
      <c r="P331" s="225"/>
      <c r="Q331" s="225"/>
      <c r="R331" s="225"/>
      <c r="S331" s="225"/>
      <c r="T331" s="22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7" t="s">
        <v>135</v>
      </c>
      <c r="AU331" s="227" t="s">
        <v>80</v>
      </c>
      <c r="AV331" s="13" t="s">
        <v>35</v>
      </c>
      <c r="AW331" s="13" t="s">
        <v>34</v>
      </c>
      <c r="AX331" s="13" t="s">
        <v>74</v>
      </c>
      <c r="AY331" s="227" t="s">
        <v>123</v>
      </c>
    </row>
    <row r="332" s="14" customFormat="1">
      <c r="A332" s="14"/>
      <c r="B332" s="228"/>
      <c r="C332" s="229"/>
      <c r="D332" s="219" t="s">
        <v>135</v>
      </c>
      <c r="E332" s="230" t="s">
        <v>19</v>
      </c>
      <c r="F332" s="231" t="s">
        <v>35</v>
      </c>
      <c r="G332" s="229"/>
      <c r="H332" s="232">
        <v>1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38" t="s">
        <v>135</v>
      </c>
      <c r="AU332" s="238" t="s">
        <v>80</v>
      </c>
      <c r="AV332" s="14" t="s">
        <v>80</v>
      </c>
      <c r="AW332" s="14" t="s">
        <v>34</v>
      </c>
      <c r="AX332" s="14" t="s">
        <v>74</v>
      </c>
      <c r="AY332" s="238" t="s">
        <v>123</v>
      </c>
    </row>
    <row r="333" s="15" customFormat="1">
      <c r="A333" s="15"/>
      <c r="B333" s="239"/>
      <c r="C333" s="240"/>
      <c r="D333" s="219" t="s">
        <v>135</v>
      </c>
      <c r="E333" s="241" t="s">
        <v>19</v>
      </c>
      <c r="F333" s="242" t="s">
        <v>138</v>
      </c>
      <c r="G333" s="240"/>
      <c r="H333" s="243">
        <v>1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49" t="s">
        <v>135</v>
      </c>
      <c r="AU333" s="249" t="s">
        <v>80</v>
      </c>
      <c r="AV333" s="15" t="s">
        <v>131</v>
      </c>
      <c r="AW333" s="15" t="s">
        <v>34</v>
      </c>
      <c r="AX333" s="15" t="s">
        <v>35</v>
      </c>
      <c r="AY333" s="249" t="s">
        <v>123</v>
      </c>
    </row>
    <row r="334" s="2" customFormat="1" ht="16.5" customHeight="1">
      <c r="A334" s="40"/>
      <c r="B334" s="41"/>
      <c r="C334" s="199" t="s">
        <v>489</v>
      </c>
      <c r="D334" s="199" t="s">
        <v>126</v>
      </c>
      <c r="E334" s="200" t="s">
        <v>490</v>
      </c>
      <c r="F334" s="201" t="s">
        <v>491</v>
      </c>
      <c r="G334" s="202" t="s">
        <v>461</v>
      </c>
      <c r="H334" s="203">
        <v>1</v>
      </c>
      <c r="I334" s="204"/>
      <c r="J334" s="205">
        <f>ROUND(I334*H334,2)</f>
        <v>0</v>
      </c>
      <c r="K334" s="201" t="s">
        <v>130</v>
      </c>
      <c r="L334" s="46"/>
      <c r="M334" s="206" t="s">
        <v>19</v>
      </c>
      <c r="N334" s="207" t="s">
        <v>45</v>
      </c>
      <c r="O334" s="86"/>
      <c r="P334" s="208">
        <f>O334*H334</f>
        <v>0</v>
      </c>
      <c r="Q334" s="208">
        <v>0</v>
      </c>
      <c r="R334" s="208">
        <f>Q334*H334</f>
        <v>0</v>
      </c>
      <c r="S334" s="208">
        <v>0</v>
      </c>
      <c r="T334" s="209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0" t="s">
        <v>474</v>
      </c>
      <c r="AT334" s="210" t="s">
        <v>126</v>
      </c>
      <c r="AU334" s="210" t="s">
        <v>80</v>
      </c>
      <c r="AY334" s="19" t="s">
        <v>123</v>
      </c>
      <c r="BE334" s="211">
        <f>IF(N334="základní",J334,0)</f>
        <v>0</v>
      </c>
      <c r="BF334" s="211">
        <f>IF(N334="snížená",J334,0)</f>
        <v>0</v>
      </c>
      <c r="BG334" s="211">
        <f>IF(N334="zákl. přenesená",J334,0)</f>
        <v>0</v>
      </c>
      <c r="BH334" s="211">
        <f>IF(N334="sníž. přenesená",J334,0)</f>
        <v>0</v>
      </c>
      <c r="BI334" s="211">
        <f>IF(N334="nulová",J334,0)</f>
        <v>0</v>
      </c>
      <c r="BJ334" s="19" t="s">
        <v>35</v>
      </c>
      <c r="BK334" s="211">
        <f>ROUND(I334*H334,2)</f>
        <v>0</v>
      </c>
      <c r="BL334" s="19" t="s">
        <v>474</v>
      </c>
      <c r="BM334" s="210" t="s">
        <v>492</v>
      </c>
    </row>
    <row r="335" s="2" customFormat="1">
      <c r="A335" s="40"/>
      <c r="B335" s="41"/>
      <c r="C335" s="42"/>
      <c r="D335" s="212" t="s">
        <v>133</v>
      </c>
      <c r="E335" s="42"/>
      <c r="F335" s="213" t="s">
        <v>493</v>
      </c>
      <c r="G335" s="42"/>
      <c r="H335" s="42"/>
      <c r="I335" s="214"/>
      <c r="J335" s="42"/>
      <c r="K335" s="42"/>
      <c r="L335" s="46"/>
      <c r="M335" s="215"/>
      <c r="N335" s="216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133</v>
      </c>
      <c r="AU335" s="19" t="s">
        <v>80</v>
      </c>
    </row>
    <row r="336" s="13" customFormat="1">
      <c r="A336" s="13"/>
      <c r="B336" s="217"/>
      <c r="C336" s="218"/>
      <c r="D336" s="219" t="s">
        <v>135</v>
      </c>
      <c r="E336" s="220" t="s">
        <v>19</v>
      </c>
      <c r="F336" s="221" t="s">
        <v>494</v>
      </c>
      <c r="G336" s="218"/>
      <c r="H336" s="220" t="s">
        <v>19</v>
      </c>
      <c r="I336" s="222"/>
      <c r="J336" s="218"/>
      <c r="K336" s="218"/>
      <c r="L336" s="223"/>
      <c r="M336" s="224"/>
      <c r="N336" s="225"/>
      <c r="O336" s="225"/>
      <c r="P336" s="225"/>
      <c r="Q336" s="225"/>
      <c r="R336" s="225"/>
      <c r="S336" s="225"/>
      <c r="T336" s="22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27" t="s">
        <v>135</v>
      </c>
      <c r="AU336" s="227" t="s">
        <v>80</v>
      </c>
      <c r="AV336" s="13" t="s">
        <v>35</v>
      </c>
      <c r="AW336" s="13" t="s">
        <v>34</v>
      </c>
      <c r="AX336" s="13" t="s">
        <v>74</v>
      </c>
      <c r="AY336" s="227" t="s">
        <v>123</v>
      </c>
    </row>
    <row r="337" s="14" customFormat="1">
      <c r="A337" s="14"/>
      <c r="B337" s="228"/>
      <c r="C337" s="229"/>
      <c r="D337" s="219" t="s">
        <v>135</v>
      </c>
      <c r="E337" s="230" t="s">
        <v>19</v>
      </c>
      <c r="F337" s="231" t="s">
        <v>35</v>
      </c>
      <c r="G337" s="229"/>
      <c r="H337" s="232">
        <v>1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38" t="s">
        <v>135</v>
      </c>
      <c r="AU337" s="238" t="s">
        <v>80</v>
      </c>
      <c r="AV337" s="14" t="s">
        <v>80</v>
      </c>
      <c r="AW337" s="14" t="s">
        <v>34</v>
      </c>
      <c r="AX337" s="14" t="s">
        <v>74</v>
      </c>
      <c r="AY337" s="238" t="s">
        <v>123</v>
      </c>
    </row>
    <row r="338" s="15" customFormat="1">
      <c r="A338" s="15"/>
      <c r="B338" s="239"/>
      <c r="C338" s="240"/>
      <c r="D338" s="219" t="s">
        <v>135</v>
      </c>
      <c r="E338" s="241" t="s">
        <v>19</v>
      </c>
      <c r="F338" s="242" t="s">
        <v>138</v>
      </c>
      <c r="G338" s="240"/>
      <c r="H338" s="243">
        <v>1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49" t="s">
        <v>135</v>
      </c>
      <c r="AU338" s="249" t="s">
        <v>80</v>
      </c>
      <c r="AV338" s="15" t="s">
        <v>131</v>
      </c>
      <c r="AW338" s="15" t="s">
        <v>34</v>
      </c>
      <c r="AX338" s="15" t="s">
        <v>35</v>
      </c>
      <c r="AY338" s="249" t="s">
        <v>123</v>
      </c>
    </row>
    <row r="339" s="2" customFormat="1" ht="16.5" customHeight="1">
      <c r="A339" s="40"/>
      <c r="B339" s="41"/>
      <c r="C339" s="199" t="s">
        <v>495</v>
      </c>
      <c r="D339" s="199" t="s">
        <v>126</v>
      </c>
      <c r="E339" s="200" t="s">
        <v>496</v>
      </c>
      <c r="F339" s="201" t="s">
        <v>497</v>
      </c>
      <c r="G339" s="202" t="s">
        <v>461</v>
      </c>
      <c r="H339" s="203">
        <v>1</v>
      </c>
      <c r="I339" s="204"/>
      <c r="J339" s="205">
        <f>ROUND(I339*H339,2)</f>
        <v>0</v>
      </c>
      <c r="K339" s="201" t="s">
        <v>130</v>
      </c>
      <c r="L339" s="46"/>
      <c r="M339" s="206" t="s">
        <v>19</v>
      </c>
      <c r="N339" s="207" t="s">
        <v>45</v>
      </c>
      <c r="O339" s="86"/>
      <c r="P339" s="208">
        <f>O339*H339</f>
        <v>0</v>
      </c>
      <c r="Q339" s="208">
        <v>0</v>
      </c>
      <c r="R339" s="208">
        <f>Q339*H339</f>
        <v>0</v>
      </c>
      <c r="S339" s="208">
        <v>0</v>
      </c>
      <c r="T339" s="209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0" t="s">
        <v>474</v>
      </c>
      <c r="AT339" s="210" t="s">
        <v>126</v>
      </c>
      <c r="AU339" s="210" t="s">
        <v>80</v>
      </c>
      <c r="AY339" s="19" t="s">
        <v>123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19" t="s">
        <v>35</v>
      </c>
      <c r="BK339" s="211">
        <f>ROUND(I339*H339,2)</f>
        <v>0</v>
      </c>
      <c r="BL339" s="19" t="s">
        <v>474</v>
      </c>
      <c r="BM339" s="210" t="s">
        <v>498</v>
      </c>
    </row>
    <row r="340" s="2" customFormat="1">
      <c r="A340" s="40"/>
      <c r="B340" s="41"/>
      <c r="C340" s="42"/>
      <c r="D340" s="212" t="s">
        <v>133</v>
      </c>
      <c r="E340" s="42"/>
      <c r="F340" s="213" t="s">
        <v>499</v>
      </c>
      <c r="G340" s="42"/>
      <c r="H340" s="42"/>
      <c r="I340" s="214"/>
      <c r="J340" s="42"/>
      <c r="K340" s="42"/>
      <c r="L340" s="46"/>
      <c r="M340" s="215"/>
      <c r="N340" s="216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133</v>
      </c>
      <c r="AU340" s="19" t="s">
        <v>80</v>
      </c>
    </row>
    <row r="341" s="12" customFormat="1" ht="22.8" customHeight="1">
      <c r="A341" s="12"/>
      <c r="B341" s="183"/>
      <c r="C341" s="184"/>
      <c r="D341" s="185" t="s">
        <v>73</v>
      </c>
      <c r="E341" s="197" t="s">
        <v>500</v>
      </c>
      <c r="F341" s="197" t="s">
        <v>501</v>
      </c>
      <c r="G341" s="184"/>
      <c r="H341" s="184"/>
      <c r="I341" s="187"/>
      <c r="J341" s="198">
        <f>BK341</f>
        <v>0</v>
      </c>
      <c r="K341" s="184"/>
      <c r="L341" s="189"/>
      <c r="M341" s="190"/>
      <c r="N341" s="191"/>
      <c r="O341" s="191"/>
      <c r="P341" s="192">
        <f>SUM(P342:P345)</f>
        <v>0</v>
      </c>
      <c r="Q341" s="191"/>
      <c r="R341" s="192">
        <f>SUM(R342:R345)</f>
        <v>0</v>
      </c>
      <c r="S341" s="191"/>
      <c r="T341" s="193">
        <f>SUM(T342:T345)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94" t="s">
        <v>159</v>
      </c>
      <c r="AT341" s="195" t="s">
        <v>73</v>
      </c>
      <c r="AU341" s="195" t="s">
        <v>35</v>
      </c>
      <c r="AY341" s="194" t="s">
        <v>123</v>
      </c>
      <c r="BK341" s="196">
        <f>SUM(BK342:BK345)</f>
        <v>0</v>
      </c>
    </row>
    <row r="342" s="2" customFormat="1" ht="16.5" customHeight="1">
      <c r="A342" s="40"/>
      <c r="B342" s="41"/>
      <c r="C342" s="199" t="s">
        <v>502</v>
      </c>
      <c r="D342" s="199" t="s">
        <v>126</v>
      </c>
      <c r="E342" s="200" t="s">
        <v>503</v>
      </c>
      <c r="F342" s="201" t="s">
        <v>504</v>
      </c>
      <c r="G342" s="202" t="s">
        <v>473</v>
      </c>
      <c r="H342" s="203">
        <v>1</v>
      </c>
      <c r="I342" s="204"/>
      <c r="J342" s="205">
        <f>ROUND(I342*H342,2)</f>
        <v>0</v>
      </c>
      <c r="K342" s="201" t="s">
        <v>130</v>
      </c>
      <c r="L342" s="46"/>
      <c r="M342" s="206" t="s">
        <v>19</v>
      </c>
      <c r="N342" s="207" t="s">
        <v>45</v>
      </c>
      <c r="O342" s="86"/>
      <c r="P342" s="208">
        <f>O342*H342</f>
        <v>0</v>
      </c>
      <c r="Q342" s="208">
        <v>0</v>
      </c>
      <c r="R342" s="208">
        <f>Q342*H342</f>
        <v>0</v>
      </c>
      <c r="S342" s="208">
        <v>0</v>
      </c>
      <c r="T342" s="209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0" t="s">
        <v>474</v>
      </c>
      <c r="AT342" s="210" t="s">
        <v>126</v>
      </c>
      <c r="AU342" s="210" t="s">
        <v>80</v>
      </c>
      <c r="AY342" s="19" t="s">
        <v>123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19" t="s">
        <v>35</v>
      </c>
      <c r="BK342" s="211">
        <f>ROUND(I342*H342,2)</f>
        <v>0</v>
      </c>
      <c r="BL342" s="19" t="s">
        <v>474</v>
      </c>
      <c r="BM342" s="210" t="s">
        <v>505</v>
      </c>
    </row>
    <row r="343" s="2" customFormat="1">
      <c r="A343" s="40"/>
      <c r="B343" s="41"/>
      <c r="C343" s="42"/>
      <c r="D343" s="212" t="s">
        <v>133</v>
      </c>
      <c r="E343" s="42"/>
      <c r="F343" s="213" t="s">
        <v>506</v>
      </c>
      <c r="G343" s="42"/>
      <c r="H343" s="42"/>
      <c r="I343" s="214"/>
      <c r="J343" s="42"/>
      <c r="K343" s="42"/>
      <c r="L343" s="46"/>
      <c r="M343" s="215"/>
      <c r="N343" s="216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133</v>
      </c>
      <c r="AU343" s="19" t="s">
        <v>80</v>
      </c>
    </row>
    <row r="344" s="14" customFormat="1">
      <c r="A344" s="14"/>
      <c r="B344" s="228"/>
      <c r="C344" s="229"/>
      <c r="D344" s="219" t="s">
        <v>135</v>
      </c>
      <c r="E344" s="230" t="s">
        <v>19</v>
      </c>
      <c r="F344" s="231" t="s">
        <v>35</v>
      </c>
      <c r="G344" s="229"/>
      <c r="H344" s="232">
        <v>1</v>
      </c>
      <c r="I344" s="233"/>
      <c r="J344" s="229"/>
      <c r="K344" s="229"/>
      <c r="L344" s="234"/>
      <c r="M344" s="235"/>
      <c r="N344" s="236"/>
      <c r="O344" s="236"/>
      <c r="P344" s="236"/>
      <c r="Q344" s="236"/>
      <c r="R344" s="236"/>
      <c r="S344" s="236"/>
      <c r="T344" s="23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38" t="s">
        <v>135</v>
      </c>
      <c r="AU344" s="238" t="s">
        <v>80</v>
      </c>
      <c r="AV344" s="14" t="s">
        <v>80</v>
      </c>
      <c r="AW344" s="14" t="s">
        <v>34</v>
      </c>
      <c r="AX344" s="14" t="s">
        <v>74</v>
      </c>
      <c r="AY344" s="238" t="s">
        <v>123</v>
      </c>
    </row>
    <row r="345" s="15" customFormat="1">
      <c r="A345" s="15"/>
      <c r="B345" s="239"/>
      <c r="C345" s="240"/>
      <c r="D345" s="219" t="s">
        <v>135</v>
      </c>
      <c r="E345" s="241" t="s">
        <v>19</v>
      </c>
      <c r="F345" s="242" t="s">
        <v>138</v>
      </c>
      <c r="G345" s="240"/>
      <c r="H345" s="243">
        <v>1</v>
      </c>
      <c r="I345" s="244"/>
      <c r="J345" s="240"/>
      <c r="K345" s="240"/>
      <c r="L345" s="245"/>
      <c r="M345" s="246"/>
      <c r="N345" s="247"/>
      <c r="O345" s="247"/>
      <c r="P345" s="247"/>
      <c r="Q345" s="247"/>
      <c r="R345" s="247"/>
      <c r="S345" s="247"/>
      <c r="T345" s="248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49" t="s">
        <v>135</v>
      </c>
      <c r="AU345" s="249" t="s">
        <v>80</v>
      </c>
      <c r="AV345" s="15" t="s">
        <v>131</v>
      </c>
      <c r="AW345" s="15" t="s">
        <v>34</v>
      </c>
      <c r="AX345" s="15" t="s">
        <v>35</v>
      </c>
      <c r="AY345" s="249" t="s">
        <v>123</v>
      </c>
    </row>
    <row r="346" s="12" customFormat="1" ht="22.8" customHeight="1">
      <c r="A346" s="12"/>
      <c r="B346" s="183"/>
      <c r="C346" s="184"/>
      <c r="D346" s="185" t="s">
        <v>73</v>
      </c>
      <c r="E346" s="197" t="s">
        <v>507</v>
      </c>
      <c r="F346" s="197" t="s">
        <v>508</v>
      </c>
      <c r="G346" s="184"/>
      <c r="H346" s="184"/>
      <c r="I346" s="187"/>
      <c r="J346" s="198">
        <f>BK346</f>
        <v>0</v>
      </c>
      <c r="K346" s="184"/>
      <c r="L346" s="189"/>
      <c r="M346" s="190"/>
      <c r="N346" s="191"/>
      <c r="O346" s="191"/>
      <c r="P346" s="192">
        <f>SUM(P347:P348)</f>
        <v>0</v>
      </c>
      <c r="Q346" s="191"/>
      <c r="R346" s="192">
        <f>SUM(R347:R348)</f>
        <v>0</v>
      </c>
      <c r="S346" s="191"/>
      <c r="T346" s="193">
        <f>SUM(T347:T348)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94" t="s">
        <v>159</v>
      </c>
      <c r="AT346" s="195" t="s">
        <v>73</v>
      </c>
      <c r="AU346" s="195" t="s">
        <v>35</v>
      </c>
      <c r="AY346" s="194" t="s">
        <v>123</v>
      </c>
      <c r="BK346" s="196">
        <f>SUM(BK347:BK348)</f>
        <v>0</v>
      </c>
    </row>
    <row r="347" s="2" customFormat="1" ht="16.5" customHeight="1">
      <c r="A347" s="40"/>
      <c r="B347" s="41"/>
      <c r="C347" s="199" t="s">
        <v>509</v>
      </c>
      <c r="D347" s="199" t="s">
        <v>126</v>
      </c>
      <c r="E347" s="200" t="s">
        <v>510</v>
      </c>
      <c r="F347" s="201" t="s">
        <v>508</v>
      </c>
      <c r="G347" s="202" t="s">
        <v>461</v>
      </c>
      <c r="H347" s="203">
        <v>1</v>
      </c>
      <c r="I347" s="204"/>
      <c r="J347" s="205">
        <f>ROUND(I347*H347,2)</f>
        <v>0</v>
      </c>
      <c r="K347" s="201" t="s">
        <v>130</v>
      </c>
      <c r="L347" s="46"/>
      <c r="M347" s="206" t="s">
        <v>19</v>
      </c>
      <c r="N347" s="207" t="s">
        <v>45</v>
      </c>
      <c r="O347" s="86"/>
      <c r="P347" s="208">
        <f>O347*H347</f>
        <v>0</v>
      </c>
      <c r="Q347" s="208">
        <v>0</v>
      </c>
      <c r="R347" s="208">
        <f>Q347*H347</f>
        <v>0</v>
      </c>
      <c r="S347" s="208">
        <v>0</v>
      </c>
      <c r="T347" s="209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0" t="s">
        <v>474</v>
      </c>
      <c r="AT347" s="210" t="s">
        <v>126</v>
      </c>
      <c r="AU347" s="210" t="s">
        <v>80</v>
      </c>
      <c r="AY347" s="19" t="s">
        <v>123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9" t="s">
        <v>35</v>
      </c>
      <c r="BK347" s="211">
        <f>ROUND(I347*H347,2)</f>
        <v>0</v>
      </c>
      <c r="BL347" s="19" t="s">
        <v>474</v>
      </c>
      <c r="BM347" s="210" t="s">
        <v>511</v>
      </c>
    </row>
    <row r="348" s="2" customFormat="1">
      <c r="A348" s="40"/>
      <c r="B348" s="41"/>
      <c r="C348" s="42"/>
      <c r="D348" s="212" t="s">
        <v>133</v>
      </c>
      <c r="E348" s="42"/>
      <c r="F348" s="213" t="s">
        <v>512</v>
      </c>
      <c r="G348" s="42"/>
      <c r="H348" s="42"/>
      <c r="I348" s="214"/>
      <c r="J348" s="42"/>
      <c r="K348" s="42"/>
      <c r="L348" s="46"/>
      <c r="M348" s="215"/>
      <c r="N348" s="216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133</v>
      </c>
      <c r="AU348" s="19" t="s">
        <v>80</v>
      </c>
    </row>
    <row r="349" s="12" customFormat="1" ht="22.8" customHeight="1">
      <c r="A349" s="12"/>
      <c r="B349" s="183"/>
      <c r="C349" s="184"/>
      <c r="D349" s="185" t="s">
        <v>73</v>
      </c>
      <c r="E349" s="197" t="s">
        <v>513</v>
      </c>
      <c r="F349" s="197" t="s">
        <v>514</v>
      </c>
      <c r="G349" s="184"/>
      <c r="H349" s="184"/>
      <c r="I349" s="187"/>
      <c r="J349" s="198">
        <f>BK349</f>
        <v>0</v>
      </c>
      <c r="K349" s="184"/>
      <c r="L349" s="189"/>
      <c r="M349" s="190"/>
      <c r="N349" s="191"/>
      <c r="O349" s="191"/>
      <c r="P349" s="192">
        <f>SUM(P350:P351)</f>
        <v>0</v>
      </c>
      <c r="Q349" s="191"/>
      <c r="R349" s="192">
        <f>SUM(R350:R351)</f>
        <v>0</v>
      </c>
      <c r="S349" s="191"/>
      <c r="T349" s="193">
        <f>SUM(T350:T351)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94" t="s">
        <v>159</v>
      </c>
      <c r="AT349" s="195" t="s">
        <v>73</v>
      </c>
      <c r="AU349" s="195" t="s">
        <v>35</v>
      </c>
      <c r="AY349" s="194" t="s">
        <v>123</v>
      </c>
      <c r="BK349" s="196">
        <f>SUM(BK350:BK351)</f>
        <v>0</v>
      </c>
    </row>
    <row r="350" s="2" customFormat="1" ht="16.5" customHeight="1">
      <c r="A350" s="40"/>
      <c r="B350" s="41"/>
      <c r="C350" s="199" t="s">
        <v>515</v>
      </c>
      <c r="D350" s="199" t="s">
        <v>126</v>
      </c>
      <c r="E350" s="200" t="s">
        <v>516</v>
      </c>
      <c r="F350" s="201" t="s">
        <v>514</v>
      </c>
      <c r="G350" s="202" t="s">
        <v>461</v>
      </c>
      <c r="H350" s="203">
        <v>1</v>
      </c>
      <c r="I350" s="204"/>
      <c r="J350" s="205">
        <f>ROUND(I350*H350,2)</f>
        <v>0</v>
      </c>
      <c r="K350" s="201" t="s">
        <v>130</v>
      </c>
      <c r="L350" s="46"/>
      <c r="M350" s="206" t="s">
        <v>19</v>
      </c>
      <c r="N350" s="207" t="s">
        <v>45</v>
      </c>
      <c r="O350" s="86"/>
      <c r="P350" s="208">
        <f>O350*H350</f>
        <v>0</v>
      </c>
      <c r="Q350" s="208">
        <v>0</v>
      </c>
      <c r="R350" s="208">
        <f>Q350*H350</f>
        <v>0</v>
      </c>
      <c r="S350" s="208">
        <v>0</v>
      </c>
      <c r="T350" s="209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0" t="s">
        <v>474</v>
      </c>
      <c r="AT350" s="210" t="s">
        <v>126</v>
      </c>
      <c r="AU350" s="210" t="s">
        <v>80</v>
      </c>
      <c r="AY350" s="19" t="s">
        <v>123</v>
      </c>
      <c r="BE350" s="211">
        <f>IF(N350="základní",J350,0)</f>
        <v>0</v>
      </c>
      <c r="BF350" s="211">
        <f>IF(N350="snížená",J350,0)</f>
        <v>0</v>
      </c>
      <c r="BG350" s="211">
        <f>IF(N350="zákl. přenesená",J350,0)</f>
        <v>0</v>
      </c>
      <c r="BH350" s="211">
        <f>IF(N350="sníž. přenesená",J350,0)</f>
        <v>0</v>
      </c>
      <c r="BI350" s="211">
        <f>IF(N350="nulová",J350,0)</f>
        <v>0</v>
      </c>
      <c r="BJ350" s="19" t="s">
        <v>35</v>
      </c>
      <c r="BK350" s="211">
        <f>ROUND(I350*H350,2)</f>
        <v>0</v>
      </c>
      <c r="BL350" s="19" t="s">
        <v>474</v>
      </c>
      <c r="BM350" s="210" t="s">
        <v>517</v>
      </c>
    </row>
    <row r="351" s="2" customFormat="1">
      <c r="A351" s="40"/>
      <c r="B351" s="41"/>
      <c r="C351" s="42"/>
      <c r="D351" s="212" t="s">
        <v>133</v>
      </c>
      <c r="E351" s="42"/>
      <c r="F351" s="213" t="s">
        <v>518</v>
      </c>
      <c r="G351" s="42"/>
      <c r="H351" s="42"/>
      <c r="I351" s="214"/>
      <c r="J351" s="42"/>
      <c r="K351" s="42"/>
      <c r="L351" s="46"/>
      <c r="M351" s="215"/>
      <c r="N351" s="216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133</v>
      </c>
      <c r="AU351" s="19" t="s">
        <v>80</v>
      </c>
    </row>
    <row r="352" s="12" customFormat="1" ht="22.8" customHeight="1">
      <c r="A352" s="12"/>
      <c r="B352" s="183"/>
      <c r="C352" s="184"/>
      <c r="D352" s="185" t="s">
        <v>73</v>
      </c>
      <c r="E352" s="197" t="s">
        <v>519</v>
      </c>
      <c r="F352" s="197" t="s">
        <v>520</v>
      </c>
      <c r="G352" s="184"/>
      <c r="H352" s="184"/>
      <c r="I352" s="187"/>
      <c r="J352" s="198">
        <f>BK352</f>
        <v>0</v>
      </c>
      <c r="K352" s="184"/>
      <c r="L352" s="189"/>
      <c r="M352" s="190"/>
      <c r="N352" s="191"/>
      <c r="O352" s="191"/>
      <c r="P352" s="192">
        <f>SUM(P353:P354)</f>
        <v>0</v>
      </c>
      <c r="Q352" s="191"/>
      <c r="R352" s="192">
        <f>SUM(R353:R354)</f>
        <v>0</v>
      </c>
      <c r="S352" s="191"/>
      <c r="T352" s="193">
        <f>SUM(T353:T354)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94" t="s">
        <v>159</v>
      </c>
      <c r="AT352" s="195" t="s">
        <v>73</v>
      </c>
      <c r="AU352" s="195" t="s">
        <v>35</v>
      </c>
      <c r="AY352" s="194" t="s">
        <v>123</v>
      </c>
      <c r="BK352" s="196">
        <f>SUM(BK353:BK354)</f>
        <v>0</v>
      </c>
    </row>
    <row r="353" s="2" customFormat="1" ht="16.5" customHeight="1">
      <c r="A353" s="40"/>
      <c r="B353" s="41"/>
      <c r="C353" s="199" t="s">
        <v>521</v>
      </c>
      <c r="D353" s="199" t="s">
        <v>126</v>
      </c>
      <c r="E353" s="200" t="s">
        <v>522</v>
      </c>
      <c r="F353" s="201" t="s">
        <v>520</v>
      </c>
      <c r="G353" s="202" t="s">
        <v>461</v>
      </c>
      <c r="H353" s="203">
        <v>1</v>
      </c>
      <c r="I353" s="204"/>
      <c r="J353" s="205">
        <f>ROUND(I353*H353,2)</f>
        <v>0</v>
      </c>
      <c r="K353" s="201" t="s">
        <v>130</v>
      </c>
      <c r="L353" s="46"/>
      <c r="M353" s="206" t="s">
        <v>19</v>
      </c>
      <c r="N353" s="207" t="s">
        <v>45</v>
      </c>
      <c r="O353" s="86"/>
      <c r="P353" s="208">
        <f>O353*H353</f>
        <v>0</v>
      </c>
      <c r="Q353" s="208">
        <v>0</v>
      </c>
      <c r="R353" s="208">
        <f>Q353*H353</f>
        <v>0</v>
      </c>
      <c r="S353" s="208">
        <v>0</v>
      </c>
      <c r="T353" s="209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0" t="s">
        <v>474</v>
      </c>
      <c r="AT353" s="210" t="s">
        <v>126</v>
      </c>
      <c r="AU353" s="210" t="s">
        <v>80</v>
      </c>
      <c r="AY353" s="19" t="s">
        <v>123</v>
      </c>
      <c r="BE353" s="211">
        <f>IF(N353="základní",J353,0)</f>
        <v>0</v>
      </c>
      <c r="BF353" s="211">
        <f>IF(N353="snížená",J353,0)</f>
        <v>0</v>
      </c>
      <c r="BG353" s="211">
        <f>IF(N353="zákl. přenesená",J353,0)</f>
        <v>0</v>
      </c>
      <c r="BH353" s="211">
        <f>IF(N353="sníž. přenesená",J353,0)</f>
        <v>0</v>
      </c>
      <c r="BI353" s="211">
        <f>IF(N353="nulová",J353,0)</f>
        <v>0</v>
      </c>
      <c r="BJ353" s="19" t="s">
        <v>35</v>
      </c>
      <c r="BK353" s="211">
        <f>ROUND(I353*H353,2)</f>
        <v>0</v>
      </c>
      <c r="BL353" s="19" t="s">
        <v>474</v>
      </c>
      <c r="BM353" s="210" t="s">
        <v>523</v>
      </c>
    </row>
    <row r="354" s="2" customFormat="1">
      <c r="A354" s="40"/>
      <c r="B354" s="41"/>
      <c r="C354" s="42"/>
      <c r="D354" s="212" t="s">
        <v>133</v>
      </c>
      <c r="E354" s="42"/>
      <c r="F354" s="213" t="s">
        <v>524</v>
      </c>
      <c r="G354" s="42"/>
      <c r="H354" s="42"/>
      <c r="I354" s="214"/>
      <c r="J354" s="42"/>
      <c r="K354" s="42"/>
      <c r="L354" s="46"/>
      <c r="M354" s="260"/>
      <c r="N354" s="261"/>
      <c r="O354" s="262"/>
      <c r="P354" s="262"/>
      <c r="Q354" s="262"/>
      <c r="R354" s="262"/>
      <c r="S354" s="262"/>
      <c r="T354" s="263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133</v>
      </c>
      <c r="AU354" s="19" t="s">
        <v>80</v>
      </c>
    </row>
    <row r="355" s="2" customFormat="1" ht="6.96" customHeight="1">
      <c r="A355" s="40"/>
      <c r="B355" s="61"/>
      <c r="C355" s="62"/>
      <c r="D355" s="62"/>
      <c r="E355" s="62"/>
      <c r="F355" s="62"/>
      <c r="G355" s="62"/>
      <c r="H355" s="62"/>
      <c r="I355" s="62"/>
      <c r="J355" s="62"/>
      <c r="K355" s="62"/>
      <c r="L355" s="46"/>
      <c r="M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</row>
  </sheetData>
  <sheetProtection sheet="1" autoFilter="0" formatColumns="0" formatRows="0" objects="1" scenarios="1" spinCount="100000" saltValue="BBvGutjVBZdObhbqQVSiobml292W6ykxhImlHDeP8ARItq9Bsit6BIeEmTvidR9y5vJgR2ttIfYQzU5+2ndaeA==" hashValue="OvrTN+3KxZ/vpgtcmQE0w5oWJe4EG+tT8FpwEi647mf/E8wX/f1Kmw6tPtzg2t3ZiQinca/ulvV9iSBXe5Tahg==" algorithmName="SHA-512" password="CC35"/>
  <autoFilter ref="C94:K354"/>
  <mergeCells count="6">
    <mergeCell ref="E7:H7"/>
    <mergeCell ref="E16:H16"/>
    <mergeCell ref="E25:H25"/>
    <mergeCell ref="E46:H46"/>
    <mergeCell ref="E87:H87"/>
    <mergeCell ref="L2:V2"/>
  </mergeCells>
  <hyperlinks>
    <hyperlink ref="F99" r:id="rId1" display="https://podminky.urs.cz/item/CS_URS_2025_01/628631232"/>
    <hyperlink ref="F105" r:id="rId2" display="https://podminky.urs.cz/item/CS_URS_2025_01/941111131"/>
    <hyperlink ref="F110" r:id="rId3" display="https://podminky.urs.cz/item/CS_URS_2025_01/941111231"/>
    <hyperlink ref="F113" r:id="rId4" display="https://podminky.urs.cz/item/CS_URS_2025_01/941111311"/>
    <hyperlink ref="F115" r:id="rId5" display="https://podminky.urs.cz/item/CS_URS_2025_01/941111831"/>
    <hyperlink ref="F117" r:id="rId6" display="https://podminky.urs.cz/item/CS_URS_2025_01/963015131"/>
    <hyperlink ref="F123" r:id="rId7" display="https://podminky.urs.cz/item/CS_URS_2025_01/997013112"/>
    <hyperlink ref="F125" r:id="rId8" display="https://podminky.urs.cz/item/CS_URS_2025_01/997013219"/>
    <hyperlink ref="F127" r:id="rId9" display="https://podminky.urs.cz/item/CS_URS_2025_01/997013501"/>
    <hyperlink ref="F129" r:id="rId10" display="https://podminky.urs.cz/item/CS_URS_2025_01/997013509"/>
    <hyperlink ref="F132" r:id="rId11" display="https://podminky.urs.cz/item/CS_URS_2025_01/997013631"/>
    <hyperlink ref="F135" r:id="rId12" display="https://podminky.urs.cz/item/CS_URS_2025_01/998011009"/>
    <hyperlink ref="F139" r:id="rId13" display="https://podminky.urs.cz/item/CS_URS_2025_01/712300845"/>
    <hyperlink ref="F141" r:id="rId14" display="https://podminky.urs.cz/item/CS_URS_2025_01/712340834"/>
    <hyperlink ref="F150" r:id="rId15" display="https://podminky.urs.cz/item/CS_URS_2025_01/712363115"/>
    <hyperlink ref="F156" r:id="rId16" display="https://podminky.urs.cz/item/CS_URS_2025_01/712363210"/>
    <hyperlink ref="F167" r:id="rId17" display="https://podminky.urs.cz/item/CS_URS_2025_01/712363352"/>
    <hyperlink ref="F172" r:id="rId18" display="https://podminky.urs.cz/item/CS_URS_2025_01/712363353"/>
    <hyperlink ref="F177" r:id="rId19" display="https://podminky.urs.cz/item/CS_URS_2025_01/712363354"/>
    <hyperlink ref="F182" r:id="rId20" display="https://podminky.urs.cz/item/CS_URS_2025_01/712363357"/>
    <hyperlink ref="F187" r:id="rId21" display="https://podminky.urs.cz/item/CS_URS_2025_01/712363407"/>
    <hyperlink ref="F198" r:id="rId22" display="https://podminky.urs.cz/item/CS_URS_2025_01/712363823"/>
    <hyperlink ref="F211" r:id="rId23" display="https://podminky.urs.cz/item/CS_URS_2025_01/712391171"/>
    <hyperlink ref="F224" r:id="rId24" display="https://podminky.urs.cz/item/CS_URS_2025_01/998712112"/>
    <hyperlink ref="F227" r:id="rId25" display="https://podminky.urs.cz/item/CS_URS_2025_01/713141136"/>
    <hyperlink ref="F231" r:id="rId26" display="https://podminky.urs.cz/item/CS_URS_2025_01/713141223"/>
    <hyperlink ref="F235" r:id="rId27" display="https://podminky.urs.cz/item/CS_URS_2025_01/998713112"/>
    <hyperlink ref="F238" r:id="rId28" display="https://podminky.urs.cz/item/CS_URS_2025_01/721239114"/>
    <hyperlink ref="F244" r:id="rId29" display="https://podminky.urs.cz/item/CS_URS_2025_01/721242803"/>
    <hyperlink ref="F251" r:id="rId30" display="https://podminky.urs.cz/item/CS_URS_2025_01/741420001"/>
    <hyperlink ref="F256" r:id="rId31" display="https://podminky.urs.cz/item/CS_URS_2025_01/741420021"/>
    <hyperlink ref="F263" r:id="rId32" display="https://podminky.urs.cz/item/CS_URS_2025_01/741421843"/>
    <hyperlink ref="F265" r:id="rId33" display="https://podminky.urs.cz/item/CS_URS_2025_01/580105001"/>
    <hyperlink ref="F271" r:id="rId34" display="https://podminky.urs.cz/item/CS_URS_2025_01/742420021"/>
    <hyperlink ref="F276" r:id="rId35" display="https://podminky.urs.cz/item/CS_URS_2025_01/742420821"/>
    <hyperlink ref="F282" r:id="rId36" display="https://podminky.urs.cz/item/CS_URS_2025_01/751721112"/>
    <hyperlink ref="F287" r:id="rId37" display="https://podminky.urs.cz/item/CS_URS_2025_01/751721812"/>
    <hyperlink ref="F293" r:id="rId38" display="https://podminky.urs.cz/item/CS_URS_2025_01/762361331"/>
    <hyperlink ref="F304" r:id="rId39" display="https://podminky.urs.cz/item/CS_URS_2025_01/998762112"/>
    <hyperlink ref="F307" r:id="rId40" display="https://podminky.urs.cz/item/CS_URS_2025_01/764002801"/>
    <hyperlink ref="F312" r:id="rId41" display="https://podminky.urs.cz/item/CS_URS_2025_01/764002841"/>
    <hyperlink ref="F318" r:id="rId42" display="https://podminky.urs.cz/item/CS_URS_2024_01/767881115"/>
    <hyperlink ref="F325" r:id="rId43" display="https://podminky.urs.cz/item/CS_URS_2025_01/013254000"/>
    <hyperlink ref="F328" r:id="rId44" display="https://podminky.urs.cz/item/CS_URS_2025_01/030001000"/>
    <hyperlink ref="F330" r:id="rId45" display="https://podminky.urs.cz/item/CS_URS_2025_01/032803000"/>
    <hyperlink ref="F335" r:id="rId46" display="https://podminky.urs.cz/item/CS_URS_2025_01/033103000"/>
    <hyperlink ref="F340" r:id="rId47" display="https://podminky.urs.cz/item/CS_URS_2025_01/033203000"/>
    <hyperlink ref="F343" r:id="rId48" display="https://podminky.urs.cz/item/CS_URS_2025_01/049303000"/>
    <hyperlink ref="F348" r:id="rId49" display="https://podminky.urs.cz/item/CS_URS_2025_01/060001000"/>
    <hyperlink ref="F351" r:id="rId50" display="https://podminky.urs.cz/item/CS_URS_2025_01/070001000"/>
    <hyperlink ref="F354" r:id="rId51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4" customWidth="1"/>
    <col min="2" max="2" width="1.667969" style="264" customWidth="1"/>
    <col min="3" max="4" width="5" style="264" customWidth="1"/>
    <col min="5" max="5" width="11.66016" style="264" customWidth="1"/>
    <col min="6" max="6" width="9.160156" style="264" customWidth="1"/>
    <col min="7" max="7" width="5" style="264" customWidth="1"/>
    <col min="8" max="8" width="77.83203" style="264" customWidth="1"/>
    <col min="9" max="10" width="20" style="264" customWidth="1"/>
    <col min="11" max="11" width="1.667969" style="264" customWidth="1"/>
  </cols>
  <sheetData>
    <row r="1" s="1" customFormat="1" ht="37.5" customHeight="1"/>
    <row r="2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="16" customFormat="1" ht="45" customHeight="1">
      <c r="B3" s="268"/>
      <c r="C3" s="269" t="s">
        <v>525</v>
      </c>
      <c r="D3" s="269"/>
      <c r="E3" s="269"/>
      <c r="F3" s="269"/>
      <c r="G3" s="269"/>
      <c r="H3" s="269"/>
      <c r="I3" s="269"/>
      <c r="J3" s="269"/>
      <c r="K3" s="270"/>
    </row>
    <row r="4" s="1" customFormat="1" ht="25.5" customHeight="1">
      <c r="B4" s="271"/>
      <c r="C4" s="272" t="s">
        <v>526</v>
      </c>
      <c r="D4" s="272"/>
      <c r="E4" s="272"/>
      <c r="F4" s="272"/>
      <c r="G4" s="272"/>
      <c r="H4" s="272"/>
      <c r="I4" s="272"/>
      <c r="J4" s="272"/>
      <c r="K4" s="273"/>
    </row>
    <row r="5" s="1" customFormat="1" ht="5.25" customHeight="1">
      <c r="B5" s="271"/>
      <c r="C5" s="274"/>
      <c r="D5" s="274"/>
      <c r="E5" s="274"/>
      <c r="F5" s="274"/>
      <c r="G5" s="274"/>
      <c r="H5" s="274"/>
      <c r="I5" s="274"/>
      <c r="J5" s="274"/>
      <c r="K5" s="273"/>
    </row>
    <row r="6" s="1" customFormat="1" ht="15" customHeight="1">
      <c r="B6" s="271"/>
      <c r="C6" s="275" t="s">
        <v>527</v>
      </c>
      <c r="D6" s="275"/>
      <c r="E6" s="275"/>
      <c r="F6" s="275"/>
      <c r="G6" s="275"/>
      <c r="H6" s="275"/>
      <c r="I6" s="275"/>
      <c r="J6" s="275"/>
      <c r="K6" s="273"/>
    </row>
    <row r="7" s="1" customFormat="1" ht="15" customHeight="1">
      <c r="B7" s="276"/>
      <c r="C7" s="275" t="s">
        <v>528</v>
      </c>
      <c r="D7" s="275"/>
      <c r="E7" s="275"/>
      <c r="F7" s="275"/>
      <c r="G7" s="275"/>
      <c r="H7" s="275"/>
      <c r="I7" s="275"/>
      <c r="J7" s="275"/>
      <c r="K7" s="273"/>
    </row>
    <row r="8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="1" customFormat="1" ht="15" customHeight="1">
      <c r="B9" s="276"/>
      <c r="C9" s="275" t="s">
        <v>529</v>
      </c>
      <c r="D9" s="275"/>
      <c r="E9" s="275"/>
      <c r="F9" s="275"/>
      <c r="G9" s="275"/>
      <c r="H9" s="275"/>
      <c r="I9" s="275"/>
      <c r="J9" s="275"/>
      <c r="K9" s="273"/>
    </row>
    <row r="10" s="1" customFormat="1" ht="15" customHeight="1">
      <c r="B10" s="276"/>
      <c r="C10" s="275"/>
      <c r="D10" s="275" t="s">
        <v>530</v>
      </c>
      <c r="E10" s="275"/>
      <c r="F10" s="275"/>
      <c r="G10" s="275"/>
      <c r="H10" s="275"/>
      <c r="I10" s="275"/>
      <c r="J10" s="275"/>
      <c r="K10" s="273"/>
    </row>
    <row r="11" s="1" customFormat="1" ht="15" customHeight="1">
      <c r="B11" s="276"/>
      <c r="C11" s="277"/>
      <c r="D11" s="275" t="s">
        <v>531</v>
      </c>
      <c r="E11" s="275"/>
      <c r="F11" s="275"/>
      <c r="G11" s="275"/>
      <c r="H11" s="275"/>
      <c r="I11" s="275"/>
      <c r="J11" s="275"/>
      <c r="K11" s="273"/>
    </row>
    <row r="12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="1" customFormat="1" ht="15" customHeight="1">
      <c r="B13" s="276"/>
      <c r="C13" s="277"/>
      <c r="D13" s="278" t="s">
        <v>532</v>
      </c>
      <c r="E13" s="275"/>
      <c r="F13" s="275"/>
      <c r="G13" s="275"/>
      <c r="H13" s="275"/>
      <c r="I13" s="275"/>
      <c r="J13" s="275"/>
      <c r="K13" s="273"/>
    </row>
    <row r="14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="1" customFormat="1" ht="15" customHeight="1">
      <c r="B15" s="276"/>
      <c r="C15" s="277"/>
      <c r="D15" s="275" t="s">
        <v>533</v>
      </c>
      <c r="E15" s="275"/>
      <c r="F15" s="275"/>
      <c r="G15" s="275"/>
      <c r="H15" s="275"/>
      <c r="I15" s="275"/>
      <c r="J15" s="275"/>
      <c r="K15" s="273"/>
    </row>
    <row r="16" s="1" customFormat="1" ht="15" customHeight="1">
      <c r="B16" s="276"/>
      <c r="C16" s="277"/>
      <c r="D16" s="275" t="s">
        <v>534</v>
      </c>
      <c r="E16" s="275"/>
      <c r="F16" s="275"/>
      <c r="G16" s="275"/>
      <c r="H16" s="275"/>
      <c r="I16" s="275"/>
      <c r="J16" s="275"/>
      <c r="K16" s="273"/>
    </row>
    <row r="17" s="1" customFormat="1" ht="15" customHeight="1">
      <c r="B17" s="276"/>
      <c r="C17" s="277"/>
      <c r="D17" s="275" t="s">
        <v>535</v>
      </c>
      <c r="E17" s="275"/>
      <c r="F17" s="275"/>
      <c r="G17" s="275"/>
      <c r="H17" s="275"/>
      <c r="I17" s="275"/>
      <c r="J17" s="275"/>
      <c r="K17" s="273"/>
    </row>
    <row r="18" s="1" customFormat="1" ht="15" customHeight="1">
      <c r="B18" s="276"/>
      <c r="C18" s="277"/>
      <c r="D18" s="277"/>
      <c r="E18" s="279" t="s">
        <v>78</v>
      </c>
      <c r="F18" s="275" t="s">
        <v>536</v>
      </c>
      <c r="G18" s="275"/>
      <c r="H18" s="275"/>
      <c r="I18" s="275"/>
      <c r="J18" s="275"/>
      <c r="K18" s="273"/>
    </row>
    <row r="19" s="1" customFormat="1" ht="15" customHeight="1">
      <c r="B19" s="276"/>
      <c r="C19" s="277"/>
      <c r="D19" s="277"/>
      <c r="E19" s="279" t="s">
        <v>537</v>
      </c>
      <c r="F19" s="275" t="s">
        <v>538</v>
      </c>
      <c r="G19" s="275"/>
      <c r="H19" s="275"/>
      <c r="I19" s="275"/>
      <c r="J19" s="275"/>
      <c r="K19" s="273"/>
    </row>
    <row r="20" s="1" customFormat="1" ht="15" customHeight="1">
      <c r="B20" s="276"/>
      <c r="C20" s="277"/>
      <c r="D20" s="277"/>
      <c r="E20" s="279" t="s">
        <v>539</v>
      </c>
      <c r="F20" s="275" t="s">
        <v>540</v>
      </c>
      <c r="G20" s="275"/>
      <c r="H20" s="275"/>
      <c r="I20" s="275"/>
      <c r="J20" s="275"/>
      <c r="K20" s="273"/>
    </row>
    <row r="21" s="1" customFormat="1" ht="15" customHeight="1">
      <c r="B21" s="276"/>
      <c r="C21" s="277"/>
      <c r="D21" s="277"/>
      <c r="E21" s="279" t="s">
        <v>541</v>
      </c>
      <c r="F21" s="275" t="s">
        <v>542</v>
      </c>
      <c r="G21" s="275"/>
      <c r="H21" s="275"/>
      <c r="I21" s="275"/>
      <c r="J21" s="275"/>
      <c r="K21" s="273"/>
    </row>
    <row r="22" s="1" customFormat="1" ht="15" customHeight="1">
      <c r="B22" s="276"/>
      <c r="C22" s="277"/>
      <c r="D22" s="277"/>
      <c r="E22" s="279" t="s">
        <v>543</v>
      </c>
      <c r="F22" s="275" t="s">
        <v>544</v>
      </c>
      <c r="G22" s="275"/>
      <c r="H22" s="275"/>
      <c r="I22" s="275"/>
      <c r="J22" s="275"/>
      <c r="K22" s="273"/>
    </row>
    <row r="23" s="1" customFormat="1" ht="15" customHeight="1">
      <c r="B23" s="276"/>
      <c r="C23" s="277"/>
      <c r="D23" s="277"/>
      <c r="E23" s="279" t="s">
        <v>545</v>
      </c>
      <c r="F23" s="275" t="s">
        <v>546</v>
      </c>
      <c r="G23" s="275"/>
      <c r="H23" s="275"/>
      <c r="I23" s="275"/>
      <c r="J23" s="275"/>
      <c r="K23" s="273"/>
    </row>
    <row r="24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="1" customFormat="1" ht="15" customHeight="1">
      <c r="B25" s="276"/>
      <c r="C25" s="275" t="s">
        <v>547</v>
      </c>
      <c r="D25" s="275"/>
      <c r="E25" s="275"/>
      <c r="F25" s="275"/>
      <c r="G25" s="275"/>
      <c r="H25" s="275"/>
      <c r="I25" s="275"/>
      <c r="J25" s="275"/>
      <c r="K25" s="273"/>
    </row>
    <row r="26" s="1" customFormat="1" ht="15" customHeight="1">
      <c r="B26" s="276"/>
      <c r="C26" s="275" t="s">
        <v>548</v>
      </c>
      <c r="D26" s="275"/>
      <c r="E26" s="275"/>
      <c r="F26" s="275"/>
      <c r="G26" s="275"/>
      <c r="H26" s="275"/>
      <c r="I26" s="275"/>
      <c r="J26" s="275"/>
      <c r="K26" s="273"/>
    </row>
    <row r="27" s="1" customFormat="1" ht="15" customHeight="1">
      <c r="B27" s="276"/>
      <c r="C27" s="275"/>
      <c r="D27" s="275" t="s">
        <v>549</v>
      </c>
      <c r="E27" s="275"/>
      <c r="F27" s="275"/>
      <c r="G27" s="275"/>
      <c r="H27" s="275"/>
      <c r="I27" s="275"/>
      <c r="J27" s="275"/>
      <c r="K27" s="273"/>
    </row>
    <row r="28" s="1" customFormat="1" ht="15" customHeight="1">
      <c r="B28" s="276"/>
      <c r="C28" s="277"/>
      <c r="D28" s="275" t="s">
        <v>550</v>
      </c>
      <c r="E28" s="275"/>
      <c r="F28" s="275"/>
      <c r="G28" s="275"/>
      <c r="H28" s="275"/>
      <c r="I28" s="275"/>
      <c r="J28" s="275"/>
      <c r="K28" s="273"/>
    </row>
    <row r="29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="1" customFormat="1" ht="15" customHeight="1">
      <c r="B30" s="276"/>
      <c r="C30" s="277"/>
      <c r="D30" s="275" t="s">
        <v>551</v>
      </c>
      <c r="E30" s="275"/>
      <c r="F30" s="275"/>
      <c r="G30" s="275"/>
      <c r="H30" s="275"/>
      <c r="I30" s="275"/>
      <c r="J30" s="275"/>
      <c r="K30" s="273"/>
    </row>
    <row r="31" s="1" customFormat="1" ht="15" customHeight="1">
      <c r="B31" s="276"/>
      <c r="C31" s="277"/>
      <c r="D31" s="275" t="s">
        <v>552</v>
      </c>
      <c r="E31" s="275"/>
      <c r="F31" s="275"/>
      <c r="G31" s="275"/>
      <c r="H31" s="275"/>
      <c r="I31" s="275"/>
      <c r="J31" s="275"/>
      <c r="K31" s="273"/>
    </row>
    <row r="32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="1" customFormat="1" ht="15" customHeight="1">
      <c r="B33" s="276"/>
      <c r="C33" s="277"/>
      <c r="D33" s="275" t="s">
        <v>553</v>
      </c>
      <c r="E33" s="275"/>
      <c r="F33" s="275"/>
      <c r="G33" s="275"/>
      <c r="H33" s="275"/>
      <c r="I33" s="275"/>
      <c r="J33" s="275"/>
      <c r="K33" s="273"/>
    </row>
    <row r="34" s="1" customFormat="1" ht="15" customHeight="1">
      <c r="B34" s="276"/>
      <c r="C34" s="277"/>
      <c r="D34" s="275" t="s">
        <v>554</v>
      </c>
      <c r="E34" s="275"/>
      <c r="F34" s="275"/>
      <c r="G34" s="275"/>
      <c r="H34" s="275"/>
      <c r="I34" s="275"/>
      <c r="J34" s="275"/>
      <c r="K34" s="273"/>
    </row>
    <row r="35" s="1" customFormat="1" ht="15" customHeight="1">
      <c r="B35" s="276"/>
      <c r="C35" s="277"/>
      <c r="D35" s="275" t="s">
        <v>555</v>
      </c>
      <c r="E35" s="275"/>
      <c r="F35" s="275"/>
      <c r="G35" s="275"/>
      <c r="H35" s="275"/>
      <c r="I35" s="275"/>
      <c r="J35" s="275"/>
      <c r="K35" s="273"/>
    </row>
    <row r="36" s="1" customFormat="1" ht="15" customHeight="1">
      <c r="B36" s="276"/>
      <c r="C36" s="277"/>
      <c r="D36" s="275"/>
      <c r="E36" s="278" t="s">
        <v>109</v>
      </c>
      <c r="F36" s="275"/>
      <c r="G36" s="275" t="s">
        <v>556</v>
      </c>
      <c r="H36" s="275"/>
      <c r="I36" s="275"/>
      <c r="J36" s="275"/>
      <c r="K36" s="273"/>
    </row>
    <row r="37" s="1" customFormat="1" ht="30.75" customHeight="1">
      <c r="B37" s="276"/>
      <c r="C37" s="277"/>
      <c r="D37" s="275"/>
      <c r="E37" s="278" t="s">
        <v>557</v>
      </c>
      <c r="F37" s="275"/>
      <c r="G37" s="275" t="s">
        <v>558</v>
      </c>
      <c r="H37" s="275"/>
      <c r="I37" s="275"/>
      <c r="J37" s="275"/>
      <c r="K37" s="273"/>
    </row>
    <row r="38" s="1" customFormat="1" ht="15" customHeight="1">
      <c r="B38" s="276"/>
      <c r="C38" s="277"/>
      <c r="D38" s="275"/>
      <c r="E38" s="278" t="s">
        <v>55</v>
      </c>
      <c r="F38" s="275"/>
      <c r="G38" s="275" t="s">
        <v>559</v>
      </c>
      <c r="H38" s="275"/>
      <c r="I38" s="275"/>
      <c r="J38" s="275"/>
      <c r="K38" s="273"/>
    </row>
    <row r="39" s="1" customFormat="1" ht="15" customHeight="1">
      <c r="B39" s="276"/>
      <c r="C39" s="277"/>
      <c r="D39" s="275"/>
      <c r="E39" s="278" t="s">
        <v>56</v>
      </c>
      <c r="F39" s="275"/>
      <c r="G39" s="275" t="s">
        <v>560</v>
      </c>
      <c r="H39" s="275"/>
      <c r="I39" s="275"/>
      <c r="J39" s="275"/>
      <c r="K39" s="273"/>
    </row>
    <row r="40" s="1" customFormat="1" ht="15" customHeight="1">
      <c r="B40" s="276"/>
      <c r="C40" s="277"/>
      <c r="D40" s="275"/>
      <c r="E40" s="278" t="s">
        <v>110</v>
      </c>
      <c r="F40" s="275"/>
      <c r="G40" s="275" t="s">
        <v>561</v>
      </c>
      <c r="H40" s="275"/>
      <c r="I40" s="275"/>
      <c r="J40" s="275"/>
      <c r="K40" s="273"/>
    </row>
    <row r="41" s="1" customFormat="1" ht="15" customHeight="1">
      <c r="B41" s="276"/>
      <c r="C41" s="277"/>
      <c r="D41" s="275"/>
      <c r="E41" s="278" t="s">
        <v>111</v>
      </c>
      <c r="F41" s="275"/>
      <c r="G41" s="275" t="s">
        <v>562</v>
      </c>
      <c r="H41" s="275"/>
      <c r="I41" s="275"/>
      <c r="J41" s="275"/>
      <c r="K41" s="273"/>
    </row>
    <row r="42" s="1" customFormat="1" ht="15" customHeight="1">
      <c r="B42" s="276"/>
      <c r="C42" s="277"/>
      <c r="D42" s="275"/>
      <c r="E42" s="278" t="s">
        <v>563</v>
      </c>
      <c r="F42" s="275"/>
      <c r="G42" s="275" t="s">
        <v>564</v>
      </c>
      <c r="H42" s="275"/>
      <c r="I42" s="275"/>
      <c r="J42" s="275"/>
      <c r="K42" s="273"/>
    </row>
    <row r="43" s="1" customFormat="1" ht="15" customHeight="1">
      <c r="B43" s="276"/>
      <c r="C43" s="277"/>
      <c r="D43" s="275"/>
      <c r="E43" s="278"/>
      <c r="F43" s="275"/>
      <c r="G43" s="275" t="s">
        <v>565</v>
      </c>
      <c r="H43" s="275"/>
      <c r="I43" s="275"/>
      <c r="J43" s="275"/>
      <c r="K43" s="273"/>
    </row>
    <row r="44" s="1" customFormat="1" ht="15" customHeight="1">
      <c r="B44" s="276"/>
      <c r="C44" s="277"/>
      <c r="D44" s="275"/>
      <c r="E44" s="278" t="s">
        <v>566</v>
      </c>
      <c r="F44" s="275"/>
      <c r="G44" s="275" t="s">
        <v>567</v>
      </c>
      <c r="H44" s="275"/>
      <c r="I44" s="275"/>
      <c r="J44" s="275"/>
      <c r="K44" s="273"/>
    </row>
    <row r="45" s="1" customFormat="1" ht="15" customHeight="1">
      <c r="B45" s="276"/>
      <c r="C45" s="277"/>
      <c r="D45" s="275"/>
      <c r="E45" s="278" t="s">
        <v>113</v>
      </c>
      <c r="F45" s="275"/>
      <c r="G45" s="275" t="s">
        <v>568</v>
      </c>
      <c r="H45" s="275"/>
      <c r="I45" s="275"/>
      <c r="J45" s="275"/>
      <c r="K45" s="273"/>
    </row>
    <row r="46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="1" customFormat="1" ht="15" customHeight="1">
      <c r="B47" s="276"/>
      <c r="C47" s="277"/>
      <c r="D47" s="275" t="s">
        <v>569</v>
      </c>
      <c r="E47" s="275"/>
      <c r="F47" s="275"/>
      <c r="G47" s="275"/>
      <c r="H47" s="275"/>
      <c r="I47" s="275"/>
      <c r="J47" s="275"/>
      <c r="K47" s="273"/>
    </row>
    <row r="48" s="1" customFormat="1" ht="15" customHeight="1">
      <c r="B48" s="276"/>
      <c r="C48" s="277"/>
      <c r="D48" s="277"/>
      <c r="E48" s="275" t="s">
        <v>570</v>
      </c>
      <c r="F48" s="275"/>
      <c r="G48" s="275"/>
      <c r="H48" s="275"/>
      <c r="I48" s="275"/>
      <c r="J48" s="275"/>
      <c r="K48" s="273"/>
    </row>
    <row r="49" s="1" customFormat="1" ht="15" customHeight="1">
      <c r="B49" s="276"/>
      <c r="C49" s="277"/>
      <c r="D49" s="277"/>
      <c r="E49" s="275" t="s">
        <v>571</v>
      </c>
      <c r="F49" s="275"/>
      <c r="G49" s="275"/>
      <c r="H49" s="275"/>
      <c r="I49" s="275"/>
      <c r="J49" s="275"/>
      <c r="K49" s="273"/>
    </row>
    <row r="50" s="1" customFormat="1" ht="15" customHeight="1">
      <c r="B50" s="276"/>
      <c r="C50" s="277"/>
      <c r="D50" s="277"/>
      <c r="E50" s="275" t="s">
        <v>572</v>
      </c>
      <c r="F50" s="275"/>
      <c r="G50" s="275"/>
      <c r="H50" s="275"/>
      <c r="I50" s="275"/>
      <c r="J50" s="275"/>
      <c r="K50" s="273"/>
    </row>
    <row r="51" s="1" customFormat="1" ht="15" customHeight="1">
      <c r="B51" s="276"/>
      <c r="C51" s="277"/>
      <c r="D51" s="275" t="s">
        <v>573</v>
      </c>
      <c r="E51" s="275"/>
      <c r="F51" s="275"/>
      <c r="G51" s="275"/>
      <c r="H51" s="275"/>
      <c r="I51" s="275"/>
      <c r="J51" s="275"/>
      <c r="K51" s="273"/>
    </row>
    <row r="52" s="1" customFormat="1" ht="25.5" customHeight="1">
      <c r="B52" s="271"/>
      <c r="C52" s="272" t="s">
        <v>574</v>
      </c>
      <c r="D52" s="272"/>
      <c r="E52" s="272"/>
      <c r="F52" s="272"/>
      <c r="G52" s="272"/>
      <c r="H52" s="272"/>
      <c r="I52" s="272"/>
      <c r="J52" s="272"/>
      <c r="K52" s="273"/>
    </row>
    <row r="53" s="1" customFormat="1" ht="5.25" customHeight="1">
      <c r="B53" s="271"/>
      <c r="C53" s="274"/>
      <c r="D53" s="274"/>
      <c r="E53" s="274"/>
      <c r="F53" s="274"/>
      <c r="G53" s="274"/>
      <c r="H53" s="274"/>
      <c r="I53" s="274"/>
      <c r="J53" s="274"/>
      <c r="K53" s="273"/>
    </row>
    <row r="54" s="1" customFormat="1" ht="15" customHeight="1">
      <c r="B54" s="271"/>
      <c r="C54" s="275" t="s">
        <v>575</v>
      </c>
      <c r="D54" s="275"/>
      <c r="E54" s="275"/>
      <c r="F54" s="275"/>
      <c r="G54" s="275"/>
      <c r="H54" s="275"/>
      <c r="I54" s="275"/>
      <c r="J54" s="275"/>
      <c r="K54" s="273"/>
    </row>
    <row r="55" s="1" customFormat="1" ht="15" customHeight="1">
      <c r="B55" s="271"/>
      <c r="C55" s="275" t="s">
        <v>576</v>
      </c>
      <c r="D55" s="275"/>
      <c r="E55" s="275"/>
      <c r="F55" s="275"/>
      <c r="G55" s="275"/>
      <c r="H55" s="275"/>
      <c r="I55" s="275"/>
      <c r="J55" s="275"/>
      <c r="K55" s="273"/>
    </row>
    <row r="56" s="1" customFormat="1" ht="12.75" customHeight="1">
      <c r="B56" s="271"/>
      <c r="C56" s="275"/>
      <c r="D56" s="275"/>
      <c r="E56" s="275"/>
      <c r="F56" s="275"/>
      <c r="G56" s="275"/>
      <c r="H56" s="275"/>
      <c r="I56" s="275"/>
      <c r="J56" s="275"/>
      <c r="K56" s="273"/>
    </row>
    <row r="57" s="1" customFormat="1" ht="15" customHeight="1">
      <c r="B57" s="271"/>
      <c r="C57" s="275" t="s">
        <v>577</v>
      </c>
      <c r="D57" s="275"/>
      <c r="E57" s="275"/>
      <c r="F57" s="275"/>
      <c r="G57" s="275"/>
      <c r="H57" s="275"/>
      <c r="I57" s="275"/>
      <c r="J57" s="275"/>
      <c r="K57" s="273"/>
    </row>
    <row r="58" s="1" customFormat="1" ht="15" customHeight="1">
      <c r="B58" s="271"/>
      <c r="C58" s="277"/>
      <c r="D58" s="275" t="s">
        <v>578</v>
      </c>
      <c r="E58" s="275"/>
      <c r="F58" s="275"/>
      <c r="G58" s="275"/>
      <c r="H58" s="275"/>
      <c r="I58" s="275"/>
      <c r="J58" s="275"/>
      <c r="K58" s="273"/>
    </row>
    <row r="59" s="1" customFormat="1" ht="15" customHeight="1">
      <c r="B59" s="271"/>
      <c r="C59" s="277"/>
      <c r="D59" s="275" t="s">
        <v>579</v>
      </c>
      <c r="E59" s="275"/>
      <c r="F59" s="275"/>
      <c r="G59" s="275"/>
      <c r="H59" s="275"/>
      <c r="I59" s="275"/>
      <c r="J59" s="275"/>
      <c r="K59" s="273"/>
    </row>
    <row r="60" s="1" customFormat="1" ht="15" customHeight="1">
      <c r="B60" s="271"/>
      <c r="C60" s="277"/>
      <c r="D60" s="275" t="s">
        <v>580</v>
      </c>
      <c r="E60" s="275"/>
      <c r="F60" s="275"/>
      <c r="G60" s="275"/>
      <c r="H60" s="275"/>
      <c r="I60" s="275"/>
      <c r="J60" s="275"/>
      <c r="K60" s="273"/>
    </row>
    <row r="61" s="1" customFormat="1" ht="15" customHeight="1">
      <c r="B61" s="271"/>
      <c r="C61" s="277"/>
      <c r="D61" s="275" t="s">
        <v>581</v>
      </c>
      <c r="E61" s="275"/>
      <c r="F61" s="275"/>
      <c r="G61" s="275"/>
      <c r="H61" s="275"/>
      <c r="I61" s="275"/>
      <c r="J61" s="275"/>
      <c r="K61" s="273"/>
    </row>
    <row r="62" s="1" customFormat="1" ht="15" customHeight="1">
      <c r="B62" s="271"/>
      <c r="C62" s="277"/>
      <c r="D62" s="280" t="s">
        <v>582</v>
      </c>
      <c r="E62" s="280"/>
      <c r="F62" s="280"/>
      <c r="G62" s="280"/>
      <c r="H62" s="280"/>
      <c r="I62" s="280"/>
      <c r="J62" s="280"/>
      <c r="K62" s="273"/>
    </row>
    <row r="63" s="1" customFormat="1" ht="15" customHeight="1">
      <c r="B63" s="271"/>
      <c r="C63" s="277"/>
      <c r="D63" s="275" t="s">
        <v>583</v>
      </c>
      <c r="E63" s="275"/>
      <c r="F63" s="275"/>
      <c r="G63" s="275"/>
      <c r="H63" s="275"/>
      <c r="I63" s="275"/>
      <c r="J63" s="275"/>
      <c r="K63" s="273"/>
    </row>
    <row r="64" s="1" customFormat="1" ht="12.75" customHeight="1">
      <c r="B64" s="271"/>
      <c r="C64" s="277"/>
      <c r="D64" s="277"/>
      <c r="E64" s="281"/>
      <c r="F64" s="277"/>
      <c r="G64" s="277"/>
      <c r="H64" s="277"/>
      <c r="I64" s="277"/>
      <c r="J64" s="277"/>
      <c r="K64" s="273"/>
    </row>
    <row r="65" s="1" customFormat="1" ht="15" customHeight="1">
      <c r="B65" s="271"/>
      <c r="C65" s="277"/>
      <c r="D65" s="275" t="s">
        <v>584</v>
      </c>
      <c r="E65" s="275"/>
      <c r="F65" s="275"/>
      <c r="G65" s="275"/>
      <c r="H65" s="275"/>
      <c r="I65" s="275"/>
      <c r="J65" s="275"/>
      <c r="K65" s="273"/>
    </row>
    <row r="66" s="1" customFormat="1" ht="15" customHeight="1">
      <c r="B66" s="271"/>
      <c r="C66" s="277"/>
      <c r="D66" s="280" t="s">
        <v>585</v>
      </c>
      <c r="E66" s="280"/>
      <c r="F66" s="280"/>
      <c r="G66" s="280"/>
      <c r="H66" s="280"/>
      <c r="I66" s="280"/>
      <c r="J66" s="280"/>
      <c r="K66" s="273"/>
    </row>
    <row r="67" s="1" customFormat="1" ht="15" customHeight="1">
      <c r="B67" s="271"/>
      <c r="C67" s="277"/>
      <c r="D67" s="275" t="s">
        <v>586</v>
      </c>
      <c r="E67" s="275"/>
      <c r="F67" s="275"/>
      <c r="G67" s="275"/>
      <c r="H67" s="275"/>
      <c r="I67" s="275"/>
      <c r="J67" s="275"/>
      <c r="K67" s="273"/>
    </row>
    <row r="68" s="1" customFormat="1" ht="15" customHeight="1">
      <c r="B68" s="271"/>
      <c r="C68" s="277"/>
      <c r="D68" s="275" t="s">
        <v>587</v>
      </c>
      <c r="E68" s="275"/>
      <c r="F68" s="275"/>
      <c r="G68" s="275"/>
      <c r="H68" s="275"/>
      <c r="I68" s="275"/>
      <c r="J68" s="275"/>
      <c r="K68" s="273"/>
    </row>
    <row r="69" s="1" customFormat="1" ht="15" customHeight="1">
      <c r="B69" s="271"/>
      <c r="C69" s="277"/>
      <c r="D69" s="275" t="s">
        <v>588</v>
      </c>
      <c r="E69" s="275"/>
      <c r="F69" s="275"/>
      <c r="G69" s="275"/>
      <c r="H69" s="275"/>
      <c r="I69" s="275"/>
      <c r="J69" s="275"/>
      <c r="K69" s="273"/>
    </row>
    <row r="70" s="1" customFormat="1" ht="15" customHeight="1">
      <c r="B70" s="271"/>
      <c r="C70" s="277"/>
      <c r="D70" s="275" t="s">
        <v>589</v>
      </c>
      <c r="E70" s="275"/>
      <c r="F70" s="275"/>
      <c r="G70" s="275"/>
      <c r="H70" s="275"/>
      <c r="I70" s="275"/>
      <c r="J70" s="275"/>
      <c r="K70" s="273"/>
    </row>
    <row r="7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="1" customFormat="1" ht="45" customHeight="1">
      <c r="B75" s="290"/>
      <c r="C75" s="291" t="s">
        <v>590</v>
      </c>
      <c r="D75" s="291"/>
      <c r="E75" s="291"/>
      <c r="F75" s="291"/>
      <c r="G75" s="291"/>
      <c r="H75" s="291"/>
      <c r="I75" s="291"/>
      <c r="J75" s="291"/>
      <c r="K75" s="292"/>
    </row>
    <row r="76" s="1" customFormat="1" ht="17.25" customHeight="1">
      <c r="B76" s="290"/>
      <c r="C76" s="293" t="s">
        <v>591</v>
      </c>
      <c r="D76" s="293"/>
      <c r="E76" s="293"/>
      <c r="F76" s="293" t="s">
        <v>592</v>
      </c>
      <c r="G76" s="294"/>
      <c r="H76" s="293" t="s">
        <v>56</v>
      </c>
      <c r="I76" s="293" t="s">
        <v>59</v>
      </c>
      <c r="J76" s="293" t="s">
        <v>593</v>
      </c>
      <c r="K76" s="292"/>
    </row>
    <row r="77" s="1" customFormat="1" ht="17.25" customHeight="1">
      <c r="B77" s="290"/>
      <c r="C77" s="295" t="s">
        <v>594</v>
      </c>
      <c r="D77" s="295"/>
      <c r="E77" s="295"/>
      <c r="F77" s="296" t="s">
        <v>595</v>
      </c>
      <c r="G77" s="297"/>
      <c r="H77" s="295"/>
      <c r="I77" s="295"/>
      <c r="J77" s="295" t="s">
        <v>596</v>
      </c>
      <c r="K77" s="292"/>
    </row>
    <row r="78" s="1" customFormat="1" ht="5.25" customHeight="1">
      <c r="B78" s="290"/>
      <c r="C78" s="298"/>
      <c r="D78" s="298"/>
      <c r="E78" s="298"/>
      <c r="F78" s="298"/>
      <c r="G78" s="299"/>
      <c r="H78" s="298"/>
      <c r="I78" s="298"/>
      <c r="J78" s="298"/>
      <c r="K78" s="292"/>
    </row>
    <row r="79" s="1" customFormat="1" ht="15" customHeight="1">
      <c r="B79" s="290"/>
      <c r="C79" s="278" t="s">
        <v>55</v>
      </c>
      <c r="D79" s="300"/>
      <c r="E79" s="300"/>
      <c r="F79" s="301" t="s">
        <v>597</v>
      </c>
      <c r="G79" s="302"/>
      <c r="H79" s="278" t="s">
        <v>598</v>
      </c>
      <c r="I79" s="278" t="s">
        <v>599</v>
      </c>
      <c r="J79" s="278">
        <v>20</v>
      </c>
      <c r="K79" s="292"/>
    </row>
    <row r="80" s="1" customFormat="1" ht="15" customHeight="1">
      <c r="B80" s="290"/>
      <c r="C80" s="278" t="s">
        <v>600</v>
      </c>
      <c r="D80" s="278"/>
      <c r="E80" s="278"/>
      <c r="F80" s="301" t="s">
        <v>597</v>
      </c>
      <c r="G80" s="302"/>
      <c r="H80" s="278" t="s">
        <v>601</v>
      </c>
      <c r="I80" s="278" t="s">
        <v>599</v>
      </c>
      <c r="J80" s="278">
        <v>120</v>
      </c>
      <c r="K80" s="292"/>
    </row>
    <row r="81" s="1" customFormat="1" ht="15" customHeight="1">
      <c r="B81" s="303"/>
      <c r="C81" s="278" t="s">
        <v>602</v>
      </c>
      <c r="D81" s="278"/>
      <c r="E81" s="278"/>
      <c r="F81" s="301" t="s">
        <v>603</v>
      </c>
      <c r="G81" s="302"/>
      <c r="H81" s="278" t="s">
        <v>604</v>
      </c>
      <c r="I81" s="278" t="s">
        <v>599</v>
      </c>
      <c r="J81" s="278">
        <v>50</v>
      </c>
      <c r="K81" s="292"/>
    </row>
    <row r="82" s="1" customFormat="1" ht="15" customHeight="1">
      <c r="B82" s="303"/>
      <c r="C82" s="278" t="s">
        <v>605</v>
      </c>
      <c r="D82" s="278"/>
      <c r="E82" s="278"/>
      <c r="F82" s="301" t="s">
        <v>597</v>
      </c>
      <c r="G82" s="302"/>
      <c r="H82" s="278" t="s">
        <v>606</v>
      </c>
      <c r="I82" s="278" t="s">
        <v>607</v>
      </c>
      <c r="J82" s="278"/>
      <c r="K82" s="292"/>
    </row>
    <row r="83" s="1" customFormat="1" ht="15" customHeight="1">
      <c r="B83" s="303"/>
      <c r="C83" s="304" t="s">
        <v>608</v>
      </c>
      <c r="D83" s="304"/>
      <c r="E83" s="304"/>
      <c r="F83" s="305" t="s">
        <v>603</v>
      </c>
      <c r="G83" s="304"/>
      <c r="H83" s="304" t="s">
        <v>609</v>
      </c>
      <c r="I83" s="304" t="s">
        <v>599</v>
      </c>
      <c r="J83" s="304">
        <v>15</v>
      </c>
      <c r="K83" s="292"/>
    </row>
    <row r="84" s="1" customFormat="1" ht="15" customHeight="1">
      <c r="B84" s="303"/>
      <c r="C84" s="304" t="s">
        <v>610</v>
      </c>
      <c r="D84" s="304"/>
      <c r="E84" s="304"/>
      <c r="F84" s="305" t="s">
        <v>603</v>
      </c>
      <c r="G84" s="304"/>
      <c r="H84" s="304" t="s">
        <v>611</v>
      </c>
      <c r="I84" s="304" t="s">
        <v>599</v>
      </c>
      <c r="J84" s="304">
        <v>15</v>
      </c>
      <c r="K84" s="292"/>
    </row>
    <row r="85" s="1" customFormat="1" ht="15" customHeight="1">
      <c r="B85" s="303"/>
      <c r="C85" s="304" t="s">
        <v>612</v>
      </c>
      <c r="D85" s="304"/>
      <c r="E85" s="304"/>
      <c r="F85" s="305" t="s">
        <v>603</v>
      </c>
      <c r="G85" s="304"/>
      <c r="H85" s="304" t="s">
        <v>613</v>
      </c>
      <c r="I85" s="304" t="s">
        <v>599</v>
      </c>
      <c r="J85" s="304">
        <v>20</v>
      </c>
      <c r="K85" s="292"/>
    </row>
    <row r="86" s="1" customFormat="1" ht="15" customHeight="1">
      <c r="B86" s="303"/>
      <c r="C86" s="304" t="s">
        <v>614</v>
      </c>
      <c r="D86" s="304"/>
      <c r="E86" s="304"/>
      <c r="F86" s="305" t="s">
        <v>603</v>
      </c>
      <c r="G86" s="304"/>
      <c r="H86" s="304" t="s">
        <v>615</v>
      </c>
      <c r="I86" s="304" t="s">
        <v>599</v>
      </c>
      <c r="J86" s="304">
        <v>20</v>
      </c>
      <c r="K86" s="292"/>
    </row>
    <row r="87" s="1" customFormat="1" ht="15" customHeight="1">
      <c r="B87" s="303"/>
      <c r="C87" s="278" t="s">
        <v>616</v>
      </c>
      <c r="D87" s="278"/>
      <c r="E87" s="278"/>
      <c r="F87" s="301" t="s">
        <v>603</v>
      </c>
      <c r="G87" s="302"/>
      <c r="H87" s="278" t="s">
        <v>617</v>
      </c>
      <c r="I87" s="278" t="s">
        <v>599</v>
      </c>
      <c r="J87" s="278">
        <v>50</v>
      </c>
      <c r="K87" s="292"/>
    </row>
    <row r="88" s="1" customFormat="1" ht="15" customHeight="1">
      <c r="B88" s="303"/>
      <c r="C88" s="278" t="s">
        <v>618</v>
      </c>
      <c r="D88" s="278"/>
      <c r="E88" s="278"/>
      <c r="F88" s="301" t="s">
        <v>603</v>
      </c>
      <c r="G88" s="302"/>
      <c r="H88" s="278" t="s">
        <v>619</v>
      </c>
      <c r="I88" s="278" t="s">
        <v>599</v>
      </c>
      <c r="J88" s="278">
        <v>20</v>
      </c>
      <c r="K88" s="292"/>
    </row>
    <row r="89" s="1" customFormat="1" ht="15" customHeight="1">
      <c r="B89" s="303"/>
      <c r="C89" s="278" t="s">
        <v>620</v>
      </c>
      <c r="D89" s="278"/>
      <c r="E89" s="278"/>
      <c r="F89" s="301" t="s">
        <v>603</v>
      </c>
      <c r="G89" s="302"/>
      <c r="H89" s="278" t="s">
        <v>621</v>
      </c>
      <c r="I89" s="278" t="s">
        <v>599</v>
      </c>
      <c r="J89" s="278">
        <v>20</v>
      </c>
      <c r="K89" s="292"/>
    </row>
    <row r="90" s="1" customFormat="1" ht="15" customHeight="1">
      <c r="B90" s="303"/>
      <c r="C90" s="278" t="s">
        <v>622</v>
      </c>
      <c r="D90" s="278"/>
      <c r="E90" s="278"/>
      <c r="F90" s="301" t="s">
        <v>603</v>
      </c>
      <c r="G90" s="302"/>
      <c r="H90" s="278" t="s">
        <v>623</v>
      </c>
      <c r="I90" s="278" t="s">
        <v>599</v>
      </c>
      <c r="J90" s="278">
        <v>50</v>
      </c>
      <c r="K90" s="292"/>
    </row>
    <row r="91" s="1" customFormat="1" ht="15" customHeight="1">
      <c r="B91" s="303"/>
      <c r="C91" s="278" t="s">
        <v>624</v>
      </c>
      <c r="D91" s="278"/>
      <c r="E91" s="278"/>
      <c r="F91" s="301" t="s">
        <v>603</v>
      </c>
      <c r="G91" s="302"/>
      <c r="H91" s="278" t="s">
        <v>624</v>
      </c>
      <c r="I91" s="278" t="s">
        <v>599</v>
      </c>
      <c r="J91" s="278">
        <v>50</v>
      </c>
      <c r="K91" s="292"/>
    </row>
    <row r="92" s="1" customFormat="1" ht="15" customHeight="1">
      <c r="B92" s="303"/>
      <c r="C92" s="278" t="s">
        <v>625</v>
      </c>
      <c r="D92" s="278"/>
      <c r="E92" s="278"/>
      <c r="F92" s="301" t="s">
        <v>603</v>
      </c>
      <c r="G92" s="302"/>
      <c r="H92" s="278" t="s">
        <v>626</v>
      </c>
      <c r="I92" s="278" t="s">
        <v>599</v>
      </c>
      <c r="J92" s="278">
        <v>255</v>
      </c>
      <c r="K92" s="292"/>
    </row>
    <row r="93" s="1" customFormat="1" ht="15" customHeight="1">
      <c r="B93" s="303"/>
      <c r="C93" s="278" t="s">
        <v>627</v>
      </c>
      <c r="D93" s="278"/>
      <c r="E93" s="278"/>
      <c r="F93" s="301" t="s">
        <v>597</v>
      </c>
      <c r="G93" s="302"/>
      <c r="H93" s="278" t="s">
        <v>628</v>
      </c>
      <c r="I93" s="278" t="s">
        <v>629</v>
      </c>
      <c r="J93" s="278"/>
      <c r="K93" s="292"/>
    </row>
    <row r="94" s="1" customFormat="1" ht="15" customHeight="1">
      <c r="B94" s="303"/>
      <c r="C94" s="278" t="s">
        <v>630</v>
      </c>
      <c r="D94" s="278"/>
      <c r="E94" s="278"/>
      <c r="F94" s="301" t="s">
        <v>597</v>
      </c>
      <c r="G94" s="302"/>
      <c r="H94" s="278" t="s">
        <v>631</v>
      </c>
      <c r="I94" s="278" t="s">
        <v>632</v>
      </c>
      <c r="J94" s="278"/>
      <c r="K94" s="292"/>
    </row>
    <row r="95" s="1" customFormat="1" ht="15" customHeight="1">
      <c r="B95" s="303"/>
      <c r="C95" s="278" t="s">
        <v>633</v>
      </c>
      <c r="D95" s="278"/>
      <c r="E95" s="278"/>
      <c r="F95" s="301" t="s">
        <v>597</v>
      </c>
      <c r="G95" s="302"/>
      <c r="H95" s="278" t="s">
        <v>633</v>
      </c>
      <c r="I95" s="278" t="s">
        <v>632</v>
      </c>
      <c r="J95" s="278"/>
      <c r="K95" s="292"/>
    </row>
    <row r="96" s="1" customFormat="1" ht="15" customHeight="1">
      <c r="B96" s="303"/>
      <c r="C96" s="278" t="s">
        <v>40</v>
      </c>
      <c r="D96" s="278"/>
      <c r="E96" s="278"/>
      <c r="F96" s="301" t="s">
        <v>597</v>
      </c>
      <c r="G96" s="302"/>
      <c r="H96" s="278" t="s">
        <v>634</v>
      </c>
      <c r="I96" s="278" t="s">
        <v>632</v>
      </c>
      <c r="J96" s="278"/>
      <c r="K96" s="292"/>
    </row>
    <row r="97" s="1" customFormat="1" ht="15" customHeight="1">
      <c r="B97" s="303"/>
      <c r="C97" s="278" t="s">
        <v>50</v>
      </c>
      <c r="D97" s="278"/>
      <c r="E97" s="278"/>
      <c r="F97" s="301" t="s">
        <v>597</v>
      </c>
      <c r="G97" s="302"/>
      <c r="H97" s="278" t="s">
        <v>635</v>
      </c>
      <c r="I97" s="278" t="s">
        <v>632</v>
      </c>
      <c r="J97" s="278"/>
      <c r="K97" s="292"/>
    </row>
    <row r="98" s="1" customFormat="1" ht="1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8"/>
    </row>
    <row r="99" s="1" customFormat="1" ht="18.75" customHeight="1">
      <c r="B99" s="309"/>
      <c r="C99" s="310"/>
      <c r="D99" s="310"/>
      <c r="E99" s="310"/>
      <c r="F99" s="310"/>
      <c r="G99" s="310"/>
      <c r="H99" s="310"/>
      <c r="I99" s="310"/>
      <c r="J99" s="310"/>
      <c r="K99" s="309"/>
    </row>
    <row r="100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="1" customFormat="1" ht="45" customHeight="1">
      <c r="B102" s="290"/>
      <c r="C102" s="291" t="s">
        <v>636</v>
      </c>
      <c r="D102" s="291"/>
      <c r="E102" s="291"/>
      <c r="F102" s="291"/>
      <c r="G102" s="291"/>
      <c r="H102" s="291"/>
      <c r="I102" s="291"/>
      <c r="J102" s="291"/>
      <c r="K102" s="292"/>
    </row>
    <row r="103" s="1" customFormat="1" ht="17.25" customHeight="1">
      <c r="B103" s="290"/>
      <c r="C103" s="293" t="s">
        <v>591</v>
      </c>
      <c r="D103" s="293"/>
      <c r="E103" s="293"/>
      <c r="F103" s="293" t="s">
        <v>592</v>
      </c>
      <c r="G103" s="294"/>
      <c r="H103" s="293" t="s">
        <v>56</v>
      </c>
      <c r="I103" s="293" t="s">
        <v>59</v>
      </c>
      <c r="J103" s="293" t="s">
        <v>593</v>
      </c>
      <c r="K103" s="292"/>
    </row>
    <row r="104" s="1" customFormat="1" ht="17.25" customHeight="1">
      <c r="B104" s="290"/>
      <c r="C104" s="295" t="s">
        <v>594</v>
      </c>
      <c r="D104" s="295"/>
      <c r="E104" s="295"/>
      <c r="F104" s="296" t="s">
        <v>595</v>
      </c>
      <c r="G104" s="297"/>
      <c r="H104" s="295"/>
      <c r="I104" s="295"/>
      <c r="J104" s="295" t="s">
        <v>596</v>
      </c>
      <c r="K104" s="292"/>
    </row>
    <row r="105" s="1" customFormat="1" ht="5.25" customHeight="1">
      <c r="B105" s="290"/>
      <c r="C105" s="293"/>
      <c r="D105" s="293"/>
      <c r="E105" s="293"/>
      <c r="F105" s="293"/>
      <c r="G105" s="311"/>
      <c r="H105" s="293"/>
      <c r="I105" s="293"/>
      <c r="J105" s="293"/>
      <c r="K105" s="292"/>
    </row>
    <row r="106" s="1" customFormat="1" ht="15" customHeight="1">
      <c r="B106" s="290"/>
      <c r="C106" s="278" t="s">
        <v>55</v>
      </c>
      <c r="D106" s="300"/>
      <c r="E106" s="300"/>
      <c r="F106" s="301" t="s">
        <v>597</v>
      </c>
      <c r="G106" s="278"/>
      <c r="H106" s="278" t="s">
        <v>637</v>
      </c>
      <c r="I106" s="278" t="s">
        <v>599</v>
      </c>
      <c r="J106" s="278">
        <v>20</v>
      </c>
      <c r="K106" s="292"/>
    </row>
    <row r="107" s="1" customFormat="1" ht="15" customHeight="1">
      <c r="B107" s="290"/>
      <c r="C107" s="278" t="s">
        <v>600</v>
      </c>
      <c r="D107" s="278"/>
      <c r="E107" s="278"/>
      <c r="F107" s="301" t="s">
        <v>597</v>
      </c>
      <c r="G107" s="278"/>
      <c r="H107" s="278" t="s">
        <v>637</v>
      </c>
      <c r="I107" s="278" t="s">
        <v>599</v>
      </c>
      <c r="J107" s="278">
        <v>120</v>
      </c>
      <c r="K107" s="292"/>
    </row>
    <row r="108" s="1" customFormat="1" ht="15" customHeight="1">
      <c r="B108" s="303"/>
      <c r="C108" s="278" t="s">
        <v>602</v>
      </c>
      <c r="D108" s="278"/>
      <c r="E108" s="278"/>
      <c r="F108" s="301" t="s">
        <v>603</v>
      </c>
      <c r="G108" s="278"/>
      <c r="H108" s="278" t="s">
        <v>637</v>
      </c>
      <c r="I108" s="278" t="s">
        <v>599</v>
      </c>
      <c r="J108" s="278">
        <v>50</v>
      </c>
      <c r="K108" s="292"/>
    </row>
    <row r="109" s="1" customFormat="1" ht="15" customHeight="1">
      <c r="B109" s="303"/>
      <c r="C109" s="278" t="s">
        <v>605</v>
      </c>
      <c r="D109" s="278"/>
      <c r="E109" s="278"/>
      <c r="F109" s="301" t="s">
        <v>597</v>
      </c>
      <c r="G109" s="278"/>
      <c r="H109" s="278" t="s">
        <v>637</v>
      </c>
      <c r="I109" s="278" t="s">
        <v>607</v>
      </c>
      <c r="J109" s="278"/>
      <c r="K109" s="292"/>
    </row>
    <row r="110" s="1" customFormat="1" ht="15" customHeight="1">
      <c r="B110" s="303"/>
      <c r="C110" s="278" t="s">
        <v>616</v>
      </c>
      <c r="D110" s="278"/>
      <c r="E110" s="278"/>
      <c r="F110" s="301" t="s">
        <v>603</v>
      </c>
      <c r="G110" s="278"/>
      <c r="H110" s="278" t="s">
        <v>637</v>
      </c>
      <c r="I110" s="278" t="s">
        <v>599</v>
      </c>
      <c r="J110" s="278">
        <v>50</v>
      </c>
      <c r="K110" s="292"/>
    </row>
    <row r="111" s="1" customFormat="1" ht="15" customHeight="1">
      <c r="B111" s="303"/>
      <c r="C111" s="278" t="s">
        <v>624</v>
      </c>
      <c r="D111" s="278"/>
      <c r="E111" s="278"/>
      <c r="F111" s="301" t="s">
        <v>603</v>
      </c>
      <c r="G111" s="278"/>
      <c r="H111" s="278" t="s">
        <v>637</v>
      </c>
      <c r="I111" s="278" t="s">
        <v>599</v>
      </c>
      <c r="J111" s="278">
        <v>50</v>
      </c>
      <c r="K111" s="292"/>
    </row>
    <row r="112" s="1" customFormat="1" ht="15" customHeight="1">
      <c r="B112" s="303"/>
      <c r="C112" s="278" t="s">
        <v>622</v>
      </c>
      <c r="D112" s="278"/>
      <c r="E112" s="278"/>
      <c r="F112" s="301" t="s">
        <v>603</v>
      </c>
      <c r="G112" s="278"/>
      <c r="H112" s="278" t="s">
        <v>637</v>
      </c>
      <c r="I112" s="278" t="s">
        <v>599</v>
      </c>
      <c r="J112" s="278">
        <v>50</v>
      </c>
      <c r="K112" s="292"/>
    </row>
    <row r="113" s="1" customFormat="1" ht="15" customHeight="1">
      <c r="B113" s="303"/>
      <c r="C113" s="278" t="s">
        <v>55</v>
      </c>
      <c r="D113" s="278"/>
      <c r="E113" s="278"/>
      <c r="F113" s="301" t="s">
        <v>597</v>
      </c>
      <c r="G113" s="278"/>
      <c r="H113" s="278" t="s">
        <v>638</v>
      </c>
      <c r="I113" s="278" t="s">
        <v>599</v>
      </c>
      <c r="J113" s="278">
        <v>20</v>
      </c>
      <c r="K113" s="292"/>
    </row>
    <row r="114" s="1" customFormat="1" ht="15" customHeight="1">
      <c r="B114" s="303"/>
      <c r="C114" s="278" t="s">
        <v>639</v>
      </c>
      <c r="D114" s="278"/>
      <c r="E114" s="278"/>
      <c r="F114" s="301" t="s">
        <v>597</v>
      </c>
      <c r="G114" s="278"/>
      <c r="H114" s="278" t="s">
        <v>640</v>
      </c>
      <c r="I114" s="278" t="s">
        <v>599</v>
      </c>
      <c r="J114" s="278">
        <v>120</v>
      </c>
      <c r="K114" s="292"/>
    </row>
    <row r="115" s="1" customFormat="1" ht="15" customHeight="1">
      <c r="B115" s="303"/>
      <c r="C115" s="278" t="s">
        <v>40</v>
      </c>
      <c r="D115" s="278"/>
      <c r="E115" s="278"/>
      <c r="F115" s="301" t="s">
        <v>597</v>
      </c>
      <c r="G115" s="278"/>
      <c r="H115" s="278" t="s">
        <v>641</v>
      </c>
      <c r="I115" s="278" t="s">
        <v>632</v>
      </c>
      <c r="J115" s="278"/>
      <c r="K115" s="292"/>
    </row>
    <row r="116" s="1" customFormat="1" ht="15" customHeight="1">
      <c r="B116" s="303"/>
      <c r="C116" s="278" t="s">
        <v>50</v>
      </c>
      <c r="D116" s="278"/>
      <c r="E116" s="278"/>
      <c r="F116" s="301" t="s">
        <v>597</v>
      </c>
      <c r="G116" s="278"/>
      <c r="H116" s="278" t="s">
        <v>642</v>
      </c>
      <c r="I116" s="278" t="s">
        <v>632</v>
      </c>
      <c r="J116" s="278"/>
      <c r="K116" s="292"/>
    </row>
    <row r="117" s="1" customFormat="1" ht="15" customHeight="1">
      <c r="B117" s="303"/>
      <c r="C117" s="278" t="s">
        <v>59</v>
      </c>
      <c r="D117" s="278"/>
      <c r="E117" s="278"/>
      <c r="F117" s="301" t="s">
        <v>597</v>
      </c>
      <c r="G117" s="278"/>
      <c r="H117" s="278" t="s">
        <v>643</v>
      </c>
      <c r="I117" s="278" t="s">
        <v>644</v>
      </c>
      <c r="J117" s="278"/>
      <c r="K117" s="292"/>
    </row>
    <row r="118" s="1" customFormat="1" ht="15" customHeight="1">
      <c r="B118" s="306"/>
      <c r="C118" s="312"/>
      <c r="D118" s="312"/>
      <c r="E118" s="312"/>
      <c r="F118" s="312"/>
      <c r="G118" s="312"/>
      <c r="H118" s="312"/>
      <c r="I118" s="312"/>
      <c r="J118" s="312"/>
      <c r="K118" s="308"/>
    </row>
    <row r="119" s="1" customFormat="1" ht="18.75" customHeight="1">
      <c r="B119" s="313"/>
      <c r="C119" s="314"/>
      <c r="D119" s="314"/>
      <c r="E119" s="314"/>
      <c r="F119" s="315"/>
      <c r="G119" s="314"/>
      <c r="H119" s="314"/>
      <c r="I119" s="314"/>
      <c r="J119" s="314"/>
      <c r="K119" s="313"/>
    </row>
    <row r="120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69" t="s">
        <v>645</v>
      </c>
      <c r="D122" s="269"/>
      <c r="E122" s="269"/>
      <c r="F122" s="269"/>
      <c r="G122" s="269"/>
      <c r="H122" s="269"/>
      <c r="I122" s="269"/>
      <c r="J122" s="269"/>
      <c r="K122" s="320"/>
    </row>
    <row r="123" s="1" customFormat="1" ht="17.25" customHeight="1">
      <c r="B123" s="321"/>
      <c r="C123" s="293" t="s">
        <v>591</v>
      </c>
      <c r="D123" s="293"/>
      <c r="E123" s="293"/>
      <c r="F123" s="293" t="s">
        <v>592</v>
      </c>
      <c r="G123" s="294"/>
      <c r="H123" s="293" t="s">
        <v>56</v>
      </c>
      <c r="I123" s="293" t="s">
        <v>59</v>
      </c>
      <c r="J123" s="293" t="s">
        <v>593</v>
      </c>
      <c r="K123" s="322"/>
    </row>
    <row r="124" s="1" customFormat="1" ht="17.25" customHeight="1">
      <c r="B124" s="321"/>
      <c r="C124" s="295" t="s">
        <v>594</v>
      </c>
      <c r="D124" s="295"/>
      <c r="E124" s="295"/>
      <c r="F124" s="296" t="s">
        <v>595</v>
      </c>
      <c r="G124" s="297"/>
      <c r="H124" s="295"/>
      <c r="I124" s="295"/>
      <c r="J124" s="295" t="s">
        <v>596</v>
      </c>
      <c r="K124" s="322"/>
    </row>
    <row r="125" s="1" customFormat="1" ht="5.25" customHeight="1">
      <c r="B125" s="323"/>
      <c r="C125" s="298"/>
      <c r="D125" s="298"/>
      <c r="E125" s="298"/>
      <c r="F125" s="298"/>
      <c r="G125" s="324"/>
      <c r="H125" s="298"/>
      <c r="I125" s="298"/>
      <c r="J125" s="298"/>
      <c r="K125" s="325"/>
    </row>
    <row r="126" s="1" customFormat="1" ht="15" customHeight="1">
      <c r="B126" s="323"/>
      <c r="C126" s="278" t="s">
        <v>600</v>
      </c>
      <c r="D126" s="300"/>
      <c r="E126" s="300"/>
      <c r="F126" s="301" t="s">
        <v>597</v>
      </c>
      <c r="G126" s="278"/>
      <c r="H126" s="278" t="s">
        <v>637</v>
      </c>
      <c r="I126" s="278" t="s">
        <v>599</v>
      </c>
      <c r="J126" s="278">
        <v>120</v>
      </c>
      <c r="K126" s="326"/>
    </row>
    <row r="127" s="1" customFormat="1" ht="15" customHeight="1">
      <c r="B127" s="323"/>
      <c r="C127" s="278" t="s">
        <v>646</v>
      </c>
      <c r="D127" s="278"/>
      <c r="E127" s="278"/>
      <c r="F127" s="301" t="s">
        <v>597</v>
      </c>
      <c r="G127" s="278"/>
      <c r="H127" s="278" t="s">
        <v>647</v>
      </c>
      <c r="I127" s="278" t="s">
        <v>599</v>
      </c>
      <c r="J127" s="278" t="s">
        <v>648</v>
      </c>
      <c r="K127" s="326"/>
    </row>
    <row r="128" s="1" customFormat="1" ht="15" customHeight="1">
      <c r="B128" s="323"/>
      <c r="C128" s="278" t="s">
        <v>545</v>
      </c>
      <c r="D128" s="278"/>
      <c r="E128" s="278"/>
      <c r="F128" s="301" t="s">
        <v>597</v>
      </c>
      <c r="G128" s="278"/>
      <c r="H128" s="278" t="s">
        <v>649</v>
      </c>
      <c r="I128" s="278" t="s">
        <v>599</v>
      </c>
      <c r="J128" s="278" t="s">
        <v>648</v>
      </c>
      <c r="K128" s="326"/>
    </row>
    <row r="129" s="1" customFormat="1" ht="15" customHeight="1">
      <c r="B129" s="323"/>
      <c r="C129" s="278" t="s">
        <v>608</v>
      </c>
      <c r="D129" s="278"/>
      <c r="E129" s="278"/>
      <c r="F129" s="301" t="s">
        <v>603</v>
      </c>
      <c r="G129" s="278"/>
      <c r="H129" s="278" t="s">
        <v>609</v>
      </c>
      <c r="I129" s="278" t="s">
        <v>599</v>
      </c>
      <c r="J129" s="278">
        <v>15</v>
      </c>
      <c r="K129" s="326"/>
    </row>
    <row r="130" s="1" customFormat="1" ht="15" customHeight="1">
      <c r="B130" s="323"/>
      <c r="C130" s="304" t="s">
        <v>610</v>
      </c>
      <c r="D130" s="304"/>
      <c r="E130" s="304"/>
      <c r="F130" s="305" t="s">
        <v>603</v>
      </c>
      <c r="G130" s="304"/>
      <c r="H130" s="304" t="s">
        <v>611</v>
      </c>
      <c r="I130" s="304" t="s">
        <v>599</v>
      </c>
      <c r="J130" s="304">
        <v>15</v>
      </c>
      <c r="K130" s="326"/>
    </row>
    <row r="131" s="1" customFormat="1" ht="15" customHeight="1">
      <c r="B131" s="323"/>
      <c r="C131" s="304" t="s">
        <v>612</v>
      </c>
      <c r="D131" s="304"/>
      <c r="E131" s="304"/>
      <c r="F131" s="305" t="s">
        <v>603</v>
      </c>
      <c r="G131" s="304"/>
      <c r="H131" s="304" t="s">
        <v>613</v>
      </c>
      <c r="I131" s="304" t="s">
        <v>599</v>
      </c>
      <c r="J131" s="304">
        <v>20</v>
      </c>
      <c r="K131" s="326"/>
    </row>
    <row r="132" s="1" customFormat="1" ht="15" customHeight="1">
      <c r="B132" s="323"/>
      <c r="C132" s="304" t="s">
        <v>614</v>
      </c>
      <c r="D132" s="304"/>
      <c r="E132" s="304"/>
      <c r="F132" s="305" t="s">
        <v>603</v>
      </c>
      <c r="G132" s="304"/>
      <c r="H132" s="304" t="s">
        <v>615</v>
      </c>
      <c r="I132" s="304" t="s">
        <v>599</v>
      </c>
      <c r="J132" s="304">
        <v>20</v>
      </c>
      <c r="K132" s="326"/>
    </row>
    <row r="133" s="1" customFormat="1" ht="15" customHeight="1">
      <c r="B133" s="323"/>
      <c r="C133" s="278" t="s">
        <v>602</v>
      </c>
      <c r="D133" s="278"/>
      <c r="E133" s="278"/>
      <c r="F133" s="301" t="s">
        <v>603</v>
      </c>
      <c r="G133" s="278"/>
      <c r="H133" s="278" t="s">
        <v>637</v>
      </c>
      <c r="I133" s="278" t="s">
        <v>599</v>
      </c>
      <c r="J133" s="278">
        <v>50</v>
      </c>
      <c r="K133" s="326"/>
    </row>
    <row r="134" s="1" customFormat="1" ht="15" customHeight="1">
      <c r="B134" s="323"/>
      <c r="C134" s="278" t="s">
        <v>616</v>
      </c>
      <c r="D134" s="278"/>
      <c r="E134" s="278"/>
      <c r="F134" s="301" t="s">
        <v>603</v>
      </c>
      <c r="G134" s="278"/>
      <c r="H134" s="278" t="s">
        <v>637</v>
      </c>
      <c r="I134" s="278" t="s">
        <v>599</v>
      </c>
      <c r="J134" s="278">
        <v>50</v>
      </c>
      <c r="K134" s="326"/>
    </row>
    <row r="135" s="1" customFormat="1" ht="15" customHeight="1">
      <c r="B135" s="323"/>
      <c r="C135" s="278" t="s">
        <v>622</v>
      </c>
      <c r="D135" s="278"/>
      <c r="E135" s="278"/>
      <c r="F135" s="301" t="s">
        <v>603</v>
      </c>
      <c r="G135" s="278"/>
      <c r="H135" s="278" t="s">
        <v>637</v>
      </c>
      <c r="I135" s="278" t="s">
        <v>599</v>
      </c>
      <c r="J135" s="278">
        <v>50</v>
      </c>
      <c r="K135" s="326"/>
    </row>
    <row r="136" s="1" customFormat="1" ht="15" customHeight="1">
      <c r="B136" s="323"/>
      <c r="C136" s="278" t="s">
        <v>624</v>
      </c>
      <c r="D136" s="278"/>
      <c r="E136" s="278"/>
      <c r="F136" s="301" t="s">
        <v>603</v>
      </c>
      <c r="G136" s="278"/>
      <c r="H136" s="278" t="s">
        <v>637</v>
      </c>
      <c r="I136" s="278" t="s">
        <v>599</v>
      </c>
      <c r="J136" s="278">
        <v>50</v>
      </c>
      <c r="K136" s="326"/>
    </row>
    <row r="137" s="1" customFormat="1" ht="15" customHeight="1">
      <c r="B137" s="323"/>
      <c r="C137" s="278" t="s">
        <v>625</v>
      </c>
      <c r="D137" s="278"/>
      <c r="E137" s="278"/>
      <c r="F137" s="301" t="s">
        <v>603</v>
      </c>
      <c r="G137" s="278"/>
      <c r="H137" s="278" t="s">
        <v>650</v>
      </c>
      <c r="I137" s="278" t="s">
        <v>599</v>
      </c>
      <c r="J137" s="278">
        <v>255</v>
      </c>
      <c r="K137" s="326"/>
    </row>
    <row r="138" s="1" customFormat="1" ht="15" customHeight="1">
      <c r="B138" s="323"/>
      <c r="C138" s="278" t="s">
        <v>627</v>
      </c>
      <c r="D138" s="278"/>
      <c r="E138" s="278"/>
      <c r="F138" s="301" t="s">
        <v>597</v>
      </c>
      <c r="G138" s="278"/>
      <c r="H138" s="278" t="s">
        <v>651</v>
      </c>
      <c r="I138" s="278" t="s">
        <v>629</v>
      </c>
      <c r="J138" s="278"/>
      <c r="K138" s="326"/>
    </row>
    <row r="139" s="1" customFormat="1" ht="15" customHeight="1">
      <c r="B139" s="323"/>
      <c r="C139" s="278" t="s">
        <v>630</v>
      </c>
      <c r="D139" s="278"/>
      <c r="E139" s="278"/>
      <c r="F139" s="301" t="s">
        <v>597</v>
      </c>
      <c r="G139" s="278"/>
      <c r="H139" s="278" t="s">
        <v>652</v>
      </c>
      <c r="I139" s="278" t="s">
        <v>632</v>
      </c>
      <c r="J139" s="278"/>
      <c r="K139" s="326"/>
    </row>
    <row r="140" s="1" customFormat="1" ht="15" customHeight="1">
      <c r="B140" s="323"/>
      <c r="C140" s="278" t="s">
        <v>633</v>
      </c>
      <c r="D140" s="278"/>
      <c r="E140" s="278"/>
      <c r="F140" s="301" t="s">
        <v>597</v>
      </c>
      <c r="G140" s="278"/>
      <c r="H140" s="278" t="s">
        <v>633</v>
      </c>
      <c r="I140" s="278" t="s">
        <v>632</v>
      </c>
      <c r="J140" s="278"/>
      <c r="K140" s="326"/>
    </row>
    <row r="141" s="1" customFormat="1" ht="15" customHeight="1">
      <c r="B141" s="323"/>
      <c r="C141" s="278" t="s">
        <v>40</v>
      </c>
      <c r="D141" s="278"/>
      <c r="E141" s="278"/>
      <c r="F141" s="301" t="s">
        <v>597</v>
      </c>
      <c r="G141" s="278"/>
      <c r="H141" s="278" t="s">
        <v>653</v>
      </c>
      <c r="I141" s="278" t="s">
        <v>632</v>
      </c>
      <c r="J141" s="278"/>
      <c r="K141" s="326"/>
    </row>
    <row r="142" s="1" customFormat="1" ht="15" customHeight="1">
      <c r="B142" s="323"/>
      <c r="C142" s="278" t="s">
        <v>654</v>
      </c>
      <c r="D142" s="278"/>
      <c r="E142" s="278"/>
      <c r="F142" s="301" t="s">
        <v>597</v>
      </c>
      <c r="G142" s="278"/>
      <c r="H142" s="278" t="s">
        <v>655</v>
      </c>
      <c r="I142" s="278" t="s">
        <v>632</v>
      </c>
      <c r="J142" s="278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314"/>
      <c r="C144" s="314"/>
      <c r="D144" s="314"/>
      <c r="E144" s="314"/>
      <c r="F144" s="315"/>
      <c r="G144" s="314"/>
      <c r="H144" s="314"/>
      <c r="I144" s="314"/>
      <c r="J144" s="314"/>
      <c r="K144" s="314"/>
    </row>
    <row r="145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="1" customFormat="1" ht="45" customHeight="1">
      <c r="B147" s="290"/>
      <c r="C147" s="291" t="s">
        <v>656</v>
      </c>
      <c r="D147" s="291"/>
      <c r="E147" s="291"/>
      <c r="F147" s="291"/>
      <c r="G147" s="291"/>
      <c r="H147" s="291"/>
      <c r="I147" s="291"/>
      <c r="J147" s="291"/>
      <c r="K147" s="292"/>
    </row>
    <row r="148" s="1" customFormat="1" ht="17.25" customHeight="1">
      <c r="B148" s="290"/>
      <c r="C148" s="293" t="s">
        <v>591</v>
      </c>
      <c r="D148" s="293"/>
      <c r="E148" s="293"/>
      <c r="F148" s="293" t="s">
        <v>592</v>
      </c>
      <c r="G148" s="294"/>
      <c r="H148" s="293" t="s">
        <v>56</v>
      </c>
      <c r="I148" s="293" t="s">
        <v>59</v>
      </c>
      <c r="J148" s="293" t="s">
        <v>593</v>
      </c>
      <c r="K148" s="292"/>
    </row>
    <row r="149" s="1" customFormat="1" ht="17.25" customHeight="1">
      <c r="B149" s="290"/>
      <c r="C149" s="295" t="s">
        <v>594</v>
      </c>
      <c r="D149" s="295"/>
      <c r="E149" s="295"/>
      <c r="F149" s="296" t="s">
        <v>595</v>
      </c>
      <c r="G149" s="297"/>
      <c r="H149" s="295"/>
      <c r="I149" s="295"/>
      <c r="J149" s="295" t="s">
        <v>596</v>
      </c>
      <c r="K149" s="292"/>
    </row>
    <row r="150" s="1" customFormat="1" ht="5.25" customHeight="1">
      <c r="B150" s="303"/>
      <c r="C150" s="298"/>
      <c r="D150" s="298"/>
      <c r="E150" s="298"/>
      <c r="F150" s="298"/>
      <c r="G150" s="299"/>
      <c r="H150" s="298"/>
      <c r="I150" s="298"/>
      <c r="J150" s="298"/>
      <c r="K150" s="326"/>
    </row>
    <row r="151" s="1" customFormat="1" ht="15" customHeight="1">
      <c r="B151" s="303"/>
      <c r="C151" s="330" t="s">
        <v>600</v>
      </c>
      <c r="D151" s="278"/>
      <c r="E151" s="278"/>
      <c r="F151" s="331" t="s">
        <v>597</v>
      </c>
      <c r="G151" s="278"/>
      <c r="H151" s="330" t="s">
        <v>637</v>
      </c>
      <c r="I151" s="330" t="s">
        <v>599</v>
      </c>
      <c r="J151" s="330">
        <v>120</v>
      </c>
      <c r="K151" s="326"/>
    </row>
    <row r="152" s="1" customFormat="1" ht="15" customHeight="1">
      <c r="B152" s="303"/>
      <c r="C152" s="330" t="s">
        <v>646</v>
      </c>
      <c r="D152" s="278"/>
      <c r="E152" s="278"/>
      <c r="F152" s="331" t="s">
        <v>597</v>
      </c>
      <c r="G152" s="278"/>
      <c r="H152" s="330" t="s">
        <v>657</v>
      </c>
      <c r="I152" s="330" t="s">
        <v>599</v>
      </c>
      <c r="J152" s="330" t="s">
        <v>648</v>
      </c>
      <c r="K152" s="326"/>
    </row>
    <row r="153" s="1" customFormat="1" ht="15" customHeight="1">
      <c r="B153" s="303"/>
      <c r="C153" s="330" t="s">
        <v>545</v>
      </c>
      <c r="D153" s="278"/>
      <c r="E153" s="278"/>
      <c r="F153" s="331" t="s">
        <v>597</v>
      </c>
      <c r="G153" s="278"/>
      <c r="H153" s="330" t="s">
        <v>658</v>
      </c>
      <c r="I153" s="330" t="s">
        <v>599</v>
      </c>
      <c r="J153" s="330" t="s">
        <v>648</v>
      </c>
      <c r="K153" s="326"/>
    </row>
    <row r="154" s="1" customFormat="1" ht="15" customHeight="1">
      <c r="B154" s="303"/>
      <c r="C154" s="330" t="s">
        <v>602</v>
      </c>
      <c r="D154" s="278"/>
      <c r="E154" s="278"/>
      <c r="F154" s="331" t="s">
        <v>603</v>
      </c>
      <c r="G154" s="278"/>
      <c r="H154" s="330" t="s">
        <v>637</v>
      </c>
      <c r="I154" s="330" t="s">
        <v>599</v>
      </c>
      <c r="J154" s="330">
        <v>50</v>
      </c>
      <c r="K154" s="326"/>
    </row>
    <row r="155" s="1" customFormat="1" ht="15" customHeight="1">
      <c r="B155" s="303"/>
      <c r="C155" s="330" t="s">
        <v>605</v>
      </c>
      <c r="D155" s="278"/>
      <c r="E155" s="278"/>
      <c r="F155" s="331" t="s">
        <v>597</v>
      </c>
      <c r="G155" s="278"/>
      <c r="H155" s="330" t="s">
        <v>637</v>
      </c>
      <c r="I155" s="330" t="s">
        <v>607</v>
      </c>
      <c r="J155" s="330"/>
      <c r="K155" s="326"/>
    </row>
    <row r="156" s="1" customFormat="1" ht="15" customHeight="1">
      <c r="B156" s="303"/>
      <c r="C156" s="330" t="s">
        <v>616</v>
      </c>
      <c r="D156" s="278"/>
      <c r="E156" s="278"/>
      <c r="F156" s="331" t="s">
        <v>603</v>
      </c>
      <c r="G156" s="278"/>
      <c r="H156" s="330" t="s">
        <v>637</v>
      </c>
      <c r="I156" s="330" t="s">
        <v>599</v>
      </c>
      <c r="J156" s="330">
        <v>50</v>
      </c>
      <c r="K156" s="326"/>
    </row>
    <row r="157" s="1" customFormat="1" ht="15" customHeight="1">
      <c r="B157" s="303"/>
      <c r="C157" s="330" t="s">
        <v>624</v>
      </c>
      <c r="D157" s="278"/>
      <c r="E157" s="278"/>
      <c r="F157" s="331" t="s">
        <v>603</v>
      </c>
      <c r="G157" s="278"/>
      <c r="H157" s="330" t="s">
        <v>637</v>
      </c>
      <c r="I157" s="330" t="s">
        <v>599</v>
      </c>
      <c r="J157" s="330">
        <v>50</v>
      </c>
      <c r="K157" s="326"/>
    </row>
    <row r="158" s="1" customFormat="1" ht="15" customHeight="1">
      <c r="B158" s="303"/>
      <c r="C158" s="330" t="s">
        <v>622</v>
      </c>
      <c r="D158" s="278"/>
      <c r="E158" s="278"/>
      <c r="F158" s="331" t="s">
        <v>603</v>
      </c>
      <c r="G158" s="278"/>
      <c r="H158" s="330" t="s">
        <v>637</v>
      </c>
      <c r="I158" s="330" t="s">
        <v>599</v>
      </c>
      <c r="J158" s="330">
        <v>50</v>
      </c>
      <c r="K158" s="326"/>
    </row>
    <row r="159" s="1" customFormat="1" ht="15" customHeight="1">
      <c r="B159" s="303"/>
      <c r="C159" s="330" t="s">
        <v>83</v>
      </c>
      <c r="D159" s="278"/>
      <c r="E159" s="278"/>
      <c r="F159" s="331" t="s">
        <v>597</v>
      </c>
      <c r="G159" s="278"/>
      <c r="H159" s="330" t="s">
        <v>659</v>
      </c>
      <c r="I159" s="330" t="s">
        <v>599</v>
      </c>
      <c r="J159" s="330" t="s">
        <v>660</v>
      </c>
      <c r="K159" s="326"/>
    </row>
    <row r="160" s="1" customFormat="1" ht="15" customHeight="1">
      <c r="B160" s="303"/>
      <c r="C160" s="330" t="s">
        <v>661</v>
      </c>
      <c r="D160" s="278"/>
      <c r="E160" s="278"/>
      <c r="F160" s="331" t="s">
        <v>597</v>
      </c>
      <c r="G160" s="278"/>
      <c r="H160" s="330" t="s">
        <v>662</v>
      </c>
      <c r="I160" s="330" t="s">
        <v>632</v>
      </c>
      <c r="J160" s="330"/>
      <c r="K160" s="326"/>
    </row>
    <row r="161" s="1" customFormat="1" ht="15" customHeight="1">
      <c r="B161" s="332"/>
      <c r="C161" s="312"/>
      <c r="D161" s="312"/>
      <c r="E161" s="312"/>
      <c r="F161" s="312"/>
      <c r="G161" s="312"/>
      <c r="H161" s="312"/>
      <c r="I161" s="312"/>
      <c r="J161" s="312"/>
      <c r="K161" s="333"/>
    </row>
    <row r="162" s="1" customFormat="1" ht="18.75" customHeight="1">
      <c r="B162" s="314"/>
      <c r="C162" s="324"/>
      <c r="D162" s="324"/>
      <c r="E162" s="324"/>
      <c r="F162" s="334"/>
      <c r="G162" s="324"/>
      <c r="H162" s="324"/>
      <c r="I162" s="324"/>
      <c r="J162" s="324"/>
      <c r="K162" s="314"/>
    </row>
    <row r="163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="1" customFormat="1" ht="45" customHeight="1">
      <c r="B165" s="268"/>
      <c r="C165" s="269" t="s">
        <v>663</v>
      </c>
      <c r="D165" s="269"/>
      <c r="E165" s="269"/>
      <c r="F165" s="269"/>
      <c r="G165" s="269"/>
      <c r="H165" s="269"/>
      <c r="I165" s="269"/>
      <c r="J165" s="269"/>
      <c r="K165" s="270"/>
    </row>
    <row r="166" s="1" customFormat="1" ht="17.25" customHeight="1">
      <c r="B166" s="268"/>
      <c r="C166" s="293" t="s">
        <v>591</v>
      </c>
      <c r="D166" s="293"/>
      <c r="E166" s="293"/>
      <c r="F166" s="293" t="s">
        <v>592</v>
      </c>
      <c r="G166" s="335"/>
      <c r="H166" s="336" t="s">
        <v>56</v>
      </c>
      <c r="I166" s="336" t="s">
        <v>59</v>
      </c>
      <c r="J166" s="293" t="s">
        <v>593</v>
      </c>
      <c r="K166" s="270"/>
    </row>
    <row r="167" s="1" customFormat="1" ht="17.25" customHeight="1">
      <c r="B167" s="271"/>
      <c r="C167" s="295" t="s">
        <v>594</v>
      </c>
      <c r="D167" s="295"/>
      <c r="E167" s="295"/>
      <c r="F167" s="296" t="s">
        <v>595</v>
      </c>
      <c r="G167" s="337"/>
      <c r="H167" s="338"/>
      <c r="I167" s="338"/>
      <c r="J167" s="295" t="s">
        <v>596</v>
      </c>
      <c r="K167" s="273"/>
    </row>
    <row r="168" s="1" customFormat="1" ht="5.25" customHeight="1">
      <c r="B168" s="303"/>
      <c r="C168" s="298"/>
      <c r="D168" s="298"/>
      <c r="E168" s="298"/>
      <c r="F168" s="298"/>
      <c r="G168" s="299"/>
      <c r="H168" s="298"/>
      <c r="I168" s="298"/>
      <c r="J168" s="298"/>
      <c r="K168" s="326"/>
    </row>
    <row r="169" s="1" customFormat="1" ht="15" customHeight="1">
      <c r="B169" s="303"/>
      <c r="C169" s="278" t="s">
        <v>600</v>
      </c>
      <c r="D169" s="278"/>
      <c r="E169" s="278"/>
      <c r="F169" s="301" t="s">
        <v>597</v>
      </c>
      <c r="G169" s="278"/>
      <c r="H169" s="278" t="s">
        <v>637</v>
      </c>
      <c r="I169" s="278" t="s">
        <v>599</v>
      </c>
      <c r="J169" s="278">
        <v>120</v>
      </c>
      <c r="K169" s="326"/>
    </row>
    <row r="170" s="1" customFormat="1" ht="15" customHeight="1">
      <c r="B170" s="303"/>
      <c r="C170" s="278" t="s">
        <v>646</v>
      </c>
      <c r="D170" s="278"/>
      <c r="E170" s="278"/>
      <c r="F170" s="301" t="s">
        <v>597</v>
      </c>
      <c r="G170" s="278"/>
      <c r="H170" s="278" t="s">
        <v>647</v>
      </c>
      <c r="I170" s="278" t="s">
        <v>599</v>
      </c>
      <c r="J170" s="278" t="s">
        <v>648</v>
      </c>
      <c r="K170" s="326"/>
    </row>
    <row r="171" s="1" customFormat="1" ht="15" customHeight="1">
      <c r="B171" s="303"/>
      <c r="C171" s="278" t="s">
        <v>545</v>
      </c>
      <c r="D171" s="278"/>
      <c r="E171" s="278"/>
      <c r="F171" s="301" t="s">
        <v>597</v>
      </c>
      <c r="G171" s="278"/>
      <c r="H171" s="278" t="s">
        <v>664</v>
      </c>
      <c r="I171" s="278" t="s">
        <v>599</v>
      </c>
      <c r="J171" s="278" t="s">
        <v>648</v>
      </c>
      <c r="K171" s="326"/>
    </row>
    <row r="172" s="1" customFormat="1" ht="15" customHeight="1">
      <c r="B172" s="303"/>
      <c r="C172" s="278" t="s">
        <v>602</v>
      </c>
      <c r="D172" s="278"/>
      <c r="E172" s="278"/>
      <c r="F172" s="301" t="s">
        <v>603</v>
      </c>
      <c r="G172" s="278"/>
      <c r="H172" s="278" t="s">
        <v>664</v>
      </c>
      <c r="I172" s="278" t="s">
        <v>599</v>
      </c>
      <c r="J172" s="278">
        <v>50</v>
      </c>
      <c r="K172" s="326"/>
    </row>
    <row r="173" s="1" customFormat="1" ht="15" customHeight="1">
      <c r="B173" s="303"/>
      <c r="C173" s="278" t="s">
        <v>605</v>
      </c>
      <c r="D173" s="278"/>
      <c r="E173" s="278"/>
      <c r="F173" s="301" t="s">
        <v>597</v>
      </c>
      <c r="G173" s="278"/>
      <c r="H173" s="278" t="s">
        <v>664</v>
      </c>
      <c r="I173" s="278" t="s">
        <v>607</v>
      </c>
      <c r="J173" s="278"/>
      <c r="K173" s="326"/>
    </row>
    <row r="174" s="1" customFormat="1" ht="15" customHeight="1">
      <c r="B174" s="303"/>
      <c r="C174" s="278" t="s">
        <v>616</v>
      </c>
      <c r="D174" s="278"/>
      <c r="E174" s="278"/>
      <c r="F174" s="301" t="s">
        <v>603</v>
      </c>
      <c r="G174" s="278"/>
      <c r="H174" s="278" t="s">
        <v>664</v>
      </c>
      <c r="I174" s="278" t="s">
        <v>599</v>
      </c>
      <c r="J174" s="278">
        <v>50</v>
      </c>
      <c r="K174" s="326"/>
    </row>
    <row r="175" s="1" customFormat="1" ht="15" customHeight="1">
      <c r="B175" s="303"/>
      <c r="C175" s="278" t="s">
        <v>624</v>
      </c>
      <c r="D175" s="278"/>
      <c r="E175" s="278"/>
      <c r="F175" s="301" t="s">
        <v>603</v>
      </c>
      <c r="G175" s="278"/>
      <c r="H175" s="278" t="s">
        <v>664</v>
      </c>
      <c r="I175" s="278" t="s">
        <v>599</v>
      </c>
      <c r="J175" s="278">
        <v>50</v>
      </c>
      <c r="K175" s="326"/>
    </row>
    <row r="176" s="1" customFormat="1" ht="15" customHeight="1">
      <c r="B176" s="303"/>
      <c r="C176" s="278" t="s">
        <v>622</v>
      </c>
      <c r="D176" s="278"/>
      <c r="E176" s="278"/>
      <c r="F176" s="301" t="s">
        <v>603</v>
      </c>
      <c r="G176" s="278"/>
      <c r="H176" s="278" t="s">
        <v>664</v>
      </c>
      <c r="I176" s="278" t="s">
        <v>599</v>
      </c>
      <c r="J176" s="278">
        <v>50</v>
      </c>
      <c r="K176" s="326"/>
    </row>
    <row r="177" s="1" customFormat="1" ht="15" customHeight="1">
      <c r="B177" s="303"/>
      <c r="C177" s="278" t="s">
        <v>109</v>
      </c>
      <c r="D177" s="278"/>
      <c r="E177" s="278"/>
      <c r="F177" s="301" t="s">
        <v>597</v>
      </c>
      <c r="G177" s="278"/>
      <c r="H177" s="278" t="s">
        <v>665</v>
      </c>
      <c r="I177" s="278" t="s">
        <v>666</v>
      </c>
      <c r="J177" s="278"/>
      <c r="K177" s="326"/>
    </row>
    <row r="178" s="1" customFormat="1" ht="15" customHeight="1">
      <c r="B178" s="303"/>
      <c r="C178" s="278" t="s">
        <v>59</v>
      </c>
      <c r="D178" s="278"/>
      <c r="E178" s="278"/>
      <c r="F178" s="301" t="s">
        <v>597</v>
      </c>
      <c r="G178" s="278"/>
      <c r="H178" s="278" t="s">
        <v>667</v>
      </c>
      <c r="I178" s="278" t="s">
        <v>668</v>
      </c>
      <c r="J178" s="278">
        <v>1</v>
      </c>
      <c r="K178" s="326"/>
    </row>
    <row r="179" s="1" customFormat="1" ht="15" customHeight="1">
      <c r="B179" s="303"/>
      <c r="C179" s="278" t="s">
        <v>55</v>
      </c>
      <c r="D179" s="278"/>
      <c r="E179" s="278"/>
      <c r="F179" s="301" t="s">
        <v>597</v>
      </c>
      <c r="G179" s="278"/>
      <c r="H179" s="278" t="s">
        <v>669</v>
      </c>
      <c r="I179" s="278" t="s">
        <v>599</v>
      </c>
      <c r="J179" s="278">
        <v>20</v>
      </c>
      <c r="K179" s="326"/>
    </row>
    <row r="180" s="1" customFormat="1" ht="15" customHeight="1">
      <c r="B180" s="303"/>
      <c r="C180" s="278" t="s">
        <v>56</v>
      </c>
      <c r="D180" s="278"/>
      <c r="E180" s="278"/>
      <c r="F180" s="301" t="s">
        <v>597</v>
      </c>
      <c r="G180" s="278"/>
      <c r="H180" s="278" t="s">
        <v>670</v>
      </c>
      <c r="I180" s="278" t="s">
        <v>599</v>
      </c>
      <c r="J180" s="278">
        <v>255</v>
      </c>
      <c r="K180" s="326"/>
    </row>
    <row r="181" s="1" customFormat="1" ht="15" customHeight="1">
      <c r="B181" s="303"/>
      <c r="C181" s="278" t="s">
        <v>110</v>
      </c>
      <c r="D181" s="278"/>
      <c r="E181" s="278"/>
      <c r="F181" s="301" t="s">
        <v>597</v>
      </c>
      <c r="G181" s="278"/>
      <c r="H181" s="278" t="s">
        <v>561</v>
      </c>
      <c r="I181" s="278" t="s">
        <v>599</v>
      </c>
      <c r="J181" s="278">
        <v>10</v>
      </c>
      <c r="K181" s="326"/>
    </row>
    <row r="182" s="1" customFormat="1" ht="15" customHeight="1">
      <c r="B182" s="303"/>
      <c r="C182" s="278" t="s">
        <v>111</v>
      </c>
      <c r="D182" s="278"/>
      <c r="E182" s="278"/>
      <c r="F182" s="301" t="s">
        <v>597</v>
      </c>
      <c r="G182" s="278"/>
      <c r="H182" s="278" t="s">
        <v>671</v>
      </c>
      <c r="I182" s="278" t="s">
        <v>632</v>
      </c>
      <c r="J182" s="278"/>
      <c r="K182" s="326"/>
    </row>
    <row r="183" s="1" customFormat="1" ht="15" customHeight="1">
      <c r="B183" s="303"/>
      <c r="C183" s="278" t="s">
        <v>672</v>
      </c>
      <c r="D183" s="278"/>
      <c r="E183" s="278"/>
      <c r="F183" s="301" t="s">
        <v>597</v>
      </c>
      <c r="G183" s="278"/>
      <c r="H183" s="278" t="s">
        <v>673</v>
      </c>
      <c r="I183" s="278" t="s">
        <v>632</v>
      </c>
      <c r="J183" s="278"/>
      <c r="K183" s="326"/>
    </row>
    <row r="184" s="1" customFormat="1" ht="15" customHeight="1">
      <c r="B184" s="303"/>
      <c r="C184" s="278" t="s">
        <v>661</v>
      </c>
      <c r="D184" s="278"/>
      <c r="E184" s="278"/>
      <c r="F184" s="301" t="s">
        <v>597</v>
      </c>
      <c r="G184" s="278"/>
      <c r="H184" s="278" t="s">
        <v>674</v>
      </c>
      <c r="I184" s="278" t="s">
        <v>632</v>
      </c>
      <c r="J184" s="278"/>
      <c r="K184" s="326"/>
    </row>
    <row r="185" s="1" customFormat="1" ht="15" customHeight="1">
      <c r="B185" s="303"/>
      <c r="C185" s="278" t="s">
        <v>113</v>
      </c>
      <c r="D185" s="278"/>
      <c r="E185" s="278"/>
      <c r="F185" s="301" t="s">
        <v>603</v>
      </c>
      <c r="G185" s="278"/>
      <c r="H185" s="278" t="s">
        <v>675</v>
      </c>
      <c r="I185" s="278" t="s">
        <v>599</v>
      </c>
      <c r="J185" s="278">
        <v>50</v>
      </c>
      <c r="K185" s="326"/>
    </row>
    <row r="186" s="1" customFormat="1" ht="15" customHeight="1">
      <c r="B186" s="303"/>
      <c r="C186" s="278" t="s">
        <v>676</v>
      </c>
      <c r="D186" s="278"/>
      <c r="E186" s="278"/>
      <c r="F186" s="301" t="s">
        <v>603</v>
      </c>
      <c r="G186" s="278"/>
      <c r="H186" s="278" t="s">
        <v>677</v>
      </c>
      <c r="I186" s="278" t="s">
        <v>678</v>
      </c>
      <c r="J186" s="278"/>
      <c r="K186" s="326"/>
    </row>
    <row r="187" s="1" customFormat="1" ht="15" customHeight="1">
      <c r="B187" s="303"/>
      <c r="C187" s="278" t="s">
        <v>679</v>
      </c>
      <c r="D187" s="278"/>
      <c r="E187" s="278"/>
      <c r="F187" s="301" t="s">
        <v>603</v>
      </c>
      <c r="G187" s="278"/>
      <c r="H187" s="278" t="s">
        <v>680</v>
      </c>
      <c r="I187" s="278" t="s">
        <v>678</v>
      </c>
      <c r="J187" s="278"/>
      <c r="K187" s="326"/>
    </row>
    <row r="188" s="1" customFormat="1" ht="15" customHeight="1">
      <c r="B188" s="303"/>
      <c r="C188" s="278" t="s">
        <v>681</v>
      </c>
      <c r="D188" s="278"/>
      <c r="E188" s="278"/>
      <c r="F188" s="301" t="s">
        <v>603</v>
      </c>
      <c r="G188" s="278"/>
      <c r="H188" s="278" t="s">
        <v>682</v>
      </c>
      <c r="I188" s="278" t="s">
        <v>678</v>
      </c>
      <c r="J188" s="278"/>
      <c r="K188" s="326"/>
    </row>
    <row r="189" s="1" customFormat="1" ht="15" customHeight="1">
      <c r="B189" s="303"/>
      <c r="C189" s="339" t="s">
        <v>683</v>
      </c>
      <c r="D189" s="278"/>
      <c r="E189" s="278"/>
      <c r="F189" s="301" t="s">
        <v>603</v>
      </c>
      <c r="G189" s="278"/>
      <c r="H189" s="278" t="s">
        <v>684</v>
      </c>
      <c r="I189" s="278" t="s">
        <v>685</v>
      </c>
      <c r="J189" s="340" t="s">
        <v>686</v>
      </c>
      <c r="K189" s="326"/>
    </row>
    <row r="190" s="17" customFormat="1" ht="15" customHeight="1">
      <c r="B190" s="341"/>
      <c r="C190" s="342" t="s">
        <v>687</v>
      </c>
      <c r="D190" s="343"/>
      <c r="E190" s="343"/>
      <c r="F190" s="344" t="s">
        <v>603</v>
      </c>
      <c r="G190" s="343"/>
      <c r="H190" s="343" t="s">
        <v>688</v>
      </c>
      <c r="I190" s="343" t="s">
        <v>685</v>
      </c>
      <c r="J190" s="345" t="s">
        <v>686</v>
      </c>
      <c r="K190" s="346"/>
    </row>
    <row r="191" s="1" customFormat="1" ht="15" customHeight="1">
      <c r="B191" s="303"/>
      <c r="C191" s="339" t="s">
        <v>44</v>
      </c>
      <c r="D191" s="278"/>
      <c r="E191" s="278"/>
      <c r="F191" s="301" t="s">
        <v>597</v>
      </c>
      <c r="G191" s="278"/>
      <c r="H191" s="275" t="s">
        <v>689</v>
      </c>
      <c r="I191" s="278" t="s">
        <v>690</v>
      </c>
      <c r="J191" s="278"/>
      <c r="K191" s="326"/>
    </row>
    <row r="192" s="1" customFormat="1" ht="15" customHeight="1">
      <c r="B192" s="303"/>
      <c r="C192" s="339" t="s">
        <v>691</v>
      </c>
      <c r="D192" s="278"/>
      <c r="E192" s="278"/>
      <c r="F192" s="301" t="s">
        <v>597</v>
      </c>
      <c r="G192" s="278"/>
      <c r="H192" s="278" t="s">
        <v>692</v>
      </c>
      <c r="I192" s="278" t="s">
        <v>632</v>
      </c>
      <c r="J192" s="278"/>
      <c r="K192" s="326"/>
    </row>
    <row r="193" s="1" customFormat="1" ht="15" customHeight="1">
      <c r="B193" s="303"/>
      <c r="C193" s="339" t="s">
        <v>693</v>
      </c>
      <c r="D193" s="278"/>
      <c r="E193" s="278"/>
      <c r="F193" s="301" t="s">
        <v>597</v>
      </c>
      <c r="G193" s="278"/>
      <c r="H193" s="278" t="s">
        <v>694</v>
      </c>
      <c r="I193" s="278" t="s">
        <v>632</v>
      </c>
      <c r="J193" s="278"/>
      <c r="K193" s="326"/>
    </row>
    <row r="194" s="1" customFormat="1" ht="15" customHeight="1">
      <c r="B194" s="303"/>
      <c r="C194" s="339" t="s">
        <v>695</v>
      </c>
      <c r="D194" s="278"/>
      <c r="E194" s="278"/>
      <c r="F194" s="301" t="s">
        <v>603</v>
      </c>
      <c r="G194" s="278"/>
      <c r="H194" s="278" t="s">
        <v>696</v>
      </c>
      <c r="I194" s="278" t="s">
        <v>632</v>
      </c>
      <c r="J194" s="278"/>
      <c r="K194" s="326"/>
    </row>
    <row r="195" s="1" customFormat="1" ht="15" customHeight="1">
      <c r="B195" s="332"/>
      <c r="C195" s="347"/>
      <c r="D195" s="312"/>
      <c r="E195" s="312"/>
      <c r="F195" s="312"/>
      <c r="G195" s="312"/>
      <c r="H195" s="312"/>
      <c r="I195" s="312"/>
      <c r="J195" s="312"/>
      <c r="K195" s="333"/>
    </row>
    <row r="196" s="1" customFormat="1" ht="18.75" customHeight="1">
      <c r="B196" s="314"/>
      <c r="C196" s="324"/>
      <c r="D196" s="324"/>
      <c r="E196" s="324"/>
      <c r="F196" s="334"/>
      <c r="G196" s="324"/>
      <c r="H196" s="324"/>
      <c r="I196" s="324"/>
      <c r="J196" s="324"/>
      <c r="K196" s="314"/>
    </row>
    <row r="197" s="1" customFormat="1" ht="18.75" customHeight="1">
      <c r="B197" s="314"/>
      <c r="C197" s="324"/>
      <c r="D197" s="324"/>
      <c r="E197" s="324"/>
      <c r="F197" s="334"/>
      <c r="G197" s="324"/>
      <c r="H197" s="324"/>
      <c r="I197" s="324"/>
      <c r="J197" s="324"/>
      <c r="K197" s="314"/>
    </row>
    <row r="198" s="1" customFormat="1" ht="18.75" customHeight="1"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</row>
    <row r="199" s="1" customFormat="1" ht="13.5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1">
      <c r="B200" s="268"/>
      <c r="C200" s="269" t="s">
        <v>697</v>
      </c>
      <c r="D200" s="269"/>
      <c r="E200" s="269"/>
      <c r="F200" s="269"/>
      <c r="G200" s="269"/>
      <c r="H200" s="269"/>
      <c r="I200" s="269"/>
      <c r="J200" s="269"/>
      <c r="K200" s="270"/>
    </row>
    <row r="201" s="1" customFormat="1" ht="25.5" customHeight="1">
      <c r="B201" s="268"/>
      <c r="C201" s="348" t="s">
        <v>698</v>
      </c>
      <c r="D201" s="348"/>
      <c r="E201" s="348"/>
      <c r="F201" s="348" t="s">
        <v>699</v>
      </c>
      <c r="G201" s="349"/>
      <c r="H201" s="348" t="s">
        <v>700</v>
      </c>
      <c r="I201" s="348"/>
      <c r="J201" s="348"/>
      <c r="K201" s="270"/>
    </row>
    <row r="202" s="1" customFormat="1" ht="5.25" customHeight="1">
      <c r="B202" s="303"/>
      <c r="C202" s="298"/>
      <c r="D202" s="298"/>
      <c r="E202" s="298"/>
      <c r="F202" s="298"/>
      <c r="G202" s="324"/>
      <c r="H202" s="298"/>
      <c r="I202" s="298"/>
      <c r="J202" s="298"/>
      <c r="K202" s="326"/>
    </row>
    <row r="203" s="1" customFormat="1" ht="15" customHeight="1">
      <c r="B203" s="303"/>
      <c r="C203" s="278" t="s">
        <v>690</v>
      </c>
      <c r="D203" s="278"/>
      <c r="E203" s="278"/>
      <c r="F203" s="301" t="s">
        <v>45</v>
      </c>
      <c r="G203" s="278"/>
      <c r="H203" s="278" t="s">
        <v>701</v>
      </c>
      <c r="I203" s="278"/>
      <c r="J203" s="278"/>
      <c r="K203" s="326"/>
    </row>
    <row r="204" s="1" customFormat="1" ht="15" customHeight="1">
      <c r="B204" s="303"/>
      <c r="C204" s="278"/>
      <c r="D204" s="278"/>
      <c r="E204" s="278"/>
      <c r="F204" s="301" t="s">
        <v>46</v>
      </c>
      <c r="G204" s="278"/>
      <c r="H204" s="278" t="s">
        <v>702</v>
      </c>
      <c r="I204" s="278"/>
      <c r="J204" s="278"/>
      <c r="K204" s="326"/>
    </row>
    <row r="205" s="1" customFormat="1" ht="15" customHeight="1">
      <c r="B205" s="303"/>
      <c r="C205" s="278"/>
      <c r="D205" s="278"/>
      <c r="E205" s="278"/>
      <c r="F205" s="301" t="s">
        <v>49</v>
      </c>
      <c r="G205" s="278"/>
      <c r="H205" s="278" t="s">
        <v>703</v>
      </c>
      <c r="I205" s="278"/>
      <c r="J205" s="278"/>
      <c r="K205" s="326"/>
    </row>
    <row r="206" s="1" customFormat="1" ht="15" customHeight="1">
      <c r="B206" s="303"/>
      <c r="C206" s="278"/>
      <c r="D206" s="278"/>
      <c r="E206" s="278"/>
      <c r="F206" s="301" t="s">
        <v>47</v>
      </c>
      <c r="G206" s="278"/>
      <c r="H206" s="278" t="s">
        <v>704</v>
      </c>
      <c r="I206" s="278"/>
      <c r="J206" s="278"/>
      <c r="K206" s="326"/>
    </row>
    <row r="207" s="1" customFormat="1" ht="15" customHeight="1">
      <c r="B207" s="303"/>
      <c r="C207" s="278"/>
      <c r="D207" s="278"/>
      <c r="E207" s="278"/>
      <c r="F207" s="301" t="s">
        <v>48</v>
      </c>
      <c r="G207" s="278"/>
      <c r="H207" s="278" t="s">
        <v>705</v>
      </c>
      <c r="I207" s="278"/>
      <c r="J207" s="278"/>
      <c r="K207" s="326"/>
    </row>
    <row r="208" s="1" customFormat="1" ht="15" customHeight="1">
      <c r="B208" s="303"/>
      <c r="C208" s="278"/>
      <c r="D208" s="278"/>
      <c r="E208" s="278"/>
      <c r="F208" s="301"/>
      <c r="G208" s="278"/>
      <c r="H208" s="278"/>
      <c r="I208" s="278"/>
      <c r="J208" s="278"/>
      <c r="K208" s="326"/>
    </row>
    <row r="209" s="1" customFormat="1" ht="15" customHeight="1">
      <c r="B209" s="303"/>
      <c r="C209" s="278" t="s">
        <v>644</v>
      </c>
      <c r="D209" s="278"/>
      <c r="E209" s="278"/>
      <c r="F209" s="301" t="s">
        <v>78</v>
      </c>
      <c r="G209" s="278"/>
      <c r="H209" s="278" t="s">
        <v>706</v>
      </c>
      <c r="I209" s="278"/>
      <c r="J209" s="278"/>
      <c r="K209" s="326"/>
    </row>
    <row r="210" s="1" customFormat="1" ht="15" customHeight="1">
      <c r="B210" s="303"/>
      <c r="C210" s="278"/>
      <c r="D210" s="278"/>
      <c r="E210" s="278"/>
      <c r="F210" s="301" t="s">
        <v>539</v>
      </c>
      <c r="G210" s="278"/>
      <c r="H210" s="278" t="s">
        <v>540</v>
      </c>
      <c r="I210" s="278"/>
      <c r="J210" s="278"/>
      <c r="K210" s="326"/>
    </row>
    <row r="211" s="1" customFormat="1" ht="15" customHeight="1">
      <c r="B211" s="303"/>
      <c r="C211" s="278"/>
      <c r="D211" s="278"/>
      <c r="E211" s="278"/>
      <c r="F211" s="301" t="s">
        <v>537</v>
      </c>
      <c r="G211" s="278"/>
      <c r="H211" s="278" t="s">
        <v>707</v>
      </c>
      <c r="I211" s="278"/>
      <c r="J211" s="278"/>
      <c r="K211" s="326"/>
    </row>
    <row r="212" s="1" customFormat="1" ht="15" customHeight="1">
      <c r="B212" s="350"/>
      <c r="C212" s="278"/>
      <c r="D212" s="278"/>
      <c r="E212" s="278"/>
      <c r="F212" s="301" t="s">
        <v>541</v>
      </c>
      <c r="G212" s="339"/>
      <c r="H212" s="330" t="s">
        <v>542</v>
      </c>
      <c r="I212" s="330"/>
      <c r="J212" s="330"/>
      <c r="K212" s="351"/>
    </row>
    <row r="213" s="1" customFormat="1" ht="15" customHeight="1">
      <c r="B213" s="350"/>
      <c r="C213" s="278"/>
      <c r="D213" s="278"/>
      <c r="E213" s="278"/>
      <c r="F213" s="301" t="s">
        <v>543</v>
      </c>
      <c r="G213" s="339"/>
      <c r="H213" s="330" t="s">
        <v>520</v>
      </c>
      <c r="I213" s="330"/>
      <c r="J213" s="330"/>
      <c r="K213" s="351"/>
    </row>
    <row r="214" s="1" customFormat="1" ht="15" customHeight="1">
      <c r="B214" s="350"/>
      <c r="C214" s="278"/>
      <c r="D214" s="278"/>
      <c r="E214" s="278"/>
      <c r="F214" s="301"/>
      <c r="G214" s="339"/>
      <c r="H214" s="330"/>
      <c r="I214" s="330"/>
      <c r="J214" s="330"/>
      <c r="K214" s="351"/>
    </row>
    <row r="215" s="1" customFormat="1" ht="15" customHeight="1">
      <c r="B215" s="350"/>
      <c r="C215" s="278" t="s">
        <v>668</v>
      </c>
      <c r="D215" s="278"/>
      <c r="E215" s="278"/>
      <c r="F215" s="301">
        <v>1</v>
      </c>
      <c r="G215" s="339"/>
      <c r="H215" s="330" t="s">
        <v>708</v>
      </c>
      <c r="I215" s="330"/>
      <c r="J215" s="330"/>
      <c r="K215" s="351"/>
    </row>
    <row r="216" s="1" customFormat="1" ht="15" customHeight="1">
      <c r="B216" s="350"/>
      <c r="C216" s="278"/>
      <c r="D216" s="278"/>
      <c r="E216" s="278"/>
      <c r="F216" s="301">
        <v>2</v>
      </c>
      <c r="G216" s="339"/>
      <c r="H216" s="330" t="s">
        <v>709</v>
      </c>
      <c r="I216" s="330"/>
      <c r="J216" s="330"/>
      <c r="K216" s="351"/>
    </row>
    <row r="217" s="1" customFormat="1" ht="15" customHeight="1">
      <c r="B217" s="350"/>
      <c r="C217" s="278"/>
      <c r="D217" s="278"/>
      <c r="E217" s="278"/>
      <c r="F217" s="301">
        <v>3</v>
      </c>
      <c r="G217" s="339"/>
      <c r="H217" s="330" t="s">
        <v>710</v>
      </c>
      <c r="I217" s="330"/>
      <c r="J217" s="330"/>
      <c r="K217" s="351"/>
    </row>
    <row r="218" s="1" customFormat="1" ht="15" customHeight="1">
      <c r="B218" s="350"/>
      <c r="C218" s="278"/>
      <c r="D218" s="278"/>
      <c r="E218" s="278"/>
      <c r="F218" s="301">
        <v>4</v>
      </c>
      <c r="G218" s="339"/>
      <c r="H218" s="330" t="s">
        <v>711</v>
      </c>
      <c r="I218" s="330"/>
      <c r="J218" s="330"/>
      <c r="K218" s="351"/>
    </row>
    <row r="219" s="1" customFormat="1" ht="12.75" customHeight="1">
      <c r="B219" s="352"/>
      <c r="C219" s="353"/>
      <c r="D219" s="353"/>
      <c r="E219" s="353"/>
      <c r="F219" s="353"/>
      <c r="G219" s="353"/>
      <c r="H219" s="353"/>
      <c r="I219" s="353"/>
      <c r="J219" s="353"/>
      <c r="K219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Choc Jiří</dc:creator>
  <cp:lastModifiedBy>Choc Jiří</cp:lastModifiedBy>
  <dcterms:created xsi:type="dcterms:W3CDTF">2025-06-17T15:12:26Z</dcterms:created>
  <dcterms:modified xsi:type="dcterms:W3CDTF">2025-06-17T15:12:27Z</dcterms:modified>
</cp:coreProperties>
</file>