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4250"/>
  </bookViews>
  <sheets>
    <sheet name="Rekapitulace stavby" sheetId="1" r:id="rId1"/>
    <sheet name="SO 101.1 - Stezka pro cho..." sheetId="2" r:id="rId2"/>
    <sheet name="SO 101.2 - Stezka pro cho..." sheetId="3" r:id="rId3"/>
    <sheet name="SO 202 - LÁVKA PŘES OLEŠN..." sheetId="4" r:id="rId4"/>
    <sheet name="SO 401.1 - Veřejné osvětl..." sheetId="5" r:id="rId5"/>
    <sheet name="SO 401.2 - Veřejné osvětl..." sheetId="6" r:id="rId6"/>
    <sheet name="SO 802.1A - Sadové úpravy..." sheetId="7" r:id="rId7"/>
    <sheet name="SO 802.2A - Sadové úpravy..." sheetId="8" r:id="rId8"/>
    <sheet name="VON - VEDLEJŠÍ  A OSTATNÍ..." sheetId="9" r:id="rId9"/>
    <sheet name="SO 101.1 - Stezka pro cho..._01" sheetId="10" r:id="rId10"/>
    <sheet name="SO 101.2 - Stezka pro cho..._01" sheetId="11" r:id="rId11"/>
    <sheet name="VON - VEDLEJŠÍ  A OSTATNÍ..._01" sheetId="12" r:id="rId12"/>
    <sheet name="SO 101.1 - Stezka pro cho..._02" sheetId="13" r:id="rId13"/>
    <sheet name="SO 101.2 - Stezka pro cho..._02" sheetId="14" r:id="rId14"/>
    <sheet name="VON - VEDLEJŠÍ  A OSTATNÍ..._02" sheetId="15" r:id="rId15"/>
    <sheet name="Pokyny pro vyplnění" sheetId="16" r:id="rId16"/>
  </sheets>
  <definedNames>
    <definedName name="_xlnm._FilterDatabase" localSheetId="1" hidden="1">'SO 101.1 - Stezka pro cho...'!$C$96:$K$618</definedName>
    <definedName name="_xlnm._FilterDatabase" localSheetId="9" hidden="1">'SO 101.1 - Stezka pro cho..._01'!$C$94:$K$199</definedName>
    <definedName name="_xlnm._FilterDatabase" localSheetId="12" hidden="1">'SO 101.1 - Stezka pro cho..._02'!$C$92:$K$165</definedName>
    <definedName name="_xlnm._FilterDatabase" localSheetId="2" hidden="1">'SO 101.2 - Stezka pro cho...'!$C$96:$K$397</definedName>
    <definedName name="_xlnm._FilterDatabase" localSheetId="10" hidden="1">'SO 101.2 - Stezka pro cho..._01'!$C$90:$K$100</definedName>
    <definedName name="_xlnm._FilterDatabase" localSheetId="13" hidden="1">'SO 101.2 - Stezka pro cho..._02'!$C$92:$K$199</definedName>
    <definedName name="_xlnm._FilterDatabase" localSheetId="3" hidden="1">'SO 202 - LÁVKA PŘES OLEŠN...'!$C$92:$K$673</definedName>
    <definedName name="_xlnm._FilterDatabase" localSheetId="4" hidden="1">'SO 401.1 - Veřejné osvětl...'!$C$92:$K$136</definedName>
    <definedName name="_xlnm._FilterDatabase" localSheetId="5" hidden="1">'SO 401.2 - Veřejné osvětl...'!$C$92:$K$125</definedName>
    <definedName name="_xlnm._FilterDatabase" localSheetId="6" hidden="1">'SO 802.1A - Sadové úpravy...'!$C$90:$K$130</definedName>
    <definedName name="_xlnm._FilterDatabase" localSheetId="7" hidden="1">'SO 802.2A - Sadové úpravy...'!$C$90:$K$130</definedName>
    <definedName name="_xlnm._FilterDatabase" localSheetId="8" hidden="1">'VON - VEDLEJŠÍ  A OSTATNÍ...'!$C$86:$K$139</definedName>
    <definedName name="_xlnm._FilterDatabase" localSheetId="11" hidden="1">'VON - VEDLEJŠÍ  A OSTATNÍ..._01'!$C$86:$K$113</definedName>
    <definedName name="_xlnm._FilterDatabase" localSheetId="14" hidden="1">'VON - VEDLEJŠÍ  A OSTATNÍ..._02'!$C$83:$K$110</definedName>
    <definedName name="_xlnm.Print_Titles" localSheetId="0">'Rekapitulace stavby'!$49:$49</definedName>
    <definedName name="_xlnm.Print_Titles" localSheetId="1">'SO 101.1 - Stezka pro cho...'!$96:$96</definedName>
    <definedName name="_xlnm.Print_Titles" localSheetId="9">'SO 101.1 - Stezka pro cho..._01'!$94:$94</definedName>
    <definedName name="_xlnm.Print_Titles" localSheetId="12">'SO 101.1 - Stezka pro cho..._02'!$92:$92</definedName>
    <definedName name="_xlnm.Print_Titles" localSheetId="2">'SO 101.2 - Stezka pro cho...'!$96:$96</definedName>
    <definedName name="_xlnm.Print_Titles" localSheetId="10">'SO 101.2 - Stezka pro cho..._01'!$90:$90</definedName>
    <definedName name="_xlnm.Print_Titles" localSheetId="13">'SO 101.2 - Stezka pro cho..._02'!$92:$92</definedName>
    <definedName name="_xlnm.Print_Titles" localSheetId="3">'SO 202 - LÁVKA PŘES OLEŠN...'!$92:$92</definedName>
    <definedName name="_xlnm.Print_Titles" localSheetId="4">'SO 401.1 - Veřejné osvětl...'!$92:$92</definedName>
    <definedName name="_xlnm.Print_Titles" localSheetId="5">'SO 401.2 - Veřejné osvětl...'!$92:$92</definedName>
    <definedName name="_xlnm.Print_Titles" localSheetId="6">'SO 802.1A - Sadové úpravy...'!$90:$90</definedName>
    <definedName name="_xlnm.Print_Titles" localSheetId="7">'SO 802.2A - Sadové úpravy...'!$90:$90</definedName>
    <definedName name="_xlnm.Print_Titles" localSheetId="8">'VON - VEDLEJŠÍ  A OSTATNÍ...'!$86:$86</definedName>
    <definedName name="_xlnm.Print_Titles" localSheetId="11">'VON - VEDLEJŠÍ  A OSTATNÍ..._01'!$86:$86</definedName>
    <definedName name="_xlnm.Print_Titles" localSheetId="14">'VON - VEDLEJŠÍ  A OSTATNÍ..._02'!$83:$83</definedName>
    <definedName name="_xlnm.Print_Area" localSheetId="15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stavby'!$C$39:$AQ$76</definedName>
    <definedName name="_xlnm.Print_Area" localSheetId="1">'SO 101.1 - Stezka pro cho...'!$C$4:$J$40,'SO 101.1 - Stezka pro cho...'!$C$46:$J$74,'SO 101.1 - Stezka pro cho...'!$C$80:$K$618</definedName>
    <definedName name="_xlnm.Print_Area" localSheetId="9">'SO 101.1 - Stezka pro cho..._01'!$C$4:$J$40,'SO 101.1 - Stezka pro cho..._01'!$C$46:$J$72,'SO 101.1 - Stezka pro cho..._01'!$C$78:$K$199</definedName>
    <definedName name="_xlnm.Print_Area" localSheetId="12">'SO 101.1 - Stezka pro cho..._02'!$C$4:$J$40,'SO 101.1 - Stezka pro cho..._02'!$C$46:$J$70,'SO 101.1 - Stezka pro cho..._02'!$C$76:$K$165</definedName>
    <definedName name="_xlnm.Print_Area" localSheetId="2">'SO 101.2 - Stezka pro cho...'!$C$4:$J$40,'SO 101.2 - Stezka pro cho...'!$C$46:$J$74,'SO 101.2 - Stezka pro cho...'!$C$80:$K$397</definedName>
    <definedName name="_xlnm.Print_Area" localSheetId="10">'SO 101.2 - Stezka pro cho..._01'!$C$4:$J$40,'SO 101.2 - Stezka pro cho..._01'!$C$46:$J$68,'SO 101.2 - Stezka pro cho..._01'!$C$74:$K$100</definedName>
    <definedName name="_xlnm.Print_Area" localSheetId="13">'SO 101.2 - Stezka pro cho..._02'!$C$4:$J$40,'SO 101.2 - Stezka pro cho..._02'!$C$46:$J$70,'SO 101.2 - Stezka pro cho..._02'!$C$76:$K$199</definedName>
    <definedName name="_xlnm.Print_Area" localSheetId="3">'SO 202 - LÁVKA PŘES OLEŠN...'!$C$4:$J$38,'SO 202 - LÁVKA PŘES OLEŠN...'!$C$44:$J$72,'SO 202 - LÁVKA PŘES OLEŠN...'!$C$78:$K$673</definedName>
    <definedName name="_xlnm.Print_Area" localSheetId="4">'SO 401.1 - Veřejné osvětl...'!$C$4:$J$40,'SO 401.1 - Veřejné osvětl...'!$C$46:$J$70,'SO 401.1 - Veřejné osvětl...'!$C$76:$K$136</definedName>
    <definedName name="_xlnm.Print_Area" localSheetId="5">'SO 401.2 - Veřejné osvětl...'!$C$4:$J$40,'SO 401.2 - Veřejné osvětl...'!$C$46:$J$70,'SO 401.2 - Veřejné osvětl...'!$C$76:$K$125</definedName>
    <definedName name="_xlnm.Print_Area" localSheetId="6">'SO 802.1A - Sadové úpravy...'!$C$4:$J$40,'SO 802.1A - Sadové úpravy...'!$C$46:$J$68,'SO 802.1A - Sadové úpravy...'!$C$74:$K$130</definedName>
    <definedName name="_xlnm.Print_Area" localSheetId="7">'SO 802.2A - Sadové úpravy...'!$C$4:$J$40,'SO 802.2A - Sadové úpravy...'!$C$46:$J$68,'SO 802.2A - Sadové úpravy...'!$C$74:$K$130</definedName>
    <definedName name="_xlnm.Print_Area" localSheetId="8">'VON - VEDLEJŠÍ  A OSTATNÍ...'!$C$4:$J$38,'VON - VEDLEJŠÍ  A OSTATNÍ...'!$C$44:$J$66,'VON - VEDLEJŠÍ  A OSTATNÍ...'!$C$72:$K$139</definedName>
    <definedName name="_xlnm.Print_Area" localSheetId="11">'VON - VEDLEJŠÍ  A OSTATNÍ..._01'!$C$4:$J$38,'VON - VEDLEJŠÍ  A OSTATNÍ..._01'!$C$44:$J$66,'VON - VEDLEJŠÍ  A OSTATNÍ..._01'!$C$72:$K$113</definedName>
    <definedName name="_xlnm.Print_Area" localSheetId="14">'VON - VEDLEJŠÍ  A OSTATNÍ..._02'!$C$4:$J$38,'VON - VEDLEJŠÍ  A OSTATNÍ..._02'!$C$44:$J$63,'VON - VEDLEJŠÍ  A OSTATNÍ..._02'!$C$69:$K$110</definedName>
  </definedNames>
  <calcPr calcId="145621"/>
</workbook>
</file>

<file path=xl/calcChain.xml><?xml version="1.0" encoding="utf-8"?>
<calcChain xmlns="http://schemas.openxmlformats.org/spreadsheetml/2006/main">
  <c r="AY75" i="1" l="1"/>
  <c r="AX75" i="1"/>
  <c r="BI106" i="15"/>
  <c r="BH106" i="15"/>
  <c r="BG106" i="15"/>
  <c r="BF106" i="15"/>
  <c r="T106" i="15"/>
  <c r="R106" i="15"/>
  <c r="P106" i="15"/>
  <c r="BK106" i="15"/>
  <c r="J106" i="15"/>
  <c r="BE106" i="15" s="1"/>
  <c r="BI98" i="15"/>
  <c r="BH98" i="15"/>
  <c r="BG98" i="15"/>
  <c r="BF98" i="15"/>
  <c r="T98" i="15"/>
  <c r="R98" i="15"/>
  <c r="P98" i="15"/>
  <c r="BK98" i="15"/>
  <c r="J98" i="15"/>
  <c r="BE98" i="15" s="1"/>
  <c r="BI87" i="15"/>
  <c r="F36" i="15" s="1"/>
  <c r="BD75" i="1" s="1"/>
  <c r="BH87" i="15"/>
  <c r="F35" i="15" s="1"/>
  <c r="BC75" i="1" s="1"/>
  <c r="BG87" i="15"/>
  <c r="F34" i="15" s="1"/>
  <c r="BB75" i="1" s="1"/>
  <c r="BF87" i="15"/>
  <c r="F33" i="15" s="1"/>
  <c r="BA75" i="1" s="1"/>
  <c r="BE87" i="15"/>
  <c r="J32" i="15" s="1"/>
  <c r="AV75" i="1" s="1"/>
  <c r="T87" i="15"/>
  <c r="T86" i="15" s="1"/>
  <c r="T85" i="15" s="1"/>
  <c r="T84" i="15" s="1"/>
  <c r="R87" i="15"/>
  <c r="R86" i="15" s="1"/>
  <c r="R85" i="15" s="1"/>
  <c r="R84" i="15" s="1"/>
  <c r="P87" i="15"/>
  <c r="P86" i="15" s="1"/>
  <c r="P85" i="15" s="1"/>
  <c r="P84" i="15" s="1"/>
  <c r="AU75" i="1" s="1"/>
  <c r="BK87" i="15"/>
  <c r="BK86" i="15" s="1"/>
  <c r="J87" i="15"/>
  <c r="J80" i="15"/>
  <c r="F80" i="15"/>
  <c r="F78" i="15"/>
  <c r="E76" i="15"/>
  <c r="J55" i="15"/>
  <c r="F55" i="15"/>
  <c r="F53" i="15"/>
  <c r="E51" i="15"/>
  <c r="J20" i="15"/>
  <c r="E20" i="15"/>
  <c r="F56" i="15" s="1"/>
  <c r="J19" i="15"/>
  <c r="J14" i="15"/>
  <c r="J53" i="15" s="1"/>
  <c r="E7" i="15"/>
  <c r="E47" i="15" s="1"/>
  <c r="AY74" i="1"/>
  <c r="AX74" i="1"/>
  <c r="BI195" i="14"/>
  <c r="BH195" i="14"/>
  <c r="BG195" i="14"/>
  <c r="BF195" i="14"/>
  <c r="T195" i="14"/>
  <c r="R195" i="14"/>
  <c r="P195" i="14"/>
  <c r="BK195" i="14"/>
  <c r="J195" i="14"/>
  <c r="BE195" i="14" s="1"/>
  <c r="BI190" i="14"/>
  <c r="BH190" i="14"/>
  <c r="BG190" i="14"/>
  <c r="BF190" i="14"/>
  <c r="BE190" i="14"/>
  <c r="T190" i="14"/>
  <c r="R190" i="14"/>
  <c r="P190" i="14"/>
  <c r="BK190" i="14"/>
  <c r="J190" i="14"/>
  <c r="BI184" i="14"/>
  <c r="BH184" i="14"/>
  <c r="BG184" i="14"/>
  <c r="BF184" i="14"/>
  <c r="T184" i="14"/>
  <c r="R184" i="14"/>
  <c r="P184" i="14"/>
  <c r="BK184" i="14"/>
  <c r="J184" i="14"/>
  <c r="BE184" i="14" s="1"/>
  <c r="BI180" i="14"/>
  <c r="BH180" i="14"/>
  <c r="BG180" i="14"/>
  <c r="BF180" i="14"/>
  <c r="BE180" i="14"/>
  <c r="T180" i="14"/>
  <c r="T179" i="14" s="1"/>
  <c r="R180" i="14"/>
  <c r="R179" i="14" s="1"/>
  <c r="P180" i="14"/>
  <c r="P179" i="14" s="1"/>
  <c r="BK180" i="14"/>
  <c r="BK179" i="14" s="1"/>
  <c r="J179" i="14" s="1"/>
  <c r="J69" i="14" s="1"/>
  <c r="J180" i="14"/>
  <c r="BI176" i="14"/>
  <c r="BH176" i="14"/>
  <c r="BG176" i="14"/>
  <c r="BF176" i="14"/>
  <c r="T176" i="14"/>
  <c r="R176" i="14"/>
  <c r="P176" i="14"/>
  <c r="BK176" i="14"/>
  <c r="J176" i="14"/>
  <c r="BE176" i="14" s="1"/>
  <c r="BI172" i="14"/>
  <c r="BH172" i="14"/>
  <c r="BG172" i="14"/>
  <c r="BF172" i="14"/>
  <c r="BE172" i="14"/>
  <c r="T172" i="14"/>
  <c r="R172" i="14"/>
  <c r="P172" i="14"/>
  <c r="BK172" i="14"/>
  <c r="J172" i="14"/>
  <c r="BI168" i="14"/>
  <c r="BH168" i="14"/>
  <c r="BG168" i="14"/>
  <c r="BF168" i="14"/>
  <c r="BE168" i="14"/>
  <c r="T168" i="14"/>
  <c r="T167" i="14" s="1"/>
  <c r="R168" i="14"/>
  <c r="R167" i="14" s="1"/>
  <c r="P168" i="14"/>
  <c r="P167" i="14" s="1"/>
  <c r="BK168" i="14"/>
  <c r="BK167" i="14" s="1"/>
  <c r="J167" i="14" s="1"/>
  <c r="J68" i="14" s="1"/>
  <c r="J168" i="14"/>
  <c r="BI164" i="14"/>
  <c r="BH164" i="14"/>
  <c r="BG164" i="14"/>
  <c r="BF164" i="14"/>
  <c r="T164" i="14"/>
  <c r="R164" i="14"/>
  <c r="P164" i="14"/>
  <c r="BK164" i="14"/>
  <c r="J164" i="14"/>
  <c r="BE164" i="14" s="1"/>
  <c r="BI160" i="14"/>
  <c r="BH160" i="14"/>
  <c r="BG160" i="14"/>
  <c r="BF160" i="14"/>
  <c r="BE160" i="14"/>
  <c r="T160" i="14"/>
  <c r="R160" i="14"/>
  <c r="P160" i="14"/>
  <c r="BK160" i="14"/>
  <c r="J160" i="14"/>
  <c r="BI155" i="14"/>
  <c r="BH155" i="14"/>
  <c r="BG155" i="14"/>
  <c r="BF155" i="14"/>
  <c r="T155" i="14"/>
  <c r="R155" i="14"/>
  <c r="P155" i="14"/>
  <c r="BK155" i="14"/>
  <c r="J155" i="14"/>
  <c r="BE155" i="14" s="1"/>
  <c r="BI151" i="14"/>
  <c r="BH151" i="14"/>
  <c r="BG151" i="14"/>
  <c r="BF151" i="14"/>
  <c r="BE151" i="14"/>
  <c r="T151" i="14"/>
  <c r="R151" i="14"/>
  <c r="P151" i="14"/>
  <c r="BK151" i="14"/>
  <c r="J151" i="14"/>
  <c r="BI146" i="14"/>
  <c r="BH146" i="14"/>
  <c r="BG146" i="14"/>
  <c r="BF146" i="14"/>
  <c r="T146" i="14"/>
  <c r="T145" i="14" s="1"/>
  <c r="R146" i="14"/>
  <c r="R145" i="14" s="1"/>
  <c r="P146" i="14"/>
  <c r="P145" i="14" s="1"/>
  <c r="BK146" i="14"/>
  <c r="BK145" i="14" s="1"/>
  <c r="J145" i="14" s="1"/>
  <c r="J67" i="14" s="1"/>
  <c r="J146" i="14"/>
  <c r="BE146" i="14" s="1"/>
  <c r="BI141" i="14"/>
  <c r="BH141" i="14"/>
  <c r="BG141" i="14"/>
  <c r="BF141" i="14"/>
  <c r="T141" i="14"/>
  <c r="R141" i="14"/>
  <c r="P141" i="14"/>
  <c r="BK141" i="14"/>
  <c r="J141" i="14"/>
  <c r="BE141" i="14" s="1"/>
  <c r="BI132" i="14"/>
  <c r="BH132" i="14"/>
  <c r="BG132" i="14"/>
  <c r="BF132" i="14"/>
  <c r="T132" i="14"/>
  <c r="R132" i="14"/>
  <c r="P132" i="14"/>
  <c r="BK132" i="14"/>
  <c r="J132" i="14"/>
  <c r="BE132" i="14" s="1"/>
  <c r="BI122" i="14"/>
  <c r="BH122" i="14"/>
  <c r="BG122" i="14"/>
  <c r="BF122" i="14"/>
  <c r="BE122" i="14"/>
  <c r="T122" i="14"/>
  <c r="R122" i="14"/>
  <c r="P122" i="14"/>
  <c r="BK122" i="14"/>
  <c r="J122" i="14"/>
  <c r="BI116" i="14"/>
  <c r="BH116" i="14"/>
  <c r="BG116" i="14"/>
  <c r="BF116" i="14"/>
  <c r="BE116" i="14"/>
  <c r="T116" i="14"/>
  <c r="R116" i="14"/>
  <c r="P116" i="14"/>
  <c r="BK116" i="14"/>
  <c r="J116" i="14"/>
  <c r="BI96" i="14"/>
  <c r="F38" i="14" s="1"/>
  <c r="BD74" i="1" s="1"/>
  <c r="BH96" i="14"/>
  <c r="F37" i="14" s="1"/>
  <c r="BC74" i="1" s="1"/>
  <c r="BG96" i="14"/>
  <c r="F36" i="14" s="1"/>
  <c r="BB74" i="1" s="1"/>
  <c r="BF96" i="14"/>
  <c r="J35" i="14" s="1"/>
  <c r="AW74" i="1" s="1"/>
  <c r="BE96" i="14"/>
  <c r="F34" i="14" s="1"/>
  <c r="AZ74" i="1" s="1"/>
  <c r="T96" i="14"/>
  <c r="T95" i="14" s="1"/>
  <c r="T94" i="14" s="1"/>
  <c r="T93" i="14" s="1"/>
  <c r="R96" i="14"/>
  <c r="R95" i="14" s="1"/>
  <c r="P96" i="14"/>
  <c r="P95" i="14" s="1"/>
  <c r="BK96" i="14"/>
  <c r="BK95" i="14" s="1"/>
  <c r="J96" i="14"/>
  <c r="J89" i="14"/>
  <c r="F89" i="14"/>
  <c r="F87" i="14"/>
  <c r="E85" i="14"/>
  <c r="J59" i="14"/>
  <c r="F59" i="14"/>
  <c r="F57" i="14"/>
  <c r="E55" i="14"/>
  <c r="J22" i="14"/>
  <c r="E22" i="14"/>
  <c r="F90" i="14" s="1"/>
  <c r="J21" i="14"/>
  <c r="J16" i="14"/>
  <c r="J57" i="14" s="1"/>
  <c r="E7" i="14"/>
  <c r="E49" i="14" s="1"/>
  <c r="AY73" i="1"/>
  <c r="AX73" i="1"/>
  <c r="BI165" i="13"/>
  <c r="BH165" i="13"/>
  <c r="BG165" i="13"/>
  <c r="BF165" i="13"/>
  <c r="BE165" i="13"/>
  <c r="T165" i="13"/>
  <c r="T164" i="13" s="1"/>
  <c r="R165" i="13"/>
  <c r="R164" i="13" s="1"/>
  <c r="P165" i="13"/>
  <c r="P164" i="13" s="1"/>
  <c r="BK165" i="13"/>
  <c r="BK164" i="13" s="1"/>
  <c r="J164" i="13" s="1"/>
  <c r="J69" i="13" s="1"/>
  <c r="J165" i="13"/>
  <c r="BI159" i="13"/>
  <c r="BH159" i="13"/>
  <c r="BG159" i="13"/>
  <c r="BF159" i="13"/>
  <c r="T159" i="13"/>
  <c r="R159" i="13"/>
  <c r="P159" i="13"/>
  <c r="BK159" i="13"/>
  <c r="J159" i="13"/>
  <c r="BE159" i="13" s="1"/>
  <c r="BI154" i="13"/>
  <c r="BH154" i="13"/>
  <c r="BG154" i="13"/>
  <c r="BF154" i="13"/>
  <c r="T154" i="13"/>
  <c r="R154" i="13"/>
  <c r="P154" i="13"/>
  <c r="BK154" i="13"/>
  <c r="J154" i="13"/>
  <c r="BE154" i="13" s="1"/>
  <c r="BI148" i="13"/>
  <c r="BH148" i="13"/>
  <c r="BG148" i="13"/>
  <c r="BF148" i="13"/>
  <c r="T148" i="13"/>
  <c r="R148" i="13"/>
  <c r="P148" i="13"/>
  <c r="BK148" i="13"/>
  <c r="J148" i="13"/>
  <c r="BE148" i="13" s="1"/>
  <c r="BI144" i="13"/>
  <c r="BH144" i="13"/>
  <c r="BG144" i="13"/>
  <c r="BF144" i="13"/>
  <c r="BE144" i="13"/>
  <c r="T144" i="13"/>
  <c r="T143" i="13" s="1"/>
  <c r="R144" i="13"/>
  <c r="R143" i="13" s="1"/>
  <c r="P144" i="13"/>
  <c r="P143" i="13" s="1"/>
  <c r="BK144" i="13"/>
  <c r="BK143" i="13" s="1"/>
  <c r="J143" i="13" s="1"/>
  <c r="J68" i="13" s="1"/>
  <c r="J144" i="13"/>
  <c r="BI139" i="13"/>
  <c r="BH139" i="13"/>
  <c r="BG139" i="13"/>
  <c r="BF139" i="13"/>
  <c r="T139" i="13"/>
  <c r="R139" i="13"/>
  <c r="P139" i="13"/>
  <c r="BK139" i="13"/>
  <c r="J139" i="13"/>
  <c r="BE139" i="13" s="1"/>
  <c r="BI135" i="13"/>
  <c r="BH135" i="13"/>
  <c r="BG135" i="13"/>
  <c r="BF135" i="13"/>
  <c r="T135" i="13"/>
  <c r="R135" i="13"/>
  <c r="P135" i="13"/>
  <c r="BK135" i="13"/>
  <c r="J135" i="13"/>
  <c r="BE135" i="13" s="1"/>
  <c r="BI132" i="13"/>
  <c r="BH132" i="13"/>
  <c r="BG132" i="13"/>
  <c r="BF132" i="13"/>
  <c r="BE132" i="13"/>
  <c r="T132" i="13"/>
  <c r="R132" i="13"/>
  <c r="P132" i="13"/>
  <c r="BK132" i="13"/>
  <c r="J132" i="13"/>
  <c r="BI128" i="13"/>
  <c r="BH128" i="13"/>
  <c r="BG128" i="13"/>
  <c r="BF128" i="13"/>
  <c r="BE128" i="13"/>
  <c r="T128" i="13"/>
  <c r="R128" i="13"/>
  <c r="P128" i="13"/>
  <c r="BK128" i="13"/>
  <c r="J128" i="13"/>
  <c r="BI123" i="13"/>
  <c r="BH123" i="13"/>
  <c r="BG123" i="13"/>
  <c r="BF123" i="13"/>
  <c r="BE123" i="13"/>
  <c r="T123" i="13"/>
  <c r="R123" i="13"/>
  <c r="P123" i="13"/>
  <c r="BK123" i="13"/>
  <c r="J123" i="13"/>
  <c r="BI119" i="13"/>
  <c r="BH119" i="13"/>
  <c r="BG119" i="13"/>
  <c r="BF119" i="13"/>
  <c r="BE119" i="13"/>
  <c r="T119" i="13"/>
  <c r="R119" i="13"/>
  <c r="P119" i="13"/>
  <c r="BK119" i="13"/>
  <c r="J119" i="13"/>
  <c r="BI114" i="13"/>
  <c r="BH114" i="13"/>
  <c r="BG114" i="13"/>
  <c r="BF114" i="13"/>
  <c r="BE114" i="13"/>
  <c r="T114" i="13"/>
  <c r="T113" i="13" s="1"/>
  <c r="R114" i="13"/>
  <c r="R113" i="13" s="1"/>
  <c r="P114" i="13"/>
  <c r="P113" i="13" s="1"/>
  <c r="BK114" i="13"/>
  <c r="BK113" i="13" s="1"/>
  <c r="J113" i="13" s="1"/>
  <c r="J67" i="13" s="1"/>
  <c r="J114" i="13"/>
  <c r="BI96" i="13"/>
  <c r="F38" i="13" s="1"/>
  <c r="BD73" i="1" s="1"/>
  <c r="BH96" i="13"/>
  <c r="F37" i="13" s="1"/>
  <c r="BC73" i="1" s="1"/>
  <c r="BG96" i="13"/>
  <c r="F36" i="13" s="1"/>
  <c r="BB73" i="1" s="1"/>
  <c r="BF96" i="13"/>
  <c r="J35" i="13" s="1"/>
  <c r="AW73" i="1" s="1"/>
  <c r="T96" i="13"/>
  <c r="T95" i="13" s="1"/>
  <c r="T94" i="13" s="1"/>
  <c r="T93" i="13" s="1"/>
  <c r="R96" i="13"/>
  <c r="R95" i="13" s="1"/>
  <c r="P96" i="13"/>
  <c r="P95" i="13" s="1"/>
  <c r="BK96" i="13"/>
  <c r="BK95" i="13" s="1"/>
  <c r="J96" i="13"/>
  <c r="BE96" i="13" s="1"/>
  <c r="J89" i="13"/>
  <c r="F89" i="13"/>
  <c r="F87" i="13"/>
  <c r="E85" i="13"/>
  <c r="J59" i="13"/>
  <c r="F59" i="13"/>
  <c r="F57" i="13"/>
  <c r="E55" i="13"/>
  <c r="E49" i="13"/>
  <c r="J22" i="13"/>
  <c r="E22" i="13"/>
  <c r="F60" i="13" s="1"/>
  <c r="J21" i="13"/>
  <c r="J16" i="13"/>
  <c r="J87" i="13" s="1"/>
  <c r="E7" i="13"/>
  <c r="E79" i="13" s="1"/>
  <c r="AY70" i="1"/>
  <c r="AX70" i="1"/>
  <c r="BI109" i="12"/>
  <c r="BH109" i="12"/>
  <c r="BG109" i="12"/>
  <c r="BF109" i="12"/>
  <c r="T109" i="12"/>
  <c r="R109" i="12"/>
  <c r="P109" i="12"/>
  <c r="BK109" i="12"/>
  <c r="J109" i="12"/>
  <c r="BE109" i="12" s="1"/>
  <c r="BI103" i="12"/>
  <c r="BH103" i="12"/>
  <c r="BG103" i="12"/>
  <c r="BF103" i="12"/>
  <c r="T103" i="12"/>
  <c r="T102" i="12" s="1"/>
  <c r="R103" i="12"/>
  <c r="R102" i="12" s="1"/>
  <c r="P103" i="12"/>
  <c r="P102" i="12" s="1"/>
  <c r="BK103" i="12"/>
  <c r="BK102" i="12" s="1"/>
  <c r="J102" i="12" s="1"/>
  <c r="J65" i="12" s="1"/>
  <c r="J103" i="12"/>
  <c r="BE103" i="12" s="1"/>
  <c r="BI95" i="12"/>
  <c r="BH95" i="12"/>
  <c r="BG95" i="12"/>
  <c r="BF95" i="12"/>
  <c r="T95" i="12"/>
  <c r="T94" i="12" s="1"/>
  <c r="T93" i="12" s="1"/>
  <c r="R95" i="12"/>
  <c r="R94" i="12" s="1"/>
  <c r="R93" i="12" s="1"/>
  <c r="P95" i="12"/>
  <c r="P94" i="12" s="1"/>
  <c r="BK95" i="12"/>
  <c r="BK94" i="12" s="1"/>
  <c r="J95" i="12"/>
  <c r="BE95" i="12" s="1"/>
  <c r="BI90" i="12"/>
  <c r="F36" i="12" s="1"/>
  <c r="BD70" i="1" s="1"/>
  <c r="BH90" i="12"/>
  <c r="F35" i="12" s="1"/>
  <c r="BC70" i="1" s="1"/>
  <c r="BG90" i="12"/>
  <c r="F34" i="12" s="1"/>
  <c r="BB70" i="1" s="1"/>
  <c r="BF90" i="12"/>
  <c r="F33" i="12" s="1"/>
  <c r="BA70" i="1" s="1"/>
  <c r="BE90" i="12"/>
  <c r="J32" i="12" s="1"/>
  <c r="AV70" i="1" s="1"/>
  <c r="T90" i="12"/>
  <c r="T89" i="12" s="1"/>
  <c r="T88" i="12" s="1"/>
  <c r="R90" i="12"/>
  <c r="R89" i="12" s="1"/>
  <c r="R88" i="12" s="1"/>
  <c r="P90" i="12"/>
  <c r="P89" i="12" s="1"/>
  <c r="P88" i="12" s="1"/>
  <c r="BK90" i="12"/>
  <c r="BK89" i="12" s="1"/>
  <c r="J90" i="12"/>
  <c r="J83" i="12"/>
  <c r="F83" i="12"/>
  <c r="F81" i="12"/>
  <c r="E79" i="12"/>
  <c r="E75" i="12"/>
  <c r="J55" i="12"/>
  <c r="F55" i="12"/>
  <c r="F53" i="12"/>
  <c r="E51" i="12"/>
  <c r="E47" i="12"/>
  <c r="J20" i="12"/>
  <c r="E20" i="12"/>
  <c r="F84" i="12" s="1"/>
  <c r="J19" i="12"/>
  <c r="J14" i="12"/>
  <c r="J53" i="12" s="1"/>
  <c r="E7" i="12"/>
  <c r="AY69" i="1"/>
  <c r="AX69" i="1"/>
  <c r="BI100" i="11"/>
  <c r="BH100" i="11"/>
  <c r="BG100" i="11"/>
  <c r="BF100" i="11"/>
  <c r="T100" i="11"/>
  <c r="T99" i="11" s="1"/>
  <c r="R100" i="11"/>
  <c r="R99" i="11" s="1"/>
  <c r="P100" i="11"/>
  <c r="P99" i="11" s="1"/>
  <c r="BK100" i="11"/>
  <c r="BK99" i="11" s="1"/>
  <c r="J99" i="11" s="1"/>
  <c r="J67" i="11" s="1"/>
  <c r="J100" i="11"/>
  <c r="BE100" i="11" s="1"/>
  <c r="BI97" i="11"/>
  <c r="BH97" i="11"/>
  <c r="BG97" i="11"/>
  <c r="BF97" i="11"/>
  <c r="T97" i="11"/>
  <c r="R97" i="11"/>
  <c r="P97" i="11"/>
  <c r="BK97" i="11"/>
  <c r="J97" i="11"/>
  <c r="BE97" i="11" s="1"/>
  <c r="BI94" i="11"/>
  <c r="F38" i="11" s="1"/>
  <c r="BD69" i="1" s="1"/>
  <c r="BH94" i="11"/>
  <c r="F37" i="11" s="1"/>
  <c r="BC69" i="1" s="1"/>
  <c r="BG94" i="11"/>
  <c r="F36" i="11" s="1"/>
  <c r="BB69" i="1" s="1"/>
  <c r="BF94" i="11"/>
  <c r="J35" i="11" s="1"/>
  <c r="AW69" i="1" s="1"/>
  <c r="BE94" i="11"/>
  <c r="T94" i="11"/>
  <c r="T93" i="11" s="1"/>
  <c r="R94" i="11"/>
  <c r="R93" i="11" s="1"/>
  <c r="P94" i="11"/>
  <c r="P93" i="11" s="1"/>
  <c r="P92" i="11" s="1"/>
  <c r="P91" i="11" s="1"/>
  <c r="AU69" i="1" s="1"/>
  <c r="BK94" i="11"/>
  <c r="BK93" i="11" s="1"/>
  <c r="J94" i="11"/>
  <c r="J87" i="11"/>
  <c r="F87" i="11"/>
  <c r="J85" i="11"/>
  <c r="F85" i="11"/>
  <c r="E83" i="11"/>
  <c r="F60" i="11"/>
  <c r="J59" i="11"/>
  <c r="F59" i="11"/>
  <c r="F57" i="11"/>
  <c r="E55" i="11"/>
  <c r="J22" i="11"/>
  <c r="E22" i="11"/>
  <c r="F88" i="11" s="1"/>
  <c r="J21" i="11"/>
  <c r="J16" i="11"/>
  <c r="J57" i="11" s="1"/>
  <c r="E7" i="11"/>
  <c r="E77" i="11" s="1"/>
  <c r="R193" i="10"/>
  <c r="P172" i="10"/>
  <c r="AY68" i="1"/>
  <c r="AX68" i="1"/>
  <c r="BI196" i="10"/>
  <c r="BH196" i="10"/>
  <c r="BG196" i="10"/>
  <c r="BF196" i="10"/>
  <c r="T196" i="10"/>
  <c r="R196" i="10"/>
  <c r="P196" i="10"/>
  <c r="BK196" i="10"/>
  <c r="J196" i="10"/>
  <c r="BE196" i="10" s="1"/>
  <c r="BI194" i="10"/>
  <c r="BH194" i="10"/>
  <c r="BG194" i="10"/>
  <c r="BF194" i="10"/>
  <c r="T194" i="10"/>
  <c r="T193" i="10" s="1"/>
  <c r="R194" i="10"/>
  <c r="P194" i="10"/>
  <c r="BK194" i="10"/>
  <c r="BK193" i="10" s="1"/>
  <c r="J193" i="10" s="1"/>
  <c r="J71" i="10" s="1"/>
  <c r="J194" i="10"/>
  <c r="BE194" i="10" s="1"/>
  <c r="BI188" i="10"/>
  <c r="BH188" i="10"/>
  <c r="BG188" i="10"/>
  <c r="BF188" i="10"/>
  <c r="T188" i="10"/>
  <c r="R188" i="10"/>
  <c r="P188" i="10"/>
  <c r="BK188" i="10"/>
  <c r="J188" i="10"/>
  <c r="BE188" i="10" s="1"/>
  <c r="BI183" i="10"/>
  <c r="BH183" i="10"/>
  <c r="BG183" i="10"/>
  <c r="BF183" i="10"/>
  <c r="BE183" i="10"/>
  <c r="T183" i="10"/>
  <c r="R183" i="10"/>
  <c r="P183" i="10"/>
  <c r="BK183" i="10"/>
  <c r="J183" i="10"/>
  <c r="BI177" i="10"/>
  <c r="BH177" i="10"/>
  <c r="BG177" i="10"/>
  <c r="BF177" i="10"/>
  <c r="T177" i="10"/>
  <c r="T172" i="10" s="1"/>
  <c r="R177" i="10"/>
  <c r="P177" i="10"/>
  <c r="BK177" i="10"/>
  <c r="J177" i="10"/>
  <c r="BE177" i="10" s="1"/>
  <c r="BI173" i="10"/>
  <c r="BH173" i="10"/>
  <c r="BG173" i="10"/>
  <c r="BF173" i="10"/>
  <c r="BE173" i="10"/>
  <c r="T173" i="10"/>
  <c r="R173" i="10"/>
  <c r="P173" i="10"/>
  <c r="BK173" i="10"/>
  <c r="BK172" i="10" s="1"/>
  <c r="J172" i="10" s="1"/>
  <c r="J70" i="10" s="1"/>
  <c r="J173" i="10"/>
  <c r="BI169" i="10"/>
  <c r="BH169" i="10"/>
  <c r="BG169" i="10"/>
  <c r="BF169" i="10"/>
  <c r="T169" i="10"/>
  <c r="R169" i="10"/>
  <c r="P169" i="10"/>
  <c r="BK169" i="10"/>
  <c r="J169" i="10"/>
  <c r="BE169" i="10" s="1"/>
  <c r="BI167" i="10"/>
  <c r="BH167" i="10"/>
  <c r="BG167" i="10"/>
  <c r="BF167" i="10"/>
  <c r="T167" i="10"/>
  <c r="R167" i="10"/>
  <c r="P167" i="10"/>
  <c r="BK167" i="10"/>
  <c r="J167" i="10"/>
  <c r="BE167" i="10" s="1"/>
  <c r="BI164" i="10"/>
  <c r="BH164" i="10"/>
  <c r="BG164" i="10"/>
  <c r="BF164" i="10"/>
  <c r="T164" i="10"/>
  <c r="R164" i="10"/>
  <c r="P164" i="10"/>
  <c r="BK164" i="10"/>
  <c r="J164" i="10"/>
  <c r="BE164" i="10" s="1"/>
  <c r="BI161" i="10"/>
  <c r="BH161" i="10"/>
  <c r="BG161" i="10"/>
  <c r="BF161" i="10"/>
  <c r="BE161" i="10"/>
  <c r="T161" i="10"/>
  <c r="R161" i="10"/>
  <c r="R157" i="10" s="1"/>
  <c r="P161" i="10"/>
  <c r="P157" i="10" s="1"/>
  <c r="BK161" i="10"/>
  <c r="J161" i="10"/>
  <c r="BI158" i="10"/>
  <c r="BH158" i="10"/>
  <c r="BG158" i="10"/>
  <c r="BF158" i="10"/>
  <c r="T158" i="10"/>
  <c r="T157" i="10" s="1"/>
  <c r="R158" i="10"/>
  <c r="P158" i="10"/>
  <c r="BK158" i="10"/>
  <c r="BK157" i="10" s="1"/>
  <c r="J157" i="10" s="1"/>
  <c r="J69" i="10" s="1"/>
  <c r="J158" i="10"/>
  <c r="BE158" i="10" s="1"/>
  <c r="BI154" i="10"/>
  <c r="BH154" i="10"/>
  <c r="BG154" i="10"/>
  <c r="BF154" i="10"/>
  <c r="T154" i="10"/>
  <c r="R154" i="10"/>
  <c r="P154" i="10"/>
  <c r="BK154" i="10"/>
  <c r="J154" i="10"/>
  <c r="BE154" i="10" s="1"/>
  <c r="BI146" i="10"/>
  <c r="BH146" i="10"/>
  <c r="BG146" i="10"/>
  <c r="BF146" i="10"/>
  <c r="BE146" i="10"/>
  <c r="T146" i="10"/>
  <c r="R146" i="10"/>
  <c r="P146" i="10"/>
  <c r="BK146" i="10"/>
  <c r="J146" i="10"/>
  <c r="BI143" i="10"/>
  <c r="BH143" i="10"/>
  <c r="BG143" i="10"/>
  <c r="BF143" i="10"/>
  <c r="T143" i="10"/>
  <c r="R143" i="10"/>
  <c r="P143" i="10"/>
  <c r="BK143" i="10"/>
  <c r="J143" i="10"/>
  <c r="BE143" i="10" s="1"/>
  <c r="BI140" i="10"/>
  <c r="BH140" i="10"/>
  <c r="BG140" i="10"/>
  <c r="BF140" i="10"/>
  <c r="BE140" i="10"/>
  <c r="T140" i="10"/>
  <c r="R140" i="10"/>
  <c r="P140" i="10"/>
  <c r="BK140" i="10"/>
  <c r="J140" i="10"/>
  <c r="BI135" i="10"/>
  <c r="BH135" i="10"/>
  <c r="BG135" i="10"/>
  <c r="BF135" i="10"/>
  <c r="T135" i="10"/>
  <c r="R135" i="10"/>
  <c r="P135" i="10"/>
  <c r="BK135" i="10"/>
  <c r="J135" i="10"/>
  <c r="BE135" i="10" s="1"/>
  <c r="BI131" i="10"/>
  <c r="BH131" i="10"/>
  <c r="BG131" i="10"/>
  <c r="BF131" i="10"/>
  <c r="BE131" i="10"/>
  <c r="T131" i="10"/>
  <c r="R131" i="10"/>
  <c r="P131" i="10"/>
  <c r="BK131" i="10"/>
  <c r="J131" i="10"/>
  <c r="BI128" i="10"/>
  <c r="BH128" i="10"/>
  <c r="BG128" i="10"/>
  <c r="BF128" i="10"/>
  <c r="T128" i="10"/>
  <c r="R128" i="10"/>
  <c r="P128" i="10"/>
  <c r="BK128" i="10"/>
  <c r="J128" i="10"/>
  <c r="BE128" i="10" s="1"/>
  <c r="BI123" i="10"/>
  <c r="BH123" i="10"/>
  <c r="BG123" i="10"/>
  <c r="BF123" i="10"/>
  <c r="BE123" i="10"/>
  <c r="T123" i="10"/>
  <c r="T122" i="10" s="1"/>
  <c r="R123" i="10"/>
  <c r="R122" i="10" s="1"/>
  <c r="P123" i="10"/>
  <c r="P122" i="10" s="1"/>
  <c r="BK123" i="10"/>
  <c r="BK122" i="10" s="1"/>
  <c r="J122" i="10" s="1"/>
  <c r="J68" i="10" s="1"/>
  <c r="J123" i="10"/>
  <c r="BI118" i="10"/>
  <c r="BH118" i="10"/>
  <c r="BG118" i="10"/>
  <c r="BF118" i="10"/>
  <c r="T118" i="10"/>
  <c r="T117" i="10" s="1"/>
  <c r="R118" i="10"/>
  <c r="R117" i="10" s="1"/>
  <c r="P118" i="10"/>
  <c r="P117" i="10" s="1"/>
  <c r="BK118" i="10"/>
  <c r="BK117" i="10" s="1"/>
  <c r="J117" i="10" s="1"/>
  <c r="J67" i="10" s="1"/>
  <c r="J118" i="10"/>
  <c r="BE118" i="10" s="1"/>
  <c r="BI98" i="10"/>
  <c r="F38" i="10" s="1"/>
  <c r="BD68" i="1" s="1"/>
  <c r="BH98" i="10"/>
  <c r="F37" i="10" s="1"/>
  <c r="BC68" i="1" s="1"/>
  <c r="BG98" i="10"/>
  <c r="F36" i="10" s="1"/>
  <c r="BB68" i="1" s="1"/>
  <c r="BF98" i="10"/>
  <c r="J35" i="10" s="1"/>
  <c r="AW68" i="1" s="1"/>
  <c r="T98" i="10"/>
  <c r="T97" i="10" s="1"/>
  <c r="R98" i="10"/>
  <c r="R97" i="10" s="1"/>
  <c r="P98" i="10"/>
  <c r="P97" i="10" s="1"/>
  <c r="BK98" i="10"/>
  <c r="BK97" i="10" s="1"/>
  <c r="J98" i="10"/>
  <c r="BE98" i="10" s="1"/>
  <c r="J91" i="10"/>
  <c r="F91" i="10"/>
  <c r="F89" i="10"/>
  <c r="E87" i="10"/>
  <c r="E81" i="10"/>
  <c r="J59" i="10"/>
  <c r="F59" i="10"/>
  <c r="F57" i="10"/>
  <c r="E55" i="10"/>
  <c r="E49" i="10"/>
  <c r="J22" i="10"/>
  <c r="E22" i="10"/>
  <c r="F60" i="10" s="1"/>
  <c r="J21" i="10"/>
  <c r="J16" i="10"/>
  <c r="J57" i="10" s="1"/>
  <c r="E7" i="10"/>
  <c r="P123" i="9"/>
  <c r="R118" i="9"/>
  <c r="T112" i="9"/>
  <c r="AY65" i="1"/>
  <c r="AX65" i="1"/>
  <c r="BI139" i="9"/>
  <c r="BH139" i="9"/>
  <c r="BG139" i="9"/>
  <c r="BF139" i="9"/>
  <c r="BE139" i="9"/>
  <c r="T139" i="9"/>
  <c r="R139" i="9"/>
  <c r="P139" i="9"/>
  <c r="BK139" i="9"/>
  <c r="J139" i="9"/>
  <c r="BI132" i="9"/>
  <c r="BH132" i="9"/>
  <c r="BG132" i="9"/>
  <c r="BF132" i="9"/>
  <c r="T132" i="9"/>
  <c r="R132" i="9"/>
  <c r="R123" i="9" s="1"/>
  <c r="P132" i="9"/>
  <c r="BK132" i="9"/>
  <c r="J132" i="9"/>
  <c r="BE132" i="9" s="1"/>
  <c r="BI124" i="9"/>
  <c r="BH124" i="9"/>
  <c r="BG124" i="9"/>
  <c r="BF124" i="9"/>
  <c r="BE124" i="9"/>
  <c r="T124" i="9"/>
  <c r="T123" i="9" s="1"/>
  <c r="R124" i="9"/>
  <c r="P124" i="9"/>
  <c r="BK124" i="9"/>
  <c r="BK123" i="9" s="1"/>
  <c r="J123" i="9" s="1"/>
  <c r="J65" i="9" s="1"/>
  <c r="J124" i="9"/>
  <c r="BI122" i="9"/>
  <c r="BH122" i="9"/>
  <c r="BG122" i="9"/>
  <c r="BF122" i="9"/>
  <c r="T122" i="9"/>
  <c r="R122" i="9"/>
  <c r="P122" i="9"/>
  <c r="BK122" i="9"/>
  <c r="J122" i="9"/>
  <c r="BE122" i="9" s="1"/>
  <c r="BI121" i="9"/>
  <c r="BH121" i="9"/>
  <c r="BG121" i="9"/>
  <c r="BF121" i="9"/>
  <c r="T121" i="9"/>
  <c r="R121" i="9"/>
  <c r="P121" i="9"/>
  <c r="BK121" i="9"/>
  <c r="J121" i="9"/>
  <c r="BE121" i="9" s="1"/>
  <c r="BI120" i="9"/>
  <c r="BH120" i="9"/>
  <c r="BG120" i="9"/>
  <c r="BF120" i="9"/>
  <c r="T120" i="9"/>
  <c r="T118" i="9" s="1"/>
  <c r="R120" i="9"/>
  <c r="P120" i="9"/>
  <c r="BK120" i="9"/>
  <c r="BK118" i="9" s="1"/>
  <c r="J118" i="9" s="1"/>
  <c r="J64" i="9" s="1"/>
  <c r="J120" i="9"/>
  <c r="BE120" i="9" s="1"/>
  <c r="BI119" i="9"/>
  <c r="BH119" i="9"/>
  <c r="BG119" i="9"/>
  <c r="BF119" i="9"/>
  <c r="T119" i="9"/>
  <c r="R119" i="9"/>
  <c r="P119" i="9"/>
  <c r="P118" i="9" s="1"/>
  <c r="BK119" i="9"/>
  <c r="J119" i="9"/>
  <c r="BE119" i="9" s="1"/>
  <c r="BI113" i="9"/>
  <c r="BH113" i="9"/>
  <c r="BG113" i="9"/>
  <c r="BF113" i="9"/>
  <c r="BE113" i="9"/>
  <c r="T113" i="9"/>
  <c r="R113" i="9"/>
  <c r="R112" i="9" s="1"/>
  <c r="P113" i="9"/>
  <c r="P112" i="9" s="1"/>
  <c r="BK113" i="9"/>
  <c r="BK112" i="9" s="1"/>
  <c r="J112" i="9" s="1"/>
  <c r="J63" i="9" s="1"/>
  <c r="J113" i="9"/>
  <c r="BI108" i="9"/>
  <c r="BH108" i="9"/>
  <c r="BG108" i="9"/>
  <c r="BF108" i="9"/>
  <c r="T108" i="9"/>
  <c r="R108" i="9"/>
  <c r="P108" i="9"/>
  <c r="BK108" i="9"/>
  <c r="J108" i="9"/>
  <c r="BE108" i="9" s="1"/>
  <c r="BI98" i="9"/>
  <c r="BH98" i="9"/>
  <c r="BG98" i="9"/>
  <c r="F34" i="9" s="1"/>
  <c r="BB65" i="1" s="1"/>
  <c r="BF98" i="9"/>
  <c r="J33" i="9" s="1"/>
  <c r="AW65" i="1" s="1"/>
  <c r="T98" i="9"/>
  <c r="R98" i="9"/>
  <c r="P98" i="9"/>
  <c r="P89" i="9" s="1"/>
  <c r="P88" i="9" s="1"/>
  <c r="P87" i="9" s="1"/>
  <c r="AU65" i="1" s="1"/>
  <c r="BK98" i="9"/>
  <c r="J98" i="9"/>
  <c r="BE98" i="9" s="1"/>
  <c r="BI90" i="9"/>
  <c r="F36" i="9" s="1"/>
  <c r="BD65" i="1" s="1"/>
  <c r="BH90" i="9"/>
  <c r="F35" i="9" s="1"/>
  <c r="BC65" i="1" s="1"/>
  <c r="BG90" i="9"/>
  <c r="BF90" i="9"/>
  <c r="F33" i="9" s="1"/>
  <c r="BA65" i="1" s="1"/>
  <c r="T90" i="9"/>
  <c r="T89" i="9" s="1"/>
  <c r="T88" i="9" s="1"/>
  <c r="T87" i="9" s="1"/>
  <c r="R90" i="9"/>
  <c r="R89" i="9" s="1"/>
  <c r="R88" i="9" s="1"/>
  <c r="R87" i="9" s="1"/>
  <c r="P90" i="9"/>
  <c r="BK90" i="9"/>
  <c r="BK89" i="9" s="1"/>
  <c r="J90" i="9"/>
  <c r="BE90" i="9" s="1"/>
  <c r="J83" i="9"/>
  <c r="F83" i="9"/>
  <c r="F81" i="9"/>
  <c r="E79" i="9"/>
  <c r="J55" i="9"/>
  <c r="F55" i="9"/>
  <c r="F53" i="9"/>
  <c r="E51" i="9"/>
  <c r="E47" i="9"/>
  <c r="J20" i="9"/>
  <c r="E20" i="9"/>
  <c r="F84" i="9" s="1"/>
  <c r="J19" i="9"/>
  <c r="J14" i="9"/>
  <c r="J53" i="9" s="1"/>
  <c r="E7" i="9"/>
  <c r="E75" i="9" s="1"/>
  <c r="R129" i="8"/>
  <c r="AY64" i="1"/>
  <c r="AX64" i="1"/>
  <c r="BI130" i="8"/>
  <c r="BH130" i="8"/>
  <c r="BG130" i="8"/>
  <c r="BF130" i="8"/>
  <c r="T130" i="8"/>
  <c r="T129" i="8" s="1"/>
  <c r="R130" i="8"/>
  <c r="P130" i="8"/>
  <c r="P129" i="8" s="1"/>
  <c r="BK130" i="8"/>
  <c r="BK129" i="8" s="1"/>
  <c r="J129" i="8" s="1"/>
  <c r="J67" i="8" s="1"/>
  <c r="J130" i="8"/>
  <c r="BE130" i="8" s="1"/>
  <c r="BI127" i="8"/>
  <c r="BH127" i="8"/>
  <c r="BG127" i="8"/>
  <c r="BF127" i="8"/>
  <c r="T127" i="8"/>
  <c r="R127" i="8"/>
  <c r="P127" i="8"/>
  <c r="BK127" i="8"/>
  <c r="J127" i="8"/>
  <c r="BE127" i="8" s="1"/>
  <c r="BI126" i="8"/>
  <c r="BH126" i="8"/>
  <c r="BG126" i="8"/>
  <c r="BF126" i="8"/>
  <c r="BE126" i="8"/>
  <c r="T126" i="8"/>
  <c r="R126" i="8"/>
  <c r="P126" i="8"/>
  <c r="BK126" i="8"/>
  <c r="J126" i="8"/>
  <c r="BI125" i="8"/>
  <c r="BH125" i="8"/>
  <c r="BG125" i="8"/>
  <c r="BF125" i="8"/>
  <c r="T125" i="8"/>
  <c r="R125" i="8"/>
  <c r="P125" i="8"/>
  <c r="BK125" i="8"/>
  <c r="J125" i="8"/>
  <c r="BE125" i="8" s="1"/>
  <c r="BI124" i="8"/>
  <c r="BH124" i="8"/>
  <c r="BG124" i="8"/>
  <c r="BF124" i="8"/>
  <c r="BE124" i="8"/>
  <c r="T124" i="8"/>
  <c r="R124" i="8"/>
  <c r="P124" i="8"/>
  <c r="BK124" i="8"/>
  <c r="J124" i="8"/>
  <c r="BI122" i="8"/>
  <c r="BH122" i="8"/>
  <c r="BG122" i="8"/>
  <c r="BF122" i="8"/>
  <c r="T122" i="8"/>
  <c r="R122" i="8"/>
  <c r="P122" i="8"/>
  <c r="BK122" i="8"/>
  <c r="J122" i="8"/>
  <c r="BE122" i="8" s="1"/>
  <c r="BI121" i="8"/>
  <c r="BH121" i="8"/>
  <c r="BG121" i="8"/>
  <c r="BF121" i="8"/>
  <c r="BE121" i="8"/>
  <c r="T121" i="8"/>
  <c r="R121" i="8"/>
  <c r="P121" i="8"/>
  <c r="BK121" i="8"/>
  <c r="J121" i="8"/>
  <c r="BI120" i="8"/>
  <c r="BH120" i="8"/>
  <c r="BG120" i="8"/>
  <c r="BF120" i="8"/>
  <c r="T120" i="8"/>
  <c r="R120" i="8"/>
  <c r="P120" i="8"/>
  <c r="BK120" i="8"/>
  <c r="J120" i="8"/>
  <c r="BE120" i="8" s="1"/>
  <c r="BI119" i="8"/>
  <c r="BH119" i="8"/>
  <c r="BG119" i="8"/>
  <c r="BF119" i="8"/>
  <c r="BE119" i="8"/>
  <c r="T119" i="8"/>
  <c r="R119" i="8"/>
  <c r="P119" i="8"/>
  <c r="BK119" i="8"/>
  <c r="J119" i="8"/>
  <c r="BI118" i="8"/>
  <c r="BH118" i="8"/>
  <c r="BG118" i="8"/>
  <c r="BF118" i="8"/>
  <c r="T118" i="8"/>
  <c r="R118" i="8"/>
  <c r="P118" i="8"/>
  <c r="BK118" i="8"/>
  <c r="J118" i="8"/>
  <c r="BE118" i="8" s="1"/>
  <c r="BI117" i="8"/>
  <c r="BH117" i="8"/>
  <c r="BG117" i="8"/>
  <c r="BF117" i="8"/>
  <c r="BE117" i="8"/>
  <c r="T117" i="8"/>
  <c r="R117" i="8"/>
  <c r="P117" i="8"/>
  <c r="BK117" i="8"/>
  <c r="J117" i="8"/>
  <c r="BI116" i="8"/>
  <c r="BH116" i="8"/>
  <c r="BG116" i="8"/>
  <c r="BF116" i="8"/>
  <c r="T116" i="8"/>
  <c r="R116" i="8"/>
  <c r="P116" i="8"/>
  <c r="BK116" i="8"/>
  <c r="J116" i="8"/>
  <c r="BE116" i="8" s="1"/>
  <c r="BI115" i="8"/>
  <c r="BH115" i="8"/>
  <c r="BG115" i="8"/>
  <c r="BF115" i="8"/>
  <c r="BE115" i="8"/>
  <c r="T115" i="8"/>
  <c r="R115" i="8"/>
  <c r="P115" i="8"/>
  <c r="BK115" i="8"/>
  <c r="J115" i="8"/>
  <c r="BI114" i="8"/>
  <c r="BH114" i="8"/>
  <c r="BG114" i="8"/>
  <c r="BF114" i="8"/>
  <c r="T114" i="8"/>
  <c r="R114" i="8"/>
  <c r="P114" i="8"/>
  <c r="BK114" i="8"/>
  <c r="J114" i="8"/>
  <c r="BE114" i="8" s="1"/>
  <c r="BI113" i="8"/>
  <c r="BH113" i="8"/>
  <c r="BG113" i="8"/>
  <c r="BF113" i="8"/>
  <c r="BE113" i="8"/>
  <c r="T113" i="8"/>
  <c r="R113" i="8"/>
  <c r="P113" i="8"/>
  <c r="BK113" i="8"/>
  <c r="J113" i="8"/>
  <c r="BI112" i="8"/>
  <c r="BH112" i="8"/>
  <c r="BG112" i="8"/>
  <c r="BF112" i="8"/>
  <c r="T112" i="8"/>
  <c r="R112" i="8"/>
  <c r="P112" i="8"/>
  <c r="BK112" i="8"/>
  <c r="J112" i="8"/>
  <c r="BE112" i="8" s="1"/>
  <c r="BI111" i="8"/>
  <c r="BH111" i="8"/>
  <c r="BG111" i="8"/>
  <c r="BF111" i="8"/>
  <c r="BE111" i="8"/>
  <c r="T111" i="8"/>
  <c r="R111" i="8"/>
  <c r="P111" i="8"/>
  <c r="BK111" i="8"/>
  <c r="J111" i="8"/>
  <c r="BI110" i="8"/>
  <c r="BH110" i="8"/>
  <c r="BG110" i="8"/>
  <c r="BF110" i="8"/>
  <c r="T110" i="8"/>
  <c r="R110" i="8"/>
  <c r="P110" i="8"/>
  <c r="BK110" i="8"/>
  <c r="J110" i="8"/>
  <c r="BE110" i="8" s="1"/>
  <c r="BI109" i="8"/>
  <c r="BH109" i="8"/>
  <c r="BG109" i="8"/>
  <c r="BF109" i="8"/>
  <c r="BE109" i="8"/>
  <c r="T109" i="8"/>
  <c r="R109" i="8"/>
  <c r="P109" i="8"/>
  <c r="BK109" i="8"/>
  <c r="J109" i="8"/>
  <c r="BI108" i="8"/>
  <c r="BH108" i="8"/>
  <c r="BG108" i="8"/>
  <c r="BF108" i="8"/>
  <c r="T108" i="8"/>
  <c r="R108" i="8"/>
  <c r="P108" i="8"/>
  <c r="BK108" i="8"/>
  <c r="J108" i="8"/>
  <c r="BE108" i="8" s="1"/>
  <c r="BI107" i="8"/>
  <c r="BH107" i="8"/>
  <c r="BG107" i="8"/>
  <c r="BF107" i="8"/>
  <c r="BE107" i="8"/>
  <c r="T107" i="8"/>
  <c r="R107" i="8"/>
  <c r="P107" i="8"/>
  <c r="BK107" i="8"/>
  <c r="J107" i="8"/>
  <c r="BI105" i="8"/>
  <c r="BH105" i="8"/>
  <c r="BG105" i="8"/>
  <c r="BF105" i="8"/>
  <c r="T105" i="8"/>
  <c r="R105" i="8"/>
  <c r="P105" i="8"/>
  <c r="BK105" i="8"/>
  <c r="J105" i="8"/>
  <c r="BE105" i="8" s="1"/>
  <c r="BI104" i="8"/>
  <c r="BH104" i="8"/>
  <c r="BG104" i="8"/>
  <c r="BF104" i="8"/>
  <c r="BE104" i="8"/>
  <c r="T104" i="8"/>
  <c r="R104" i="8"/>
  <c r="P104" i="8"/>
  <c r="BK104" i="8"/>
  <c r="J104" i="8"/>
  <c r="BI103" i="8"/>
  <c r="BH103" i="8"/>
  <c r="BG103" i="8"/>
  <c r="BF103" i="8"/>
  <c r="T103" i="8"/>
  <c r="R103" i="8"/>
  <c r="P103" i="8"/>
  <c r="BK103" i="8"/>
  <c r="J103" i="8"/>
  <c r="BE103" i="8" s="1"/>
  <c r="BI101" i="8"/>
  <c r="BH101" i="8"/>
  <c r="BG101" i="8"/>
  <c r="BF101" i="8"/>
  <c r="BE101" i="8"/>
  <c r="T101" i="8"/>
  <c r="R101" i="8"/>
  <c r="P101" i="8"/>
  <c r="BK101" i="8"/>
  <c r="J101" i="8"/>
  <c r="BI99" i="8"/>
  <c r="BH99" i="8"/>
  <c r="BG99" i="8"/>
  <c r="BF99" i="8"/>
  <c r="T99" i="8"/>
  <c r="R99" i="8"/>
  <c r="P99" i="8"/>
  <c r="BK99" i="8"/>
  <c r="J99" i="8"/>
  <c r="BE99" i="8" s="1"/>
  <c r="BI98" i="8"/>
  <c r="BH98" i="8"/>
  <c r="BG98" i="8"/>
  <c r="BF98" i="8"/>
  <c r="BE98" i="8"/>
  <c r="T98" i="8"/>
  <c r="R98" i="8"/>
  <c r="P98" i="8"/>
  <c r="BK98" i="8"/>
  <c r="J98" i="8"/>
  <c r="BI97" i="8"/>
  <c r="BH97" i="8"/>
  <c r="BG97" i="8"/>
  <c r="BF97" i="8"/>
  <c r="T97" i="8"/>
  <c r="R97" i="8"/>
  <c r="P97" i="8"/>
  <c r="BK97" i="8"/>
  <c r="J97" i="8"/>
  <c r="BE97" i="8" s="1"/>
  <c r="BI96" i="8"/>
  <c r="BH96" i="8"/>
  <c r="BG96" i="8"/>
  <c r="BF96" i="8"/>
  <c r="F35" i="8" s="1"/>
  <c r="BA64" i="1" s="1"/>
  <c r="BE96" i="8"/>
  <c r="T96" i="8"/>
  <c r="R96" i="8"/>
  <c r="P96" i="8"/>
  <c r="BK96" i="8"/>
  <c r="J96" i="8"/>
  <c r="BI94" i="8"/>
  <c r="F38" i="8" s="1"/>
  <c r="BD64" i="1" s="1"/>
  <c r="BH94" i="8"/>
  <c r="F37" i="8" s="1"/>
  <c r="BC64" i="1" s="1"/>
  <c r="BG94" i="8"/>
  <c r="F36" i="8" s="1"/>
  <c r="BB64" i="1" s="1"/>
  <c r="BF94" i="8"/>
  <c r="J35" i="8" s="1"/>
  <c r="AW64" i="1" s="1"/>
  <c r="T94" i="8"/>
  <c r="T93" i="8" s="1"/>
  <c r="T92" i="8" s="1"/>
  <c r="T91" i="8" s="1"/>
  <c r="R94" i="8"/>
  <c r="R93" i="8" s="1"/>
  <c r="R92" i="8" s="1"/>
  <c r="R91" i="8" s="1"/>
  <c r="P94" i="8"/>
  <c r="P93" i="8" s="1"/>
  <c r="BK94" i="8"/>
  <c r="BK93" i="8" s="1"/>
  <c r="J94" i="8"/>
  <c r="BE94" i="8" s="1"/>
  <c r="J87" i="8"/>
  <c r="F87" i="8"/>
  <c r="F85" i="8"/>
  <c r="E83" i="8"/>
  <c r="E77" i="8"/>
  <c r="J59" i="8"/>
  <c r="F59" i="8"/>
  <c r="F57" i="8"/>
  <c r="E55" i="8"/>
  <c r="E49" i="8"/>
  <c r="J22" i="8"/>
  <c r="E22" i="8"/>
  <c r="F60" i="8" s="1"/>
  <c r="J21" i="8"/>
  <c r="J16" i="8"/>
  <c r="J57" i="8" s="1"/>
  <c r="E7" i="8"/>
  <c r="P129" i="7"/>
  <c r="AY62" i="1"/>
  <c r="AX62" i="1"/>
  <c r="BI130" i="7"/>
  <c r="BH130" i="7"/>
  <c r="BG130" i="7"/>
  <c r="BF130" i="7"/>
  <c r="T130" i="7"/>
  <c r="T129" i="7" s="1"/>
  <c r="R130" i="7"/>
  <c r="R129" i="7" s="1"/>
  <c r="P130" i="7"/>
  <c r="BK130" i="7"/>
  <c r="BK129" i="7" s="1"/>
  <c r="J129" i="7" s="1"/>
  <c r="J67" i="7" s="1"/>
  <c r="J130" i="7"/>
  <c r="BE130" i="7" s="1"/>
  <c r="BI127" i="7"/>
  <c r="BH127" i="7"/>
  <c r="BG127" i="7"/>
  <c r="BF127" i="7"/>
  <c r="T127" i="7"/>
  <c r="R127" i="7"/>
  <c r="P127" i="7"/>
  <c r="BK127" i="7"/>
  <c r="J127" i="7"/>
  <c r="BE127" i="7" s="1"/>
  <c r="BI126" i="7"/>
  <c r="BH126" i="7"/>
  <c r="BG126" i="7"/>
  <c r="BF126" i="7"/>
  <c r="T126" i="7"/>
  <c r="R126" i="7"/>
  <c r="P126" i="7"/>
  <c r="BK126" i="7"/>
  <c r="J126" i="7"/>
  <c r="BE126" i="7" s="1"/>
  <c r="BI125" i="7"/>
  <c r="BH125" i="7"/>
  <c r="BG125" i="7"/>
  <c r="BF125" i="7"/>
  <c r="T125" i="7"/>
  <c r="R125" i="7"/>
  <c r="P125" i="7"/>
  <c r="BK125" i="7"/>
  <c r="J125" i="7"/>
  <c r="BE125" i="7" s="1"/>
  <c r="BI124" i="7"/>
  <c r="BH124" i="7"/>
  <c r="BG124" i="7"/>
  <c r="BF124" i="7"/>
  <c r="T124" i="7"/>
  <c r="R124" i="7"/>
  <c r="P124" i="7"/>
  <c r="BK124" i="7"/>
  <c r="J124" i="7"/>
  <c r="BE124" i="7" s="1"/>
  <c r="BI122" i="7"/>
  <c r="BH122" i="7"/>
  <c r="BG122" i="7"/>
  <c r="BF122" i="7"/>
  <c r="T122" i="7"/>
  <c r="R122" i="7"/>
  <c r="P122" i="7"/>
  <c r="BK122" i="7"/>
  <c r="J122" i="7"/>
  <c r="BE122" i="7" s="1"/>
  <c r="BI121" i="7"/>
  <c r="BH121" i="7"/>
  <c r="BG121" i="7"/>
  <c r="BF121" i="7"/>
  <c r="T121" i="7"/>
  <c r="R121" i="7"/>
  <c r="P121" i="7"/>
  <c r="BK121" i="7"/>
  <c r="J121" i="7"/>
  <c r="BE121" i="7" s="1"/>
  <c r="BI120" i="7"/>
  <c r="BH120" i="7"/>
  <c r="BG120" i="7"/>
  <c r="BF120" i="7"/>
  <c r="T120" i="7"/>
  <c r="R120" i="7"/>
  <c r="P120" i="7"/>
  <c r="BK120" i="7"/>
  <c r="J120" i="7"/>
  <c r="BE120" i="7" s="1"/>
  <c r="BI119" i="7"/>
  <c r="BH119" i="7"/>
  <c r="BG119" i="7"/>
  <c r="BF119" i="7"/>
  <c r="T119" i="7"/>
  <c r="R119" i="7"/>
  <c r="P119" i="7"/>
  <c r="BK119" i="7"/>
  <c r="J119" i="7"/>
  <c r="BE119" i="7" s="1"/>
  <c r="BI118" i="7"/>
  <c r="BH118" i="7"/>
  <c r="BG118" i="7"/>
  <c r="BF118" i="7"/>
  <c r="T118" i="7"/>
  <c r="R118" i="7"/>
  <c r="P118" i="7"/>
  <c r="BK118" i="7"/>
  <c r="J118" i="7"/>
  <c r="BE118" i="7" s="1"/>
  <c r="BI117" i="7"/>
  <c r="BH117" i="7"/>
  <c r="BG117" i="7"/>
  <c r="BF117" i="7"/>
  <c r="T117" i="7"/>
  <c r="R117" i="7"/>
  <c r="P117" i="7"/>
  <c r="BK117" i="7"/>
  <c r="J117" i="7"/>
  <c r="BE117" i="7" s="1"/>
  <c r="BI116" i="7"/>
  <c r="BH116" i="7"/>
  <c r="BG116" i="7"/>
  <c r="BF116" i="7"/>
  <c r="T116" i="7"/>
  <c r="R116" i="7"/>
  <c r="P116" i="7"/>
  <c r="BK116" i="7"/>
  <c r="J116" i="7"/>
  <c r="BE116" i="7" s="1"/>
  <c r="BI115" i="7"/>
  <c r="BH115" i="7"/>
  <c r="BG115" i="7"/>
  <c r="BF115" i="7"/>
  <c r="T115" i="7"/>
  <c r="R115" i="7"/>
  <c r="P115" i="7"/>
  <c r="BK115" i="7"/>
  <c r="J115" i="7"/>
  <c r="BE115" i="7" s="1"/>
  <c r="BI114" i="7"/>
  <c r="BH114" i="7"/>
  <c r="BG114" i="7"/>
  <c r="BF114" i="7"/>
  <c r="T114" i="7"/>
  <c r="R114" i="7"/>
  <c r="P114" i="7"/>
  <c r="BK114" i="7"/>
  <c r="J114" i="7"/>
  <c r="BE114" i="7" s="1"/>
  <c r="BI113" i="7"/>
  <c r="BH113" i="7"/>
  <c r="BG113" i="7"/>
  <c r="BF113" i="7"/>
  <c r="T113" i="7"/>
  <c r="R113" i="7"/>
  <c r="P113" i="7"/>
  <c r="BK113" i="7"/>
  <c r="J113" i="7"/>
  <c r="BE113" i="7" s="1"/>
  <c r="BI112" i="7"/>
  <c r="BH112" i="7"/>
  <c r="BG112" i="7"/>
  <c r="BF112" i="7"/>
  <c r="T112" i="7"/>
  <c r="R112" i="7"/>
  <c r="P112" i="7"/>
  <c r="BK112" i="7"/>
  <c r="J112" i="7"/>
  <c r="BE112" i="7" s="1"/>
  <c r="BI111" i="7"/>
  <c r="BH111" i="7"/>
  <c r="BG111" i="7"/>
  <c r="BF111" i="7"/>
  <c r="T111" i="7"/>
  <c r="R111" i="7"/>
  <c r="P111" i="7"/>
  <c r="BK111" i="7"/>
  <c r="J111" i="7"/>
  <c r="BE111" i="7" s="1"/>
  <c r="BI110" i="7"/>
  <c r="BH110" i="7"/>
  <c r="BG110" i="7"/>
  <c r="BF110" i="7"/>
  <c r="T110" i="7"/>
  <c r="R110" i="7"/>
  <c r="P110" i="7"/>
  <c r="BK110" i="7"/>
  <c r="J110" i="7"/>
  <c r="BE110" i="7" s="1"/>
  <c r="BI109" i="7"/>
  <c r="BH109" i="7"/>
  <c r="BG109" i="7"/>
  <c r="BF109" i="7"/>
  <c r="T109" i="7"/>
  <c r="R109" i="7"/>
  <c r="P109" i="7"/>
  <c r="BK109" i="7"/>
  <c r="J109" i="7"/>
  <c r="BE109" i="7" s="1"/>
  <c r="BI108" i="7"/>
  <c r="BH108" i="7"/>
  <c r="BG108" i="7"/>
  <c r="BF108" i="7"/>
  <c r="BE108" i="7"/>
  <c r="T108" i="7"/>
  <c r="R108" i="7"/>
  <c r="P108" i="7"/>
  <c r="BK108" i="7"/>
  <c r="J108" i="7"/>
  <c r="BI107" i="7"/>
  <c r="BH107" i="7"/>
  <c r="BG107" i="7"/>
  <c r="BF107" i="7"/>
  <c r="T107" i="7"/>
  <c r="R107" i="7"/>
  <c r="P107" i="7"/>
  <c r="BK107" i="7"/>
  <c r="J107" i="7"/>
  <c r="BE107" i="7" s="1"/>
  <c r="BI105" i="7"/>
  <c r="BH105" i="7"/>
  <c r="BG105" i="7"/>
  <c r="BF105" i="7"/>
  <c r="BE105" i="7"/>
  <c r="T105" i="7"/>
  <c r="R105" i="7"/>
  <c r="P105" i="7"/>
  <c r="BK105" i="7"/>
  <c r="J105" i="7"/>
  <c r="BI104" i="7"/>
  <c r="BH104" i="7"/>
  <c r="BG104" i="7"/>
  <c r="BF104" i="7"/>
  <c r="T104" i="7"/>
  <c r="R104" i="7"/>
  <c r="P104" i="7"/>
  <c r="BK104" i="7"/>
  <c r="J104" i="7"/>
  <c r="BE104" i="7" s="1"/>
  <c r="BI103" i="7"/>
  <c r="BH103" i="7"/>
  <c r="BG103" i="7"/>
  <c r="BF103" i="7"/>
  <c r="BE103" i="7"/>
  <c r="T103" i="7"/>
  <c r="R103" i="7"/>
  <c r="P103" i="7"/>
  <c r="BK103" i="7"/>
  <c r="J103" i="7"/>
  <c r="BI101" i="7"/>
  <c r="BH101" i="7"/>
  <c r="BG101" i="7"/>
  <c r="BF101" i="7"/>
  <c r="T101" i="7"/>
  <c r="R101" i="7"/>
  <c r="P101" i="7"/>
  <c r="BK101" i="7"/>
  <c r="J101" i="7"/>
  <c r="BE101" i="7" s="1"/>
  <c r="BI99" i="7"/>
  <c r="BH99" i="7"/>
  <c r="BG99" i="7"/>
  <c r="BF99" i="7"/>
  <c r="BE99" i="7"/>
  <c r="T99" i="7"/>
  <c r="R99" i="7"/>
  <c r="P99" i="7"/>
  <c r="BK99" i="7"/>
  <c r="J99" i="7"/>
  <c r="BI98" i="7"/>
  <c r="BH98" i="7"/>
  <c r="BG98" i="7"/>
  <c r="BF98" i="7"/>
  <c r="T98" i="7"/>
  <c r="R98" i="7"/>
  <c r="P98" i="7"/>
  <c r="BK98" i="7"/>
  <c r="J98" i="7"/>
  <c r="BE98" i="7" s="1"/>
  <c r="BI97" i="7"/>
  <c r="BH97" i="7"/>
  <c r="BG97" i="7"/>
  <c r="BF97" i="7"/>
  <c r="BE97" i="7"/>
  <c r="T97" i="7"/>
  <c r="R97" i="7"/>
  <c r="P97" i="7"/>
  <c r="BK97" i="7"/>
  <c r="J97" i="7"/>
  <c r="BI96" i="7"/>
  <c r="BH96" i="7"/>
  <c r="F37" i="7" s="1"/>
  <c r="BC62" i="1" s="1"/>
  <c r="BG96" i="7"/>
  <c r="BF96" i="7"/>
  <c r="T96" i="7"/>
  <c r="R96" i="7"/>
  <c r="P96" i="7"/>
  <c r="BK96" i="7"/>
  <c r="J96" i="7"/>
  <c r="BE96" i="7" s="1"/>
  <c r="BI94" i="7"/>
  <c r="BH94" i="7"/>
  <c r="BG94" i="7"/>
  <c r="F36" i="7" s="1"/>
  <c r="BB62" i="1" s="1"/>
  <c r="BF94" i="7"/>
  <c r="BE94" i="7"/>
  <c r="T94" i="7"/>
  <c r="R94" i="7"/>
  <c r="R93" i="7" s="1"/>
  <c r="R92" i="7" s="1"/>
  <c r="R91" i="7" s="1"/>
  <c r="P94" i="7"/>
  <c r="P93" i="7" s="1"/>
  <c r="P92" i="7" s="1"/>
  <c r="P91" i="7" s="1"/>
  <c r="AU62" i="1" s="1"/>
  <c r="BK94" i="7"/>
  <c r="J94" i="7"/>
  <c r="J87" i="7"/>
  <c r="F87" i="7"/>
  <c r="J85" i="7"/>
  <c r="F85" i="7"/>
  <c r="E83" i="7"/>
  <c r="F60" i="7"/>
  <c r="J59" i="7"/>
  <c r="F59" i="7"/>
  <c r="F57" i="7"/>
  <c r="E55" i="7"/>
  <c r="J22" i="7"/>
  <c r="E22" i="7"/>
  <c r="F88" i="7" s="1"/>
  <c r="J21" i="7"/>
  <c r="J16" i="7"/>
  <c r="J57" i="7" s="1"/>
  <c r="E7" i="7"/>
  <c r="E49" i="7" s="1"/>
  <c r="AY59" i="1"/>
  <c r="AX59" i="1"/>
  <c r="BI125" i="6"/>
  <c r="BH125" i="6"/>
  <c r="BG125" i="6"/>
  <c r="BF125" i="6"/>
  <c r="BE125" i="6"/>
  <c r="T125" i="6"/>
  <c r="R125" i="6"/>
  <c r="P125" i="6"/>
  <c r="BK125" i="6"/>
  <c r="J125" i="6"/>
  <c r="BI124" i="6"/>
  <c r="BH124" i="6"/>
  <c r="BG124" i="6"/>
  <c r="BF124" i="6"/>
  <c r="BE124" i="6"/>
  <c r="T124" i="6"/>
  <c r="R124" i="6"/>
  <c r="P124" i="6"/>
  <c r="P122" i="6" s="1"/>
  <c r="P121" i="6" s="1"/>
  <c r="BK124" i="6"/>
  <c r="J124" i="6"/>
  <c r="BI123" i="6"/>
  <c r="BH123" i="6"/>
  <c r="BG123" i="6"/>
  <c r="BF123" i="6"/>
  <c r="BE123" i="6"/>
  <c r="T123" i="6"/>
  <c r="T122" i="6" s="1"/>
  <c r="T121" i="6" s="1"/>
  <c r="R123" i="6"/>
  <c r="P123" i="6"/>
  <c r="BK123" i="6"/>
  <c r="BK122" i="6" s="1"/>
  <c r="BK121" i="6" s="1"/>
  <c r="J121" i="6" s="1"/>
  <c r="J68" i="6" s="1"/>
  <c r="J123" i="6"/>
  <c r="BI120" i="6"/>
  <c r="BH120" i="6"/>
  <c r="BG120" i="6"/>
  <c r="BF120" i="6"/>
  <c r="T120" i="6"/>
  <c r="R120" i="6"/>
  <c r="P120" i="6"/>
  <c r="BK120" i="6"/>
  <c r="J120" i="6"/>
  <c r="BE120" i="6" s="1"/>
  <c r="BI119" i="6"/>
  <c r="BH119" i="6"/>
  <c r="BG119" i="6"/>
  <c r="BF119" i="6"/>
  <c r="BE119" i="6"/>
  <c r="T119" i="6"/>
  <c r="R119" i="6"/>
  <c r="P119" i="6"/>
  <c r="BK119" i="6"/>
  <c r="J119" i="6"/>
  <c r="BI118" i="6"/>
  <c r="BH118" i="6"/>
  <c r="BG118" i="6"/>
  <c r="BF118" i="6"/>
  <c r="T118" i="6"/>
  <c r="R118" i="6"/>
  <c r="P118" i="6"/>
  <c r="BK118" i="6"/>
  <c r="J118" i="6"/>
  <c r="BE118" i="6" s="1"/>
  <c r="BI117" i="6"/>
  <c r="BH117" i="6"/>
  <c r="BG117" i="6"/>
  <c r="BF117" i="6"/>
  <c r="BE117" i="6"/>
  <c r="T117" i="6"/>
  <c r="R117" i="6"/>
  <c r="P117" i="6"/>
  <c r="BK117" i="6"/>
  <c r="J117" i="6"/>
  <c r="BI116" i="6"/>
  <c r="BH116" i="6"/>
  <c r="BG116" i="6"/>
  <c r="BF116" i="6"/>
  <c r="T116" i="6"/>
  <c r="R116" i="6"/>
  <c r="P116" i="6"/>
  <c r="BK116" i="6"/>
  <c r="J116" i="6"/>
  <c r="BE116" i="6" s="1"/>
  <c r="BI115" i="6"/>
  <c r="BH115" i="6"/>
  <c r="BG115" i="6"/>
  <c r="BF115" i="6"/>
  <c r="BE115" i="6"/>
  <c r="T115" i="6"/>
  <c r="R115" i="6"/>
  <c r="P115" i="6"/>
  <c r="BK115" i="6"/>
  <c r="J115" i="6"/>
  <c r="BI114" i="6"/>
  <c r="BH114" i="6"/>
  <c r="BG114" i="6"/>
  <c r="BF114" i="6"/>
  <c r="T114" i="6"/>
  <c r="R114" i="6"/>
  <c r="P114" i="6"/>
  <c r="BK114" i="6"/>
  <c r="J114" i="6"/>
  <c r="BE114" i="6" s="1"/>
  <c r="BI113" i="6"/>
  <c r="BH113" i="6"/>
  <c r="BG113" i="6"/>
  <c r="BF113" i="6"/>
  <c r="BE113" i="6"/>
  <c r="T113" i="6"/>
  <c r="R113" i="6"/>
  <c r="P113" i="6"/>
  <c r="BK113" i="6"/>
  <c r="J113" i="6"/>
  <c r="BI112" i="6"/>
  <c r="BH112" i="6"/>
  <c r="BG112" i="6"/>
  <c r="BF112" i="6"/>
  <c r="T112" i="6"/>
  <c r="T110" i="6" s="1"/>
  <c r="R112" i="6"/>
  <c r="R110" i="6" s="1"/>
  <c r="P112" i="6"/>
  <c r="BK112" i="6"/>
  <c r="J112" i="6"/>
  <c r="BE112" i="6" s="1"/>
  <c r="BI111" i="6"/>
  <c r="BH111" i="6"/>
  <c r="BG111" i="6"/>
  <c r="BF111" i="6"/>
  <c r="BE111" i="6"/>
  <c r="T111" i="6"/>
  <c r="R111" i="6"/>
  <c r="P111" i="6"/>
  <c r="P110" i="6" s="1"/>
  <c r="BK111" i="6"/>
  <c r="BK110" i="6" s="1"/>
  <c r="J110" i="6" s="1"/>
  <c r="J67" i="6" s="1"/>
  <c r="J111" i="6"/>
  <c r="BI109" i="6"/>
  <c r="BH109" i="6"/>
  <c r="BG109" i="6"/>
  <c r="BF109" i="6"/>
  <c r="BE109" i="6"/>
  <c r="T109" i="6"/>
  <c r="R109" i="6"/>
  <c r="P109" i="6"/>
  <c r="BK109" i="6"/>
  <c r="J109" i="6"/>
  <c r="BI108" i="6"/>
  <c r="BH108" i="6"/>
  <c r="BG108" i="6"/>
  <c r="BF108" i="6"/>
  <c r="BE108" i="6"/>
  <c r="T108" i="6"/>
  <c r="R108" i="6"/>
  <c r="P108" i="6"/>
  <c r="BK108" i="6"/>
  <c r="J108" i="6"/>
  <c r="BI107" i="6"/>
  <c r="BH107" i="6"/>
  <c r="BG107" i="6"/>
  <c r="BF107" i="6"/>
  <c r="BE107" i="6"/>
  <c r="T107" i="6"/>
  <c r="R107" i="6"/>
  <c r="P107" i="6"/>
  <c r="BK107" i="6"/>
  <c r="J107" i="6"/>
  <c r="BI106" i="6"/>
  <c r="BH106" i="6"/>
  <c r="BG106" i="6"/>
  <c r="BF106" i="6"/>
  <c r="BE106" i="6"/>
  <c r="T106" i="6"/>
  <c r="R106" i="6"/>
  <c r="P106" i="6"/>
  <c r="BK106" i="6"/>
  <c r="J106" i="6"/>
  <c r="BI105" i="6"/>
  <c r="BH105" i="6"/>
  <c r="BG105" i="6"/>
  <c r="BF105" i="6"/>
  <c r="BE105" i="6"/>
  <c r="T105" i="6"/>
  <c r="R105" i="6"/>
  <c r="P105" i="6"/>
  <c r="BK105" i="6"/>
  <c r="J105" i="6"/>
  <c r="BI104" i="6"/>
  <c r="BH104" i="6"/>
  <c r="BG104" i="6"/>
  <c r="BF104" i="6"/>
  <c r="BE104" i="6"/>
  <c r="T104" i="6"/>
  <c r="R104" i="6"/>
  <c r="P104" i="6"/>
  <c r="BK104" i="6"/>
  <c r="J104" i="6"/>
  <c r="BI103" i="6"/>
  <c r="BH103" i="6"/>
  <c r="BG103" i="6"/>
  <c r="BF103" i="6"/>
  <c r="BE103" i="6"/>
  <c r="T103" i="6"/>
  <c r="R103" i="6"/>
  <c r="P103" i="6"/>
  <c r="BK103" i="6"/>
  <c r="J103" i="6"/>
  <c r="BI102" i="6"/>
  <c r="BH102" i="6"/>
  <c r="BG102" i="6"/>
  <c r="BF102" i="6"/>
  <c r="BE102" i="6"/>
  <c r="T102" i="6"/>
  <c r="R102" i="6"/>
  <c r="P102" i="6"/>
  <c r="BK102" i="6"/>
  <c r="J102" i="6"/>
  <c r="BI101" i="6"/>
  <c r="BH101" i="6"/>
  <c r="BG101" i="6"/>
  <c r="BF101" i="6"/>
  <c r="BE101" i="6"/>
  <c r="T101" i="6"/>
  <c r="R101" i="6"/>
  <c r="P101" i="6"/>
  <c r="BK101" i="6"/>
  <c r="J101" i="6"/>
  <c r="BI100" i="6"/>
  <c r="BH100" i="6"/>
  <c r="BG100" i="6"/>
  <c r="BF100" i="6"/>
  <c r="BE100" i="6"/>
  <c r="T100" i="6"/>
  <c r="R100" i="6"/>
  <c r="P100" i="6"/>
  <c r="BK100" i="6"/>
  <c r="J100" i="6"/>
  <c r="BI99" i="6"/>
  <c r="BH99" i="6"/>
  <c r="BG99" i="6"/>
  <c r="BF99" i="6"/>
  <c r="BE99" i="6"/>
  <c r="T99" i="6"/>
  <c r="R99" i="6"/>
  <c r="P99" i="6"/>
  <c r="BK99" i="6"/>
  <c r="J99" i="6"/>
  <c r="BI98" i="6"/>
  <c r="BH98" i="6"/>
  <c r="BG98" i="6"/>
  <c r="BF98" i="6"/>
  <c r="BE98" i="6"/>
  <c r="T98" i="6"/>
  <c r="R98" i="6"/>
  <c r="P98" i="6"/>
  <c r="BK98" i="6"/>
  <c r="J98" i="6"/>
  <c r="BI97" i="6"/>
  <c r="BH97" i="6"/>
  <c r="F37" i="6" s="1"/>
  <c r="BC59" i="1" s="1"/>
  <c r="BG97" i="6"/>
  <c r="BF97" i="6"/>
  <c r="BE97" i="6"/>
  <c r="T97" i="6"/>
  <c r="R97" i="6"/>
  <c r="P97" i="6"/>
  <c r="BK97" i="6"/>
  <c r="J97" i="6"/>
  <c r="BI96" i="6"/>
  <c r="F38" i="6" s="1"/>
  <c r="BD59" i="1" s="1"/>
  <c r="BH96" i="6"/>
  <c r="BG96" i="6"/>
  <c r="F36" i="6" s="1"/>
  <c r="BB59" i="1" s="1"/>
  <c r="BF96" i="6"/>
  <c r="J35" i="6" s="1"/>
  <c r="AW59" i="1" s="1"/>
  <c r="BE96" i="6"/>
  <c r="J34" i="6" s="1"/>
  <c r="AV59" i="1" s="1"/>
  <c r="T96" i="6"/>
  <c r="T95" i="6" s="1"/>
  <c r="T94" i="6" s="1"/>
  <c r="T93" i="6" s="1"/>
  <c r="R96" i="6"/>
  <c r="R95" i="6" s="1"/>
  <c r="P96" i="6"/>
  <c r="P95" i="6" s="1"/>
  <c r="P94" i="6" s="1"/>
  <c r="P93" i="6" s="1"/>
  <c r="AU59" i="1" s="1"/>
  <c r="BK96" i="6"/>
  <c r="BK95" i="6" s="1"/>
  <c r="J96" i="6"/>
  <c r="J89" i="6"/>
  <c r="F89" i="6"/>
  <c r="F87" i="6"/>
  <c r="E85" i="6"/>
  <c r="E79" i="6"/>
  <c r="F60" i="6"/>
  <c r="J59" i="6"/>
  <c r="F59" i="6"/>
  <c r="F57" i="6"/>
  <c r="E55" i="6"/>
  <c r="J22" i="6"/>
  <c r="E22" i="6"/>
  <c r="F90" i="6" s="1"/>
  <c r="J21" i="6"/>
  <c r="J16" i="6"/>
  <c r="J57" i="6" s="1"/>
  <c r="E7" i="6"/>
  <c r="E49" i="6" s="1"/>
  <c r="P133" i="5"/>
  <c r="P132" i="5" s="1"/>
  <c r="AY58" i="1"/>
  <c r="AX58" i="1"/>
  <c r="BI136" i="5"/>
  <c r="BH136" i="5"/>
  <c r="BG136" i="5"/>
  <c r="BF136" i="5"/>
  <c r="BE136" i="5"/>
  <c r="T136" i="5"/>
  <c r="R136" i="5"/>
  <c r="P136" i="5"/>
  <c r="BK136" i="5"/>
  <c r="J136" i="5"/>
  <c r="BI135" i="5"/>
  <c r="BH135" i="5"/>
  <c r="BG135" i="5"/>
  <c r="BF135" i="5"/>
  <c r="BE135" i="5"/>
  <c r="T135" i="5"/>
  <c r="R135" i="5"/>
  <c r="P135" i="5"/>
  <c r="BK135" i="5"/>
  <c r="J135" i="5"/>
  <c r="BI134" i="5"/>
  <c r="BH134" i="5"/>
  <c r="BG134" i="5"/>
  <c r="BF134" i="5"/>
  <c r="BE134" i="5"/>
  <c r="T134" i="5"/>
  <c r="T133" i="5" s="1"/>
  <c r="T132" i="5" s="1"/>
  <c r="R134" i="5"/>
  <c r="R133" i="5" s="1"/>
  <c r="R132" i="5" s="1"/>
  <c r="P134" i="5"/>
  <c r="BK134" i="5"/>
  <c r="BK133" i="5" s="1"/>
  <c r="J134" i="5"/>
  <c r="BI131" i="5"/>
  <c r="BH131" i="5"/>
  <c r="BG131" i="5"/>
  <c r="BF131" i="5"/>
  <c r="BE131" i="5"/>
  <c r="T131" i="5"/>
  <c r="R131" i="5"/>
  <c r="P131" i="5"/>
  <c r="BK131" i="5"/>
  <c r="J131" i="5"/>
  <c r="BI130" i="5"/>
  <c r="BH130" i="5"/>
  <c r="BG130" i="5"/>
  <c r="BF130" i="5"/>
  <c r="BE130" i="5"/>
  <c r="T130" i="5"/>
  <c r="R130" i="5"/>
  <c r="P130" i="5"/>
  <c r="BK130" i="5"/>
  <c r="J130" i="5"/>
  <c r="BI129" i="5"/>
  <c r="BH129" i="5"/>
  <c r="BG129" i="5"/>
  <c r="BF129" i="5"/>
  <c r="BE129" i="5"/>
  <c r="T129" i="5"/>
  <c r="R129" i="5"/>
  <c r="P129" i="5"/>
  <c r="BK129" i="5"/>
  <c r="J129" i="5"/>
  <c r="BI128" i="5"/>
  <c r="BH128" i="5"/>
  <c r="BG128" i="5"/>
  <c r="BF128" i="5"/>
  <c r="BE128" i="5"/>
  <c r="T128" i="5"/>
  <c r="R128" i="5"/>
  <c r="P128" i="5"/>
  <c r="BK128" i="5"/>
  <c r="J128" i="5"/>
  <c r="BI127" i="5"/>
  <c r="BH127" i="5"/>
  <c r="BG127" i="5"/>
  <c r="BF127" i="5"/>
  <c r="BE127" i="5"/>
  <c r="T127" i="5"/>
  <c r="R127" i="5"/>
  <c r="P127" i="5"/>
  <c r="BK127" i="5"/>
  <c r="J127" i="5"/>
  <c r="BI126" i="5"/>
  <c r="BH126" i="5"/>
  <c r="BG126" i="5"/>
  <c r="BF126" i="5"/>
  <c r="BE126" i="5"/>
  <c r="T126" i="5"/>
  <c r="R126" i="5"/>
  <c r="P126" i="5"/>
  <c r="BK126" i="5"/>
  <c r="J126" i="5"/>
  <c r="BI125" i="5"/>
  <c r="BH125" i="5"/>
  <c r="BG125" i="5"/>
  <c r="BF125" i="5"/>
  <c r="BE125" i="5"/>
  <c r="T125" i="5"/>
  <c r="R125" i="5"/>
  <c r="P125" i="5"/>
  <c r="BK125" i="5"/>
  <c r="J125" i="5"/>
  <c r="BI124" i="5"/>
  <c r="BH124" i="5"/>
  <c r="BG124" i="5"/>
  <c r="BF124" i="5"/>
  <c r="BE124" i="5"/>
  <c r="T124" i="5"/>
  <c r="R124" i="5"/>
  <c r="P124" i="5"/>
  <c r="BK124" i="5"/>
  <c r="J124" i="5"/>
  <c r="BI123" i="5"/>
  <c r="BH123" i="5"/>
  <c r="BG123" i="5"/>
  <c r="BF123" i="5"/>
  <c r="BE123" i="5"/>
  <c r="T123" i="5"/>
  <c r="R123" i="5"/>
  <c r="P123" i="5"/>
  <c r="BK123" i="5"/>
  <c r="J123" i="5"/>
  <c r="BI122" i="5"/>
  <c r="BH122" i="5"/>
  <c r="BG122" i="5"/>
  <c r="BF122" i="5"/>
  <c r="BE122" i="5"/>
  <c r="T122" i="5"/>
  <c r="R122" i="5"/>
  <c r="P122" i="5"/>
  <c r="BK122" i="5"/>
  <c r="J122" i="5"/>
  <c r="BI121" i="5"/>
  <c r="BH121" i="5"/>
  <c r="BG121" i="5"/>
  <c r="BF121" i="5"/>
  <c r="BE121" i="5"/>
  <c r="T121" i="5"/>
  <c r="R121" i="5"/>
  <c r="P121" i="5"/>
  <c r="BK121" i="5"/>
  <c r="J121" i="5"/>
  <c r="BI120" i="5"/>
  <c r="BH120" i="5"/>
  <c r="BG120" i="5"/>
  <c r="BF120" i="5"/>
  <c r="BE120" i="5"/>
  <c r="T120" i="5"/>
  <c r="R120" i="5"/>
  <c r="P120" i="5"/>
  <c r="BK120" i="5"/>
  <c r="J120" i="5"/>
  <c r="BI119" i="5"/>
  <c r="BH119" i="5"/>
  <c r="BG119" i="5"/>
  <c r="BF119" i="5"/>
  <c r="BE119" i="5"/>
  <c r="T119" i="5"/>
  <c r="R119" i="5"/>
  <c r="P119" i="5"/>
  <c r="BK119" i="5"/>
  <c r="J119" i="5"/>
  <c r="BI118" i="5"/>
  <c r="BH118" i="5"/>
  <c r="BG118" i="5"/>
  <c r="BF118" i="5"/>
  <c r="BE118" i="5"/>
  <c r="T118" i="5"/>
  <c r="R118" i="5"/>
  <c r="P118" i="5"/>
  <c r="BK118" i="5"/>
  <c r="J118" i="5"/>
  <c r="BI117" i="5"/>
  <c r="BH117" i="5"/>
  <c r="BG117" i="5"/>
  <c r="BF117" i="5"/>
  <c r="BE117" i="5"/>
  <c r="T117" i="5"/>
  <c r="T116" i="5" s="1"/>
  <c r="R117" i="5"/>
  <c r="R116" i="5" s="1"/>
  <c r="P117" i="5"/>
  <c r="P116" i="5" s="1"/>
  <c r="BK117" i="5"/>
  <c r="BK116" i="5" s="1"/>
  <c r="J116" i="5" s="1"/>
  <c r="J67" i="5" s="1"/>
  <c r="J117" i="5"/>
  <c r="BI115" i="5"/>
  <c r="BH115" i="5"/>
  <c r="BG115" i="5"/>
  <c r="BF115" i="5"/>
  <c r="T115" i="5"/>
  <c r="R115" i="5"/>
  <c r="P115" i="5"/>
  <c r="BK115" i="5"/>
  <c r="J115" i="5"/>
  <c r="BE115" i="5" s="1"/>
  <c r="BI114" i="5"/>
  <c r="BH114" i="5"/>
  <c r="BG114" i="5"/>
  <c r="BF114" i="5"/>
  <c r="BE114" i="5"/>
  <c r="T114" i="5"/>
  <c r="R114" i="5"/>
  <c r="P114" i="5"/>
  <c r="BK114" i="5"/>
  <c r="J114" i="5"/>
  <c r="BI113" i="5"/>
  <c r="BH113" i="5"/>
  <c r="BG113" i="5"/>
  <c r="BF113" i="5"/>
  <c r="T113" i="5"/>
  <c r="R113" i="5"/>
  <c r="P113" i="5"/>
  <c r="BK113" i="5"/>
  <c r="J113" i="5"/>
  <c r="BE113" i="5" s="1"/>
  <c r="BI112" i="5"/>
  <c r="BH112" i="5"/>
  <c r="BG112" i="5"/>
  <c r="BF112" i="5"/>
  <c r="BE112" i="5"/>
  <c r="T112" i="5"/>
  <c r="R112" i="5"/>
  <c r="P112" i="5"/>
  <c r="BK112" i="5"/>
  <c r="J112" i="5"/>
  <c r="BI111" i="5"/>
  <c r="BH111" i="5"/>
  <c r="BG111" i="5"/>
  <c r="BF111" i="5"/>
  <c r="T111" i="5"/>
  <c r="R111" i="5"/>
  <c r="P111" i="5"/>
  <c r="BK111" i="5"/>
  <c r="J111" i="5"/>
  <c r="BE111" i="5" s="1"/>
  <c r="BI110" i="5"/>
  <c r="BH110" i="5"/>
  <c r="BG110" i="5"/>
  <c r="BF110" i="5"/>
  <c r="BE110" i="5"/>
  <c r="T110" i="5"/>
  <c r="R110" i="5"/>
  <c r="P110" i="5"/>
  <c r="BK110" i="5"/>
  <c r="J110" i="5"/>
  <c r="BI109" i="5"/>
  <c r="BH109" i="5"/>
  <c r="BG109" i="5"/>
  <c r="BF109" i="5"/>
  <c r="T109" i="5"/>
  <c r="R109" i="5"/>
  <c r="P109" i="5"/>
  <c r="BK109" i="5"/>
  <c r="J109" i="5"/>
  <c r="BE109" i="5" s="1"/>
  <c r="BI108" i="5"/>
  <c r="BH108" i="5"/>
  <c r="BG108" i="5"/>
  <c r="BF108" i="5"/>
  <c r="BE108" i="5"/>
  <c r="T108" i="5"/>
  <c r="R108" i="5"/>
  <c r="P108" i="5"/>
  <c r="BK108" i="5"/>
  <c r="J108" i="5"/>
  <c r="BI107" i="5"/>
  <c r="BH107" i="5"/>
  <c r="BG107" i="5"/>
  <c r="BF107" i="5"/>
  <c r="T107" i="5"/>
  <c r="R107" i="5"/>
  <c r="P107" i="5"/>
  <c r="BK107" i="5"/>
  <c r="J107" i="5"/>
  <c r="BE107" i="5" s="1"/>
  <c r="BI106" i="5"/>
  <c r="BH106" i="5"/>
  <c r="BG106" i="5"/>
  <c r="BF106" i="5"/>
  <c r="BE106" i="5"/>
  <c r="T106" i="5"/>
  <c r="R106" i="5"/>
  <c r="P106" i="5"/>
  <c r="BK106" i="5"/>
  <c r="J106" i="5"/>
  <c r="BI105" i="5"/>
  <c r="BH105" i="5"/>
  <c r="BG105" i="5"/>
  <c r="BF105" i="5"/>
  <c r="T105" i="5"/>
  <c r="R105" i="5"/>
  <c r="P105" i="5"/>
  <c r="BK105" i="5"/>
  <c r="J105" i="5"/>
  <c r="BE105" i="5" s="1"/>
  <c r="BI104" i="5"/>
  <c r="BH104" i="5"/>
  <c r="BG104" i="5"/>
  <c r="BF104" i="5"/>
  <c r="BE104" i="5"/>
  <c r="T104" i="5"/>
  <c r="R104" i="5"/>
  <c r="P104" i="5"/>
  <c r="BK104" i="5"/>
  <c r="J104" i="5"/>
  <c r="BI103" i="5"/>
  <c r="BH103" i="5"/>
  <c r="BG103" i="5"/>
  <c r="BF103" i="5"/>
  <c r="T103" i="5"/>
  <c r="R103" i="5"/>
  <c r="P103" i="5"/>
  <c r="BK103" i="5"/>
  <c r="J103" i="5"/>
  <c r="BE103" i="5" s="1"/>
  <c r="BI102" i="5"/>
  <c r="BH102" i="5"/>
  <c r="BG102" i="5"/>
  <c r="BF102" i="5"/>
  <c r="BE102" i="5"/>
  <c r="T102" i="5"/>
  <c r="R102" i="5"/>
  <c r="P102" i="5"/>
  <c r="BK102" i="5"/>
  <c r="J102" i="5"/>
  <c r="BI101" i="5"/>
  <c r="BH101" i="5"/>
  <c r="BG101" i="5"/>
  <c r="BF101" i="5"/>
  <c r="T101" i="5"/>
  <c r="R101" i="5"/>
  <c r="P101" i="5"/>
  <c r="BK101" i="5"/>
  <c r="J101" i="5"/>
  <c r="BE101" i="5" s="1"/>
  <c r="BI100" i="5"/>
  <c r="BH100" i="5"/>
  <c r="BG100" i="5"/>
  <c r="BF100" i="5"/>
  <c r="BE100" i="5"/>
  <c r="T100" i="5"/>
  <c r="R100" i="5"/>
  <c r="P100" i="5"/>
  <c r="BK100" i="5"/>
  <c r="J100" i="5"/>
  <c r="BI99" i="5"/>
  <c r="BH99" i="5"/>
  <c r="BG99" i="5"/>
  <c r="BF99" i="5"/>
  <c r="T99" i="5"/>
  <c r="R99" i="5"/>
  <c r="P99" i="5"/>
  <c r="BK99" i="5"/>
  <c r="J99" i="5"/>
  <c r="BE99" i="5" s="1"/>
  <c r="BI98" i="5"/>
  <c r="BH98" i="5"/>
  <c r="BG98" i="5"/>
  <c r="BF98" i="5"/>
  <c r="BE98" i="5"/>
  <c r="T98" i="5"/>
  <c r="R98" i="5"/>
  <c r="P98" i="5"/>
  <c r="BK98" i="5"/>
  <c r="J98" i="5"/>
  <c r="BI97" i="5"/>
  <c r="BH97" i="5"/>
  <c r="BG97" i="5"/>
  <c r="BF97" i="5"/>
  <c r="T97" i="5"/>
  <c r="R97" i="5"/>
  <c r="P97" i="5"/>
  <c r="BK97" i="5"/>
  <c r="J97" i="5"/>
  <c r="BE97" i="5" s="1"/>
  <c r="BI96" i="5"/>
  <c r="F38" i="5" s="1"/>
  <c r="BD58" i="1" s="1"/>
  <c r="BH96" i="5"/>
  <c r="F37" i="5" s="1"/>
  <c r="BC58" i="1" s="1"/>
  <c r="BG96" i="5"/>
  <c r="F36" i="5" s="1"/>
  <c r="BB58" i="1" s="1"/>
  <c r="BF96" i="5"/>
  <c r="J35" i="5" s="1"/>
  <c r="AW58" i="1" s="1"/>
  <c r="BE96" i="5"/>
  <c r="J34" i="5" s="1"/>
  <c r="AV58" i="1" s="1"/>
  <c r="T96" i="5"/>
  <c r="T95" i="5" s="1"/>
  <c r="T94" i="5" s="1"/>
  <c r="T93" i="5" s="1"/>
  <c r="R96" i="5"/>
  <c r="R95" i="5" s="1"/>
  <c r="P96" i="5"/>
  <c r="P95" i="5" s="1"/>
  <c r="P94" i="5" s="1"/>
  <c r="P93" i="5" s="1"/>
  <c r="AU58" i="1" s="1"/>
  <c r="BK96" i="5"/>
  <c r="BK95" i="5" s="1"/>
  <c r="J96" i="5"/>
  <c r="J89" i="5"/>
  <c r="F89" i="5"/>
  <c r="J87" i="5"/>
  <c r="F87" i="5"/>
  <c r="E85" i="5"/>
  <c r="F60" i="5"/>
  <c r="J59" i="5"/>
  <c r="F59" i="5"/>
  <c r="F57" i="5"/>
  <c r="E55" i="5"/>
  <c r="J22" i="5"/>
  <c r="E22" i="5"/>
  <c r="F90" i="5" s="1"/>
  <c r="J21" i="5"/>
  <c r="J16" i="5"/>
  <c r="J57" i="5" s="1"/>
  <c r="E7" i="5"/>
  <c r="E49" i="5" s="1"/>
  <c r="R619" i="4"/>
  <c r="AY56" i="1"/>
  <c r="AX56" i="1"/>
  <c r="BI673" i="4"/>
  <c r="BH673" i="4"/>
  <c r="BG673" i="4"/>
  <c r="BF673" i="4"/>
  <c r="BE673" i="4"/>
  <c r="T673" i="4"/>
  <c r="R673" i="4"/>
  <c r="P673" i="4"/>
  <c r="BK673" i="4"/>
  <c r="J673" i="4"/>
  <c r="BI669" i="4"/>
  <c r="BH669" i="4"/>
  <c r="BG669" i="4"/>
  <c r="BF669" i="4"/>
  <c r="T669" i="4"/>
  <c r="R669" i="4"/>
  <c r="P669" i="4"/>
  <c r="BK669" i="4"/>
  <c r="J669" i="4"/>
  <c r="BE669" i="4" s="1"/>
  <c r="BI664" i="4"/>
  <c r="BH664" i="4"/>
  <c r="BG664" i="4"/>
  <c r="BF664" i="4"/>
  <c r="BE664" i="4"/>
  <c r="T664" i="4"/>
  <c r="R664" i="4"/>
  <c r="P664" i="4"/>
  <c r="BK664" i="4"/>
  <c r="J664" i="4"/>
  <c r="BI660" i="4"/>
  <c r="BH660" i="4"/>
  <c r="BG660" i="4"/>
  <c r="BF660" i="4"/>
  <c r="T660" i="4"/>
  <c r="R660" i="4"/>
  <c r="P660" i="4"/>
  <c r="BK660" i="4"/>
  <c r="J660" i="4"/>
  <c r="BE660" i="4" s="1"/>
  <c r="BI656" i="4"/>
  <c r="BH656" i="4"/>
  <c r="BG656" i="4"/>
  <c r="BF656" i="4"/>
  <c r="BE656" i="4"/>
  <c r="T656" i="4"/>
  <c r="R656" i="4"/>
  <c r="P656" i="4"/>
  <c r="BK656" i="4"/>
  <c r="J656" i="4"/>
  <c r="BI651" i="4"/>
  <c r="BH651" i="4"/>
  <c r="BG651" i="4"/>
  <c r="BF651" i="4"/>
  <c r="T651" i="4"/>
  <c r="R651" i="4"/>
  <c r="P651" i="4"/>
  <c r="BK651" i="4"/>
  <c r="J651" i="4"/>
  <c r="BE651" i="4" s="1"/>
  <c r="BI647" i="4"/>
  <c r="BH647" i="4"/>
  <c r="BG647" i="4"/>
  <c r="BF647" i="4"/>
  <c r="BE647" i="4"/>
  <c r="T647" i="4"/>
  <c r="R647" i="4"/>
  <c r="P647" i="4"/>
  <c r="BK647" i="4"/>
  <c r="J647" i="4"/>
  <c r="BI643" i="4"/>
  <c r="BH643" i="4"/>
  <c r="BG643" i="4"/>
  <c r="BF643" i="4"/>
  <c r="T643" i="4"/>
  <c r="R643" i="4"/>
  <c r="P643" i="4"/>
  <c r="BK643" i="4"/>
  <c r="J643" i="4"/>
  <c r="BE643" i="4" s="1"/>
  <c r="BI639" i="4"/>
  <c r="BH639" i="4"/>
  <c r="BG639" i="4"/>
  <c r="BF639" i="4"/>
  <c r="BE639" i="4"/>
  <c r="T639" i="4"/>
  <c r="R639" i="4"/>
  <c r="P639" i="4"/>
  <c r="BK639" i="4"/>
  <c r="J639" i="4"/>
  <c r="BI635" i="4"/>
  <c r="BH635" i="4"/>
  <c r="BG635" i="4"/>
  <c r="BF635" i="4"/>
  <c r="T635" i="4"/>
  <c r="R635" i="4"/>
  <c r="P635" i="4"/>
  <c r="BK635" i="4"/>
  <c r="J635" i="4"/>
  <c r="BE635" i="4" s="1"/>
  <c r="BI631" i="4"/>
  <c r="BH631" i="4"/>
  <c r="BG631" i="4"/>
  <c r="BF631" i="4"/>
  <c r="BE631" i="4"/>
  <c r="T631" i="4"/>
  <c r="R631" i="4"/>
  <c r="P631" i="4"/>
  <c r="BK631" i="4"/>
  <c r="J631" i="4"/>
  <c r="BI627" i="4"/>
  <c r="BH627" i="4"/>
  <c r="BG627" i="4"/>
  <c r="BF627" i="4"/>
  <c r="T627" i="4"/>
  <c r="R627" i="4"/>
  <c r="P627" i="4"/>
  <c r="BK627" i="4"/>
  <c r="J627" i="4"/>
  <c r="BE627" i="4" s="1"/>
  <c r="BI623" i="4"/>
  <c r="BH623" i="4"/>
  <c r="BG623" i="4"/>
  <c r="BF623" i="4"/>
  <c r="BE623" i="4"/>
  <c r="T623" i="4"/>
  <c r="T622" i="4" s="1"/>
  <c r="T621" i="4" s="1"/>
  <c r="R623" i="4"/>
  <c r="R622" i="4" s="1"/>
  <c r="R621" i="4" s="1"/>
  <c r="P623" i="4"/>
  <c r="P622" i="4" s="1"/>
  <c r="P621" i="4" s="1"/>
  <c r="BK623" i="4"/>
  <c r="BK622" i="4" s="1"/>
  <c r="J623" i="4"/>
  <c r="BI620" i="4"/>
  <c r="BH620" i="4"/>
  <c r="BG620" i="4"/>
  <c r="BF620" i="4"/>
  <c r="BE620" i="4"/>
  <c r="T620" i="4"/>
  <c r="T619" i="4" s="1"/>
  <c r="R620" i="4"/>
  <c r="P620" i="4"/>
  <c r="P619" i="4" s="1"/>
  <c r="BK620" i="4"/>
  <c r="BK619" i="4" s="1"/>
  <c r="J619" i="4" s="1"/>
  <c r="J69" i="4" s="1"/>
  <c r="J620" i="4"/>
  <c r="BI614" i="4"/>
  <c r="BH614" i="4"/>
  <c r="BG614" i="4"/>
  <c r="BF614" i="4"/>
  <c r="T614" i="4"/>
  <c r="R614" i="4"/>
  <c r="P614" i="4"/>
  <c r="BK614" i="4"/>
  <c r="J614" i="4"/>
  <c r="BE614" i="4" s="1"/>
  <c r="BI609" i="4"/>
  <c r="BH609" i="4"/>
  <c r="BG609" i="4"/>
  <c r="BF609" i="4"/>
  <c r="BE609" i="4"/>
  <c r="T609" i="4"/>
  <c r="R609" i="4"/>
  <c r="P609" i="4"/>
  <c r="BK609" i="4"/>
  <c r="J609" i="4"/>
  <c r="BI605" i="4"/>
  <c r="BH605" i="4"/>
  <c r="BG605" i="4"/>
  <c r="BF605" i="4"/>
  <c r="T605" i="4"/>
  <c r="R605" i="4"/>
  <c r="P605" i="4"/>
  <c r="BK605" i="4"/>
  <c r="J605" i="4"/>
  <c r="BE605" i="4" s="1"/>
  <c r="BI601" i="4"/>
  <c r="BH601" i="4"/>
  <c r="BG601" i="4"/>
  <c r="BF601" i="4"/>
  <c r="BE601" i="4"/>
  <c r="T601" i="4"/>
  <c r="R601" i="4"/>
  <c r="P601" i="4"/>
  <c r="BK601" i="4"/>
  <c r="J601" i="4"/>
  <c r="BI597" i="4"/>
  <c r="BH597" i="4"/>
  <c r="BG597" i="4"/>
  <c r="BF597" i="4"/>
  <c r="T597" i="4"/>
  <c r="R597" i="4"/>
  <c r="P597" i="4"/>
  <c r="BK597" i="4"/>
  <c r="J597" i="4"/>
  <c r="BE597" i="4" s="1"/>
  <c r="BI593" i="4"/>
  <c r="BH593" i="4"/>
  <c r="BG593" i="4"/>
  <c r="BF593" i="4"/>
  <c r="BE593" i="4"/>
  <c r="T593" i="4"/>
  <c r="R593" i="4"/>
  <c r="P593" i="4"/>
  <c r="BK593" i="4"/>
  <c r="J593" i="4"/>
  <c r="BI589" i="4"/>
  <c r="BH589" i="4"/>
  <c r="BG589" i="4"/>
  <c r="BF589" i="4"/>
  <c r="BE589" i="4"/>
  <c r="T589" i="4"/>
  <c r="R589" i="4"/>
  <c r="P589" i="4"/>
  <c r="BK589" i="4"/>
  <c r="J589" i="4"/>
  <c r="BI585" i="4"/>
  <c r="BH585" i="4"/>
  <c r="BG585" i="4"/>
  <c r="BF585" i="4"/>
  <c r="BE585" i="4"/>
  <c r="T585" i="4"/>
  <c r="R585" i="4"/>
  <c r="P585" i="4"/>
  <c r="BK585" i="4"/>
  <c r="J585" i="4"/>
  <c r="BI581" i="4"/>
  <c r="BH581" i="4"/>
  <c r="BG581" i="4"/>
  <c r="BF581" i="4"/>
  <c r="BE581" i="4"/>
  <c r="T581" i="4"/>
  <c r="R581" i="4"/>
  <c r="P581" i="4"/>
  <c r="BK581" i="4"/>
  <c r="J581" i="4"/>
  <c r="BI578" i="4"/>
  <c r="BH578" i="4"/>
  <c r="BG578" i="4"/>
  <c r="BF578" i="4"/>
  <c r="BE578" i="4"/>
  <c r="T578" i="4"/>
  <c r="R578" i="4"/>
  <c r="P578" i="4"/>
  <c r="BK578" i="4"/>
  <c r="J578" i="4"/>
  <c r="BI574" i="4"/>
  <c r="BH574" i="4"/>
  <c r="BG574" i="4"/>
  <c r="BF574" i="4"/>
  <c r="BE574" i="4"/>
  <c r="T574" i="4"/>
  <c r="R574" i="4"/>
  <c r="P574" i="4"/>
  <c r="BK574" i="4"/>
  <c r="J574" i="4"/>
  <c r="BI569" i="4"/>
  <c r="BH569" i="4"/>
  <c r="BG569" i="4"/>
  <c r="BF569" i="4"/>
  <c r="BE569" i="4"/>
  <c r="T569" i="4"/>
  <c r="R569" i="4"/>
  <c r="P569" i="4"/>
  <c r="BK569" i="4"/>
  <c r="J569" i="4"/>
  <c r="BI565" i="4"/>
  <c r="BH565" i="4"/>
  <c r="BG565" i="4"/>
  <c r="BF565" i="4"/>
  <c r="BE565" i="4"/>
  <c r="T565" i="4"/>
  <c r="R565" i="4"/>
  <c r="P565" i="4"/>
  <c r="BK565" i="4"/>
  <c r="J565" i="4"/>
  <c r="BI561" i="4"/>
  <c r="BH561" i="4"/>
  <c r="BG561" i="4"/>
  <c r="BF561" i="4"/>
  <c r="BE561" i="4"/>
  <c r="T561" i="4"/>
  <c r="R561" i="4"/>
  <c r="P561" i="4"/>
  <c r="BK561" i="4"/>
  <c r="J561" i="4"/>
  <c r="BI555" i="4"/>
  <c r="BH555" i="4"/>
  <c r="BG555" i="4"/>
  <c r="BF555" i="4"/>
  <c r="BE555" i="4"/>
  <c r="T555" i="4"/>
  <c r="R555" i="4"/>
  <c r="P555" i="4"/>
  <c r="BK555" i="4"/>
  <c r="J555" i="4"/>
  <c r="BI551" i="4"/>
  <c r="BH551" i="4"/>
  <c r="BG551" i="4"/>
  <c r="BF551" i="4"/>
  <c r="BE551" i="4"/>
  <c r="T551" i="4"/>
  <c r="R551" i="4"/>
  <c r="P551" i="4"/>
  <c r="BK551" i="4"/>
  <c r="J551" i="4"/>
  <c r="BI547" i="4"/>
  <c r="BH547" i="4"/>
  <c r="BG547" i="4"/>
  <c r="BF547" i="4"/>
  <c r="BE547" i="4"/>
  <c r="T547" i="4"/>
  <c r="R547" i="4"/>
  <c r="P547" i="4"/>
  <c r="BK547" i="4"/>
  <c r="J547" i="4"/>
  <c r="BI543" i="4"/>
  <c r="BH543" i="4"/>
  <c r="BG543" i="4"/>
  <c r="BF543" i="4"/>
  <c r="BE543" i="4"/>
  <c r="T543" i="4"/>
  <c r="R543" i="4"/>
  <c r="P543" i="4"/>
  <c r="BK543" i="4"/>
  <c r="J543" i="4"/>
  <c r="BI539" i="4"/>
  <c r="BH539" i="4"/>
  <c r="BG539" i="4"/>
  <c r="BF539" i="4"/>
  <c r="BE539" i="4"/>
  <c r="T539" i="4"/>
  <c r="R539" i="4"/>
  <c r="P539" i="4"/>
  <c r="BK539" i="4"/>
  <c r="J539" i="4"/>
  <c r="BI534" i="4"/>
  <c r="BH534" i="4"/>
  <c r="BG534" i="4"/>
  <c r="BF534" i="4"/>
  <c r="BE534" i="4"/>
  <c r="T534" i="4"/>
  <c r="R534" i="4"/>
  <c r="P534" i="4"/>
  <c r="BK534" i="4"/>
  <c r="J534" i="4"/>
  <c r="BI530" i="4"/>
  <c r="BH530" i="4"/>
  <c r="BG530" i="4"/>
  <c r="BF530" i="4"/>
  <c r="BE530" i="4"/>
  <c r="T530" i="4"/>
  <c r="R530" i="4"/>
  <c r="P530" i="4"/>
  <c r="BK530" i="4"/>
  <c r="J530" i="4"/>
  <c r="BI526" i="4"/>
  <c r="BH526" i="4"/>
  <c r="BG526" i="4"/>
  <c r="BF526" i="4"/>
  <c r="BE526" i="4"/>
  <c r="T526" i="4"/>
  <c r="T525" i="4" s="1"/>
  <c r="R526" i="4"/>
  <c r="R525" i="4" s="1"/>
  <c r="P526" i="4"/>
  <c r="P525" i="4" s="1"/>
  <c r="BK526" i="4"/>
  <c r="BK525" i="4" s="1"/>
  <c r="J525" i="4" s="1"/>
  <c r="J68" i="4" s="1"/>
  <c r="J526" i="4"/>
  <c r="BI520" i="4"/>
  <c r="BH520" i="4"/>
  <c r="BG520" i="4"/>
  <c r="BF520" i="4"/>
  <c r="BE520" i="4"/>
  <c r="T520" i="4"/>
  <c r="T519" i="4" s="1"/>
  <c r="R520" i="4"/>
  <c r="R519" i="4" s="1"/>
  <c r="P520" i="4"/>
  <c r="P519" i="4" s="1"/>
  <c r="BK520" i="4"/>
  <c r="BK519" i="4" s="1"/>
  <c r="J519" i="4" s="1"/>
  <c r="J67" i="4" s="1"/>
  <c r="J520" i="4"/>
  <c r="BI514" i="4"/>
  <c r="BH514" i="4"/>
  <c r="BG514" i="4"/>
  <c r="BF514" i="4"/>
  <c r="BE514" i="4"/>
  <c r="T514" i="4"/>
  <c r="R514" i="4"/>
  <c r="P514" i="4"/>
  <c r="BK514" i="4"/>
  <c r="J514" i="4"/>
  <c r="BI508" i="4"/>
  <c r="BH508" i="4"/>
  <c r="BG508" i="4"/>
  <c r="BF508" i="4"/>
  <c r="BE508" i="4"/>
  <c r="T508" i="4"/>
  <c r="R508" i="4"/>
  <c r="P508" i="4"/>
  <c r="BK508" i="4"/>
  <c r="J508" i="4"/>
  <c r="BI504" i="4"/>
  <c r="BH504" i="4"/>
  <c r="BG504" i="4"/>
  <c r="BF504" i="4"/>
  <c r="BE504" i="4"/>
  <c r="T504" i="4"/>
  <c r="R504" i="4"/>
  <c r="P504" i="4"/>
  <c r="BK504" i="4"/>
  <c r="J504" i="4"/>
  <c r="BI500" i="4"/>
  <c r="BH500" i="4"/>
  <c r="BG500" i="4"/>
  <c r="BF500" i="4"/>
  <c r="BE500" i="4"/>
  <c r="T500" i="4"/>
  <c r="R500" i="4"/>
  <c r="P500" i="4"/>
  <c r="BK500" i="4"/>
  <c r="J500" i="4"/>
  <c r="BI496" i="4"/>
  <c r="BH496" i="4"/>
  <c r="BG496" i="4"/>
  <c r="BF496" i="4"/>
  <c r="BE496" i="4"/>
  <c r="T496" i="4"/>
  <c r="R496" i="4"/>
  <c r="P496" i="4"/>
  <c r="BK496" i="4"/>
  <c r="J496" i="4"/>
  <c r="BI491" i="4"/>
  <c r="BH491" i="4"/>
  <c r="BG491" i="4"/>
  <c r="BF491" i="4"/>
  <c r="BE491" i="4"/>
  <c r="T491" i="4"/>
  <c r="R491" i="4"/>
  <c r="P491" i="4"/>
  <c r="BK491" i="4"/>
  <c r="J491" i="4"/>
  <c r="BI480" i="4"/>
  <c r="BH480" i="4"/>
  <c r="BG480" i="4"/>
  <c r="BF480" i="4"/>
  <c r="BE480" i="4"/>
  <c r="T480" i="4"/>
  <c r="R480" i="4"/>
  <c r="P480" i="4"/>
  <c r="BK480" i="4"/>
  <c r="J480" i="4"/>
  <c r="BI473" i="4"/>
  <c r="BH473" i="4"/>
  <c r="BG473" i="4"/>
  <c r="BF473" i="4"/>
  <c r="BE473" i="4"/>
  <c r="T473" i="4"/>
  <c r="R473" i="4"/>
  <c r="P473" i="4"/>
  <c r="BK473" i="4"/>
  <c r="J473" i="4"/>
  <c r="BI465" i="4"/>
  <c r="BH465" i="4"/>
  <c r="BG465" i="4"/>
  <c r="BF465" i="4"/>
  <c r="BE465" i="4"/>
  <c r="T465" i="4"/>
  <c r="R465" i="4"/>
  <c r="P465" i="4"/>
  <c r="BK465" i="4"/>
  <c r="J465" i="4"/>
  <c r="BI459" i="4"/>
  <c r="BH459" i="4"/>
  <c r="BG459" i="4"/>
  <c r="BF459" i="4"/>
  <c r="BE459" i="4"/>
  <c r="T459" i="4"/>
  <c r="R459" i="4"/>
  <c r="P459" i="4"/>
  <c r="BK459" i="4"/>
  <c r="J459" i="4"/>
  <c r="BI454" i="4"/>
  <c r="BH454" i="4"/>
  <c r="BG454" i="4"/>
  <c r="BF454" i="4"/>
  <c r="BE454" i="4"/>
  <c r="T454" i="4"/>
  <c r="R454" i="4"/>
  <c r="P454" i="4"/>
  <c r="BK454" i="4"/>
  <c r="J454" i="4"/>
  <c r="BI453" i="4"/>
  <c r="BH453" i="4"/>
  <c r="BG453" i="4"/>
  <c r="BF453" i="4"/>
  <c r="BE453" i="4"/>
  <c r="T453" i="4"/>
  <c r="R453" i="4"/>
  <c r="P453" i="4"/>
  <c r="BK453" i="4"/>
  <c r="J453" i="4"/>
  <c r="BI448" i="4"/>
  <c r="BH448" i="4"/>
  <c r="BG448" i="4"/>
  <c r="BF448" i="4"/>
  <c r="BE448" i="4"/>
  <c r="T448" i="4"/>
  <c r="R448" i="4"/>
  <c r="P448" i="4"/>
  <c r="BK448" i="4"/>
  <c r="J448" i="4"/>
  <c r="BI447" i="4"/>
  <c r="BH447" i="4"/>
  <c r="BG447" i="4"/>
  <c r="BF447" i="4"/>
  <c r="BE447" i="4"/>
  <c r="T447" i="4"/>
  <c r="R447" i="4"/>
  <c r="P447" i="4"/>
  <c r="BK447" i="4"/>
  <c r="J447" i="4"/>
  <c r="BI446" i="4"/>
  <c r="BH446" i="4"/>
  <c r="BG446" i="4"/>
  <c r="BF446" i="4"/>
  <c r="BE446" i="4"/>
  <c r="T446" i="4"/>
  <c r="R446" i="4"/>
  <c r="P446" i="4"/>
  <c r="BK446" i="4"/>
  <c r="J446" i="4"/>
  <c r="BI445" i="4"/>
  <c r="BH445" i="4"/>
  <c r="BG445" i="4"/>
  <c r="BF445" i="4"/>
  <c r="BE445" i="4"/>
  <c r="T445" i="4"/>
  <c r="R445" i="4"/>
  <c r="P445" i="4"/>
  <c r="BK445" i="4"/>
  <c r="J445" i="4"/>
  <c r="BI440" i="4"/>
  <c r="BH440" i="4"/>
  <c r="BG440" i="4"/>
  <c r="BF440" i="4"/>
  <c r="BE440" i="4"/>
  <c r="T440" i="4"/>
  <c r="R440" i="4"/>
  <c r="P440" i="4"/>
  <c r="BK440" i="4"/>
  <c r="J440" i="4"/>
  <c r="BI435" i="4"/>
  <c r="BH435" i="4"/>
  <c r="BG435" i="4"/>
  <c r="BF435" i="4"/>
  <c r="BE435" i="4"/>
  <c r="T435" i="4"/>
  <c r="R435" i="4"/>
  <c r="P435" i="4"/>
  <c r="BK435" i="4"/>
  <c r="J435" i="4"/>
  <c r="BI430" i="4"/>
  <c r="BH430" i="4"/>
  <c r="BG430" i="4"/>
  <c r="BF430" i="4"/>
  <c r="BE430" i="4"/>
  <c r="T430" i="4"/>
  <c r="R430" i="4"/>
  <c r="P430" i="4"/>
  <c r="BK430" i="4"/>
  <c r="J430" i="4"/>
  <c r="BI428" i="4"/>
  <c r="BH428" i="4"/>
  <c r="BG428" i="4"/>
  <c r="BF428" i="4"/>
  <c r="BE428" i="4"/>
  <c r="T428" i="4"/>
  <c r="R428" i="4"/>
  <c r="P428" i="4"/>
  <c r="BK428" i="4"/>
  <c r="J428" i="4"/>
  <c r="BI426" i="4"/>
  <c r="BH426" i="4"/>
  <c r="BG426" i="4"/>
  <c r="BF426" i="4"/>
  <c r="BE426" i="4"/>
  <c r="T426" i="4"/>
  <c r="R426" i="4"/>
  <c r="P426" i="4"/>
  <c r="BK426" i="4"/>
  <c r="J426" i="4"/>
  <c r="BI420" i="4"/>
  <c r="BH420" i="4"/>
  <c r="BG420" i="4"/>
  <c r="BF420" i="4"/>
  <c r="BE420" i="4"/>
  <c r="T420" i="4"/>
  <c r="R420" i="4"/>
  <c r="P420" i="4"/>
  <c r="BK420" i="4"/>
  <c r="J420" i="4"/>
  <c r="BI414" i="4"/>
  <c r="BH414" i="4"/>
  <c r="BG414" i="4"/>
  <c r="BF414" i="4"/>
  <c r="BE414" i="4"/>
  <c r="T414" i="4"/>
  <c r="R414" i="4"/>
  <c r="P414" i="4"/>
  <c r="BK414" i="4"/>
  <c r="J414" i="4"/>
  <c r="BI411" i="4"/>
  <c r="BH411" i="4"/>
  <c r="BG411" i="4"/>
  <c r="BF411" i="4"/>
  <c r="BE411" i="4"/>
  <c r="T411" i="4"/>
  <c r="R411" i="4"/>
  <c r="P411" i="4"/>
  <c r="BK411" i="4"/>
  <c r="J411" i="4"/>
  <c r="BI408" i="4"/>
  <c r="BH408" i="4"/>
  <c r="BG408" i="4"/>
  <c r="BF408" i="4"/>
  <c r="BE408" i="4"/>
  <c r="T408" i="4"/>
  <c r="T407" i="4" s="1"/>
  <c r="R408" i="4"/>
  <c r="R407" i="4" s="1"/>
  <c r="P408" i="4"/>
  <c r="P407" i="4" s="1"/>
  <c r="BK408" i="4"/>
  <c r="BK407" i="4" s="1"/>
  <c r="J407" i="4" s="1"/>
  <c r="J66" i="4" s="1"/>
  <c r="J408" i="4"/>
  <c r="BI405" i="4"/>
  <c r="BH405" i="4"/>
  <c r="BG405" i="4"/>
  <c r="BF405" i="4"/>
  <c r="T405" i="4"/>
  <c r="R405" i="4"/>
  <c r="P405" i="4"/>
  <c r="BK405" i="4"/>
  <c r="J405" i="4"/>
  <c r="BE405" i="4" s="1"/>
  <c r="BI403" i="4"/>
  <c r="BH403" i="4"/>
  <c r="BG403" i="4"/>
  <c r="BF403" i="4"/>
  <c r="BE403" i="4"/>
  <c r="T403" i="4"/>
  <c r="R403" i="4"/>
  <c r="P403" i="4"/>
  <c r="BK403" i="4"/>
  <c r="J403" i="4"/>
  <c r="BI399" i="4"/>
  <c r="BH399" i="4"/>
  <c r="BG399" i="4"/>
  <c r="BF399" i="4"/>
  <c r="T399" i="4"/>
  <c r="R399" i="4"/>
  <c r="P399" i="4"/>
  <c r="BK399" i="4"/>
  <c r="J399" i="4"/>
  <c r="BE399" i="4" s="1"/>
  <c r="BI395" i="4"/>
  <c r="BH395" i="4"/>
  <c r="BG395" i="4"/>
  <c r="BF395" i="4"/>
  <c r="BE395" i="4"/>
  <c r="T395" i="4"/>
  <c r="R395" i="4"/>
  <c r="P395" i="4"/>
  <c r="BK395" i="4"/>
  <c r="J395" i="4"/>
  <c r="BI391" i="4"/>
  <c r="BH391" i="4"/>
  <c r="BG391" i="4"/>
  <c r="BF391" i="4"/>
  <c r="T391" i="4"/>
  <c r="R391" i="4"/>
  <c r="P391" i="4"/>
  <c r="BK391" i="4"/>
  <c r="J391" i="4"/>
  <c r="BE391" i="4" s="1"/>
  <c r="BI387" i="4"/>
  <c r="BH387" i="4"/>
  <c r="BG387" i="4"/>
  <c r="BF387" i="4"/>
  <c r="BE387" i="4"/>
  <c r="T387" i="4"/>
  <c r="R387" i="4"/>
  <c r="P387" i="4"/>
  <c r="BK387" i="4"/>
  <c r="J387" i="4"/>
  <c r="BI383" i="4"/>
  <c r="BH383" i="4"/>
  <c r="BG383" i="4"/>
  <c r="BF383" i="4"/>
  <c r="T383" i="4"/>
  <c r="R383" i="4"/>
  <c r="P383" i="4"/>
  <c r="BK383" i="4"/>
  <c r="J383" i="4"/>
  <c r="BE383" i="4" s="1"/>
  <c r="BI382" i="4"/>
  <c r="BH382" i="4"/>
  <c r="BG382" i="4"/>
  <c r="BF382" i="4"/>
  <c r="BE382" i="4"/>
  <c r="T382" i="4"/>
  <c r="R382" i="4"/>
  <c r="P382" i="4"/>
  <c r="BK382" i="4"/>
  <c r="J382" i="4"/>
  <c r="BI362" i="4"/>
  <c r="BH362" i="4"/>
  <c r="BG362" i="4"/>
  <c r="BF362" i="4"/>
  <c r="T362" i="4"/>
  <c r="R362" i="4"/>
  <c r="P362" i="4"/>
  <c r="BK362" i="4"/>
  <c r="J362" i="4"/>
  <c r="BE362" i="4" s="1"/>
  <c r="BI361" i="4"/>
  <c r="BH361" i="4"/>
  <c r="BG361" i="4"/>
  <c r="BF361" i="4"/>
  <c r="BE361" i="4"/>
  <c r="T361" i="4"/>
  <c r="R361" i="4"/>
  <c r="P361" i="4"/>
  <c r="BK361" i="4"/>
  <c r="J361" i="4"/>
  <c r="BI355" i="4"/>
  <c r="BH355" i="4"/>
  <c r="BG355" i="4"/>
  <c r="BF355" i="4"/>
  <c r="T355" i="4"/>
  <c r="R355" i="4"/>
  <c r="P355" i="4"/>
  <c r="BK355" i="4"/>
  <c r="J355" i="4"/>
  <c r="BE355" i="4" s="1"/>
  <c r="BI351" i="4"/>
  <c r="BH351" i="4"/>
  <c r="BG351" i="4"/>
  <c r="BF351" i="4"/>
  <c r="BE351" i="4"/>
  <c r="T351" i="4"/>
  <c r="R351" i="4"/>
  <c r="P351" i="4"/>
  <c r="BK351" i="4"/>
  <c r="J351" i="4"/>
  <c r="BI347" i="4"/>
  <c r="BH347" i="4"/>
  <c r="BG347" i="4"/>
  <c r="BF347" i="4"/>
  <c r="T347" i="4"/>
  <c r="R347" i="4"/>
  <c r="P347" i="4"/>
  <c r="BK347" i="4"/>
  <c r="J347" i="4"/>
  <c r="BE347" i="4" s="1"/>
  <c r="BI340" i="4"/>
  <c r="BH340" i="4"/>
  <c r="BG340" i="4"/>
  <c r="BF340" i="4"/>
  <c r="BE340" i="4"/>
  <c r="T340" i="4"/>
  <c r="T339" i="4" s="1"/>
  <c r="R340" i="4"/>
  <c r="R339" i="4" s="1"/>
  <c r="P340" i="4"/>
  <c r="P339" i="4" s="1"/>
  <c r="BK340" i="4"/>
  <c r="BK339" i="4" s="1"/>
  <c r="J339" i="4" s="1"/>
  <c r="J65" i="4" s="1"/>
  <c r="J340" i="4"/>
  <c r="BI335" i="4"/>
  <c r="BH335" i="4"/>
  <c r="BG335" i="4"/>
  <c r="BF335" i="4"/>
  <c r="BE335" i="4"/>
  <c r="T335" i="4"/>
  <c r="R335" i="4"/>
  <c r="P335" i="4"/>
  <c r="BK335" i="4"/>
  <c r="J335" i="4"/>
  <c r="BI334" i="4"/>
  <c r="BH334" i="4"/>
  <c r="BG334" i="4"/>
  <c r="BF334" i="4"/>
  <c r="BE334" i="4"/>
  <c r="T334" i="4"/>
  <c r="R334" i="4"/>
  <c r="P334" i="4"/>
  <c r="BK334" i="4"/>
  <c r="J334" i="4"/>
  <c r="BI328" i="4"/>
  <c r="BH328" i="4"/>
  <c r="BG328" i="4"/>
  <c r="BF328" i="4"/>
  <c r="BE328" i="4"/>
  <c r="T328" i="4"/>
  <c r="R328" i="4"/>
  <c r="P328" i="4"/>
  <c r="BK328" i="4"/>
  <c r="J328" i="4"/>
  <c r="BI324" i="4"/>
  <c r="BH324" i="4"/>
  <c r="BG324" i="4"/>
  <c r="BF324" i="4"/>
  <c r="BE324" i="4"/>
  <c r="T324" i="4"/>
  <c r="R324" i="4"/>
  <c r="P324" i="4"/>
  <c r="BK324" i="4"/>
  <c r="J324" i="4"/>
  <c r="BI320" i="4"/>
  <c r="BH320" i="4"/>
  <c r="BG320" i="4"/>
  <c r="BF320" i="4"/>
  <c r="BE320" i="4"/>
  <c r="T320" i="4"/>
  <c r="R320" i="4"/>
  <c r="P320" i="4"/>
  <c r="BK320" i="4"/>
  <c r="J320" i="4"/>
  <c r="BI317" i="4"/>
  <c r="BH317" i="4"/>
  <c r="BG317" i="4"/>
  <c r="BF317" i="4"/>
  <c r="BE317" i="4"/>
  <c r="T317" i="4"/>
  <c r="R317" i="4"/>
  <c r="P317" i="4"/>
  <c r="BK317" i="4"/>
  <c r="J317" i="4"/>
  <c r="BI313" i="4"/>
  <c r="BH313" i="4"/>
  <c r="BG313" i="4"/>
  <c r="BF313" i="4"/>
  <c r="BE313" i="4"/>
  <c r="T313" i="4"/>
  <c r="R313" i="4"/>
  <c r="P313" i="4"/>
  <c r="BK313" i="4"/>
  <c r="J313" i="4"/>
  <c r="BI308" i="4"/>
  <c r="BH308" i="4"/>
  <c r="BG308" i="4"/>
  <c r="BF308" i="4"/>
  <c r="BE308" i="4"/>
  <c r="T308" i="4"/>
  <c r="R308" i="4"/>
  <c r="P308" i="4"/>
  <c r="BK308" i="4"/>
  <c r="J308" i="4"/>
  <c r="BI304" i="4"/>
  <c r="BH304" i="4"/>
  <c r="BG304" i="4"/>
  <c r="BF304" i="4"/>
  <c r="BE304" i="4"/>
  <c r="T304" i="4"/>
  <c r="R304" i="4"/>
  <c r="P304" i="4"/>
  <c r="BK304" i="4"/>
  <c r="J304" i="4"/>
  <c r="BI300" i="4"/>
  <c r="BH300" i="4"/>
  <c r="BG300" i="4"/>
  <c r="BF300" i="4"/>
  <c r="BE300" i="4"/>
  <c r="T300" i="4"/>
  <c r="R300" i="4"/>
  <c r="P300" i="4"/>
  <c r="BK300" i="4"/>
  <c r="J300" i="4"/>
  <c r="BI296" i="4"/>
  <c r="BH296" i="4"/>
  <c r="BG296" i="4"/>
  <c r="BF296" i="4"/>
  <c r="BE296" i="4"/>
  <c r="T296" i="4"/>
  <c r="R296" i="4"/>
  <c r="P296" i="4"/>
  <c r="BK296" i="4"/>
  <c r="J296" i="4"/>
  <c r="BI292" i="4"/>
  <c r="BH292" i="4"/>
  <c r="BG292" i="4"/>
  <c r="BF292" i="4"/>
  <c r="BE292" i="4"/>
  <c r="T292" i="4"/>
  <c r="R292" i="4"/>
  <c r="P292" i="4"/>
  <c r="BK292" i="4"/>
  <c r="J292" i="4"/>
  <c r="BI289" i="4"/>
  <c r="BH289" i="4"/>
  <c r="BG289" i="4"/>
  <c r="BF289" i="4"/>
  <c r="BE289" i="4"/>
  <c r="T289" i="4"/>
  <c r="T288" i="4" s="1"/>
  <c r="R289" i="4"/>
  <c r="R288" i="4" s="1"/>
  <c r="P289" i="4"/>
  <c r="P288" i="4" s="1"/>
  <c r="BK289" i="4"/>
  <c r="BK288" i="4" s="1"/>
  <c r="J288" i="4" s="1"/>
  <c r="J64" i="4" s="1"/>
  <c r="J289" i="4"/>
  <c r="BI283" i="4"/>
  <c r="BH283" i="4"/>
  <c r="BG283" i="4"/>
  <c r="BF283" i="4"/>
  <c r="T283" i="4"/>
  <c r="R283" i="4"/>
  <c r="P283" i="4"/>
  <c r="BK283" i="4"/>
  <c r="J283" i="4"/>
  <c r="BE283" i="4" s="1"/>
  <c r="BI280" i="4"/>
  <c r="BH280" i="4"/>
  <c r="BG280" i="4"/>
  <c r="BF280" i="4"/>
  <c r="BE280" i="4"/>
  <c r="T280" i="4"/>
  <c r="R280" i="4"/>
  <c r="P280" i="4"/>
  <c r="BK280" i="4"/>
  <c r="J280" i="4"/>
  <c r="BI278" i="4"/>
  <c r="BH278" i="4"/>
  <c r="BG278" i="4"/>
  <c r="BF278" i="4"/>
  <c r="T278" i="4"/>
  <c r="R278" i="4"/>
  <c r="P278" i="4"/>
  <c r="BK278" i="4"/>
  <c r="J278" i="4"/>
  <c r="BE278" i="4" s="1"/>
  <c r="BI276" i="4"/>
  <c r="BH276" i="4"/>
  <c r="BG276" i="4"/>
  <c r="BF276" i="4"/>
  <c r="BE276" i="4"/>
  <c r="T276" i="4"/>
  <c r="R276" i="4"/>
  <c r="P276" i="4"/>
  <c r="BK276" i="4"/>
  <c r="J276" i="4"/>
  <c r="BI270" i="4"/>
  <c r="BH270" i="4"/>
  <c r="BG270" i="4"/>
  <c r="BF270" i="4"/>
  <c r="T270" i="4"/>
  <c r="R270" i="4"/>
  <c r="P270" i="4"/>
  <c r="BK270" i="4"/>
  <c r="J270" i="4"/>
  <c r="BE270" i="4" s="1"/>
  <c r="BI267" i="4"/>
  <c r="BH267" i="4"/>
  <c r="BG267" i="4"/>
  <c r="BF267" i="4"/>
  <c r="BE267" i="4"/>
  <c r="T267" i="4"/>
  <c r="R267" i="4"/>
  <c r="P267" i="4"/>
  <c r="BK267" i="4"/>
  <c r="J267" i="4"/>
  <c r="BI259" i="4"/>
  <c r="BH259" i="4"/>
  <c r="BG259" i="4"/>
  <c r="BF259" i="4"/>
  <c r="T259" i="4"/>
  <c r="R259" i="4"/>
  <c r="P259" i="4"/>
  <c r="BK259" i="4"/>
  <c r="J259" i="4"/>
  <c r="BE259" i="4" s="1"/>
  <c r="BI254" i="4"/>
  <c r="BH254" i="4"/>
  <c r="BG254" i="4"/>
  <c r="BF254" i="4"/>
  <c r="BE254" i="4"/>
  <c r="T254" i="4"/>
  <c r="R254" i="4"/>
  <c r="P254" i="4"/>
  <c r="BK254" i="4"/>
  <c r="J254" i="4"/>
  <c r="BI249" i="4"/>
  <c r="BH249" i="4"/>
  <c r="BG249" i="4"/>
  <c r="BF249" i="4"/>
  <c r="T249" i="4"/>
  <c r="R249" i="4"/>
  <c r="P249" i="4"/>
  <c r="BK249" i="4"/>
  <c r="J249" i="4"/>
  <c r="BE249" i="4" s="1"/>
  <c r="BI244" i="4"/>
  <c r="BH244" i="4"/>
  <c r="BG244" i="4"/>
  <c r="BF244" i="4"/>
  <c r="BE244" i="4"/>
  <c r="T244" i="4"/>
  <c r="T243" i="4" s="1"/>
  <c r="R244" i="4"/>
  <c r="R243" i="4" s="1"/>
  <c r="P244" i="4"/>
  <c r="P243" i="4" s="1"/>
  <c r="BK244" i="4"/>
  <c r="BK243" i="4" s="1"/>
  <c r="J243" i="4" s="1"/>
  <c r="J63" i="4" s="1"/>
  <c r="J244" i="4"/>
  <c r="BI238" i="4"/>
  <c r="BH238" i="4"/>
  <c r="BG238" i="4"/>
  <c r="BF238" i="4"/>
  <c r="BE238" i="4"/>
  <c r="T238" i="4"/>
  <c r="R238" i="4"/>
  <c r="P238" i="4"/>
  <c r="BK238" i="4"/>
  <c r="J238" i="4"/>
  <c r="BI228" i="4"/>
  <c r="BH228" i="4"/>
  <c r="BG228" i="4"/>
  <c r="BF228" i="4"/>
  <c r="BE228" i="4"/>
  <c r="T228" i="4"/>
  <c r="R228" i="4"/>
  <c r="P228" i="4"/>
  <c r="BK228" i="4"/>
  <c r="J228" i="4"/>
  <c r="BI208" i="4"/>
  <c r="BH208" i="4"/>
  <c r="BG208" i="4"/>
  <c r="BF208" i="4"/>
  <c r="BE208" i="4"/>
  <c r="T208" i="4"/>
  <c r="R208" i="4"/>
  <c r="P208" i="4"/>
  <c r="BK208" i="4"/>
  <c r="J208" i="4"/>
  <c r="BI204" i="4"/>
  <c r="BH204" i="4"/>
  <c r="BG204" i="4"/>
  <c r="BF204" i="4"/>
  <c r="BE204" i="4"/>
  <c r="T204" i="4"/>
  <c r="R204" i="4"/>
  <c r="P204" i="4"/>
  <c r="BK204" i="4"/>
  <c r="J204" i="4"/>
  <c r="BI200" i="4"/>
  <c r="BH200" i="4"/>
  <c r="BG200" i="4"/>
  <c r="BF200" i="4"/>
  <c r="BE200" i="4"/>
  <c r="T200" i="4"/>
  <c r="R200" i="4"/>
  <c r="P200" i="4"/>
  <c r="BK200" i="4"/>
  <c r="J200" i="4"/>
  <c r="BI198" i="4"/>
  <c r="BH198" i="4"/>
  <c r="BG198" i="4"/>
  <c r="BF198" i="4"/>
  <c r="BE198" i="4"/>
  <c r="T198" i="4"/>
  <c r="R198" i="4"/>
  <c r="P198" i="4"/>
  <c r="BK198" i="4"/>
  <c r="J198" i="4"/>
  <c r="BI194" i="4"/>
  <c r="BH194" i="4"/>
  <c r="BG194" i="4"/>
  <c r="BF194" i="4"/>
  <c r="BE194" i="4"/>
  <c r="T194" i="4"/>
  <c r="R194" i="4"/>
  <c r="P194" i="4"/>
  <c r="BK194" i="4"/>
  <c r="J194" i="4"/>
  <c r="BI191" i="4"/>
  <c r="BH191" i="4"/>
  <c r="BG191" i="4"/>
  <c r="BF191" i="4"/>
  <c r="BE191" i="4"/>
  <c r="T191" i="4"/>
  <c r="R191" i="4"/>
  <c r="P191" i="4"/>
  <c r="BK191" i="4"/>
  <c r="J191" i="4"/>
  <c r="BI185" i="4"/>
  <c r="BH185" i="4"/>
  <c r="BG185" i="4"/>
  <c r="BF185" i="4"/>
  <c r="BE185" i="4"/>
  <c r="T185" i="4"/>
  <c r="R185" i="4"/>
  <c r="P185" i="4"/>
  <c r="BK185" i="4"/>
  <c r="J185" i="4"/>
  <c r="BI165" i="4"/>
  <c r="BH165" i="4"/>
  <c r="BG165" i="4"/>
  <c r="BF165" i="4"/>
  <c r="BE165" i="4"/>
  <c r="T165" i="4"/>
  <c r="R165" i="4"/>
  <c r="P165" i="4"/>
  <c r="BK165" i="4"/>
  <c r="J165" i="4"/>
  <c r="BI160" i="4"/>
  <c r="BH160" i="4"/>
  <c r="BG160" i="4"/>
  <c r="BF160" i="4"/>
  <c r="BE160" i="4"/>
  <c r="T160" i="4"/>
  <c r="R160" i="4"/>
  <c r="P160" i="4"/>
  <c r="BK160" i="4"/>
  <c r="J160" i="4"/>
  <c r="BI156" i="4"/>
  <c r="BH156" i="4"/>
  <c r="BG156" i="4"/>
  <c r="BF156" i="4"/>
  <c r="BE156" i="4"/>
  <c r="T156" i="4"/>
  <c r="R156" i="4"/>
  <c r="P156" i="4"/>
  <c r="BK156" i="4"/>
  <c r="J156" i="4"/>
  <c r="BI153" i="4"/>
  <c r="BH153" i="4"/>
  <c r="BG153" i="4"/>
  <c r="BF153" i="4"/>
  <c r="BE153" i="4"/>
  <c r="T153" i="4"/>
  <c r="R153" i="4"/>
  <c r="P153" i="4"/>
  <c r="BK153" i="4"/>
  <c r="J153" i="4"/>
  <c r="BI149" i="4"/>
  <c r="BH149" i="4"/>
  <c r="BG149" i="4"/>
  <c r="BF149" i="4"/>
  <c r="BE149" i="4"/>
  <c r="T149" i="4"/>
  <c r="R149" i="4"/>
  <c r="P149" i="4"/>
  <c r="BK149" i="4"/>
  <c r="J149" i="4"/>
  <c r="BI146" i="4"/>
  <c r="BH146" i="4"/>
  <c r="BG146" i="4"/>
  <c r="BF146" i="4"/>
  <c r="BE146" i="4"/>
  <c r="T146" i="4"/>
  <c r="R146" i="4"/>
  <c r="P146" i="4"/>
  <c r="BK146" i="4"/>
  <c r="J146" i="4"/>
  <c r="BI143" i="4"/>
  <c r="BH143" i="4"/>
  <c r="BG143" i="4"/>
  <c r="BF143" i="4"/>
  <c r="BE143" i="4"/>
  <c r="T143" i="4"/>
  <c r="R143" i="4"/>
  <c r="P143" i="4"/>
  <c r="BK143" i="4"/>
  <c r="J143" i="4"/>
  <c r="BI139" i="4"/>
  <c r="BH139" i="4"/>
  <c r="BG139" i="4"/>
  <c r="BF139" i="4"/>
  <c r="BE139" i="4"/>
  <c r="T139" i="4"/>
  <c r="R139" i="4"/>
  <c r="P139" i="4"/>
  <c r="BK139" i="4"/>
  <c r="J139" i="4"/>
  <c r="BI136" i="4"/>
  <c r="BH136" i="4"/>
  <c r="BG136" i="4"/>
  <c r="BF136" i="4"/>
  <c r="BE136" i="4"/>
  <c r="T136" i="4"/>
  <c r="R136" i="4"/>
  <c r="P136" i="4"/>
  <c r="BK136" i="4"/>
  <c r="J136" i="4"/>
  <c r="BI133" i="4"/>
  <c r="BH133" i="4"/>
  <c r="BG133" i="4"/>
  <c r="BF133" i="4"/>
  <c r="BE133" i="4"/>
  <c r="T133" i="4"/>
  <c r="R133" i="4"/>
  <c r="P133" i="4"/>
  <c r="BK133" i="4"/>
  <c r="J133" i="4"/>
  <c r="BI129" i="4"/>
  <c r="BH129" i="4"/>
  <c r="BG129" i="4"/>
  <c r="BF129" i="4"/>
  <c r="BE129" i="4"/>
  <c r="T129" i="4"/>
  <c r="R129" i="4"/>
  <c r="P129" i="4"/>
  <c r="BK129" i="4"/>
  <c r="J129" i="4"/>
  <c r="BI126" i="4"/>
  <c r="BH126" i="4"/>
  <c r="BG126" i="4"/>
  <c r="BF126" i="4"/>
  <c r="BE126" i="4"/>
  <c r="T126" i="4"/>
  <c r="R126" i="4"/>
  <c r="P126" i="4"/>
  <c r="BK126" i="4"/>
  <c r="J126" i="4"/>
  <c r="BI122" i="4"/>
  <c r="BH122" i="4"/>
  <c r="BG122" i="4"/>
  <c r="BF122" i="4"/>
  <c r="BE122" i="4"/>
  <c r="T122" i="4"/>
  <c r="R122" i="4"/>
  <c r="P122" i="4"/>
  <c r="BK122" i="4"/>
  <c r="J122" i="4"/>
  <c r="BI118" i="4"/>
  <c r="BH118" i="4"/>
  <c r="BG118" i="4"/>
  <c r="BF118" i="4"/>
  <c r="BE118" i="4"/>
  <c r="T118" i="4"/>
  <c r="R118" i="4"/>
  <c r="P118" i="4"/>
  <c r="BK118" i="4"/>
  <c r="J118" i="4"/>
  <c r="BI115" i="4"/>
  <c r="BH115" i="4"/>
  <c r="BG115" i="4"/>
  <c r="BF115" i="4"/>
  <c r="BE115" i="4"/>
  <c r="T115" i="4"/>
  <c r="R115" i="4"/>
  <c r="P115" i="4"/>
  <c r="BK115" i="4"/>
  <c r="J115" i="4"/>
  <c r="BI112" i="4"/>
  <c r="BH112" i="4"/>
  <c r="BG112" i="4"/>
  <c r="BF112" i="4"/>
  <c r="BE112" i="4"/>
  <c r="T112" i="4"/>
  <c r="R112" i="4"/>
  <c r="P112" i="4"/>
  <c r="BK112" i="4"/>
  <c r="J112" i="4"/>
  <c r="BI109" i="4"/>
  <c r="BH109" i="4"/>
  <c r="BG109" i="4"/>
  <c r="BF109" i="4"/>
  <c r="BE109" i="4"/>
  <c r="T109" i="4"/>
  <c r="R109" i="4"/>
  <c r="P109" i="4"/>
  <c r="BK109" i="4"/>
  <c r="J109" i="4"/>
  <c r="BI100" i="4"/>
  <c r="BH100" i="4"/>
  <c r="BG100" i="4"/>
  <c r="BF100" i="4"/>
  <c r="BE100" i="4"/>
  <c r="T100" i="4"/>
  <c r="R100" i="4"/>
  <c r="P100" i="4"/>
  <c r="BK100" i="4"/>
  <c r="J100" i="4"/>
  <c r="BI96" i="4"/>
  <c r="F36" i="4" s="1"/>
  <c r="BD56" i="1" s="1"/>
  <c r="BH96" i="4"/>
  <c r="F35" i="4" s="1"/>
  <c r="BC56" i="1" s="1"/>
  <c r="BG96" i="4"/>
  <c r="F34" i="4" s="1"/>
  <c r="BB56" i="1" s="1"/>
  <c r="BF96" i="4"/>
  <c r="J33" i="4" s="1"/>
  <c r="AW56" i="1" s="1"/>
  <c r="BE96" i="4"/>
  <c r="T96" i="4"/>
  <c r="T95" i="4" s="1"/>
  <c r="T94" i="4" s="1"/>
  <c r="T93" i="4" s="1"/>
  <c r="R96" i="4"/>
  <c r="R95" i="4" s="1"/>
  <c r="R94" i="4" s="1"/>
  <c r="R93" i="4" s="1"/>
  <c r="P96" i="4"/>
  <c r="P95" i="4" s="1"/>
  <c r="P94" i="4" s="1"/>
  <c r="P93" i="4" s="1"/>
  <c r="AU56" i="1" s="1"/>
  <c r="BK96" i="4"/>
  <c r="BK95" i="4" s="1"/>
  <c r="J96" i="4"/>
  <c r="J89" i="4"/>
  <c r="F89" i="4"/>
  <c r="F87" i="4"/>
  <c r="E85" i="4"/>
  <c r="E81" i="4"/>
  <c r="J55" i="4"/>
  <c r="F55" i="4"/>
  <c r="F53" i="4"/>
  <c r="E51" i="4"/>
  <c r="J20" i="4"/>
  <c r="E20" i="4"/>
  <c r="F56" i="4" s="1"/>
  <c r="J19" i="4"/>
  <c r="J14" i="4"/>
  <c r="J53" i="4" s="1"/>
  <c r="E7" i="4"/>
  <c r="E47" i="4" s="1"/>
  <c r="P396" i="3"/>
  <c r="R375" i="3"/>
  <c r="AY55" i="1"/>
  <c r="AX55" i="1"/>
  <c r="BI397" i="3"/>
  <c r="BH397" i="3"/>
  <c r="BG397" i="3"/>
  <c r="BF397" i="3"/>
  <c r="BE397" i="3"/>
  <c r="T397" i="3"/>
  <c r="T396" i="3" s="1"/>
  <c r="R397" i="3"/>
  <c r="R396" i="3" s="1"/>
  <c r="P397" i="3"/>
  <c r="BK397" i="3"/>
  <c r="BK396" i="3" s="1"/>
  <c r="J396" i="3" s="1"/>
  <c r="J73" i="3" s="1"/>
  <c r="J397" i="3"/>
  <c r="BI391" i="3"/>
  <c r="BH391" i="3"/>
  <c r="BG391" i="3"/>
  <c r="BF391" i="3"/>
  <c r="T391" i="3"/>
  <c r="R391" i="3"/>
  <c r="P391" i="3"/>
  <c r="BK391" i="3"/>
  <c r="J391" i="3"/>
  <c r="BE391" i="3" s="1"/>
  <c r="BI386" i="3"/>
  <c r="BH386" i="3"/>
  <c r="BG386" i="3"/>
  <c r="BF386" i="3"/>
  <c r="T386" i="3"/>
  <c r="R386" i="3"/>
  <c r="P386" i="3"/>
  <c r="BK386" i="3"/>
  <c r="J386" i="3"/>
  <c r="BE386" i="3" s="1"/>
  <c r="BI380" i="3"/>
  <c r="BH380" i="3"/>
  <c r="BG380" i="3"/>
  <c r="BF380" i="3"/>
  <c r="T380" i="3"/>
  <c r="R380" i="3"/>
  <c r="P380" i="3"/>
  <c r="BK380" i="3"/>
  <c r="J380" i="3"/>
  <c r="BE380" i="3" s="1"/>
  <c r="BI376" i="3"/>
  <c r="BH376" i="3"/>
  <c r="BG376" i="3"/>
  <c r="BF376" i="3"/>
  <c r="T376" i="3"/>
  <c r="T375" i="3" s="1"/>
  <c r="R376" i="3"/>
  <c r="P376" i="3"/>
  <c r="P375" i="3" s="1"/>
  <c r="BK376" i="3"/>
  <c r="BK375" i="3" s="1"/>
  <c r="J375" i="3" s="1"/>
  <c r="J72" i="3" s="1"/>
  <c r="J376" i="3"/>
  <c r="BE376" i="3" s="1"/>
  <c r="BI367" i="3"/>
  <c r="BH367" i="3"/>
  <c r="BG367" i="3"/>
  <c r="BF367" i="3"/>
  <c r="BE367" i="3"/>
  <c r="T367" i="3"/>
  <c r="R367" i="3"/>
  <c r="P367" i="3"/>
  <c r="BK367" i="3"/>
  <c r="J367" i="3"/>
  <c r="BI365" i="3"/>
  <c r="BH365" i="3"/>
  <c r="BG365" i="3"/>
  <c r="BF365" i="3"/>
  <c r="BE365" i="3"/>
  <c r="T365" i="3"/>
  <c r="R365" i="3"/>
  <c r="P365" i="3"/>
  <c r="BK365" i="3"/>
  <c r="J365" i="3"/>
  <c r="BI362" i="3"/>
  <c r="BH362" i="3"/>
  <c r="BG362" i="3"/>
  <c r="BF362" i="3"/>
  <c r="BE362" i="3"/>
  <c r="T362" i="3"/>
  <c r="R362" i="3"/>
  <c r="P362" i="3"/>
  <c r="BK362" i="3"/>
  <c r="J362" i="3"/>
  <c r="BI360" i="3"/>
  <c r="BH360" i="3"/>
  <c r="BG360" i="3"/>
  <c r="BF360" i="3"/>
  <c r="BE360" i="3"/>
  <c r="T360" i="3"/>
  <c r="R360" i="3"/>
  <c r="P360" i="3"/>
  <c r="BK360" i="3"/>
  <c r="J360" i="3"/>
  <c r="BI357" i="3"/>
  <c r="BH357" i="3"/>
  <c r="BG357" i="3"/>
  <c r="BF357" i="3"/>
  <c r="BE357" i="3"/>
  <c r="T357" i="3"/>
  <c r="R357" i="3"/>
  <c r="P357" i="3"/>
  <c r="BK357" i="3"/>
  <c r="J357" i="3"/>
  <c r="BI350" i="3"/>
  <c r="BH350" i="3"/>
  <c r="BG350" i="3"/>
  <c r="BF350" i="3"/>
  <c r="BE350" i="3"/>
  <c r="T350" i="3"/>
  <c r="R350" i="3"/>
  <c r="P350" i="3"/>
  <c r="BK350" i="3"/>
  <c r="J350" i="3"/>
  <c r="BI343" i="3"/>
  <c r="BH343" i="3"/>
  <c r="BG343" i="3"/>
  <c r="BF343" i="3"/>
  <c r="BE343" i="3"/>
  <c r="T343" i="3"/>
  <c r="R343" i="3"/>
  <c r="P343" i="3"/>
  <c r="BK343" i="3"/>
  <c r="J343" i="3"/>
  <c r="BI340" i="3"/>
  <c r="BH340" i="3"/>
  <c r="BG340" i="3"/>
  <c r="BF340" i="3"/>
  <c r="BE340" i="3"/>
  <c r="T340" i="3"/>
  <c r="R340" i="3"/>
  <c r="P340" i="3"/>
  <c r="BK340" i="3"/>
  <c r="J340" i="3"/>
  <c r="BI337" i="3"/>
  <c r="BH337" i="3"/>
  <c r="BG337" i="3"/>
  <c r="BF337" i="3"/>
  <c r="BE337" i="3"/>
  <c r="T337" i="3"/>
  <c r="R337" i="3"/>
  <c r="P337" i="3"/>
  <c r="BK337" i="3"/>
  <c r="J337" i="3"/>
  <c r="BI335" i="3"/>
  <c r="BH335" i="3"/>
  <c r="BG335" i="3"/>
  <c r="BF335" i="3"/>
  <c r="BE335" i="3"/>
  <c r="T335" i="3"/>
  <c r="R335" i="3"/>
  <c r="P335" i="3"/>
  <c r="BK335" i="3"/>
  <c r="J335" i="3"/>
  <c r="BI331" i="3"/>
  <c r="BH331" i="3"/>
  <c r="BG331" i="3"/>
  <c r="BF331" i="3"/>
  <c r="BE331" i="3"/>
  <c r="T331" i="3"/>
  <c r="R331" i="3"/>
  <c r="P331" i="3"/>
  <c r="BK331" i="3"/>
  <c r="J331" i="3"/>
  <c r="BI327" i="3"/>
  <c r="BH327" i="3"/>
  <c r="BG327" i="3"/>
  <c r="BF327" i="3"/>
  <c r="BE327" i="3"/>
  <c r="T327" i="3"/>
  <c r="R327" i="3"/>
  <c r="P327" i="3"/>
  <c r="P321" i="3" s="1"/>
  <c r="BK327" i="3"/>
  <c r="J327" i="3"/>
  <c r="BI322" i="3"/>
  <c r="BH322" i="3"/>
  <c r="BG322" i="3"/>
  <c r="BF322" i="3"/>
  <c r="BE322" i="3"/>
  <c r="T322" i="3"/>
  <c r="T321" i="3" s="1"/>
  <c r="R322" i="3"/>
  <c r="R321" i="3" s="1"/>
  <c r="P322" i="3"/>
  <c r="BK322" i="3"/>
  <c r="BK321" i="3" s="1"/>
  <c r="J321" i="3" s="1"/>
  <c r="J71" i="3" s="1"/>
  <c r="J322" i="3"/>
  <c r="BI318" i="3"/>
  <c r="BH318" i="3"/>
  <c r="BG318" i="3"/>
  <c r="BF318" i="3"/>
  <c r="T318" i="3"/>
  <c r="R318" i="3"/>
  <c r="P318" i="3"/>
  <c r="BK318" i="3"/>
  <c r="J318" i="3"/>
  <c r="BE318" i="3" s="1"/>
  <c r="BI310" i="3"/>
  <c r="BH310" i="3"/>
  <c r="BG310" i="3"/>
  <c r="BF310" i="3"/>
  <c r="T310" i="3"/>
  <c r="R310" i="3"/>
  <c r="P310" i="3"/>
  <c r="BK310" i="3"/>
  <c r="J310" i="3"/>
  <c r="BE310" i="3" s="1"/>
  <c r="BI307" i="3"/>
  <c r="BH307" i="3"/>
  <c r="BG307" i="3"/>
  <c r="BF307" i="3"/>
  <c r="T307" i="3"/>
  <c r="R307" i="3"/>
  <c r="P307" i="3"/>
  <c r="BK307" i="3"/>
  <c r="J307" i="3"/>
  <c r="BE307" i="3" s="1"/>
  <c r="BI304" i="3"/>
  <c r="BH304" i="3"/>
  <c r="BG304" i="3"/>
  <c r="BF304" i="3"/>
  <c r="T304" i="3"/>
  <c r="R304" i="3"/>
  <c r="P304" i="3"/>
  <c r="BK304" i="3"/>
  <c r="J304" i="3"/>
  <c r="BE304" i="3" s="1"/>
  <c r="BI299" i="3"/>
  <c r="BH299" i="3"/>
  <c r="BG299" i="3"/>
  <c r="BF299" i="3"/>
  <c r="T299" i="3"/>
  <c r="R299" i="3"/>
  <c r="P299" i="3"/>
  <c r="BK299" i="3"/>
  <c r="J299" i="3"/>
  <c r="BE299" i="3" s="1"/>
  <c r="BI295" i="3"/>
  <c r="BH295" i="3"/>
  <c r="BG295" i="3"/>
  <c r="BF295" i="3"/>
  <c r="T295" i="3"/>
  <c r="R295" i="3"/>
  <c r="P295" i="3"/>
  <c r="BK295" i="3"/>
  <c r="J295" i="3"/>
  <c r="BE295" i="3" s="1"/>
  <c r="BI292" i="3"/>
  <c r="BH292" i="3"/>
  <c r="BG292" i="3"/>
  <c r="BF292" i="3"/>
  <c r="T292" i="3"/>
  <c r="R292" i="3"/>
  <c r="P292" i="3"/>
  <c r="BK292" i="3"/>
  <c r="J292" i="3"/>
  <c r="BE292" i="3" s="1"/>
  <c r="BI289" i="3"/>
  <c r="BH289" i="3"/>
  <c r="BG289" i="3"/>
  <c r="BF289" i="3"/>
  <c r="T289" i="3"/>
  <c r="R289" i="3"/>
  <c r="P289" i="3"/>
  <c r="BK289" i="3"/>
  <c r="J289" i="3"/>
  <c r="BE289" i="3" s="1"/>
  <c r="BI284" i="3"/>
  <c r="BH284" i="3"/>
  <c r="BG284" i="3"/>
  <c r="BF284" i="3"/>
  <c r="T284" i="3"/>
  <c r="R284" i="3"/>
  <c r="P284" i="3"/>
  <c r="BK284" i="3"/>
  <c r="J284" i="3"/>
  <c r="BE284" i="3" s="1"/>
  <c r="BI279" i="3"/>
  <c r="BH279" i="3"/>
  <c r="BG279" i="3"/>
  <c r="BF279" i="3"/>
  <c r="T279" i="3"/>
  <c r="R279" i="3"/>
  <c r="P279" i="3"/>
  <c r="BK279" i="3"/>
  <c r="J279" i="3"/>
  <c r="BE279" i="3" s="1"/>
  <c r="BI275" i="3"/>
  <c r="BH275" i="3"/>
  <c r="BG275" i="3"/>
  <c r="BF275" i="3"/>
  <c r="T275" i="3"/>
  <c r="T274" i="3" s="1"/>
  <c r="R275" i="3"/>
  <c r="R274" i="3" s="1"/>
  <c r="P275" i="3"/>
  <c r="P274" i="3" s="1"/>
  <c r="BK275" i="3"/>
  <c r="BK274" i="3" s="1"/>
  <c r="J274" i="3" s="1"/>
  <c r="J70" i="3" s="1"/>
  <c r="J275" i="3"/>
  <c r="BE275" i="3" s="1"/>
  <c r="BI270" i="3"/>
  <c r="BH270" i="3"/>
  <c r="BG270" i="3"/>
  <c r="BF270" i="3"/>
  <c r="BE270" i="3"/>
  <c r="T270" i="3"/>
  <c r="T269" i="3" s="1"/>
  <c r="R270" i="3"/>
  <c r="R269" i="3" s="1"/>
  <c r="P270" i="3"/>
  <c r="P269" i="3" s="1"/>
  <c r="BK270" i="3"/>
  <c r="BK269" i="3" s="1"/>
  <c r="J269" i="3" s="1"/>
  <c r="J69" i="3" s="1"/>
  <c r="J270" i="3"/>
  <c r="BI265" i="3"/>
  <c r="BH265" i="3"/>
  <c r="BG265" i="3"/>
  <c r="BF265" i="3"/>
  <c r="T265" i="3"/>
  <c r="T264" i="3" s="1"/>
  <c r="R265" i="3"/>
  <c r="R264" i="3" s="1"/>
  <c r="P265" i="3"/>
  <c r="P264" i="3" s="1"/>
  <c r="BK265" i="3"/>
  <c r="BK264" i="3" s="1"/>
  <c r="J264" i="3" s="1"/>
  <c r="J68" i="3" s="1"/>
  <c r="J265" i="3"/>
  <c r="BE265" i="3" s="1"/>
  <c r="BI259" i="3"/>
  <c r="BH259" i="3"/>
  <c r="BG259" i="3"/>
  <c r="BF259" i="3"/>
  <c r="BE259" i="3"/>
  <c r="T259" i="3"/>
  <c r="R259" i="3"/>
  <c r="P259" i="3"/>
  <c r="BK259" i="3"/>
  <c r="J259" i="3"/>
  <c r="BI256" i="3"/>
  <c r="BH256" i="3"/>
  <c r="BG256" i="3"/>
  <c r="BF256" i="3"/>
  <c r="BE256" i="3"/>
  <c r="T256" i="3"/>
  <c r="R256" i="3"/>
  <c r="P256" i="3"/>
  <c r="BK256" i="3"/>
  <c r="J256" i="3"/>
  <c r="BI254" i="3"/>
  <c r="BH254" i="3"/>
  <c r="BG254" i="3"/>
  <c r="BF254" i="3"/>
  <c r="BE254" i="3"/>
  <c r="T254" i="3"/>
  <c r="R254" i="3"/>
  <c r="P254" i="3"/>
  <c r="BK254" i="3"/>
  <c r="J254" i="3"/>
  <c r="BI251" i="3"/>
  <c r="BH251" i="3"/>
  <c r="BG251" i="3"/>
  <c r="BF251" i="3"/>
  <c r="BE251" i="3"/>
  <c r="T251" i="3"/>
  <c r="R251" i="3"/>
  <c r="P251" i="3"/>
  <c r="BK251" i="3"/>
  <c r="J251" i="3"/>
  <c r="BI249" i="3"/>
  <c r="BH249" i="3"/>
  <c r="BG249" i="3"/>
  <c r="BF249" i="3"/>
  <c r="BE249" i="3"/>
  <c r="T249" i="3"/>
  <c r="R249" i="3"/>
  <c r="P249" i="3"/>
  <c r="BK249" i="3"/>
  <c r="J249" i="3"/>
  <c r="BI247" i="3"/>
  <c r="BH247" i="3"/>
  <c r="BG247" i="3"/>
  <c r="BF247" i="3"/>
  <c r="BE247" i="3"/>
  <c r="T247" i="3"/>
  <c r="R247" i="3"/>
  <c r="P247" i="3"/>
  <c r="BK247" i="3"/>
  <c r="J247" i="3"/>
  <c r="BI243" i="3"/>
  <c r="BH243" i="3"/>
  <c r="BG243" i="3"/>
  <c r="BF243" i="3"/>
  <c r="BE243" i="3"/>
  <c r="T243" i="3"/>
  <c r="R243" i="3"/>
  <c r="P243" i="3"/>
  <c r="BK243" i="3"/>
  <c r="J243" i="3"/>
  <c r="BI240" i="3"/>
  <c r="BH240" i="3"/>
  <c r="BG240" i="3"/>
  <c r="BF240" i="3"/>
  <c r="BE240" i="3"/>
  <c r="T240" i="3"/>
  <c r="R240" i="3"/>
  <c r="P240" i="3"/>
  <c r="BK240" i="3"/>
  <c r="J240" i="3"/>
  <c r="BI238" i="3"/>
  <c r="BH238" i="3"/>
  <c r="BG238" i="3"/>
  <c r="BF238" i="3"/>
  <c r="BE238" i="3"/>
  <c r="T238" i="3"/>
  <c r="R238" i="3"/>
  <c r="P238" i="3"/>
  <c r="BK238" i="3"/>
  <c r="J238" i="3"/>
  <c r="BI232" i="3"/>
  <c r="BH232" i="3"/>
  <c r="BG232" i="3"/>
  <c r="BF232" i="3"/>
  <c r="BE232" i="3"/>
  <c r="T232" i="3"/>
  <c r="R232" i="3"/>
  <c r="P232" i="3"/>
  <c r="BK232" i="3"/>
  <c r="J232" i="3"/>
  <c r="BI221" i="3"/>
  <c r="BH221" i="3"/>
  <c r="BG221" i="3"/>
  <c r="BF221" i="3"/>
  <c r="BE221" i="3"/>
  <c r="T221" i="3"/>
  <c r="R221" i="3"/>
  <c r="P221" i="3"/>
  <c r="BK221" i="3"/>
  <c r="J221" i="3"/>
  <c r="BI211" i="3"/>
  <c r="BH211" i="3"/>
  <c r="BG211" i="3"/>
  <c r="BF211" i="3"/>
  <c r="BE211" i="3"/>
  <c r="T211" i="3"/>
  <c r="R211" i="3"/>
  <c r="P211" i="3"/>
  <c r="BK211" i="3"/>
  <c r="J211" i="3"/>
  <c r="BI198" i="3"/>
  <c r="BH198" i="3"/>
  <c r="BG198" i="3"/>
  <c r="BF198" i="3"/>
  <c r="BE198" i="3"/>
  <c r="T198" i="3"/>
  <c r="T197" i="3" s="1"/>
  <c r="R198" i="3"/>
  <c r="R197" i="3" s="1"/>
  <c r="P198" i="3"/>
  <c r="P197" i="3" s="1"/>
  <c r="BK198" i="3"/>
  <c r="BK197" i="3" s="1"/>
  <c r="J197" i="3" s="1"/>
  <c r="J67" i="3" s="1"/>
  <c r="J198" i="3"/>
  <c r="BI193" i="3"/>
  <c r="BH193" i="3"/>
  <c r="BG193" i="3"/>
  <c r="BF193" i="3"/>
  <c r="T193" i="3"/>
  <c r="R193" i="3"/>
  <c r="P193" i="3"/>
  <c r="BK193" i="3"/>
  <c r="J193" i="3"/>
  <c r="BE193" i="3" s="1"/>
  <c r="BI189" i="3"/>
  <c r="BH189" i="3"/>
  <c r="BG189" i="3"/>
  <c r="BF189" i="3"/>
  <c r="T189" i="3"/>
  <c r="R189" i="3"/>
  <c r="P189" i="3"/>
  <c r="BK189" i="3"/>
  <c r="J189" i="3"/>
  <c r="BE189" i="3" s="1"/>
  <c r="BI181" i="3"/>
  <c r="BH181" i="3"/>
  <c r="BG181" i="3"/>
  <c r="BF181" i="3"/>
  <c r="T181" i="3"/>
  <c r="R181" i="3"/>
  <c r="P181" i="3"/>
  <c r="BK181" i="3"/>
  <c r="J181" i="3"/>
  <c r="BE181" i="3" s="1"/>
  <c r="BI179" i="3"/>
  <c r="BH179" i="3"/>
  <c r="BG179" i="3"/>
  <c r="BF179" i="3"/>
  <c r="T179" i="3"/>
  <c r="R179" i="3"/>
  <c r="P179" i="3"/>
  <c r="BK179" i="3"/>
  <c r="J179" i="3"/>
  <c r="BE179" i="3" s="1"/>
  <c r="BI174" i="3"/>
  <c r="BH174" i="3"/>
  <c r="BG174" i="3"/>
  <c r="BF174" i="3"/>
  <c r="T174" i="3"/>
  <c r="R174" i="3"/>
  <c r="P174" i="3"/>
  <c r="BK174" i="3"/>
  <c r="J174" i="3"/>
  <c r="BE174" i="3" s="1"/>
  <c r="BI171" i="3"/>
  <c r="BH171" i="3"/>
  <c r="BG171" i="3"/>
  <c r="BF171" i="3"/>
  <c r="T171" i="3"/>
  <c r="R171" i="3"/>
  <c r="P171" i="3"/>
  <c r="BK171" i="3"/>
  <c r="J171" i="3"/>
  <c r="BE171" i="3" s="1"/>
  <c r="BI166" i="3"/>
  <c r="BH166" i="3"/>
  <c r="BG166" i="3"/>
  <c r="BF166" i="3"/>
  <c r="T166" i="3"/>
  <c r="R166" i="3"/>
  <c r="P166" i="3"/>
  <c r="BK166" i="3"/>
  <c r="J166" i="3"/>
  <c r="BE166" i="3" s="1"/>
  <c r="BI159" i="3"/>
  <c r="BH159" i="3"/>
  <c r="BG159" i="3"/>
  <c r="BF159" i="3"/>
  <c r="T159" i="3"/>
  <c r="R159" i="3"/>
  <c r="P159" i="3"/>
  <c r="BK159" i="3"/>
  <c r="J159" i="3"/>
  <c r="BE159" i="3" s="1"/>
  <c r="BI146" i="3"/>
  <c r="BH146" i="3"/>
  <c r="BG146" i="3"/>
  <c r="BF146" i="3"/>
  <c r="T146" i="3"/>
  <c r="R146" i="3"/>
  <c r="P146" i="3"/>
  <c r="BK146" i="3"/>
  <c r="J146" i="3"/>
  <c r="BE146" i="3" s="1"/>
  <c r="BI144" i="3"/>
  <c r="BH144" i="3"/>
  <c r="BG144" i="3"/>
  <c r="BF144" i="3"/>
  <c r="BE144" i="3"/>
  <c r="T144" i="3"/>
  <c r="R144" i="3"/>
  <c r="P144" i="3"/>
  <c r="BK144" i="3"/>
  <c r="J144" i="3"/>
  <c r="BI138" i="3"/>
  <c r="BH138" i="3"/>
  <c r="BG138" i="3"/>
  <c r="BF138" i="3"/>
  <c r="T138" i="3"/>
  <c r="R138" i="3"/>
  <c r="P138" i="3"/>
  <c r="BK138" i="3"/>
  <c r="J138" i="3"/>
  <c r="BE138" i="3" s="1"/>
  <c r="BI129" i="3"/>
  <c r="BH129" i="3"/>
  <c r="BG129" i="3"/>
  <c r="BF129" i="3"/>
  <c r="BE129" i="3"/>
  <c r="T129" i="3"/>
  <c r="R129" i="3"/>
  <c r="P129" i="3"/>
  <c r="BK129" i="3"/>
  <c r="J129" i="3"/>
  <c r="BI121" i="3"/>
  <c r="BH121" i="3"/>
  <c r="BG121" i="3"/>
  <c r="BF121" i="3"/>
  <c r="T121" i="3"/>
  <c r="R121" i="3"/>
  <c r="P121" i="3"/>
  <c r="BK121" i="3"/>
  <c r="J121" i="3"/>
  <c r="BE121" i="3" s="1"/>
  <c r="BI100" i="3"/>
  <c r="F38" i="3" s="1"/>
  <c r="BD55" i="1" s="1"/>
  <c r="BH100" i="3"/>
  <c r="BG100" i="3"/>
  <c r="F36" i="3" s="1"/>
  <c r="BB55" i="1" s="1"/>
  <c r="BF100" i="3"/>
  <c r="BE100" i="3"/>
  <c r="T100" i="3"/>
  <c r="T99" i="3" s="1"/>
  <c r="R100" i="3"/>
  <c r="R99" i="3" s="1"/>
  <c r="R98" i="3" s="1"/>
  <c r="R97" i="3" s="1"/>
  <c r="P100" i="3"/>
  <c r="P99" i="3" s="1"/>
  <c r="BK100" i="3"/>
  <c r="BK99" i="3" s="1"/>
  <c r="J100" i="3"/>
  <c r="J93" i="3"/>
  <c r="F93" i="3"/>
  <c r="J91" i="3"/>
  <c r="F91" i="3"/>
  <c r="E89" i="3"/>
  <c r="F60" i="3"/>
  <c r="J59" i="3"/>
  <c r="F59" i="3"/>
  <c r="F57" i="3"/>
  <c r="E55" i="3"/>
  <c r="J22" i="3"/>
  <c r="E22" i="3"/>
  <c r="F94" i="3" s="1"/>
  <c r="J21" i="3"/>
  <c r="J16" i="3"/>
  <c r="J57" i="3" s="1"/>
  <c r="E7" i="3"/>
  <c r="J610" i="2"/>
  <c r="J73" i="2" s="1"/>
  <c r="AY54" i="1"/>
  <c r="AX54" i="1"/>
  <c r="BI618" i="2"/>
  <c r="BH618" i="2"/>
  <c r="BG618" i="2"/>
  <c r="BF618" i="2"/>
  <c r="T618" i="2"/>
  <c r="R618" i="2"/>
  <c r="P618" i="2"/>
  <c r="BK618" i="2"/>
  <c r="J618" i="2"/>
  <c r="BE618" i="2" s="1"/>
  <c r="BI613" i="2"/>
  <c r="BH613" i="2"/>
  <c r="BG613" i="2"/>
  <c r="BF613" i="2"/>
  <c r="BE613" i="2"/>
  <c r="T613" i="2"/>
  <c r="R613" i="2"/>
  <c r="P613" i="2"/>
  <c r="BK613" i="2"/>
  <c r="BK610" i="2" s="1"/>
  <c r="J613" i="2"/>
  <c r="BI611" i="2"/>
  <c r="BH611" i="2"/>
  <c r="BG611" i="2"/>
  <c r="BF611" i="2"/>
  <c r="T611" i="2"/>
  <c r="T610" i="2" s="1"/>
  <c r="R611" i="2"/>
  <c r="P611" i="2"/>
  <c r="P610" i="2" s="1"/>
  <c r="BK611" i="2"/>
  <c r="J611" i="2"/>
  <c r="BE611" i="2" s="1"/>
  <c r="BI605" i="2"/>
  <c r="BH605" i="2"/>
  <c r="BG605" i="2"/>
  <c r="BF605" i="2"/>
  <c r="BE605" i="2"/>
  <c r="T605" i="2"/>
  <c r="R605" i="2"/>
  <c r="P605" i="2"/>
  <c r="BK605" i="2"/>
  <c r="J605" i="2"/>
  <c r="BI598" i="2"/>
  <c r="BH598" i="2"/>
  <c r="BG598" i="2"/>
  <c r="BF598" i="2"/>
  <c r="BE598" i="2"/>
  <c r="T598" i="2"/>
  <c r="R598" i="2"/>
  <c r="P598" i="2"/>
  <c r="BK598" i="2"/>
  <c r="J598" i="2"/>
  <c r="BI592" i="2"/>
  <c r="BH592" i="2"/>
  <c r="BG592" i="2"/>
  <c r="BF592" i="2"/>
  <c r="BE592" i="2"/>
  <c r="T592" i="2"/>
  <c r="R592" i="2"/>
  <c r="P592" i="2"/>
  <c r="P587" i="2" s="1"/>
  <c r="BK592" i="2"/>
  <c r="J592" i="2"/>
  <c r="BI588" i="2"/>
  <c r="BH588" i="2"/>
  <c r="BG588" i="2"/>
  <c r="BF588" i="2"/>
  <c r="BE588" i="2"/>
  <c r="T588" i="2"/>
  <c r="T587" i="2" s="1"/>
  <c r="R588" i="2"/>
  <c r="P588" i="2"/>
  <c r="BK588" i="2"/>
  <c r="BK587" i="2" s="1"/>
  <c r="J587" i="2" s="1"/>
  <c r="J72" i="2" s="1"/>
  <c r="J588" i="2"/>
  <c r="BI585" i="2"/>
  <c r="BH585" i="2"/>
  <c r="BG585" i="2"/>
  <c r="BF585" i="2"/>
  <c r="T585" i="2"/>
  <c r="R585" i="2"/>
  <c r="P585" i="2"/>
  <c r="BK585" i="2"/>
  <c r="J585" i="2"/>
  <c r="BE585" i="2" s="1"/>
  <c r="BI583" i="2"/>
  <c r="BH583" i="2"/>
  <c r="BG583" i="2"/>
  <c r="BF583" i="2"/>
  <c r="BE583" i="2"/>
  <c r="T583" i="2"/>
  <c r="R583" i="2"/>
  <c r="P583" i="2"/>
  <c r="BK583" i="2"/>
  <c r="J583" i="2"/>
  <c r="BI575" i="2"/>
  <c r="BH575" i="2"/>
  <c r="BG575" i="2"/>
  <c r="BF575" i="2"/>
  <c r="T575" i="2"/>
  <c r="R575" i="2"/>
  <c r="P575" i="2"/>
  <c r="BK575" i="2"/>
  <c r="J575" i="2"/>
  <c r="BE575" i="2" s="1"/>
  <c r="BI573" i="2"/>
  <c r="BH573" i="2"/>
  <c r="BG573" i="2"/>
  <c r="BF573" i="2"/>
  <c r="T573" i="2"/>
  <c r="R573" i="2"/>
  <c r="P573" i="2"/>
  <c r="BK573" i="2"/>
  <c r="J573" i="2"/>
  <c r="BE573" i="2" s="1"/>
  <c r="BI570" i="2"/>
  <c r="BH570" i="2"/>
  <c r="BG570" i="2"/>
  <c r="BF570" i="2"/>
  <c r="T570" i="2"/>
  <c r="R570" i="2"/>
  <c r="P570" i="2"/>
  <c r="BK570" i="2"/>
  <c r="J570" i="2"/>
  <c r="BE570" i="2" s="1"/>
  <c r="BI567" i="2"/>
  <c r="BH567" i="2"/>
  <c r="BG567" i="2"/>
  <c r="BF567" i="2"/>
  <c r="BE567" i="2"/>
  <c r="T567" i="2"/>
  <c r="R567" i="2"/>
  <c r="P567" i="2"/>
  <c r="BK567" i="2"/>
  <c r="J567" i="2"/>
  <c r="BI564" i="2"/>
  <c r="BH564" i="2"/>
  <c r="BG564" i="2"/>
  <c r="BF564" i="2"/>
  <c r="T564" i="2"/>
  <c r="R564" i="2"/>
  <c r="P564" i="2"/>
  <c r="BK564" i="2"/>
  <c r="J564" i="2"/>
  <c r="BE564" i="2" s="1"/>
  <c r="BI560" i="2"/>
  <c r="BH560" i="2"/>
  <c r="BG560" i="2"/>
  <c r="BF560" i="2"/>
  <c r="T560" i="2"/>
  <c r="R560" i="2"/>
  <c r="P560" i="2"/>
  <c r="BK560" i="2"/>
  <c r="J560" i="2"/>
  <c r="BE560" i="2" s="1"/>
  <c r="BI555" i="2"/>
  <c r="BH555" i="2"/>
  <c r="BG555" i="2"/>
  <c r="BF555" i="2"/>
  <c r="T555" i="2"/>
  <c r="R555" i="2"/>
  <c r="P555" i="2"/>
  <c r="BK555" i="2"/>
  <c r="J555" i="2"/>
  <c r="BE555" i="2" s="1"/>
  <c r="BI553" i="2"/>
  <c r="BH553" i="2"/>
  <c r="BG553" i="2"/>
  <c r="BF553" i="2"/>
  <c r="T553" i="2"/>
  <c r="R553" i="2"/>
  <c r="P553" i="2"/>
  <c r="BK553" i="2"/>
  <c r="J553" i="2"/>
  <c r="BE553" i="2" s="1"/>
  <c r="BI551" i="2"/>
  <c r="BH551" i="2"/>
  <c r="BG551" i="2"/>
  <c r="BF551" i="2"/>
  <c r="T551" i="2"/>
  <c r="R551" i="2"/>
  <c r="P551" i="2"/>
  <c r="BK551" i="2"/>
  <c r="J551" i="2"/>
  <c r="BE551" i="2" s="1"/>
  <c r="BI548" i="2"/>
  <c r="BH548" i="2"/>
  <c r="BG548" i="2"/>
  <c r="BF548" i="2"/>
  <c r="T548" i="2"/>
  <c r="R548" i="2"/>
  <c r="P548" i="2"/>
  <c r="BK548" i="2"/>
  <c r="J548" i="2"/>
  <c r="BE548" i="2" s="1"/>
  <c r="BI546" i="2"/>
  <c r="BH546" i="2"/>
  <c r="BG546" i="2"/>
  <c r="BF546" i="2"/>
  <c r="T546" i="2"/>
  <c r="R546" i="2"/>
  <c r="P546" i="2"/>
  <c r="BK546" i="2"/>
  <c r="J546" i="2"/>
  <c r="BE546" i="2" s="1"/>
  <c r="BI543" i="2"/>
  <c r="BH543" i="2"/>
  <c r="BG543" i="2"/>
  <c r="BF543" i="2"/>
  <c r="T543" i="2"/>
  <c r="R543" i="2"/>
  <c r="P543" i="2"/>
  <c r="BK543" i="2"/>
  <c r="J543" i="2"/>
  <c r="BE543" i="2" s="1"/>
  <c r="BI536" i="2"/>
  <c r="BH536" i="2"/>
  <c r="BG536" i="2"/>
  <c r="BF536" i="2"/>
  <c r="T536" i="2"/>
  <c r="R536" i="2"/>
  <c r="P536" i="2"/>
  <c r="BK536" i="2"/>
  <c r="J536" i="2"/>
  <c r="BE536" i="2" s="1"/>
  <c r="BI533" i="2"/>
  <c r="BH533" i="2"/>
  <c r="BG533" i="2"/>
  <c r="BF533" i="2"/>
  <c r="T533" i="2"/>
  <c r="R533" i="2"/>
  <c r="P533" i="2"/>
  <c r="BK533" i="2"/>
  <c r="J533" i="2"/>
  <c r="BE533" i="2" s="1"/>
  <c r="BI526" i="2"/>
  <c r="BH526" i="2"/>
  <c r="BG526" i="2"/>
  <c r="BF526" i="2"/>
  <c r="T526" i="2"/>
  <c r="R526" i="2"/>
  <c r="P526" i="2"/>
  <c r="BK526" i="2"/>
  <c r="J526" i="2"/>
  <c r="BE526" i="2" s="1"/>
  <c r="BI523" i="2"/>
  <c r="BH523" i="2"/>
  <c r="BG523" i="2"/>
  <c r="BF523" i="2"/>
  <c r="T523" i="2"/>
  <c r="R523" i="2"/>
  <c r="P523" i="2"/>
  <c r="BK523" i="2"/>
  <c r="J523" i="2"/>
  <c r="BE523" i="2" s="1"/>
  <c r="BI518" i="2"/>
  <c r="BH518" i="2"/>
  <c r="BG518" i="2"/>
  <c r="BF518" i="2"/>
  <c r="T518" i="2"/>
  <c r="R518" i="2"/>
  <c r="P518" i="2"/>
  <c r="BK518" i="2"/>
  <c r="J518" i="2"/>
  <c r="BE518" i="2" s="1"/>
  <c r="BI512" i="2"/>
  <c r="BH512" i="2"/>
  <c r="BG512" i="2"/>
  <c r="BF512" i="2"/>
  <c r="T512" i="2"/>
  <c r="R512" i="2"/>
  <c r="P512" i="2"/>
  <c r="BK512" i="2"/>
  <c r="J512" i="2"/>
  <c r="BE512" i="2" s="1"/>
  <c r="BI508" i="2"/>
  <c r="BH508" i="2"/>
  <c r="BG508" i="2"/>
  <c r="BF508" i="2"/>
  <c r="T508" i="2"/>
  <c r="R508" i="2"/>
  <c r="P508" i="2"/>
  <c r="BK508" i="2"/>
  <c r="J508" i="2"/>
  <c r="BE508" i="2" s="1"/>
  <c r="BI502" i="2"/>
  <c r="BH502" i="2"/>
  <c r="BG502" i="2"/>
  <c r="BF502" i="2"/>
  <c r="T502" i="2"/>
  <c r="R502" i="2"/>
  <c r="R501" i="2" s="1"/>
  <c r="P502" i="2"/>
  <c r="P501" i="2" s="1"/>
  <c r="BK502" i="2"/>
  <c r="BK501" i="2" s="1"/>
  <c r="J501" i="2" s="1"/>
  <c r="J71" i="2" s="1"/>
  <c r="J502" i="2"/>
  <c r="BE502" i="2" s="1"/>
  <c r="BI498" i="2"/>
  <c r="BH498" i="2"/>
  <c r="BG498" i="2"/>
  <c r="BF498" i="2"/>
  <c r="BE498" i="2"/>
  <c r="T498" i="2"/>
  <c r="R498" i="2"/>
  <c r="P498" i="2"/>
  <c r="BK498" i="2"/>
  <c r="J498" i="2"/>
  <c r="BI495" i="2"/>
  <c r="BH495" i="2"/>
  <c r="BG495" i="2"/>
  <c r="BF495" i="2"/>
  <c r="BE495" i="2"/>
  <c r="T495" i="2"/>
  <c r="R495" i="2"/>
  <c r="P495" i="2"/>
  <c r="BK495" i="2"/>
  <c r="J495" i="2"/>
  <c r="BI492" i="2"/>
  <c r="BH492" i="2"/>
  <c r="BG492" i="2"/>
  <c r="BF492" i="2"/>
  <c r="BE492" i="2"/>
  <c r="T492" i="2"/>
  <c r="R492" i="2"/>
  <c r="P492" i="2"/>
  <c r="BK492" i="2"/>
  <c r="J492" i="2"/>
  <c r="BI486" i="2"/>
  <c r="BH486" i="2"/>
  <c r="BG486" i="2"/>
  <c r="BF486" i="2"/>
  <c r="BE486" i="2"/>
  <c r="T486" i="2"/>
  <c r="R486" i="2"/>
  <c r="P486" i="2"/>
  <c r="BK486" i="2"/>
  <c r="J486" i="2"/>
  <c r="BI474" i="2"/>
  <c r="BH474" i="2"/>
  <c r="BG474" i="2"/>
  <c r="BF474" i="2"/>
  <c r="BE474" i="2"/>
  <c r="T474" i="2"/>
  <c r="R474" i="2"/>
  <c r="P474" i="2"/>
  <c r="BK474" i="2"/>
  <c r="J474" i="2"/>
  <c r="BI471" i="2"/>
  <c r="BH471" i="2"/>
  <c r="BG471" i="2"/>
  <c r="BF471" i="2"/>
  <c r="BE471" i="2"/>
  <c r="T471" i="2"/>
  <c r="R471" i="2"/>
  <c r="P471" i="2"/>
  <c r="BK471" i="2"/>
  <c r="J471" i="2"/>
  <c r="BI466" i="2"/>
  <c r="BH466" i="2"/>
  <c r="BG466" i="2"/>
  <c r="BF466" i="2"/>
  <c r="BE466" i="2"/>
  <c r="T466" i="2"/>
  <c r="R466" i="2"/>
  <c r="P466" i="2"/>
  <c r="BK466" i="2"/>
  <c r="J466" i="2"/>
  <c r="BI462" i="2"/>
  <c r="BH462" i="2"/>
  <c r="BG462" i="2"/>
  <c r="BF462" i="2"/>
  <c r="BE462" i="2"/>
  <c r="T462" i="2"/>
  <c r="R462" i="2"/>
  <c r="P462" i="2"/>
  <c r="BK462" i="2"/>
  <c r="J462" i="2"/>
  <c r="BI459" i="2"/>
  <c r="BH459" i="2"/>
  <c r="BG459" i="2"/>
  <c r="BF459" i="2"/>
  <c r="BE459" i="2"/>
  <c r="T459" i="2"/>
  <c r="R459" i="2"/>
  <c r="P459" i="2"/>
  <c r="BK459" i="2"/>
  <c r="J459" i="2"/>
  <c r="BI454" i="2"/>
  <c r="BH454" i="2"/>
  <c r="BG454" i="2"/>
  <c r="BF454" i="2"/>
  <c r="BE454" i="2"/>
  <c r="T454" i="2"/>
  <c r="R454" i="2"/>
  <c r="P454" i="2"/>
  <c r="BK454" i="2"/>
  <c r="J454" i="2"/>
  <c r="BI450" i="2"/>
  <c r="BH450" i="2"/>
  <c r="BG450" i="2"/>
  <c r="BF450" i="2"/>
  <c r="BE450" i="2"/>
  <c r="T450" i="2"/>
  <c r="R450" i="2"/>
  <c r="P450" i="2"/>
  <c r="BK450" i="2"/>
  <c r="J450" i="2"/>
  <c r="BI447" i="2"/>
  <c r="BH447" i="2"/>
  <c r="BG447" i="2"/>
  <c r="BF447" i="2"/>
  <c r="BE447" i="2"/>
  <c r="T447" i="2"/>
  <c r="R447" i="2"/>
  <c r="P447" i="2"/>
  <c r="BK447" i="2"/>
  <c r="J447" i="2"/>
  <c r="BI444" i="2"/>
  <c r="BH444" i="2"/>
  <c r="BG444" i="2"/>
  <c r="BF444" i="2"/>
  <c r="BE444" i="2"/>
  <c r="T444" i="2"/>
  <c r="R444" i="2"/>
  <c r="P444" i="2"/>
  <c r="BK444" i="2"/>
  <c r="J444" i="2"/>
  <c r="BI439" i="2"/>
  <c r="BH439" i="2"/>
  <c r="BG439" i="2"/>
  <c r="BF439" i="2"/>
  <c r="BE439" i="2"/>
  <c r="T439" i="2"/>
  <c r="R439" i="2"/>
  <c r="P439" i="2"/>
  <c r="BK439" i="2"/>
  <c r="J439" i="2"/>
  <c r="BI434" i="2"/>
  <c r="BH434" i="2"/>
  <c r="BG434" i="2"/>
  <c r="BF434" i="2"/>
  <c r="BE434" i="2"/>
  <c r="T434" i="2"/>
  <c r="R434" i="2"/>
  <c r="P434" i="2"/>
  <c r="BK434" i="2"/>
  <c r="J434" i="2"/>
  <c r="BI429" i="2"/>
  <c r="BH429" i="2"/>
  <c r="BG429" i="2"/>
  <c r="BF429" i="2"/>
  <c r="BE429" i="2"/>
  <c r="T429" i="2"/>
  <c r="R429" i="2"/>
  <c r="P429" i="2"/>
  <c r="BK429" i="2"/>
  <c r="J429" i="2"/>
  <c r="BI425" i="2"/>
  <c r="BH425" i="2"/>
  <c r="BG425" i="2"/>
  <c r="BF425" i="2"/>
  <c r="BE425" i="2"/>
  <c r="T425" i="2"/>
  <c r="T424" i="2" s="1"/>
  <c r="R425" i="2"/>
  <c r="P425" i="2"/>
  <c r="BK425" i="2"/>
  <c r="BK424" i="2" s="1"/>
  <c r="J424" i="2" s="1"/>
  <c r="J70" i="2" s="1"/>
  <c r="J425" i="2"/>
  <c r="BI420" i="2"/>
  <c r="BH420" i="2"/>
  <c r="BG420" i="2"/>
  <c r="BF420" i="2"/>
  <c r="T420" i="2"/>
  <c r="T419" i="2" s="1"/>
  <c r="R420" i="2"/>
  <c r="R419" i="2" s="1"/>
  <c r="P420" i="2"/>
  <c r="P419" i="2" s="1"/>
  <c r="BK420" i="2"/>
  <c r="BK419" i="2" s="1"/>
  <c r="J419" i="2" s="1"/>
  <c r="J69" i="2" s="1"/>
  <c r="J420" i="2"/>
  <c r="BE420" i="2" s="1"/>
  <c r="BI415" i="2"/>
  <c r="BH415" i="2"/>
  <c r="BG415" i="2"/>
  <c r="BF415" i="2"/>
  <c r="BE415" i="2"/>
  <c r="T415" i="2"/>
  <c r="R415" i="2"/>
  <c r="P415" i="2"/>
  <c r="BK415" i="2"/>
  <c r="J415" i="2"/>
  <c r="BI407" i="2"/>
  <c r="BH407" i="2"/>
  <c r="BG407" i="2"/>
  <c r="BF407" i="2"/>
  <c r="BE407" i="2"/>
  <c r="T407" i="2"/>
  <c r="R407" i="2"/>
  <c r="P407" i="2"/>
  <c r="BK407" i="2"/>
  <c r="J407" i="2"/>
  <c r="BI401" i="2"/>
  <c r="BH401" i="2"/>
  <c r="BG401" i="2"/>
  <c r="BF401" i="2"/>
  <c r="BE401" i="2"/>
  <c r="T401" i="2"/>
  <c r="R401" i="2"/>
  <c r="P401" i="2"/>
  <c r="BK401" i="2"/>
  <c r="J401" i="2"/>
  <c r="BI392" i="2"/>
  <c r="BH392" i="2"/>
  <c r="BG392" i="2"/>
  <c r="BF392" i="2"/>
  <c r="BE392" i="2"/>
  <c r="T392" i="2"/>
  <c r="R392" i="2"/>
  <c r="P392" i="2"/>
  <c r="BK392" i="2"/>
  <c r="J392" i="2"/>
  <c r="BI374" i="2"/>
  <c r="BH374" i="2"/>
  <c r="BG374" i="2"/>
  <c r="BF374" i="2"/>
  <c r="BE374" i="2"/>
  <c r="T374" i="2"/>
  <c r="R374" i="2"/>
  <c r="R373" i="2" s="1"/>
  <c r="P374" i="2"/>
  <c r="P373" i="2" s="1"/>
  <c r="BK374" i="2"/>
  <c r="J374" i="2"/>
  <c r="BI368" i="2"/>
  <c r="BH368" i="2"/>
  <c r="BG368" i="2"/>
  <c r="BF368" i="2"/>
  <c r="T368" i="2"/>
  <c r="R368" i="2"/>
  <c r="P368" i="2"/>
  <c r="BK368" i="2"/>
  <c r="J368" i="2"/>
  <c r="BE368" i="2" s="1"/>
  <c r="BI365" i="2"/>
  <c r="BH365" i="2"/>
  <c r="BG365" i="2"/>
  <c r="BF365" i="2"/>
  <c r="T365" i="2"/>
  <c r="R365" i="2"/>
  <c r="P365" i="2"/>
  <c r="BK365" i="2"/>
  <c r="J365" i="2"/>
  <c r="BE365" i="2" s="1"/>
  <c r="BI363" i="2"/>
  <c r="BH363" i="2"/>
  <c r="BG363" i="2"/>
  <c r="BF363" i="2"/>
  <c r="T363" i="2"/>
  <c r="R363" i="2"/>
  <c r="P363" i="2"/>
  <c r="BK363" i="2"/>
  <c r="J363" i="2"/>
  <c r="BE363" i="2" s="1"/>
  <c r="BI360" i="2"/>
  <c r="BH360" i="2"/>
  <c r="BG360" i="2"/>
  <c r="BF360" i="2"/>
  <c r="T360" i="2"/>
  <c r="R360" i="2"/>
  <c r="P360" i="2"/>
  <c r="BK360" i="2"/>
  <c r="J360" i="2"/>
  <c r="BE360" i="2" s="1"/>
  <c r="BI358" i="2"/>
  <c r="BH358" i="2"/>
  <c r="BG358" i="2"/>
  <c r="BF358" i="2"/>
  <c r="T358" i="2"/>
  <c r="R358" i="2"/>
  <c r="P358" i="2"/>
  <c r="BK358" i="2"/>
  <c r="J358" i="2"/>
  <c r="BE358" i="2" s="1"/>
  <c r="BI356" i="2"/>
  <c r="BH356" i="2"/>
  <c r="BG356" i="2"/>
  <c r="BF356" i="2"/>
  <c r="T356" i="2"/>
  <c r="R356" i="2"/>
  <c r="P356" i="2"/>
  <c r="BK356" i="2"/>
  <c r="J356" i="2"/>
  <c r="BE356" i="2" s="1"/>
  <c r="BI352" i="2"/>
  <c r="BH352" i="2"/>
  <c r="BG352" i="2"/>
  <c r="BF352" i="2"/>
  <c r="T352" i="2"/>
  <c r="R352" i="2"/>
  <c r="P352" i="2"/>
  <c r="BK352" i="2"/>
  <c r="J352" i="2"/>
  <c r="BE352" i="2" s="1"/>
  <c r="BI349" i="2"/>
  <c r="BH349" i="2"/>
  <c r="BG349" i="2"/>
  <c r="BF349" i="2"/>
  <c r="T349" i="2"/>
  <c r="R349" i="2"/>
  <c r="P349" i="2"/>
  <c r="BK349" i="2"/>
  <c r="J349" i="2"/>
  <c r="BE349" i="2" s="1"/>
  <c r="BI347" i="2"/>
  <c r="BH347" i="2"/>
  <c r="BG347" i="2"/>
  <c r="BF347" i="2"/>
  <c r="T347" i="2"/>
  <c r="R347" i="2"/>
  <c r="P347" i="2"/>
  <c r="BK347" i="2"/>
  <c r="J347" i="2"/>
  <c r="BE347" i="2" s="1"/>
  <c r="BI341" i="2"/>
  <c r="BH341" i="2"/>
  <c r="BG341" i="2"/>
  <c r="BF341" i="2"/>
  <c r="T341" i="2"/>
  <c r="R341" i="2"/>
  <c r="P341" i="2"/>
  <c r="BK341" i="2"/>
  <c r="J341" i="2"/>
  <c r="BE341" i="2" s="1"/>
  <c r="BI330" i="2"/>
  <c r="BH330" i="2"/>
  <c r="BG330" i="2"/>
  <c r="BF330" i="2"/>
  <c r="T330" i="2"/>
  <c r="R330" i="2"/>
  <c r="P330" i="2"/>
  <c r="BK330" i="2"/>
  <c r="J330" i="2"/>
  <c r="BE330" i="2" s="1"/>
  <c r="BI320" i="2"/>
  <c r="BH320" i="2"/>
  <c r="BG320" i="2"/>
  <c r="BF320" i="2"/>
  <c r="T320" i="2"/>
  <c r="R320" i="2"/>
  <c r="P320" i="2"/>
  <c r="BK320" i="2"/>
  <c r="J320" i="2"/>
  <c r="BE320" i="2" s="1"/>
  <c r="BI307" i="2"/>
  <c r="BH307" i="2"/>
  <c r="BG307" i="2"/>
  <c r="BF307" i="2"/>
  <c r="T307" i="2"/>
  <c r="R307" i="2"/>
  <c r="R306" i="2" s="1"/>
  <c r="P307" i="2"/>
  <c r="P306" i="2" s="1"/>
  <c r="BK307" i="2"/>
  <c r="BK306" i="2" s="1"/>
  <c r="J306" i="2" s="1"/>
  <c r="J67" i="2" s="1"/>
  <c r="J307" i="2"/>
  <c r="BE307" i="2" s="1"/>
  <c r="BI302" i="2"/>
  <c r="BH302" i="2"/>
  <c r="BG302" i="2"/>
  <c r="BF302" i="2"/>
  <c r="BE302" i="2"/>
  <c r="T302" i="2"/>
  <c r="R302" i="2"/>
  <c r="P302" i="2"/>
  <c r="BK302" i="2"/>
  <c r="J302" i="2"/>
  <c r="BI298" i="2"/>
  <c r="BH298" i="2"/>
  <c r="BG298" i="2"/>
  <c r="BF298" i="2"/>
  <c r="BE298" i="2"/>
  <c r="T298" i="2"/>
  <c r="R298" i="2"/>
  <c r="P298" i="2"/>
  <c r="BK298" i="2"/>
  <c r="J298" i="2"/>
  <c r="BI290" i="2"/>
  <c r="BH290" i="2"/>
  <c r="BG290" i="2"/>
  <c r="BF290" i="2"/>
  <c r="BE290" i="2"/>
  <c r="T290" i="2"/>
  <c r="R290" i="2"/>
  <c r="P290" i="2"/>
  <c r="BK290" i="2"/>
  <c r="J290" i="2"/>
  <c r="BI286" i="2"/>
  <c r="BH286" i="2"/>
  <c r="BG286" i="2"/>
  <c r="BF286" i="2"/>
  <c r="BE286" i="2"/>
  <c r="T286" i="2"/>
  <c r="R286" i="2"/>
  <c r="P286" i="2"/>
  <c r="BK286" i="2"/>
  <c r="J286" i="2"/>
  <c r="BI277" i="2"/>
  <c r="BH277" i="2"/>
  <c r="BG277" i="2"/>
  <c r="BF277" i="2"/>
  <c r="BE277" i="2"/>
  <c r="T277" i="2"/>
  <c r="R277" i="2"/>
  <c r="P277" i="2"/>
  <c r="BK277" i="2"/>
  <c r="J277" i="2"/>
  <c r="BI270" i="2"/>
  <c r="BH270" i="2"/>
  <c r="BG270" i="2"/>
  <c r="BF270" i="2"/>
  <c r="BE270" i="2"/>
  <c r="T270" i="2"/>
  <c r="R270" i="2"/>
  <c r="P270" i="2"/>
  <c r="BK270" i="2"/>
  <c r="J270" i="2"/>
  <c r="BI256" i="2"/>
  <c r="BH256" i="2"/>
  <c r="BG256" i="2"/>
  <c r="BF256" i="2"/>
  <c r="BE256" i="2"/>
  <c r="T256" i="2"/>
  <c r="R256" i="2"/>
  <c r="P256" i="2"/>
  <c r="BK256" i="2"/>
  <c r="J256" i="2"/>
  <c r="BI254" i="2"/>
  <c r="BH254" i="2"/>
  <c r="BG254" i="2"/>
  <c r="BF254" i="2"/>
  <c r="BE254" i="2"/>
  <c r="T254" i="2"/>
  <c r="R254" i="2"/>
  <c r="P254" i="2"/>
  <c r="BK254" i="2"/>
  <c r="J254" i="2"/>
  <c r="BI249" i="2"/>
  <c r="BH249" i="2"/>
  <c r="BG249" i="2"/>
  <c r="BF249" i="2"/>
  <c r="BE249" i="2"/>
  <c r="T249" i="2"/>
  <c r="R249" i="2"/>
  <c r="P249" i="2"/>
  <c r="BK249" i="2"/>
  <c r="J249" i="2"/>
  <c r="BI242" i="2"/>
  <c r="BH242" i="2"/>
  <c r="BG242" i="2"/>
  <c r="BF242" i="2"/>
  <c r="BE242" i="2"/>
  <c r="T242" i="2"/>
  <c r="R242" i="2"/>
  <c r="P242" i="2"/>
  <c r="BK242" i="2"/>
  <c r="J242" i="2"/>
  <c r="BI235" i="2"/>
  <c r="BH235" i="2"/>
  <c r="BG235" i="2"/>
  <c r="BF235" i="2"/>
  <c r="BE235" i="2"/>
  <c r="T235" i="2"/>
  <c r="R235" i="2"/>
  <c r="P235" i="2"/>
  <c r="BK235" i="2"/>
  <c r="J235" i="2"/>
  <c r="BI213" i="2"/>
  <c r="BH213" i="2"/>
  <c r="BG213" i="2"/>
  <c r="BF213" i="2"/>
  <c r="BE213" i="2"/>
  <c r="T213" i="2"/>
  <c r="R213" i="2"/>
  <c r="P213" i="2"/>
  <c r="BK213" i="2"/>
  <c r="J213" i="2"/>
  <c r="BI207" i="2"/>
  <c r="BH207" i="2"/>
  <c r="BG207" i="2"/>
  <c r="BF207" i="2"/>
  <c r="BE207" i="2"/>
  <c r="T207" i="2"/>
  <c r="R207" i="2"/>
  <c r="P207" i="2"/>
  <c r="BK207" i="2"/>
  <c r="J207" i="2"/>
  <c r="BI205" i="2"/>
  <c r="BH205" i="2"/>
  <c r="BG205" i="2"/>
  <c r="BF205" i="2"/>
  <c r="BE205" i="2"/>
  <c r="T205" i="2"/>
  <c r="R205" i="2"/>
  <c r="P205" i="2"/>
  <c r="BK205" i="2"/>
  <c r="J205" i="2"/>
  <c r="BI200" i="2"/>
  <c r="BH200" i="2"/>
  <c r="BG200" i="2"/>
  <c r="BF200" i="2"/>
  <c r="BE200" i="2"/>
  <c r="T200" i="2"/>
  <c r="R200" i="2"/>
  <c r="P200" i="2"/>
  <c r="BK200" i="2"/>
  <c r="J200" i="2"/>
  <c r="BI198" i="2"/>
  <c r="BH198" i="2"/>
  <c r="BG198" i="2"/>
  <c r="BF198" i="2"/>
  <c r="BE198" i="2"/>
  <c r="T198" i="2"/>
  <c r="R198" i="2"/>
  <c r="P198" i="2"/>
  <c r="BK198" i="2"/>
  <c r="J198" i="2"/>
  <c r="BI188" i="2"/>
  <c r="BH188" i="2"/>
  <c r="BG188" i="2"/>
  <c r="BF188" i="2"/>
  <c r="BE188" i="2"/>
  <c r="T188" i="2"/>
  <c r="R188" i="2"/>
  <c r="P188" i="2"/>
  <c r="BK188" i="2"/>
  <c r="J188" i="2"/>
  <c r="BI183" i="2"/>
  <c r="BH183" i="2"/>
  <c r="BG183" i="2"/>
  <c r="BF183" i="2"/>
  <c r="BE183" i="2"/>
  <c r="T183" i="2"/>
  <c r="R183" i="2"/>
  <c r="P183" i="2"/>
  <c r="BK183" i="2"/>
  <c r="J183" i="2"/>
  <c r="BI178" i="2"/>
  <c r="BH178" i="2"/>
  <c r="BG178" i="2"/>
  <c r="BF178" i="2"/>
  <c r="BE178" i="2"/>
  <c r="T178" i="2"/>
  <c r="R178" i="2"/>
  <c r="P178" i="2"/>
  <c r="BK178" i="2"/>
  <c r="J178" i="2"/>
  <c r="BI176" i="2"/>
  <c r="BH176" i="2"/>
  <c r="BG176" i="2"/>
  <c r="BF176" i="2"/>
  <c r="BE176" i="2"/>
  <c r="T176" i="2"/>
  <c r="R176" i="2"/>
  <c r="P176" i="2"/>
  <c r="BK176" i="2"/>
  <c r="J176" i="2"/>
  <c r="BI164" i="2"/>
  <c r="BH164" i="2"/>
  <c r="BG164" i="2"/>
  <c r="BF164" i="2"/>
  <c r="BE164" i="2"/>
  <c r="T164" i="2"/>
  <c r="R164" i="2"/>
  <c r="P164" i="2"/>
  <c r="BK164" i="2"/>
  <c r="J164" i="2"/>
  <c r="BI155" i="2"/>
  <c r="BH155" i="2"/>
  <c r="BG155" i="2"/>
  <c r="BF155" i="2"/>
  <c r="BE155" i="2"/>
  <c r="T155" i="2"/>
  <c r="R155" i="2"/>
  <c r="P155" i="2"/>
  <c r="BK155" i="2"/>
  <c r="J155" i="2"/>
  <c r="BI141" i="2"/>
  <c r="BH141" i="2"/>
  <c r="BG141" i="2"/>
  <c r="BF141" i="2"/>
  <c r="BE141" i="2"/>
  <c r="T141" i="2"/>
  <c r="R141" i="2"/>
  <c r="P141" i="2"/>
  <c r="BK141" i="2"/>
  <c r="J141" i="2"/>
  <c r="BI130" i="2"/>
  <c r="BH130" i="2"/>
  <c r="BG130" i="2"/>
  <c r="BF130" i="2"/>
  <c r="BE130" i="2"/>
  <c r="T130" i="2"/>
  <c r="R130" i="2"/>
  <c r="P130" i="2"/>
  <c r="BK130" i="2"/>
  <c r="J130" i="2"/>
  <c r="BI124" i="2"/>
  <c r="BH124" i="2"/>
  <c r="BG124" i="2"/>
  <c r="BF124" i="2"/>
  <c r="BE124" i="2"/>
  <c r="T124" i="2"/>
  <c r="R124" i="2"/>
  <c r="P124" i="2"/>
  <c r="BK124" i="2"/>
  <c r="J124" i="2"/>
  <c r="BI118" i="2"/>
  <c r="BH118" i="2"/>
  <c r="BG118" i="2"/>
  <c r="BF118" i="2"/>
  <c r="BE118" i="2"/>
  <c r="T118" i="2"/>
  <c r="R118" i="2"/>
  <c r="P118" i="2"/>
  <c r="BK118" i="2"/>
  <c r="J118" i="2"/>
  <c r="BI100" i="2"/>
  <c r="F38" i="2" s="1"/>
  <c r="BD54" i="1" s="1"/>
  <c r="BD53" i="1" s="1"/>
  <c r="BH100" i="2"/>
  <c r="F37" i="2" s="1"/>
  <c r="BC54" i="1" s="1"/>
  <c r="BG100" i="2"/>
  <c r="BF100" i="2"/>
  <c r="BE100" i="2"/>
  <c r="T100" i="2"/>
  <c r="T99" i="2" s="1"/>
  <c r="R100" i="2"/>
  <c r="P100" i="2"/>
  <c r="BK100" i="2"/>
  <c r="BK99" i="2" s="1"/>
  <c r="J100" i="2"/>
  <c r="J93" i="2"/>
  <c r="F93" i="2"/>
  <c r="F91" i="2"/>
  <c r="E89" i="2"/>
  <c r="E83" i="2"/>
  <c r="J59" i="2"/>
  <c r="F59" i="2"/>
  <c r="F57" i="2"/>
  <c r="E55" i="2"/>
  <c r="E49" i="2"/>
  <c r="J22" i="2"/>
  <c r="E22" i="2"/>
  <c r="F94" i="2" s="1"/>
  <c r="J21" i="2"/>
  <c r="J16" i="2"/>
  <c r="J57" i="2" s="1"/>
  <c r="E7" i="2"/>
  <c r="BD72" i="1"/>
  <c r="BD71" i="1" s="1"/>
  <c r="BC72" i="1"/>
  <c r="BB72" i="1"/>
  <c r="BB71" i="1" s="1"/>
  <c r="AX71" i="1" s="1"/>
  <c r="AY72" i="1"/>
  <c r="AX72" i="1"/>
  <c r="AS72" i="1"/>
  <c r="BC71" i="1"/>
  <c r="AY71" i="1"/>
  <c r="AS71" i="1"/>
  <c r="BD67" i="1"/>
  <c r="BD66" i="1" s="1"/>
  <c r="BC67" i="1"/>
  <c r="BB67" i="1"/>
  <c r="BB66" i="1" s="1"/>
  <c r="AX66" i="1" s="1"/>
  <c r="AY67" i="1"/>
  <c r="AX67" i="1"/>
  <c r="AS67" i="1"/>
  <c r="BC66" i="1"/>
  <c r="AY66" i="1" s="1"/>
  <c r="AS66" i="1"/>
  <c r="BD63" i="1"/>
  <c r="BC63" i="1"/>
  <c r="BB63" i="1"/>
  <c r="BA63" i="1"/>
  <c r="AY63" i="1"/>
  <c r="AX63" i="1"/>
  <c r="AW63" i="1"/>
  <c r="AS63" i="1"/>
  <c r="BC61" i="1"/>
  <c r="BC60" i="1" s="1"/>
  <c r="AY60" i="1" s="1"/>
  <c r="BB61" i="1"/>
  <c r="AY61" i="1"/>
  <c r="AX61" i="1"/>
  <c r="AU61" i="1"/>
  <c r="AS61" i="1"/>
  <c r="AS60" i="1" s="1"/>
  <c r="AS52" i="1" s="1"/>
  <c r="AS51" i="1" s="1"/>
  <c r="BB60" i="1"/>
  <c r="AX60" i="1" s="1"/>
  <c r="BD57" i="1"/>
  <c r="BC57" i="1"/>
  <c r="AY57" i="1" s="1"/>
  <c r="BB57" i="1"/>
  <c r="AX57" i="1"/>
  <c r="AU57" i="1"/>
  <c r="AS57" i="1"/>
  <c r="AS53" i="1"/>
  <c r="AT59" i="1"/>
  <c r="AT58" i="1"/>
  <c r="L47" i="1"/>
  <c r="AM46" i="1"/>
  <c r="L46" i="1"/>
  <c r="AM44" i="1"/>
  <c r="L44" i="1"/>
  <c r="L42" i="1"/>
  <c r="L41" i="1"/>
  <c r="J99" i="2" l="1"/>
  <c r="J66" i="2" s="1"/>
  <c r="F60" i="2"/>
  <c r="J91" i="2"/>
  <c r="P99" i="2"/>
  <c r="P98" i="2" s="1"/>
  <c r="P97" i="2" s="1"/>
  <c r="AU54" i="1" s="1"/>
  <c r="AU53" i="1" s="1"/>
  <c r="J35" i="2"/>
  <c r="AW54" i="1" s="1"/>
  <c r="T373" i="2"/>
  <c r="P424" i="2"/>
  <c r="F35" i="2"/>
  <c r="BA54" i="1" s="1"/>
  <c r="E49" i="3"/>
  <c r="E83" i="3"/>
  <c r="T98" i="3"/>
  <c r="T97" i="3" s="1"/>
  <c r="F37" i="3"/>
  <c r="BC55" i="1" s="1"/>
  <c r="BC53" i="1" s="1"/>
  <c r="J95" i="4"/>
  <c r="J62" i="4" s="1"/>
  <c r="BK94" i="4"/>
  <c r="F32" i="4"/>
  <c r="AZ56" i="1" s="1"/>
  <c r="R99" i="2"/>
  <c r="F36" i="2"/>
  <c r="BB54" i="1" s="1"/>
  <c r="BB53" i="1" s="1"/>
  <c r="T306" i="2"/>
  <c r="T98" i="2" s="1"/>
  <c r="T97" i="2" s="1"/>
  <c r="BK373" i="2"/>
  <c r="J373" i="2" s="1"/>
  <c r="J68" i="2" s="1"/>
  <c r="R424" i="2"/>
  <c r="T501" i="2"/>
  <c r="R587" i="2"/>
  <c r="J99" i="3"/>
  <c r="J66" i="3" s="1"/>
  <c r="BK98" i="3"/>
  <c r="J34" i="3"/>
  <c r="AV55" i="1" s="1"/>
  <c r="J622" i="4"/>
  <c r="J71" i="4" s="1"/>
  <c r="BK621" i="4"/>
  <c r="J621" i="4" s="1"/>
  <c r="J70" i="4" s="1"/>
  <c r="R94" i="5"/>
  <c r="R93" i="5" s="1"/>
  <c r="R610" i="2"/>
  <c r="P98" i="3"/>
  <c r="P97" i="3" s="1"/>
  <c r="AU55" i="1" s="1"/>
  <c r="J35" i="3"/>
  <c r="AW55" i="1" s="1"/>
  <c r="F35" i="3"/>
  <c r="BA55" i="1" s="1"/>
  <c r="J34" i="7"/>
  <c r="AV62" i="1" s="1"/>
  <c r="F34" i="2"/>
  <c r="AZ54" i="1" s="1"/>
  <c r="J34" i="2"/>
  <c r="AV54" i="1" s="1"/>
  <c r="AT54" i="1" s="1"/>
  <c r="J95" i="5"/>
  <c r="J66" i="5" s="1"/>
  <c r="BK94" i="5"/>
  <c r="J133" i="5"/>
  <c r="J69" i="5" s="1"/>
  <c r="BK132" i="5"/>
  <c r="J132" i="5" s="1"/>
  <c r="J68" i="5" s="1"/>
  <c r="BK94" i="6"/>
  <c r="J95" i="6"/>
  <c r="J66" i="6" s="1"/>
  <c r="F34" i="3"/>
  <c r="AZ55" i="1" s="1"/>
  <c r="J32" i="4"/>
  <c r="AV56" i="1" s="1"/>
  <c r="AT56" i="1" s="1"/>
  <c r="E79" i="5"/>
  <c r="F34" i="5"/>
  <c r="AZ58" i="1" s="1"/>
  <c r="AZ57" i="1" s="1"/>
  <c r="AV57" i="1" s="1"/>
  <c r="E77" i="7"/>
  <c r="T93" i="7"/>
  <c r="T92" i="7" s="1"/>
  <c r="T91" i="7" s="1"/>
  <c r="P92" i="8"/>
  <c r="P91" i="8" s="1"/>
  <c r="AU64" i="1" s="1"/>
  <c r="AU63" i="1" s="1"/>
  <c r="AU60" i="1" s="1"/>
  <c r="J89" i="9"/>
  <c r="J62" i="9" s="1"/>
  <c r="BK88" i="9"/>
  <c r="F90" i="4"/>
  <c r="F33" i="4"/>
  <c r="BA56" i="1" s="1"/>
  <c r="F34" i="6"/>
  <c r="AZ59" i="1" s="1"/>
  <c r="R122" i="6"/>
  <c r="R121" i="6" s="1"/>
  <c r="F35" i="6"/>
  <c r="BA59" i="1" s="1"/>
  <c r="BK93" i="7"/>
  <c r="F34" i="7"/>
  <c r="AZ62" i="1" s="1"/>
  <c r="AZ61" i="1" s="1"/>
  <c r="F38" i="7"/>
  <c r="BD62" i="1" s="1"/>
  <c r="BD61" i="1" s="1"/>
  <c r="BD60" i="1" s="1"/>
  <c r="BD52" i="1" s="1"/>
  <c r="BD51" i="1" s="1"/>
  <c r="W30" i="1" s="1"/>
  <c r="J34" i="10"/>
  <c r="AV68" i="1" s="1"/>
  <c r="AT68" i="1" s="1"/>
  <c r="F34" i="10"/>
  <c r="AZ68" i="1" s="1"/>
  <c r="AZ67" i="1" s="1"/>
  <c r="T96" i="10"/>
  <c r="T95" i="10" s="1"/>
  <c r="J87" i="4"/>
  <c r="F35" i="5"/>
  <c r="BA58" i="1" s="1"/>
  <c r="BA57" i="1" s="1"/>
  <c r="AW57" i="1" s="1"/>
  <c r="J87" i="6"/>
  <c r="J122" i="6"/>
  <c r="J69" i="6" s="1"/>
  <c r="F35" i="7"/>
  <c r="BA62" i="1" s="1"/>
  <c r="BA61" i="1" s="1"/>
  <c r="J35" i="7"/>
  <c r="AW62" i="1" s="1"/>
  <c r="J34" i="8"/>
  <c r="AV64" i="1" s="1"/>
  <c r="AT64" i="1" s="1"/>
  <c r="F34" i="8"/>
  <c r="AZ64" i="1" s="1"/>
  <c r="AZ63" i="1" s="1"/>
  <c r="AV63" i="1" s="1"/>
  <c r="AT63" i="1" s="1"/>
  <c r="BK96" i="10"/>
  <c r="J97" i="10"/>
  <c r="J66" i="10" s="1"/>
  <c r="R94" i="6"/>
  <c r="R93" i="6" s="1"/>
  <c r="J93" i="8"/>
  <c r="J66" i="8" s="1"/>
  <c r="BK92" i="8"/>
  <c r="F32" i="9"/>
  <c r="AZ65" i="1" s="1"/>
  <c r="J32" i="9"/>
  <c r="AV65" i="1" s="1"/>
  <c r="AT65" i="1" s="1"/>
  <c r="F88" i="8"/>
  <c r="F56" i="9"/>
  <c r="J81" i="9"/>
  <c r="F92" i="10"/>
  <c r="R172" i="10"/>
  <c r="R96" i="10" s="1"/>
  <c r="R95" i="10" s="1"/>
  <c r="P193" i="10"/>
  <c r="P96" i="10" s="1"/>
  <c r="P95" i="10" s="1"/>
  <c r="AU68" i="1" s="1"/>
  <c r="AU67" i="1" s="1"/>
  <c r="AU66" i="1" s="1"/>
  <c r="F35" i="10"/>
  <c r="BA68" i="1" s="1"/>
  <c r="BA67" i="1" s="1"/>
  <c r="T92" i="11"/>
  <c r="T91" i="11" s="1"/>
  <c r="R87" i="12"/>
  <c r="J94" i="12"/>
  <c r="J64" i="12" s="1"/>
  <c r="BK93" i="12"/>
  <c r="J93" i="12" s="1"/>
  <c r="J63" i="12" s="1"/>
  <c r="P94" i="13"/>
  <c r="P93" i="13" s="1"/>
  <c r="AU73" i="1" s="1"/>
  <c r="R94" i="14"/>
  <c r="R93" i="14" s="1"/>
  <c r="J85" i="8"/>
  <c r="J89" i="10"/>
  <c r="E49" i="11"/>
  <c r="J93" i="11"/>
  <c r="J66" i="11" s="1"/>
  <c r="BK92" i="11"/>
  <c r="J34" i="11"/>
  <c r="AV69" i="1" s="1"/>
  <c r="AT69" i="1" s="1"/>
  <c r="T87" i="12"/>
  <c r="P93" i="12"/>
  <c r="R94" i="13"/>
  <c r="R93" i="13" s="1"/>
  <c r="BK88" i="12"/>
  <c r="J89" i="12"/>
  <c r="J62" i="12" s="1"/>
  <c r="J34" i="13"/>
  <c r="AV73" i="1" s="1"/>
  <c r="AT73" i="1" s="1"/>
  <c r="F34" i="13"/>
  <c r="AZ73" i="1" s="1"/>
  <c r="AZ72" i="1" s="1"/>
  <c r="J95" i="14"/>
  <c r="J66" i="14" s="1"/>
  <c r="BK94" i="14"/>
  <c r="R92" i="11"/>
  <c r="R91" i="11" s="1"/>
  <c r="P87" i="12"/>
  <c r="AU70" i="1" s="1"/>
  <c r="BK94" i="13"/>
  <c r="J95" i="13"/>
  <c r="J66" i="13" s="1"/>
  <c r="P94" i="14"/>
  <c r="P93" i="14" s="1"/>
  <c r="AU74" i="1" s="1"/>
  <c r="BK85" i="15"/>
  <c r="J86" i="15"/>
  <c r="J62" i="15" s="1"/>
  <c r="F34" i="11"/>
  <c r="AZ69" i="1" s="1"/>
  <c r="F56" i="12"/>
  <c r="J81" i="12"/>
  <c r="J33" i="12"/>
  <c r="AW70" i="1" s="1"/>
  <c r="AT70" i="1" s="1"/>
  <c r="J57" i="13"/>
  <c r="F35" i="13"/>
  <c r="BA73" i="1" s="1"/>
  <c r="F60" i="14"/>
  <c r="J87" i="14"/>
  <c r="J34" i="14"/>
  <c r="AV74" i="1" s="1"/>
  <c r="AT74" i="1" s="1"/>
  <c r="F81" i="15"/>
  <c r="J33" i="15"/>
  <c r="AW75" i="1" s="1"/>
  <c r="AT75" i="1" s="1"/>
  <c r="F32" i="12"/>
  <c r="AZ70" i="1" s="1"/>
  <c r="E79" i="14"/>
  <c r="F35" i="14"/>
  <c r="BA74" i="1" s="1"/>
  <c r="J78" i="15"/>
  <c r="F32" i="15"/>
  <c r="AZ75" i="1" s="1"/>
  <c r="F35" i="11"/>
  <c r="BA69" i="1" s="1"/>
  <c r="F90" i="13"/>
  <c r="E72" i="15"/>
  <c r="AY53" i="1" l="1"/>
  <c r="BC52" i="1"/>
  <c r="J92" i="8"/>
  <c r="J65" i="8" s="1"/>
  <c r="BK91" i="8"/>
  <c r="J91" i="8" s="1"/>
  <c r="J96" i="10"/>
  <c r="J65" i="10" s="1"/>
  <c r="BK95" i="10"/>
  <c r="J95" i="10" s="1"/>
  <c r="BK98" i="2"/>
  <c r="AZ71" i="1"/>
  <c r="AV71" i="1" s="1"/>
  <c r="AV72" i="1"/>
  <c r="J92" i="11"/>
  <c r="J65" i="11" s="1"/>
  <c r="BK91" i="11"/>
  <c r="J91" i="11" s="1"/>
  <c r="BA72" i="1"/>
  <c r="BA60" i="1"/>
  <c r="AW60" i="1" s="1"/>
  <c r="AW61" i="1"/>
  <c r="BK93" i="14"/>
  <c r="J93" i="14" s="1"/>
  <c r="J94" i="14"/>
  <c r="J65" i="14" s="1"/>
  <c r="AU72" i="1"/>
  <c r="AU71" i="1" s="1"/>
  <c r="AV61" i="1"/>
  <c r="AT61" i="1" s="1"/>
  <c r="AZ60" i="1"/>
  <c r="AV60" i="1" s="1"/>
  <c r="BK87" i="9"/>
  <c r="J87" i="9" s="1"/>
  <c r="J88" i="9"/>
  <c r="J61" i="9" s="1"/>
  <c r="AZ53" i="1"/>
  <c r="BK93" i="4"/>
  <c r="J93" i="4" s="1"/>
  <c r="J94" i="4"/>
  <c r="J61" i="4" s="1"/>
  <c r="BK93" i="13"/>
  <c r="J93" i="13" s="1"/>
  <c r="J94" i="13"/>
  <c r="J65" i="13" s="1"/>
  <c r="J88" i="12"/>
  <c r="J61" i="12" s="1"/>
  <c r="BK87" i="12"/>
  <c r="J87" i="12" s="1"/>
  <c r="AW67" i="1"/>
  <c r="BA66" i="1"/>
  <c r="AW66" i="1" s="1"/>
  <c r="AV67" i="1"/>
  <c r="AZ66" i="1"/>
  <c r="AV66" i="1" s="1"/>
  <c r="BK92" i="7"/>
  <c r="J93" i="7"/>
  <c r="J66" i="7" s="1"/>
  <c r="AT57" i="1"/>
  <c r="J94" i="5"/>
  <c r="J65" i="5" s="1"/>
  <c r="BK93" i="5"/>
  <c r="J93" i="5" s="1"/>
  <c r="AT62" i="1"/>
  <c r="AT55" i="1"/>
  <c r="AX53" i="1"/>
  <c r="BB52" i="1"/>
  <c r="J85" i="15"/>
  <c r="J61" i="15" s="1"/>
  <c r="BK84" i="15"/>
  <c r="J84" i="15" s="1"/>
  <c r="BK93" i="6"/>
  <c r="J93" i="6" s="1"/>
  <c r="J94" i="6"/>
  <c r="J65" i="6" s="1"/>
  <c r="J98" i="3"/>
  <c r="J65" i="3" s="1"/>
  <c r="BK97" i="3"/>
  <c r="J97" i="3" s="1"/>
  <c r="R98" i="2"/>
  <c r="R97" i="2" s="1"/>
  <c r="BA53" i="1"/>
  <c r="AU52" i="1"/>
  <c r="AU51" i="1" s="1"/>
  <c r="J64" i="10" l="1"/>
  <c r="J31" i="10"/>
  <c r="BA52" i="1"/>
  <c r="AW53" i="1"/>
  <c r="BB51" i="1"/>
  <c r="AX52" i="1"/>
  <c r="J92" i="7"/>
  <c r="J65" i="7" s="1"/>
  <c r="BK91" i="7"/>
  <c r="J91" i="7" s="1"/>
  <c r="J64" i="13"/>
  <c r="J31" i="13"/>
  <c r="J64" i="6"/>
  <c r="J31" i="6"/>
  <c r="AT66" i="1"/>
  <c r="J60" i="12"/>
  <c r="J29" i="12"/>
  <c r="J60" i="9"/>
  <c r="J29" i="9"/>
  <c r="AW72" i="1"/>
  <c r="AT72" i="1" s="1"/>
  <c r="BA71" i="1"/>
  <c r="AW71" i="1" s="1"/>
  <c r="AT71" i="1"/>
  <c r="J31" i="8"/>
  <c r="J64" i="8"/>
  <c r="AZ52" i="1"/>
  <c r="AV53" i="1"/>
  <c r="AT53" i="1" s="1"/>
  <c r="AY52" i="1"/>
  <c r="BC51" i="1"/>
  <c r="J31" i="5"/>
  <c r="J64" i="5"/>
  <c r="J31" i="3"/>
  <c r="J64" i="3"/>
  <c r="J60" i="15"/>
  <c r="J29" i="15"/>
  <c r="AT67" i="1"/>
  <c r="J60" i="4"/>
  <c r="J29" i="4"/>
  <c r="AT60" i="1"/>
  <c r="J64" i="14"/>
  <c r="J31" i="14"/>
  <c r="J31" i="11"/>
  <c r="J64" i="11"/>
  <c r="BK97" i="2"/>
  <c r="J97" i="2" s="1"/>
  <c r="J98" i="2"/>
  <c r="J65" i="2" s="1"/>
  <c r="J40" i="6" l="1"/>
  <c r="AG59" i="1"/>
  <c r="AN59" i="1" s="1"/>
  <c r="AG69" i="1"/>
  <c r="AN69" i="1" s="1"/>
  <c r="J40" i="11"/>
  <c r="J38" i="4"/>
  <c r="AG56" i="1"/>
  <c r="AN56" i="1" s="1"/>
  <c r="AG58" i="1"/>
  <c r="J40" i="5"/>
  <c r="AV52" i="1"/>
  <c r="AZ51" i="1"/>
  <c r="AG70" i="1"/>
  <c r="AN70" i="1" s="1"/>
  <c r="J38" i="12"/>
  <c r="J64" i="7"/>
  <c r="J31" i="7"/>
  <c r="J64" i="2"/>
  <c r="J31" i="2"/>
  <c r="AG55" i="1"/>
  <c r="AN55" i="1" s="1"/>
  <c r="J40" i="3"/>
  <c r="J40" i="8"/>
  <c r="AG64" i="1"/>
  <c r="AG73" i="1"/>
  <c r="J40" i="13"/>
  <c r="AG68" i="1"/>
  <c r="J40" i="10"/>
  <c r="AG75" i="1"/>
  <c r="AN75" i="1" s="1"/>
  <c r="J38" i="15"/>
  <c r="J40" i="14"/>
  <c r="AG74" i="1"/>
  <c r="AN74" i="1" s="1"/>
  <c r="W29" i="1"/>
  <c r="AY51" i="1"/>
  <c r="AW52" i="1"/>
  <c r="BA51" i="1"/>
  <c r="J38" i="9"/>
  <c r="AG65" i="1"/>
  <c r="AN65" i="1" s="1"/>
  <c r="AX51" i="1"/>
  <c r="W28" i="1"/>
  <c r="AW51" i="1" l="1"/>
  <c r="AK27" i="1" s="1"/>
  <c r="W27" i="1"/>
  <c r="AN64" i="1"/>
  <c r="AG63" i="1"/>
  <c r="AN63" i="1" s="1"/>
  <c r="AG54" i="1"/>
  <c r="J40" i="2"/>
  <c r="AN68" i="1"/>
  <c r="AG67" i="1"/>
  <c r="AG57" i="1"/>
  <c r="AN57" i="1" s="1"/>
  <c r="AN58" i="1"/>
  <c r="AG62" i="1"/>
  <c r="J40" i="7"/>
  <c r="W26" i="1"/>
  <c r="AV51" i="1"/>
  <c r="AG72" i="1"/>
  <c r="AN73" i="1"/>
  <c r="AT52" i="1"/>
  <c r="AN67" i="1" l="1"/>
  <c r="AG66" i="1"/>
  <c r="AN66" i="1" s="1"/>
  <c r="AG71" i="1"/>
  <c r="AN71" i="1" s="1"/>
  <c r="AN72" i="1"/>
  <c r="AG61" i="1"/>
  <c r="AN62" i="1"/>
  <c r="AT51" i="1"/>
  <c r="AK26" i="1"/>
  <c r="AN54" i="1"/>
  <c r="AG53" i="1"/>
  <c r="AN53" i="1" l="1"/>
  <c r="AN61" i="1"/>
  <c r="AG60" i="1"/>
  <c r="AN60" i="1" s="1"/>
  <c r="AG52" i="1" l="1"/>
  <c r="AG51" i="1" l="1"/>
  <c r="AN52" i="1"/>
  <c r="AN51" i="1" l="1"/>
  <c r="AK23" i="1"/>
  <c r="AK32" i="1" s="1"/>
</calcChain>
</file>

<file path=xl/sharedStrings.xml><?xml version="1.0" encoding="utf-8"?>
<sst xmlns="http://schemas.openxmlformats.org/spreadsheetml/2006/main" count="23570" uniqueCount="2492">
  <si>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</si>
  <si>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</si>
  <si>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</si>
  <si>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</si>
  <si>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</si>
  <si>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</si>
  <si>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</si>
  <si>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{2624e43d-f6e1-4fe3-8005-1d1b660b4a20}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</si>
  <si>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</si>
  <si>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</si>
  <si>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</si>
  <si>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</si>
  <si>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</si>
  <si>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</si>
  <si>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</si>
  <si>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</si>
  <si>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17063-1-01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</si>
  <si>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</si>
  <si>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</si>
  <si>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STEZKA PRO CHODCE A CYKLISTY ŠUMVALD - LIBINA  ( dělené výdaje)</t>
  </si>
  <si>
    <t>KSO:</t>
  </si>
  <si>
    <t>822 29 71</t>
  </si>
  <si>
    <t>CC-CZ:</t>
  </si>
  <si>
    <t>21121</t>
  </si>
  <si>
    <t>Místo:</t>
  </si>
  <si>
    <t>ŠUMVALD - LIBINA</t>
  </si>
  <si>
    <t>Datum:</t>
  </si>
  <si>
    <t>7. 7. 2017</t>
  </si>
  <si>
    <t>CZ-CPV:</t>
  </si>
  <si>
    <t>45233162-2</t>
  </si>
  <si>
    <t>CZ-CPA:</t>
  </si>
  <si>
    <t>42.11.20</t>
  </si>
  <si>
    <t>Zadavatel:</t>
  </si>
  <si>
    <t>IČ:</t>
  </si>
  <si>
    <t>00299537-00302899</t>
  </si>
  <si>
    <t>Obec Šumvald, Obec Libina</t>
  </si>
  <si>
    <t>DIČ:</t>
  </si>
  <si>
    <t>CZ00302899</t>
  </si>
  <si>
    <t>Uchazeč:</t>
  </si>
  <si>
    <t>Vyplň údaj</t>
  </si>
  <si>
    <t>Projektant:</t>
  </si>
  <si>
    <t>62361457</t>
  </si>
  <si>
    <t xml:space="preserve">EPROJEKT s.r.o., PŘEROV  </t>
  </si>
  <si>
    <t>CZ62361457</t>
  </si>
  <si>
    <t>True</t>
  </si>
  <si>
    <t>1</t>
  </si>
  <si>
    <t>Poznámka:</t>
  </si>
  <si>
    <t>Soupis prací je sestaven za využití položek Cenové soustavy ÚRS  2017-01. Cenové a technické podmínky položek CS, které nejsou uvedeny v soupisu prací  jsou neomezeně dálkově k dispozici na www.cs-urs.cz. Plný popis položek a poznámky k souborům cen jsou uvedeny v jednotlivých cenících ÚRS. Položky soupisu prací, které nemají ve sloupci "Cenová soustava" uveden žádný údaj, nepochází z CS. Tyto položky byly vytvořeny pouze pro tento rozpočet a nenacházejí se v žádné cenové soustavě.Pokud byl v rozpočtu uveden konkrétní obchodní název materiálu nebo výrobku, byl použit s cílem zadavatele stanovit minimální kvalitativní standard.Uchazeč o veřejnou zakázku je oprávněn navrhnout a použít kvalitativně a technicky obdobných řešení, která nesníží užitnou hodnotu a kvalitu díla, při zachování jakostních a bezpečnostních parametrů výrobků._x000D_
VÝKAZ VÝMĚR, který se vztahuje k více položkám je nahrazen odpovídajícím slovem  "FIGUROU".  Figura je uvedena ve sloupci "Kód" v položce, kde byla spočítána.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</si>
  <si>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</si>
  <si>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</si>
  <si>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</si>
  <si>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</si>
  <si>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</si>
  <si>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</si>
  <si>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</si>
  <si>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</si>
  <si>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</si>
  <si>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</si>
  <si>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</si>
  <si>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</si>
  <si>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</si>
  <si>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</si>
  <si>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</si>
  <si>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</si>
  <si>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</si>
  <si>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</si>
  <si>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</si>
  <si>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</si>
  <si>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</si>
  <si>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</si>
  <si>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</si>
  <si>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</si>
  <si>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</si>
  <si>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</si>
  <si>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</si>
  <si>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</si>
  <si>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</si>
  <si>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</si>
  <si>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</si>
  <si>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</si>
  <si>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</si>
  <si>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/>
  </si>
  <si>
    <t>D</t>
  </si>
  <si>
    <t>0</t>
  </si>
  <si>
    <t>###NOIMPORT###</t>
  </si>
  <si>
    <t>IMPORT</t>
  </si>
  <si>
    <t>{00000000-0000-0000-0000-000000000000}</t>
  </si>
  <si>
    <t>01</t>
  </si>
  <si>
    <t>Způsobilé výdaje hlavní aktivity (ZVHA)</t>
  </si>
  <si>
    <t>ING</t>
  </si>
  <si>
    <t>{dae3b5f5-9c65-408f-bdfe-eadace81cd68}</t>
  </si>
  <si>
    <t>8222971</t>
  </si>
  <si>
    <t>2</t>
  </si>
  <si>
    <t>SO 101</t>
  </si>
  <si>
    <t>STEZKA PRO CHODCE A CYKLISTY  (ZVHA)</t>
  </si>
  <si>
    <t>Soupis</t>
  </si>
  <si>
    <t>{7c70906a-8d57-45f1-b857-314bf5ad1ac2}</t>
  </si>
  <si>
    <t>/</t>
  </si>
  <si>
    <t>SO 101.1</t>
  </si>
  <si>
    <t>Stezka pro chodce a cyklisty - E1  (ZVHA)</t>
  </si>
  <si>
    <t>3</t>
  </si>
  <si>
    <t>{40cb1739-1f72-425d-bc3f-81da6e3651fd}</t>
  </si>
  <si>
    <t>SO 101.2</t>
  </si>
  <si>
    <t>Stezka pro chodce a cyklisty - E2  (ZVHA)</t>
  </si>
  <si>
    <t>{9f31a783-287d-49da-9f42-2ddb3d1ca8ee}</t>
  </si>
  <si>
    <t>SO 202</t>
  </si>
  <si>
    <t>LÁVKA PŘES OLEŠNICI  (ZVHA)</t>
  </si>
  <si>
    <t>{b683a0d6-b469-488c-943c-1c9af0c874a3}</t>
  </si>
  <si>
    <t>821 43</t>
  </si>
  <si>
    <t>SO 401</t>
  </si>
  <si>
    <t>VEŘEJNÉ OSVĚTLENÍ  (ZVHA)</t>
  </si>
  <si>
    <t>{7765b749-ecd5-4d76-bb98-572d03164bff}</t>
  </si>
  <si>
    <t>828 75</t>
  </si>
  <si>
    <t>SO 401.1</t>
  </si>
  <si>
    <t>Veřejné osvětlení E1  (ZVHA)</t>
  </si>
  <si>
    <t>{0d267a62-eab8-41e2-b6dd-04bece0d138e}</t>
  </si>
  <si>
    <t>SO 401.2</t>
  </si>
  <si>
    <t>Veřejné osvětlení - E2  (ZVHA)</t>
  </si>
  <si>
    <t>{4a2a29e8-b4ca-4bde-ba5e-6365b6f47709}</t>
  </si>
  <si>
    <t>SO 802</t>
  </si>
  <si>
    <t>SADOVÉ ÚPRAVY   (ZVHA)</t>
  </si>
  <si>
    <t>{d322a78a-1728-4255-96e9-59d23607fd21}</t>
  </si>
  <si>
    <t>823 27 1</t>
  </si>
  <si>
    <t>SO 802.1</t>
  </si>
  <si>
    <t>Sadové úpravy ( keřová výsadba ) -  E1  (ZVHA)</t>
  </si>
  <si>
    <t>{0c6a4f48-e0e4-41de-9a90-b61043571299}</t>
  </si>
  <si>
    <t>SO 802.1A</t>
  </si>
  <si>
    <t>Sadové úpravy ( keřová výsadba ) -  E1 - výsadby  (ZVHA)</t>
  </si>
  <si>
    <t>4</t>
  </si>
  <si>
    <t>{07888428-7708-4e07-bed5-38ea07bd1f5e}</t>
  </si>
  <si>
    <t>SO 802.2</t>
  </si>
  <si>
    <t>Sadové úpravy ( keřová výsadba ) -  E2  (ZVHA)</t>
  </si>
  <si>
    <t>{129773dd-cd0f-4035-bca5-73bbcde79ff4}</t>
  </si>
  <si>
    <t>SO 802.2A</t>
  </si>
  <si>
    <t>Sadové úpravy ( keřová výsadba ) -  E2 - výsadby  (ZVHA)</t>
  </si>
  <si>
    <t>{81730057-29b0-448d-a792-0f08db4e093c}</t>
  </si>
  <si>
    <t>VON</t>
  </si>
  <si>
    <t>VEDLEJŠÍ  A OSTATNÍ ROZPOČTOVÉ NÁKLADY  (ZVHA)</t>
  </si>
  <si>
    <t>{e996029b-d5da-4940-987d-65d6dd64374c}</t>
  </si>
  <si>
    <t>02</t>
  </si>
  <si>
    <t>Způsobilé výdaje vedlejší  aktivity (ZVVA)</t>
  </si>
  <si>
    <t>{f95dbad7-0234-4556-bb21-6cf261a8299b}</t>
  </si>
  <si>
    <t>STEZKA PRO CHODCE A CYKLISTY  (ZVVA)</t>
  </si>
  <si>
    <t>{d1b55eec-d715-4c1d-8257-3955c62abcc8}</t>
  </si>
  <si>
    <t>Stezka pro chodce a cyklisty - E1 (ZVVA)</t>
  </si>
  <si>
    <t>{cda4f046-b8ad-4d93-9ac8-78789fcac08f}</t>
  </si>
  <si>
    <t>Stezka pro chodce a cyklisty - E2 (ZVVA)</t>
  </si>
  <si>
    <t>{47cee0ad-4818-407f-9bfb-a1f2bae674e4}</t>
  </si>
  <si>
    <t>VEDLEJŠÍ  A OSTATNÍ ROZPOČTOVÉ NÁKLADY (ZVVA)</t>
  </si>
  <si>
    <t>{2dd653da-3b09-40d3-9901-ff49bdd82ba9}</t>
  </si>
  <si>
    <t>03</t>
  </si>
  <si>
    <t>Nezpůsobilé výdaje  (NV)</t>
  </si>
  <si>
    <t>{6b3b5e3e-e5ae-40af-bba6-66660ffc9c30}</t>
  </si>
  <si>
    <t>STEZKA PRO CHODCE A CYKLISTY  (NV)</t>
  </si>
  <si>
    <t>{e2546530-d2ab-44f6-b30e-4b86753947d6}</t>
  </si>
  <si>
    <t>Stezka pro chodce a cyklisty - E1 (NV)</t>
  </si>
  <si>
    <t>{2aef544a-5653-4753-91c0-7416a7590b32}</t>
  </si>
  <si>
    <t>Stezka pro chodce a cyklisty - E2 (NV)</t>
  </si>
  <si>
    <t>{66d1cf7f-9713-4891-9d1e-295d57742d8f}</t>
  </si>
  <si>
    <t>VEDLEJŠÍ  A OSTATNÍ ROZPOČTOVÉ NÁKLADY (NV)</t>
  </si>
  <si>
    <t>{faa272f2-9567-4892-b23e-40a20a25c0cf}</t>
  </si>
  <si>
    <t>1) Krycí list soupisu</t>
  </si>
  <si>
    <t>2) Rekapitulace</t>
  </si>
  <si>
    <t>3) Soupis prací</t>
  </si>
  <si>
    <t>Zpět na list:</t>
  </si>
  <si>
    <t>Rekapitulace stavby</t>
  </si>
  <si>
    <t>DRNYm201101</t>
  </si>
  <si>
    <t>178</t>
  </si>
  <si>
    <t>SondyIS01101</t>
  </si>
  <si>
    <t>5,204</t>
  </si>
  <si>
    <t>KRYCÍ LIST SOUPISU</t>
  </si>
  <si>
    <t>sODKOPz01101</t>
  </si>
  <si>
    <t>64,986</t>
  </si>
  <si>
    <t>sODKOPk01101</t>
  </si>
  <si>
    <t>84</t>
  </si>
  <si>
    <t>ODPADvyk01101</t>
  </si>
  <si>
    <t>50,905</t>
  </si>
  <si>
    <t>ZASYPv1ZPET01101</t>
  </si>
  <si>
    <t>5,94</t>
  </si>
  <si>
    <t>Objekt:</t>
  </si>
  <si>
    <t>NASYPv2ZPET01101</t>
  </si>
  <si>
    <t>157,25</t>
  </si>
  <si>
    <t>01 - Způsobilé výdaje hlavní aktivity (ZVHA)</t>
  </si>
  <si>
    <t>SUTodpad01101</t>
  </si>
  <si>
    <t>24,799</t>
  </si>
  <si>
    <t>Soupis:</t>
  </si>
  <si>
    <t>VykopM301101</t>
  </si>
  <si>
    <t>163,19</t>
  </si>
  <si>
    <t>SO 101 - STEZKA PRO CHODCE A CYKLISTY  (ZVHA)</t>
  </si>
  <si>
    <t>rZASYPvyk01101</t>
  </si>
  <si>
    <t>1,8</t>
  </si>
  <si>
    <t>Úroveň 3:</t>
  </si>
  <si>
    <t>SloupDZks01101</t>
  </si>
  <si>
    <t>6</t>
  </si>
  <si>
    <t>SO 101.1 - Stezka pro chodce a cyklisty - E1  (ZVHA)</t>
  </si>
  <si>
    <t>VDZlinie01101</t>
  </si>
  <si>
    <t>2252</t>
  </si>
  <si>
    <t>VDZm201101</t>
  </si>
  <si>
    <t>88,2</t>
  </si>
  <si>
    <t>NASYPz01101</t>
  </si>
  <si>
    <t>1116</t>
  </si>
  <si>
    <t>ŠUMVALD</t>
  </si>
  <si>
    <t>GEOTEX4401101</t>
  </si>
  <si>
    <t>61,5</t>
  </si>
  <si>
    <t>GEOTEX4501101</t>
  </si>
  <si>
    <t>15,18</t>
  </si>
  <si>
    <t>RYHYdrenIS01101</t>
  </si>
  <si>
    <t>5,843</t>
  </si>
  <si>
    <t>sRYHA060z01101</t>
  </si>
  <si>
    <t>5,494</t>
  </si>
  <si>
    <t>rRYHA060z01101</t>
  </si>
  <si>
    <t>3,506</t>
  </si>
  <si>
    <t>sTRAVA01101</t>
  </si>
  <si>
    <t>2207</t>
  </si>
  <si>
    <t>PANELYm201101</t>
  </si>
  <si>
    <t>9</t>
  </si>
  <si>
    <t>ZASYPp01101</t>
  </si>
  <si>
    <t>4,14</t>
  </si>
  <si>
    <t>SUTobecK01101</t>
  </si>
  <si>
    <t>98,848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</si>
  <si>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</si>
  <si>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</si>
  <si>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</si>
  <si>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</si>
  <si>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</si>
  <si>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</si>
  <si>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</si>
  <si>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18 - Zemní práce - povrchové úpravy terénu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</si>
  <si>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</si>
  <si>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</si>
  <si>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</si>
  <si>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</si>
  <si>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</si>
  <si>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</si>
  <si>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</si>
  <si>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</si>
  <si>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</si>
  <si>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</si>
  <si>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</si>
  <si>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</si>
  <si>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</si>
  <si>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</si>
  <si>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</si>
  <si>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</si>
  <si>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</si>
  <si>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</si>
  <si>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</si>
  <si>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</si>
  <si>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</si>
  <si>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</si>
  <si>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</si>
  <si>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</si>
  <si>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</si>
  <si>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111301111-15</t>
  </si>
  <si>
    <t>Přípravné terénní práce -sejmutí drnu strojně tl. do 150mm  vč. naložení na dopravní prostředek (cena určena pro oddrnování na skládku )</t>
  </si>
  <si>
    <t>m2</t>
  </si>
  <si>
    <t>-1809130625</t>
  </si>
  <si>
    <t>VV</t>
  </si>
  <si>
    <t>" Odkaz VV na příslušnou část dokumentace "</t>
  </si>
  <si>
    <t>" Výkaz výměr (VV) se v základním členění odkazuje: "</t>
  </si>
  <si>
    <t>"  1/na tabulku SPECIFIKACE - SO 101.1 -k.ú. Šumvald (příloha projektu)"</t>
  </si>
  <si>
    <t>"  rozdělení pro dotace: sloupec 01 - Způsobilé výdaje hlavní aktivity (ZVHA) "</t>
  </si>
  <si>
    <t>"  číslo položky/ text Specifikace,  dále na výkresy: "</t>
  </si>
  <si>
    <t>" 2/ C 101-03-001.1 (2)  Situace stavby 1 (2) Šumvald"</t>
  </si>
  <si>
    <t>" 3/ C 101-03-003.1-4  Vzor. příč.řezy I.-IV. (skladby -kcí)"</t>
  </si>
  <si>
    <t>" 4/ C 101-03-004.1-3,7  Pracovní příč.řezy  "</t>
  </si>
  <si>
    <t>" 5/ C 101-03-011   Detaily, mobiliář "</t>
  </si>
  <si>
    <t>" 6/případné doplnění dle Techn. zprávy SO 101.1 (dále jen TZ) "</t>
  </si>
  <si>
    <t>" Poznámka odkazu VV na příslušnou část dokumentace platí pro všechny položky. "</t>
  </si>
  <si>
    <t>Mezisoučet     POZNÁMKA ODKAZU VÝMĚR</t>
  </si>
  <si>
    <t>" 38/ oddrnování, pouze na začátku úseku mimo pole (skládka)"</t>
  </si>
  <si>
    <t>178,0</t>
  </si>
  <si>
    <t>Mezisoučet</t>
  </si>
  <si>
    <t>Součet</t>
  </si>
  <si>
    <t>120001101</t>
  </si>
  <si>
    <t>Příplatek za ztížení vykopávky v blízkosti podzemního vedení</t>
  </si>
  <si>
    <t>m3</t>
  </si>
  <si>
    <t>CS ÚRS 2017 01</t>
  </si>
  <si>
    <t>1607935525</t>
  </si>
  <si>
    <t xml:space="preserve">"  výkr.-001.1  Situace + prac. řezy (hl.-kcí) "                                    </t>
  </si>
  <si>
    <t>" skrývka+ odkopy v pásmu IS dle hl. -kcí (0,39m), ZÚ kabely "</t>
  </si>
  <si>
    <t>(0,5+0+0,5)*3,0*4*0,39</t>
  </si>
  <si>
    <t>" rezerva IS "         0,50*4,68</t>
  </si>
  <si>
    <t>120001101-09</t>
  </si>
  <si>
    <t>Sondy pro ověření ing. sítí  - ruční výkop tř.1-4  vč. příplatku za ztížení vykopávky v blízkosti podzemního vedení s naložením na dopravní prostředek</t>
  </si>
  <si>
    <t>1120907870</t>
  </si>
  <si>
    <t xml:space="preserve">" výkop SOND  ing.sítí:  výkr.-001  Situace + vzor.řezy (hl.-kcí) "                                    </t>
  </si>
  <si>
    <t>" pro odkopy v pásmu IS dle hl. -kcí (0,39m)"</t>
  </si>
  <si>
    <t>(0,39+0,50)*0,6*0,6*10</t>
  </si>
  <si>
    <t>" rezerva IS sondy "                      2,0</t>
  </si>
  <si>
    <t>Mezisoučet   10 sond 60/60</t>
  </si>
  <si>
    <t>121101101</t>
  </si>
  <si>
    <t>Sejmutí ornice s přemístěním na vzdálenost do 50 m</t>
  </si>
  <si>
    <t>-1502008040</t>
  </si>
  <si>
    <t>" 42/ sejmutí ornice  (M3 pro zpět.ohumusování) "</t>
  </si>
  <si>
    <t>"   M3 skrývky potřebné pro zpět.ohumusov. "</t>
  </si>
  <si>
    <t>" (odvoz na 2 mezideponie do 1km,  vč.15% rezervy na pročištění) "</t>
  </si>
  <si>
    <t>0,10*sTRAVA01101</t>
  </si>
  <si>
    <t>(0,10*sTRAVA01101)*0,15</t>
  </si>
  <si>
    <t>" dtto pro 80m2  zpět. ohumusování v SO102 (pol.40-SO102 ) "</t>
  </si>
  <si>
    <t>0,10*80,0</t>
  </si>
  <si>
    <t>(0,10*80,0)*0,15</t>
  </si>
  <si>
    <t xml:space="preserve">" ostatní manipulace (nakládky+přesuny) pro KTÚ (viz. odd.18 Povrchové úpravy)" </t>
  </si>
  <si>
    <t xml:space="preserve">Součet     </t>
  </si>
  <si>
    <t>5</t>
  </si>
  <si>
    <t>121101102</t>
  </si>
  <si>
    <t>Sejmutí ornice s přemístěním na vzdálenost do 100 m</t>
  </si>
  <si>
    <t>-1261165319</t>
  </si>
  <si>
    <t>" 42/ sejmutí ornice v tl. 0,3 m (rozprostření na pole do 100m) "</t>
  </si>
  <si>
    <t>0,30*8142,0</t>
  </si>
  <si>
    <t>" - odpočet skrývky potřebné pro zpět.ohumusov. "</t>
  </si>
  <si>
    <t>-0,10*sTRAVA01101</t>
  </si>
  <si>
    <t>-(0,10*sTRAVA01101)*0,15</t>
  </si>
  <si>
    <t>" dtto -odpočet  pro 80m2  zpět. ohumusování v SO102 (pol.40-SO102 ) "</t>
  </si>
  <si>
    <t>-0,10*80,0</t>
  </si>
  <si>
    <t>-0,10*80,0*0,15</t>
  </si>
  <si>
    <t>HTUorn01101</t>
  </si>
  <si>
    <t xml:space="preserve">Součet         HTÚ ornice </t>
  </si>
  <si>
    <t>122301403</t>
  </si>
  <si>
    <t>Vykopávky v zemníku na suchu v hornině tř. 4 objem do 5000 m3</t>
  </si>
  <si>
    <t>-187275192</t>
  </si>
  <si>
    <t>" 41/ násyp zeminy pod cyklostezkou (dovoz zeminy ze 3 km) "</t>
  </si>
  <si>
    <t>" zemník obce Šumvald - zemina zdarma) vč. podél krajnic "</t>
  </si>
  <si>
    <t>" odtěžení vhodné zeminy pro násyp vč. naložení na DP pro odvoz na stavbu "</t>
  </si>
  <si>
    <t>" celková potřeba M3 pro násypy "</t>
  </si>
  <si>
    <t>"  - odpočet zpětně použ. zeminy z výkopů /viz. bilance přesun do 1000m "</t>
  </si>
  <si>
    <t>-NASYPv2ZPET01101</t>
  </si>
  <si>
    <t>7</t>
  </si>
  <si>
    <t>122202201</t>
  </si>
  <si>
    <t>Odkopávky a prokopávky nezapažené pro silnice objemu do 100 m3 v hornině tř. 3</t>
  </si>
  <si>
    <t>1829177072</t>
  </si>
  <si>
    <t>" 40/ výkop zeminy pod cyklostezkou /62 M3  "</t>
  </si>
  <si>
    <t>" (zeminu odvoz na mezideponii, použít na zásypy na stavbě ) "</t>
  </si>
  <si>
    <t>62,0</t>
  </si>
  <si>
    <t>" 50/ ochrana stávajícího vedení plynovodu VTL : výkop pro panely  "</t>
  </si>
  <si>
    <t>" výkr. 003.2 vzor. řez "</t>
  </si>
  <si>
    <t>(3,9+3,2)/2*0,60*3,0</t>
  </si>
  <si>
    <t>" - odpočet části sond IS, 10 ks  /část přes výkopy, 3tř. "</t>
  </si>
  <si>
    <t>-(SondyIS01101-10*(0,6*0,6*0,5))</t>
  </si>
  <si>
    <t>Součet ODKOP zemina</t>
  </si>
  <si>
    <t>8</t>
  </si>
  <si>
    <t>122202209</t>
  </si>
  <si>
    <t>Příplatek k odkopávkám a prokopávkám pro silnice v hornině tř. 3 za lepivost</t>
  </si>
  <si>
    <t>-641714340</t>
  </si>
  <si>
    <t>sODKOPz01101/2</t>
  </si>
  <si>
    <t>122302201</t>
  </si>
  <si>
    <t>Odkopávky a prokopávky nezapažené pro silnice objemu do 100 m3 v hornině tř. 4</t>
  </si>
  <si>
    <t>1278995373</t>
  </si>
  <si>
    <t>" 4tř.= odkop  konstr. vrstev komun.( ŠD, HDK)  "</t>
  </si>
  <si>
    <t>" 48 /výkop pro úpravu sjezdů a ÚK (kamenivo se zeminou) M3"</t>
  </si>
  <si>
    <t>84,0</t>
  </si>
  <si>
    <t>Součet          ODKOP kamení</t>
  </si>
  <si>
    <t>10</t>
  </si>
  <si>
    <t>130001101</t>
  </si>
  <si>
    <t>847510064</t>
  </si>
  <si>
    <t xml:space="preserve">" výkop v pásmu IS:  nad plynem pro drenáž </t>
  </si>
  <si>
    <t>" 44/ drenáž (vzor. řez -003. 5) rýhy vz.řez, 30m "</t>
  </si>
  <si>
    <t>(0,36+0,45-(0,9-0,5))*(0,4+0,55)/2*30,0</t>
  </si>
  <si>
    <t>11</t>
  </si>
  <si>
    <t>132201101</t>
  </si>
  <si>
    <t>Hloubení rýh š do 600 mm v hornině tř. 3 objemu do 100 m3</t>
  </si>
  <si>
    <t>-840346749</t>
  </si>
  <si>
    <t>" 44/ drenáž (vzor. řez -003. 5) výkop rýh dle vzor.řezu, 30m "</t>
  </si>
  <si>
    <t>(0,4+0,6)/2*0,5*30,0</t>
  </si>
  <si>
    <t>" 45/ atyp. odvodnění - drenáž 5m od beton. žlabu+ vsak výtoku "</t>
  </si>
  <si>
    <t>0,5*0,5*5,0</t>
  </si>
  <si>
    <t>(0,5*0,5*1,0)*1</t>
  </si>
  <si>
    <t>" - odpočet ručního dokopu pro drenáž nad IS (plyn) "</t>
  </si>
  <si>
    <t>-RYHYdrenIS01101*0,60</t>
  </si>
  <si>
    <t>12</t>
  </si>
  <si>
    <t>132201109</t>
  </si>
  <si>
    <t>Příplatek za lepivost k hloubení rýh š do 600 mm v hornině tř. 3</t>
  </si>
  <si>
    <t>-330769269</t>
  </si>
  <si>
    <t>sRYHA060z01101/2</t>
  </si>
  <si>
    <t>13</t>
  </si>
  <si>
    <t>132212101</t>
  </si>
  <si>
    <t>Hloubení rýh š do 600 mm ručním nebo pneum nářadím v soudržných horninách tř. 3</t>
  </si>
  <si>
    <t>1498726670</t>
  </si>
  <si>
    <t>" ruční dokopání  v pásmu IS:  nad plynem pro drenáž "</t>
  </si>
  <si>
    <t>" 60% z pásma IS výkopu pro drenáž (ad.pol .45 /dren 30m) "</t>
  </si>
  <si>
    <t>RYHYdrenIS01101*0,60</t>
  </si>
  <si>
    <t>14</t>
  </si>
  <si>
    <t>132212109</t>
  </si>
  <si>
    <t>Příplatek za lepivost u hloubení rýh š do 600 mm ručním nebo pneum nářadím v hornině tř. 3</t>
  </si>
  <si>
    <t>-1686874700</t>
  </si>
  <si>
    <t>rRYHA060z01101/2</t>
  </si>
  <si>
    <t>18</t>
  </si>
  <si>
    <t>167101102</t>
  </si>
  <si>
    <t>Nakládání výkopku z hornin tř. 1 až 4 přes 100 m3</t>
  </si>
  <si>
    <t>2095817751</t>
  </si>
  <si>
    <t>"  zpětně spotřebov. výkopy na zásypy: (část sond, +nad panely)  "</t>
  </si>
  <si>
    <t>"  zpětně spotřebov. výkopy do násypu (doplnění kubatury dovozu ze zemníku)  "</t>
  </si>
  <si>
    <t>162301102</t>
  </si>
  <si>
    <t>Vodorovné přemístění do 1000 m výkopku/sypaniny z horniny tř. 1 až 4</t>
  </si>
  <si>
    <t>-660871103</t>
  </si>
  <si>
    <t>" odvoz na mezideponie stavby do 1km + zpět.rozvoz pro násypy (= přesun 2x) "</t>
  </si>
  <si>
    <t xml:space="preserve">" výkopy ze sond, odkopy zemina, kamení: CELKEM  "                </t>
  </si>
  <si>
    <t xml:space="preserve"> SondyIS01101</t>
  </si>
  <si>
    <t>" výkop z rýh IS  (drenáž) "</t>
  </si>
  <si>
    <t xml:space="preserve">Mezisoučet      odvoz VÝKOPŮ TAM </t>
  </si>
  <si>
    <t>Mezisoučet    ZPĚT na ZÁSYPY</t>
  </si>
  <si>
    <t>" pro NASYPzem011=potřeba 1116m3 celkem "</t>
  </si>
  <si>
    <t>" z toho se doplní ještě 157,25m3 z přebytku výkopů "</t>
  </si>
  <si>
    <t>-rZASYPvyk01101</t>
  </si>
  <si>
    <t>-ZASYPp01101</t>
  </si>
  <si>
    <t>Mezisoučet        ZPĚT do NÁSYPŮ</t>
  </si>
  <si>
    <t>16</t>
  </si>
  <si>
    <t>162501102</t>
  </si>
  <si>
    <t>Vodorovné přemístění do 3000 m výkopku/sypaniny z horniny tř. 1 až 4</t>
  </si>
  <si>
    <t>1253716148</t>
  </si>
  <si>
    <t>" 41/ násyp zeminy pod cyklostezkou (dovoz zeminy ze 3 km ze zemníku obce) "</t>
  </si>
  <si>
    <t>17</t>
  </si>
  <si>
    <t>162701105</t>
  </si>
  <si>
    <t>Vodorovné přemístění do 10000 m výkopku/sypaniny z horniny tř. 1 až 4</t>
  </si>
  <si>
    <t>-162569015</t>
  </si>
  <si>
    <t>" odvozy odpadu z výkopů na skládku obce 10km / bez poplatku "</t>
  </si>
  <si>
    <t xml:space="preserve">" zemina s drny "               </t>
  </si>
  <si>
    <t xml:space="preserve"> 0,10*DRNYm201101</t>
  </si>
  <si>
    <t xml:space="preserve">" odpad (15%) z pročišt. ornice pro KTÚ (viz. odd.18 Povrchové úpravy)" </t>
  </si>
  <si>
    <t>( 0,10*sTRAVA01101)*0,15</t>
  </si>
  <si>
    <t>19</t>
  </si>
  <si>
    <t>171101104</t>
  </si>
  <si>
    <t>Uložení sypaniny z hornin soudržných do násypů zhutněných do 102 % PS</t>
  </si>
  <si>
    <t>689465280</t>
  </si>
  <si>
    <t>" 41/ násyp zeminy pod cyklostezkou (dovoz chybějící zeminy ze 3 km) "</t>
  </si>
  <si>
    <t>1116,0</t>
  </si>
  <si>
    <t>20</t>
  </si>
  <si>
    <t>171201201</t>
  </si>
  <si>
    <t>Uložení sypaniny na skládky</t>
  </si>
  <si>
    <t>-136162075</t>
  </si>
  <si>
    <t>171203111</t>
  </si>
  <si>
    <t>Uložení a hrubé rozhrnutí výkopku bez zhutnění v rovině a ve svahu do 1:5</t>
  </si>
  <si>
    <t>-1772415506</t>
  </si>
  <si>
    <t>" 42/ sejmutá ornice (rozprostření na pole do 100m) "</t>
  </si>
  <si>
    <t>-0,10*sTRAVA01101*0,15</t>
  </si>
  <si>
    <t xml:space="preserve">Součet         </t>
  </si>
  <si>
    <t>22</t>
  </si>
  <si>
    <t>174101101</t>
  </si>
  <si>
    <t>Zásyp jam, šachet rýh nebo kolem objektů sypaninou se zhutněním</t>
  </si>
  <si>
    <t>1336735522</t>
  </si>
  <si>
    <t>" 50/ ochrana stávajícího vedení plynovodu VTL : zásyp nad panely  "</t>
  </si>
  <si>
    <t>" výkr. 003.2 vzor. řez, zásyp (využití odkopu kamení sjezdů pol.48 /celk.84m3) "</t>
  </si>
  <si>
    <t>" kubatura výkopu "    (3,9+3,2)/2*0,60*3,0</t>
  </si>
  <si>
    <t>"- opočet OP skladby panelové ochrany "</t>
  </si>
  <si>
    <t>-PANELYm201101*(0,10+0,15)</t>
  </si>
  <si>
    <t>23</t>
  </si>
  <si>
    <t>174101102</t>
  </si>
  <si>
    <t>Zásyp v uzavřených prostorech sypaninou se zhutněním</t>
  </si>
  <si>
    <t>-160633131</t>
  </si>
  <si>
    <t>" srovnávací položka pro ruční zásyp "</t>
  </si>
  <si>
    <t>" zásyp sond k ověření hl. IS (vč. přemístění do 15m) "</t>
  </si>
  <si>
    <t xml:space="preserve">" celk.výkop  sond "                                </t>
  </si>
  <si>
    <t xml:space="preserve">" - sondy odečt. z kubat.výkopu "    </t>
  </si>
  <si>
    <t>24</t>
  </si>
  <si>
    <t>181151332</t>
  </si>
  <si>
    <t>Plošná úprava terénu přes 500 m2 zemina tř 1 až 4 nerovnosti do 200 mm ve svahu do 1:2</t>
  </si>
  <si>
    <t>170012430</t>
  </si>
  <si>
    <t>" 46/ plošná úprava terénu podél stezky (dorovnání zeminy před "</t>
  </si>
  <si>
    <t>" ohumusováním podél krajnic v šířce 0,4m), vzor.řezy "</t>
  </si>
  <si>
    <t>1760,0</t>
  </si>
  <si>
    <t>25</t>
  </si>
  <si>
    <t>181951102</t>
  </si>
  <si>
    <t>Úprava pláně v hornině tř. 1 až 4 se zhutněním</t>
  </si>
  <si>
    <t>1234973439</t>
  </si>
  <si>
    <t xml:space="preserve">" úprava pláně   (nové plné -kce vč.rozšíř. pod obruby)"       </t>
  </si>
  <si>
    <t xml:space="preserve">" 43/ úprava pláně  výkop.práce (stezka AB+ZD, sjezdy/ plná -kce) "                        </t>
  </si>
  <si>
    <t>7452,0</t>
  </si>
  <si>
    <t>Mezisoučet        úprava pláně plné skladby</t>
  </si>
  <si>
    <t>" 50/ ochrana stávajícího vedení plynovodu VTL : pod panely"</t>
  </si>
  <si>
    <t>26</t>
  </si>
  <si>
    <t>184818231</t>
  </si>
  <si>
    <t>Ochrana kmene průměru do 300 mm bedněním výšky do 2 m</t>
  </si>
  <si>
    <t>kus</t>
  </si>
  <si>
    <t>811876471</t>
  </si>
  <si>
    <t>"  v ceně položky je i odbednění "</t>
  </si>
  <si>
    <t>" 39/ ochrana stromů při výstavbě olaťováním"</t>
  </si>
  <si>
    <t>10-4</t>
  </si>
  <si>
    <t>27</t>
  </si>
  <si>
    <t>184818242</t>
  </si>
  <si>
    <t>Ochrana kmene průměru přes 300 do 500 mm bedněním výšky přes 2 do 3 m</t>
  </si>
  <si>
    <t>-192842422</t>
  </si>
  <si>
    <t>" 39/ ochrana stromů při výstavbě olaťováním (břízy,foto) "</t>
  </si>
  <si>
    <t>Zemní práce - povrchové úpravy terénu</t>
  </si>
  <si>
    <t>28</t>
  </si>
  <si>
    <t>-1630638673</t>
  </si>
  <si>
    <t>" ad. 47/ ohumusování,  42/ sejmutá skrývka "</t>
  </si>
  <si>
    <t>" část skrývky ornice ODVOZ NA 2 mezideponie do 1km (pro  zpět.ohumusování )"</t>
  </si>
  <si>
    <t>"(skrývka bez trav.drnů, uvažov.odpad max. do 15%) "</t>
  </si>
  <si>
    <t>(0,10*sTRAVA01101)*1,15</t>
  </si>
  <si>
    <t>" 47/ přesun ornic. skrývky pro trávník (po pročištění, na ohumus.)  z mezideponie "</t>
  </si>
  <si>
    <t>" 47+42/ odvoz odpadu na skl. po pročištění "</t>
  </si>
  <si>
    <t>"(0,10*sTRAVA011)*0,15=33,105 je započteno v oddíle1-Zemní práce, odvoz 10km "</t>
  </si>
  <si>
    <t>29</t>
  </si>
  <si>
    <t>-542790943</t>
  </si>
  <si>
    <t>" 42+47/ nalož. ornice pro přesun na mezideponii do 1km "</t>
  </si>
  <si>
    <t>0,10*sTRAVA01101*1,15</t>
  </si>
  <si>
    <t>" 47/ nalož. pro přesun ornic. skrývky pro trávník (po pročištění) "</t>
  </si>
  <si>
    <t>" 47+42/ nalož.odpadu pro odvoz na skl. po pročištění "</t>
  </si>
  <si>
    <t>30</t>
  </si>
  <si>
    <t>175101209-01</t>
  </si>
  <si>
    <t>Příplatek  za prohození sypaniny</t>
  </si>
  <si>
    <t>-512356409</t>
  </si>
  <si>
    <t>" bilance: ad. 47/ zpět.ohumusování,  ad. 42/ sejmutá skrývka "</t>
  </si>
  <si>
    <t>" pročištění pro zpětné ohumusování (47) 0,10*2207,0=220,7m3,+15%= 253,805m3"</t>
  </si>
  <si>
    <t>" sejmutou skrývkou (42) 0,30*8142=2442,6m3 "</t>
  </si>
  <si>
    <t>" bilance vč. -15% odpadu:  "</t>
  </si>
  <si>
    <t xml:space="preserve">" 2442,6-253,805=2188,795m3 je  přebytek ornice </t>
  </si>
  <si>
    <t>" na rozhrnutí po okrajích stezky viz. p.r. 171203111/oddíl 1 Zemní práce"</t>
  </si>
  <si>
    <t>" = pro potřebu (220,7*1,15=)253,805m3  sejmutá skrývka (2422,6m3) postačí "</t>
  </si>
  <si>
    <t>ORNm3ZPET01101</t>
  </si>
  <si>
    <t>31</t>
  </si>
  <si>
    <t>181451122</t>
  </si>
  <si>
    <t>Založení lučního trávníku výsevem plochy přes 1000 m2 ve svahu do 1:2</t>
  </si>
  <si>
    <t>-1634572008</t>
  </si>
  <si>
    <t>" 47/ zatravnění (nový trávník na novém ohumusování 0,10m,ze stáv.skrývky orn.) "</t>
  </si>
  <si>
    <t xml:space="preserve">" trávník výsevem ve svahu / vzor. řezy svahy  pod 8% a 1:2,5 "        </t>
  </si>
  <si>
    <t xml:space="preserve">" extravilán: trávník luční  "        </t>
  </si>
  <si>
    <t>2207,0</t>
  </si>
  <si>
    <t>32</t>
  </si>
  <si>
    <t>M</t>
  </si>
  <si>
    <t>005724740</t>
  </si>
  <si>
    <t>osivo směs travní krajinná - svahová</t>
  </si>
  <si>
    <t>kg</t>
  </si>
  <si>
    <t>-197896251</t>
  </si>
  <si>
    <t>sTRAVA01101*0,030*1,03</t>
  </si>
  <si>
    <t>33</t>
  </si>
  <si>
    <t>182101101</t>
  </si>
  <si>
    <t>Svahování v zářezech v hornině tř. 1 až 4</t>
  </si>
  <si>
    <t>-1147334880</t>
  </si>
  <si>
    <t xml:space="preserve">" srovnání po stavbě  pod ohumusování   trávník "   </t>
  </si>
  <si>
    <t>34</t>
  </si>
  <si>
    <t>182301131</t>
  </si>
  <si>
    <t>Rozprostření ornice pl přes 500 m2 ve svahu přes 1:5 tl vrstvy do 100 mm</t>
  </si>
  <si>
    <t>2112251628</t>
  </si>
  <si>
    <t>" 47/ zatravnění (nový trávník na novém ohumus. 0,10m,ze stáv.skrývky orn.) "</t>
  </si>
  <si>
    <t>" bude zpětně použita pročištěná skrývka ornice (pol.specif. č.42) "</t>
  </si>
  <si>
    <t>35</t>
  </si>
  <si>
    <t>183403213</t>
  </si>
  <si>
    <t>Obdělání půdy frézováním ve svahu do 1:2</t>
  </si>
  <si>
    <t>394889290</t>
  </si>
  <si>
    <t>36</t>
  </si>
  <si>
    <t>183403252</t>
  </si>
  <si>
    <t>Obdělání půdy vláčením ve svahu do 1:2</t>
  </si>
  <si>
    <t>275382482</t>
  </si>
  <si>
    <t>37</t>
  </si>
  <si>
    <t>183403253</t>
  </si>
  <si>
    <t>Obdělání půdy hrabáním ve svahu do 1:2</t>
  </si>
  <si>
    <t>-1298833885</t>
  </si>
  <si>
    <t>" 2x cykl "</t>
  </si>
  <si>
    <t>sTRAVA01101*2</t>
  </si>
  <si>
    <t>38</t>
  </si>
  <si>
    <t>183403261</t>
  </si>
  <si>
    <t>Obdělání půdy válením ve svahu do 1:2</t>
  </si>
  <si>
    <t>280952534</t>
  </si>
  <si>
    <t>39</t>
  </si>
  <si>
    <t>184802211</t>
  </si>
  <si>
    <t>Chemické odplevelení před založením kultury nad 20 m2 postřikem na široko ve svahu do 1:2</t>
  </si>
  <si>
    <t>-57700611</t>
  </si>
  <si>
    <t>" odplevelení před založením (zpětné použití stáv.skrývky)"</t>
  </si>
  <si>
    <t>40</t>
  </si>
  <si>
    <t>185803112</t>
  </si>
  <si>
    <t>Ošetření trávníku shrabáním ve svahu do 1:2</t>
  </si>
  <si>
    <t>2120147065</t>
  </si>
  <si>
    <t>" dokončovací péče:  cykl 1x  posečení po vzejití "</t>
  </si>
  <si>
    <t>" další péče (modelace+hnojení před založ., odplevelení po vzejití , "</t>
  </si>
  <si>
    <t>" zálivky apod. neuvažovány= trávník luční v extravilánu) "</t>
  </si>
  <si>
    <t>1*sTRAVA01101</t>
  </si>
  <si>
    <t>Zakládání</t>
  </si>
  <si>
    <t>41</t>
  </si>
  <si>
    <t>211561111-08</t>
  </si>
  <si>
    <t>Výplň odvodňovacích žeber kamenivem hrubým drceným frakce 8 až 32 mm</t>
  </si>
  <si>
    <t>758269208</t>
  </si>
  <si>
    <t>" 44/ drenáž (vzor. řez -003. 5) dosypání  žebra dle vzor.řezu, 30m "</t>
  </si>
  <si>
    <t>" nad úroveň obsypu započten. v položce Trativod  z trub tuhých DN100"</t>
  </si>
  <si>
    <t>" objem rýhy pro drenáž  řez. -003.5 "</t>
  </si>
  <si>
    <t>"  -odpočet  OP drenáže vč. podsypu, obsypu do 0,15m3 mb "</t>
  </si>
  <si>
    <t>-PI*(0,11/2)^2*30,0</t>
  </si>
  <si>
    <t>-0,15*30,0</t>
  </si>
  <si>
    <t>Mezisoučet        44/ DRENÁŽ  STEZKY 30 MB</t>
  </si>
  <si>
    <t>" kamenivem nad úroveň obsypu započten. v položce Trativod DN100"</t>
  </si>
  <si>
    <t>-PI*(0,11/2)^2*5,0</t>
  </si>
  <si>
    <t>-0,15*5,0</t>
  </si>
  <si>
    <t>" vsak  /ad.45 výtok zpevněný kamenivem, 1ks "</t>
  </si>
  <si>
    <t>Mezisoučet        45/ DRENÁŽ  ATYP ODVODNĚNÍ  5 MB</t>
  </si>
  <si>
    <t>42</t>
  </si>
  <si>
    <t>211971121</t>
  </si>
  <si>
    <t>Zřízení opláštění žeber nebo trativodů geotextilií v rýze nebo zářezu sklonu přes 1:2 š do 2,5 m</t>
  </si>
  <si>
    <t>-154532431</t>
  </si>
  <si>
    <t xml:space="preserve">" 44/ drenáž (vzor. řez -003.5), geotextilie"   </t>
  </si>
  <si>
    <t>(2*((0,4+0,55)/2+0,45)+0,20)*30,0</t>
  </si>
  <si>
    <t>" 45/ atyp. odvodnění - drenáž 5m od beton. žlabu+ vsak výtoku/ geotextilie "</t>
  </si>
  <si>
    <t>2*(0,5+0,5+0,20)*5,0</t>
  </si>
  <si>
    <t>((4*0,5+0,20)*1,0+(0,5+0,20)*(0,5+0,20)*2)*1</t>
  </si>
  <si>
    <t>43</t>
  </si>
  <si>
    <t>693111310-01</t>
  </si>
  <si>
    <t xml:space="preserve">geotextilie netkaná filtrační - jako separační a oddělovací vrstva -300 g/m2 </t>
  </si>
  <si>
    <t>1472600042</t>
  </si>
  <si>
    <t>GEOTEX4401101*1,05</t>
  </si>
  <si>
    <t>GEOTEX4501101*1,05</t>
  </si>
  <si>
    <t>44</t>
  </si>
  <si>
    <t>212752311</t>
  </si>
  <si>
    <t>Trativod z drenážních trubek plastových tuhých DN 100 mm včetně lože otevřený výkop</t>
  </si>
  <si>
    <t>m</t>
  </si>
  <si>
    <t>425319597</t>
  </si>
  <si>
    <t>" v ceně položky je i lože a obsyp celk. 0,15m3/mb"</t>
  </si>
  <si>
    <t xml:space="preserve">" 44/ drenáž (vzor. řez -003.5), tuhá PE-HD DN100 "   </t>
  </si>
  <si>
    <t>30,0</t>
  </si>
  <si>
    <t>" 45/ atyp. odvodnění - drenáž 5m od beton. žlabu "</t>
  </si>
  <si>
    <t>5,0</t>
  </si>
  <si>
    <t>45</t>
  </si>
  <si>
    <t>215901101</t>
  </si>
  <si>
    <t>Zhutnění podloží z hornin soudržných do 92% PS nebo nesoudržných sypkých I(d) do 0,8</t>
  </si>
  <si>
    <t>702602990</t>
  </si>
  <si>
    <t>" 41/ úprava pod násyp zeminy pod cyklostezkou "</t>
  </si>
  <si>
    <t>" ( 95% plochy po sejmuté ornici pol.42)"</t>
  </si>
  <si>
    <t>0,95*8142,0</t>
  </si>
  <si>
    <t>Vodorovné konstrukce</t>
  </si>
  <si>
    <t>46</t>
  </si>
  <si>
    <t>451579777-01</t>
  </si>
  <si>
    <t>Příplatek ZKD 10 mm tl  - nad základní lože v montážní položce - pod dlažbu z kameniva  drceného fr. 4-8</t>
  </si>
  <si>
    <t>1935597732</t>
  </si>
  <si>
    <t>" stezka ze zám.dlažby (ZD6). lože 50mm dle vz.ř. 5 (výkr.003.5).celk.108 m2 /ZVHA"</t>
  </si>
  <si>
    <t>" pol.22/ lože HDK 50mm  (-40mm započteno v montážní položce pokládky)"</t>
  </si>
  <si>
    <t>108*(50-40)/10</t>
  </si>
  <si>
    <t>Komunikace pozemní</t>
  </si>
  <si>
    <t>47</t>
  </si>
  <si>
    <t>561041131</t>
  </si>
  <si>
    <t>Zřízení podkladu ze zeminy upravené vápnem, cementem, směsnými pojivy tl 300 mm plochy přes 5000 m2</t>
  </si>
  <si>
    <t>2100685250</t>
  </si>
  <si>
    <t>" 54/ sanace, úprava zemní pláně tl. 30cm "</t>
  </si>
  <si>
    <t>"(chem.zlepšení zeminy dle výsledků laboratoře, např. vápenná stabilizace) "</t>
  </si>
  <si>
    <t>48</t>
  </si>
  <si>
    <t>585301620</t>
  </si>
  <si>
    <t>vápno CL 80-Q JM nehašené VL</t>
  </si>
  <si>
    <t>t</t>
  </si>
  <si>
    <t>-1969479356</t>
  </si>
  <si>
    <t>" 54/ předb. odhad  % pro vylepšení  (bude upřesněno dle výsledků laboratoře )"</t>
  </si>
  <si>
    <t>" pro cyklostezku při hl. VS 0,30m, odhad 5%  "</t>
  </si>
  <si>
    <t>" vápen.stabilizace/VS: 7452m2 hl. 0,3m  (88,4 kg vápna na /m3 zemin vč.% ztratného )"</t>
  </si>
  <si>
    <t>88,4*0,001*7452,0*0,30</t>
  </si>
  <si>
    <t>49</t>
  </si>
  <si>
    <t>564211112</t>
  </si>
  <si>
    <t>Podklad nebo podsyp ze štěrkopísku ŠP tl 60 mm</t>
  </si>
  <si>
    <t>718675236</t>
  </si>
  <si>
    <t>" 50/ ochrana stávajícího vedení plynovodu VTL : panely  3m "</t>
  </si>
  <si>
    <t>" celk. tl. předepsan.lože=100mm, (v mtž.položce započt. 40mm) "</t>
  </si>
  <si>
    <t>" (100-40)= 60mm tl. doplnění podkladu písk. lože "</t>
  </si>
  <si>
    <t>50</t>
  </si>
  <si>
    <t>564851111-01</t>
  </si>
  <si>
    <t>Podklad ze štěrkodrtě ŠD 0-63  GE (ŠDa)   tl 150 mm</t>
  </si>
  <si>
    <t>-100941525</t>
  </si>
  <si>
    <t>" 1/AB stezka, plná -kce "</t>
  </si>
  <si>
    <t>" 6/  ŠDa 0-63 tl.150mm "        6431,0</t>
  </si>
  <si>
    <t>" 7/  ŠDa 0-63 tl.150mm "        7096,0</t>
  </si>
  <si>
    <t>51</t>
  </si>
  <si>
    <t>564871111-01</t>
  </si>
  <si>
    <t>Podklad ze štěrkodrtě ŠD 0-63  GE (ŠDa)   tl 250 mm</t>
  </si>
  <si>
    <t>882017031</t>
  </si>
  <si>
    <t>" 18/ stezka ZD6:  plná -kce  (ZVHA)"</t>
  </si>
  <si>
    <t>" 23/  ŠDa 0-63 tl.250mm "       123,0</t>
  </si>
  <si>
    <t>52</t>
  </si>
  <si>
    <t>569831111-01</t>
  </si>
  <si>
    <t>Zpevnění krajnic štěrkodrtí fr.0-32   tl 100 mm</t>
  </si>
  <si>
    <t>1876591565</t>
  </si>
  <si>
    <t>" 8/ Zpevněná krajnice š. 0,25 m tl. 10 cm (ŠD 0-32) "</t>
  </si>
  <si>
    <t>0,25*4408,0</t>
  </si>
  <si>
    <t>53</t>
  </si>
  <si>
    <t>573111114</t>
  </si>
  <si>
    <t>Postřik živičný infiltrační s posypem z asfaltu množství 2 kg/m2</t>
  </si>
  <si>
    <t>43245608</t>
  </si>
  <si>
    <t>"  spoj.postřik PI-A ( mezi ŠD a  ACL 16 ) "</t>
  </si>
  <si>
    <t>" AB stezka, plná -kce "</t>
  </si>
  <si>
    <t>" 5/ spoj.postřik PS  "     4876,0</t>
  </si>
  <si>
    <t>54</t>
  </si>
  <si>
    <t>573231109</t>
  </si>
  <si>
    <t>Postřik živičný spojovací ze silniční emulze v množství 0,60 kg/m2</t>
  </si>
  <si>
    <t>-965144003</t>
  </si>
  <si>
    <t>"  spoj.postřik PS-E   (pod obrus ACO 8) "</t>
  </si>
  <si>
    <t>" 3/ spoj.postřik PS  "     4876,0</t>
  </si>
  <si>
    <t>PostrikACO01101</t>
  </si>
  <si>
    <t>55</t>
  </si>
  <si>
    <t>577133111</t>
  </si>
  <si>
    <t>Asfaltový beton vrstva obrusná ACO 8 (ABJ) tl 40 mm š do 3 m z nemodifikovaného asfaltu</t>
  </si>
  <si>
    <t>-1002241916</t>
  </si>
  <si>
    <t>" 2/ obrus ACO8   tl.40mm "             4876,0</t>
  </si>
  <si>
    <t>56</t>
  </si>
  <si>
    <t>577145112</t>
  </si>
  <si>
    <t>Asfaltový beton vrstva ložní ACL 16 (ABH) tl 50 mm š do 3 m z nemodifikovaného asfaltu</t>
  </si>
  <si>
    <t>-41151330</t>
  </si>
  <si>
    <t>" 4/ ložní  ACL16   tl.50mm "             4876,0</t>
  </si>
  <si>
    <t>57</t>
  </si>
  <si>
    <t>584121111</t>
  </si>
  <si>
    <t>Osazení silničních dílců z ŽB do lože z kameniva těženého tl 40 mm</t>
  </si>
  <si>
    <t>556047171</t>
  </si>
  <si>
    <t>" siln. ŽB panel (3,0x1,0x0,15) + písk. lože tl. 0,10 m ( výkr. C/101-03-003.2) "</t>
  </si>
  <si>
    <t>3,0*3,0</t>
  </si>
  <si>
    <t>58</t>
  </si>
  <si>
    <t>593813310</t>
  </si>
  <si>
    <t>panel silniční IZD  300/100/15 6t  300 x 99 x 15 cm</t>
  </si>
  <si>
    <t>344023952</t>
  </si>
  <si>
    <t>PANELYm201101/3,0</t>
  </si>
  <si>
    <t>59</t>
  </si>
  <si>
    <t>596211112</t>
  </si>
  <si>
    <t>Kladení zámkové dlažby komunikací pro pěší tl 60 mm skupiny A pl do 300 m2</t>
  </si>
  <si>
    <t>1320308273</t>
  </si>
  <si>
    <t>" V cenách jsou započteny i náklady na dodání hmot pro lože "</t>
  </si>
  <si>
    <t>" (drť.fr.4-8, tl.40mm) a na dodání materiálu na výplň spár "</t>
  </si>
  <si>
    <t>" stezka ze zám.dlažby (ZD6). lože 50mm dle vz.ř. 5 (výkr.003.5).celk.108m2/ZVHA "</t>
  </si>
  <si>
    <t xml:space="preserve">" 19,22/ ZD6  červená  20/10cm  BF "        </t>
  </si>
  <si>
    <t>78,5</t>
  </si>
  <si>
    <t xml:space="preserve">" 20,22/ bezp. odstup ZD6  šedá 20/10cm  BF "        </t>
  </si>
  <si>
    <t>10,50</t>
  </si>
  <si>
    <t>" 21,22/ ZD6  červená slepecká, 20/10  "</t>
  </si>
  <si>
    <t>19,0</t>
  </si>
  <si>
    <t>ZD6A01101</t>
  </si>
  <si>
    <t>60</t>
  </si>
  <si>
    <t>596211114</t>
  </si>
  <si>
    <t>Příplatek za kombinaci dvou barev u kladení betonových dlažeb komunikací pro pěší tl 60 mm skupiny A</t>
  </si>
  <si>
    <t>-1899408962</t>
  </si>
  <si>
    <t>61</t>
  </si>
  <si>
    <t>592451110-11</t>
  </si>
  <si>
    <t>dlažba skladebná betonová - bez fazety- skladba 20x10x6 cm červená BF</t>
  </si>
  <si>
    <t>-1156182963</t>
  </si>
  <si>
    <t xml:space="preserve">" 19/ stezka ZD6  červená  20/10cm  BF "        </t>
  </si>
  <si>
    <t>78,5*1,03</t>
  </si>
  <si>
    <t>62</t>
  </si>
  <si>
    <t>592451100-11</t>
  </si>
  <si>
    <t>dlažba skladebná betonová - bez fazety- skladba 20x10x6 cm přírodní  BF</t>
  </si>
  <si>
    <t>1923666900</t>
  </si>
  <si>
    <t xml:space="preserve">" 20/ bezp. odstup ZD6  šedá 20/10cm  BF "        </t>
  </si>
  <si>
    <t>10,50*1,03</t>
  </si>
  <si>
    <t>63</t>
  </si>
  <si>
    <t>592451190-06</t>
  </si>
  <si>
    <t>dlažba skladebná bet. pro nevidomé s výstupky 20x10x6 cm  barevná:  červená nebo bílá</t>
  </si>
  <si>
    <t>-969200361</t>
  </si>
  <si>
    <t>" 21/ ZD6  červená slepecká, 20/10  "</t>
  </si>
  <si>
    <t>19,0*1,03</t>
  </si>
  <si>
    <t>Ostatní konstrukce a práce-bourání</t>
  </si>
  <si>
    <t>64</t>
  </si>
  <si>
    <t>914111111</t>
  </si>
  <si>
    <t>Montáž svislé dopravní značky do velikosti 1 m2 objímkami na sloupek nebo konzolu</t>
  </si>
  <si>
    <t>-1289492109</t>
  </si>
  <si>
    <t>" výkr. -001.1 (2),  Situace 1 (2) "</t>
  </si>
  <si>
    <t>" 31/ SDZ  nové (C9a, komplet): cedule "       1*5</t>
  </si>
  <si>
    <t>" 32/ SDZ  nové (C9b, bez sloupku): cedule "  1*5</t>
  </si>
  <si>
    <t>" 33/ SDZ  přesouvané  (IS12b): cedule "           1</t>
  </si>
  <si>
    <t>65</t>
  </si>
  <si>
    <t>404442130</t>
  </si>
  <si>
    <t>značka svislá reflexní zákazová C AL- 3M 700 mm</t>
  </si>
  <si>
    <t>387777040</t>
  </si>
  <si>
    <t>" 31a/ SDZ  nové (C9a, komplet): cedule "       1*5</t>
  </si>
  <si>
    <t>66</t>
  </si>
  <si>
    <t>914511112</t>
  </si>
  <si>
    <t>Montáž sloupku dopravních značek délky do 3,5 m s betonovým základem a patkou</t>
  </si>
  <si>
    <t>-127998357</t>
  </si>
  <si>
    <t>" 31/ SDZ  nové (C9a, komplet): sloupek "       5</t>
  </si>
  <si>
    <t>" 32/ SDZ  nové (C9b, bez sloupku): sloup. "     0</t>
  </si>
  <si>
    <t>" 33/ SDZ  přesouvané  (IS12b): sloupek stáv. "     1</t>
  </si>
  <si>
    <t>67</t>
  </si>
  <si>
    <t>404452350</t>
  </si>
  <si>
    <t>sloupek Al 60 - 350</t>
  </si>
  <si>
    <t>1235552638</t>
  </si>
  <si>
    <t xml:space="preserve">" -odpočet  33/ SDZ  přesouvané  (IS12b): sloupek stáv. " </t>
  </si>
  <si>
    <t>68</t>
  </si>
  <si>
    <t>915111122</t>
  </si>
  <si>
    <t>Vodorovné dopravní značení dělící čáry přerušované š 125 mm retroreflexní bílá barva</t>
  </si>
  <si>
    <t>1349810639</t>
  </si>
  <si>
    <t xml:space="preserve">" 34 /VDZ: V2b (1,0/1,0/0,125)  barva bílá "  </t>
  </si>
  <si>
    <t>2252,0</t>
  </si>
  <si>
    <t>69</t>
  </si>
  <si>
    <t>915131112</t>
  </si>
  <si>
    <t>Vodorovné dopravní značení přechody pro chodce, šipky, symboly retroreflexní bílá barva</t>
  </si>
  <si>
    <t>-667441668</t>
  </si>
  <si>
    <t xml:space="preserve">" 35 /VDZ: piktogram stezka pro chodce a kola (V14) barva bílá, 22ks "  </t>
  </si>
  <si>
    <t>(1,5*1,0*2)*22</t>
  </si>
  <si>
    <t xml:space="preserve">" 36 /VDZ: piktogram dej přednost v jízdě (V14) barva bílá, 4 ks "  </t>
  </si>
  <si>
    <t>(2,0*5,0/2)*4</t>
  </si>
  <si>
    <t>(2,2/2*0,5)*4</t>
  </si>
  <si>
    <t>70</t>
  </si>
  <si>
    <t>915611111</t>
  </si>
  <si>
    <t>Předznačení vodorovného liniového značení</t>
  </si>
  <si>
    <t>-1147084005</t>
  </si>
  <si>
    <t>" 34/ VZD  čáry "   2252,0</t>
  </si>
  <si>
    <t>71</t>
  </si>
  <si>
    <t>915621111</t>
  </si>
  <si>
    <t>Předznačení vodorovného plošného značení</t>
  </si>
  <si>
    <t>-407147904</t>
  </si>
  <si>
    <t>72</t>
  </si>
  <si>
    <t>916131213-30F1</t>
  </si>
  <si>
    <t xml:space="preserve">Osazení silničního obrubníku betonového stojatého s boční opěrou do lože z betonu prostého tř. C 25/30 XF1 </t>
  </si>
  <si>
    <t>-1328265622</t>
  </si>
  <si>
    <t>" vzor. řez 5  (tř. bet.lože) "</t>
  </si>
  <si>
    <t>" 25/ bet. siln.obrubn.(150x250x1000) "      30,0</t>
  </si>
  <si>
    <t>73</t>
  </si>
  <si>
    <t>592174960</t>
  </si>
  <si>
    <t>obrubník betonový silniční 100x15x25 cm šedá</t>
  </si>
  <si>
    <t>1041098660</t>
  </si>
  <si>
    <t>" 25/ bet. siln. obrubník  (150x250x1000)"   30,0*1,01</t>
  </si>
  <si>
    <t>74</t>
  </si>
  <si>
    <t>916231213-30F1</t>
  </si>
  <si>
    <t>Osazení chodníkového obrubníku betonového stojatého s boční opěrou do lože z betonu prostého C25/30 XF1</t>
  </si>
  <si>
    <t>406861209</t>
  </si>
  <si>
    <t xml:space="preserve">" 26/ chodník. bet. obrubník 80x250x1000 (tř. bet.lože  vzor. řez 5) "  </t>
  </si>
  <si>
    <t>56,0</t>
  </si>
  <si>
    <t>75</t>
  </si>
  <si>
    <t>592174090</t>
  </si>
  <si>
    <t>obrubník betonový chodníkový ABO 16-10 100x8x25 cm</t>
  </si>
  <si>
    <t>1828709522</t>
  </si>
  <si>
    <t>" 26/ chodník.bet. obrubník 80x250x1000 "  56,0*1,01</t>
  </si>
  <si>
    <t>76</t>
  </si>
  <si>
    <t>916921100-01</t>
  </si>
  <si>
    <t>Příplatek beton.obrubníky:  oblouk. provedení osazení vč. řezání silničních obrubníků:  komplet celý úsek SO101.1  dle výkr. Situace</t>
  </si>
  <si>
    <t>kpl</t>
  </si>
  <si>
    <t>1137637086</t>
  </si>
  <si>
    <t>" výkr. -001.1 (2) Situace 1 (2)/ komplet "    1</t>
  </si>
  <si>
    <t>77</t>
  </si>
  <si>
    <t>919122132</t>
  </si>
  <si>
    <t>Těsnění spár zálivkou za tepla pro komůrky š 20 mm hl 40 mm s těsnicím profilem</t>
  </si>
  <si>
    <t>-969066002</t>
  </si>
  <si>
    <t>" 27/ Úprava styčné hrany mezi stezkou a silnicí II/446 "</t>
  </si>
  <si>
    <t>" 29/ zatěsnění spáry  mezi obrubou a zařezanou hranou "</t>
  </si>
  <si>
    <t xml:space="preserve">" silnice trvale pružnou asfaltovou zálivkou (bez prořezu) "         </t>
  </si>
  <si>
    <t>78</t>
  </si>
  <si>
    <t>919735113</t>
  </si>
  <si>
    <t>Řezání stávajícího živičného krytu hl do 150 mm</t>
  </si>
  <si>
    <t>-329762713</t>
  </si>
  <si>
    <t xml:space="preserve">" 28/ řezání AB vozovky 0,15m (pro nové slnič.obruby ad.25)"         </t>
  </si>
  <si>
    <t>79</t>
  </si>
  <si>
    <t>935113211</t>
  </si>
  <si>
    <t>Osazení odvodňovacího betonového žlabu s krycím roštem šířky do 200 mm</t>
  </si>
  <si>
    <t>1549926988</t>
  </si>
  <si>
    <t>" 45/ atyp. odvodnění - bet žlab 185(100)x100x1000 mm, vzor. řez  výkr.-003.4 "</t>
  </si>
  <si>
    <t xml:space="preserve"> 2,75</t>
  </si>
  <si>
    <t>80</t>
  </si>
  <si>
    <t>592270050-31</t>
  </si>
  <si>
    <t>žlab betonový do chodníku pro odvedení povrchové vody, vč. roštu- dle schematu  atyp. odvodnění celk.dl.2,75m, dílce 185(100)/100/1000mm  (vč.úpravy čela dle tvaru obruby, zkrácení žlab.tělesa)</t>
  </si>
  <si>
    <t>-1071803123</t>
  </si>
  <si>
    <t xml:space="preserve">" 45/ výrobek dle výkr. C101-03-003.4 -Vzorový řez -ATYP ODVODNĚNÍ "                  </t>
  </si>
  <si>
    <t>" komplet na dl.2,75m "                   1</t>
  </si>
  <si>
    <t>81</t>
  </si>
  <si>
    <t>936174311-03</t>
  </si>
  <si>
    <t>Montáž stojanu na kola pro 1-2 kola zabetonováním do patek - vč. 2 bet.patek 200x200/500mm beton C16/20, vč. zemn.prací</t>
  </si>
  <si>
    <t>1647137873</t>
  </si>
  <si>
    <t>" 52/Ostatní: stojany na kola (výkr.-03-008) "</t>
  </si>
  <si>
    <t>82</t>
  </si>
  <si>
    <t>749101510-22</t>
  </si>
  <si>
    <t>stojan na 1-2 kola, ocel. ZN konstrukce, trubka D51x2,6mm,  š.1m /v. 1,15m (celk. dl.trubky=3,3m)</t>
  </si>
  <si>
    <t>419880258</t>
  </si>
  <si>
    <t>" 52/ stojany na kola dle  výkr.-03-008 "             4</t>
  </si>
  <si>
    <t>83</t>
  </si>
  <si>
    <t>938909311</t>
  </si>
  <si>
    <t>Čištění vozovek metením strojně podkladu nebo krytu betonového nebo živičného</t>
  </si>
  <si>
    <t>1900654558</t>
  </si>
  <si>
    <t>" očištění pod postřik obrusných vrstev ACO "</t>
  </si>
  <si>
    <t>" AB : cyklostezka (pol. 3)"            4876,0</t>
  </si>
  <si>
    <t>" očištění před nástřikem  VDZ "</t>
  </si>
  <si>
    <t>VDZlinie01101*0,5</t>
  </si>
  <si>
    <t>VDZm201101*2</t>
  </si>
  <si>
    <t>966006132</t>
  </si>
  <si>
    <t>Odstranění značek dopravních nebo orientačních se sloupky s betonovými patkami</t>
  </si>
  <si>
    <t>916050918</t>
  </si>
  <si>
    <t>" 33/ SDZ  přesouvané  (IS12b):sloupek,patka "     1</t>
  </si>
  <si>
    <t>85</t>
  </si>
  <si>
    <t>966006211</t>
  </si>
  <si>
    <t>Odstranění svislých dopravních značek ze sloupů, sloupků nebo konzol</t>
  </si>
  <si>
    <t>600120043</t>
  </si>
  <si>
    <t>" 33/ SDZ  přesouvané  (IS12b): cedule "      1</t>
  </si>
  <si>
    <t>997</t>
  </si>
  <si>
    <t>Přesun sutě</t>
  </si>
  <si>
    <t>86</t>
  </si>
  <si>
    <t>997221551</t>
  </si>
  <si>
    <t>Vodorovná doprava suti ze sypkých materiálů do 1 km</t>
  </si>
  <si>
    <t>-1553867037</t>
  </si>
  <si>
    <t>87</t>
  </si>
  <si>
    <t>997221559</t>
  </si>
  <si>
    <t>Příplatek ZKD 1 km u vodorovné dopravy suti ze sypkých materiálů</t>
  </si>
  <si>
    <t>106953924</t>
  </si>
  <si>
    <t>" skládka (nebo recyklace)  s poplatkem "</t>
  </si>
  <si>
    <t>SUTodpad01101*(30-1)</t>
  </si>
  <si>
    <t>" skládka investora (obce): bez poplatku"</t>
  </si>
  <si>
    <t>SUTobecK01101*(10-1)</t>
  </si>
  <si>
    <t>88</t>
  </si>
  <si>
    <t>997221855</t>
  </si>
  <si>
    <t>Poplatek za uložení odpadu z kameniva na skládce (skládkovné)</t>
  </si>
  <si>
    <t>518991965</t>
  </si>
  <si>
    <t>" celkem suť "                           123,654</t>
  </si>
  <si>
    <t>"- zpětně použ.materiály: značka+sloupek 1x "</t>
  </si>
  <si>
    <t>-(0,004+0,0025)*1</t>
  </si>
  <si>
    <t>" - odpočet části odpadu (kamení z metení) na skládku obce bez poplatku  "</t>
  </si>
  <si>
    <t>-SUTobecK01101</t>
  </si>
  <si>
    <t>Součet        odpad z čištění vozovek +beton z DM  1 značky</t>
  </si>
  <si>
    <t>89</t>
  </si>
  <si>
    <t>997221899-01</t>
  </si>
  <si>
    <t>DODAVATEL NACENÍ částkou 1 Kč (bez DPH) /t  -  Poplatek za uložení stavebního odpadu - skládka investora</t>
  </si>
  <si>
    <t>872821843</t>
  </si>
  <si>
    <t>" kamení z metení vozovek: 6178m2 (80%  na skládku obce bez poplatku)  "</t>
  </si>
  <si>
    <t>" sut vykazáná ÚRS položkou 938909311 Čištění vozovek  metením= 0,020 t/m2 "</t>
  </si>
  <si>
    <t>(6178*0,020)*0,80</t>
  </si>
  <si>
    <t>998</t>
  </si>
  <si>
    <t>Přesun hmot</t>
  </si>
  <si>
    <t>90</t>
  </si>
  <si>
    <t>998223011</t>
  </si>
  <si>
    <t>Přesun hmot pro pozemní komunikace s krytem dlážděným</t>
  </si>
  <si>
    <t>1199828450</t>
  </si>
  <si>
    <t>" dlažby "               24,555</t>
  </si>
  <si>
    <t>91</t>
  </si>
  <si>
    <t>998225111</t>
  </si>
  <si>
    <t>Přesun hmot pro pozemní komunikace s krytem z kamene, monolitickým betonovým nebo živičným</t>
  </si>
  <si>
    <t>1908713859</t>
  </si>
  <si>
    <t>" přesun hmot celkem "        267,007</t>
  </si>
  <si>
    <t>" - dlažby "                                    -24,555</t>
  </si>
  <si>
    <t>" - panely "                                    -4,0</t>
  </si>
  <si>
    <t>92</t>
  </si>
  <si>
    <t>998226011</t>
  </si>
  <si>
    <t>Přesun hmot pro pozemní komunikace a letiště s krytem montovaným z ŽB dílců</t>
  </si>
  <si>
    <t>799756684</t>
  </si>
  <si>
    <t>sODKOPz01201</t>
  </si>
  <si>
    <t>ODPADvyk01201</t>
  </si>
  <si>
    <t>11,91</t>
  </si>
  <si>
    <t>NASYPv2ZPET01201</t>
  </si>
  <si>
    <t>47,64</t>
  </si>
  <si>
    <t>VykopM301201</t>
  </si>
  <si>
    <t>SloupDZks01201</t>
  </si>
  <si>
    <t>VDZlinie01201</t>
  </si>
  <si>
    <t>807</t>
  </si>
  <si>
    <t>VDZm201201</t>
  </si>
  <si>
    <t>29,55</t>
  </si>
  <si>
    <t>SUTobec01201</t>
  </si>
  <si>
    <t>36,202</t>
  </si>
  <si>
    <t>SUTodpad01201</t>
  </si>
  <si>
    <t>9,06</t>
  </si>
  <si>
    <t>NASYPz01201</t>
  </si>
  <si>
    <t>408</t>
  </si>
  <si>
    <t>sTRAVA01201</t>
  </si>
  <si>
    <t>794</t>
  </si>
  <si>
    <t>SO 101.2 - Stezka pro chodce a cyklisty - E2  (ZVHA)</t>
  </si>
  <si>
    <t>LIBINA</t>
  </si>
  <si>
    <t>"  1/na tabulku SPECIFIKACE - SO 101.2 -k.ú. Libina (příloha projektu)"</t>
  </si>
  <si>
    <t>" 2/ C 101-03-005  Situace stavby Libina "</t>
  </si>
  <si>
    <t>" 4/ C 101-03-006,-007  Pracovní příč.řezy. podél.řez (Libina) "</t>
  </si>
  <si>
    <t>" 5/ C 101-03-012   Detaily Libina, mobiliář "</t>
  </si>
  <si>
    <t>" 6/případné doplnění dle Techn. zprávy SO 101  (dále jen TZ) "</t>
  </si>
  <si>
    <t>" 30/ sejmutí ornice  (M3 pro zpět.ohumusování) "</t>
  </si>
  <si>
    <t>" (odvoz na mezideponii do 1km,  vč.15% rezervy na pročištění) "</t>
  </si>
  <si>
    <t>0,10*sTRAVA01201</t>
  </si>
  <si>
    <t>(0,10*sTRAVA01201)*0,15</t>
  </si>
  <si>
    <t>" 30/ sejmutí ornice v tl. 0,3 m (rozprostření na pole do 100m) "</t>
  </si>
  <si>
    <t>0,30*2848,0</t>
  </si>
  <si>
    <t>-0,10*sTRAVA01201</t>
  </si>
  <si>
    <t>-(0,10*sTRAVA01201)*0,15</t>
  </si>
  <si>
    <t>HTUorn01201</t>
  </si>
  <si>
    <t>" 29/ násyp zeminy 408 m3 pod cyklostezkou (dovoz zeminy z 5 km "</t>
  </si>
  <si>
    <t>-NASYPv2ZPET01201</t>
  </si>
  <si>
    <t>" 28/ výkop zeminy pod cyklostezkou /7,0 M3  "</t>
  </si>
  <si>
    <t>7,0</t>
  </si>
  <si>
    <t>sODKOPz01201/2</t>
  </si>
  <si>
    <t xml:space="preserve">" využití výkopu komunik. z plo.13/41m3, mimo zásyp  sond (0,36m3)" </t>
  </si>
  <si>
    <t>41,0-0,36</t>
  </si>
  <si>
    <t>" pro NASYPzem012=potřeba 408 m3 celkem "</t>
  </si>
  <si>
    <t>" z toho se doplní ještě  47,64 m3 z přebytku výkopů "</t>
  </si>
  <si>
    <t>Mezisoučet       spotřeb.výkopy  ZPĚT do NÁSYPŮ</t>
  </si>
  <si>
    <t>162601102</t>
  </si>
  <si>
    <t>Vodorovné přemístění do 5000 m výkopku/sypaniny z horniny tř. 1 až 4</t>
  </si>
  <si>
    <t>" 29/ násyp zeminy pod cyklostezkou (dovoz zeminy z 5 km ze zemníku obce) "</t>
  </si>
  <si>
    <t>( 0,10*sTRAVA01201)*0,15</t>
  </si>
  <si>
    <t>167101101</t>
  </si>
  <si>
    <t>Nakládání výkopku z hornin tř. 1 až 4 do 100 m3</t>
  </si>
  <si>
    <t>" 29/ násyp zeminy pod cyklostezkou (dovoz chybějící zeminy z 5 km "</t>
  </si>
  <si>
    <t>408,0</t>
  </si>
  <si>
    <t>" 30/ sejmutá ornice (rozprostření na pole do 100m) "</t>
  </si>
  <si>
    <t>-0,10*sTRAVA01201*0,15</t>
  </si>
  <si>
    <t>" 32/ plošná úprava terénu podél stezky (dorovnání zeminy před "</t>
  </si>
  <si>
    <t>646,0</t>
  </si>
  <si>
    <t xml:space="preserve">" úprava pláně   (nové plné -kce vč.rozšíř. pod obruby a krajnice)"       </t>
  </si>
  <si>
    <t xml:space="preserve">" 31/ úprava pláně pod stezkou/ výkop.práce (stezka AB+ZD/ plná -kce) "                     </t>
  </si>
  <si>
    <t>2608,0</t>
  </si>
  <si>
    <t>1474982257</t>
  </si>
  <si>
    <t>" ad. 33/ ohumosování,  30/ sejmutá skrývka "</t>
  </si>
  <si>
    <t>" část skrývky ornice ODVOZ NA  mezideponii do 1km (pro  zpět.ohumusování )"</t>
  </si>
  <si>
    <t>(0,10*sTRAVA01201)*1,15</t>
  </si>
  <si>
    <t>" 33/ přesun ornic. skrývky pro trávník (po pročištění, na ohumus.)  z mezideponie "</t>
  </si>
  <si>
    <t>" 33+30/ odvoz odpadu na skl. po pročištění "</t>
  </si>
  <si>
    <t>"(0,10*sTRAVA012)*0,15=11,91 je započteno v oddíle1-Zemní práce, odvoz 10km "</t>
  </si>
  <si>
    <t>-645181232</t>
  </si>
  <si>
    <t>" 30+33/ nalož. ornice pro přesun na mezideponii do 1km "</t>
  </si>
  <si>
    <t>0,10*sTRAVA01201*1,15</t>
  </si>
  <si>
    <t>" 33/ nalož. pro přesun ornic. skrývky pro trávník (po pročištění) "</t>
  </si>
  <si>
    <t>" 33+30/ nalož.odpadu pro odvoz na skl. po pročištění "</t>
  </si>
  <si>
    <t>-196680741</t>
  </si>
  <si>
    <t>" bilance: ad. 33/ zpět.ohumusování,  ad. 30/ sejmutá skrývka "</t>
  </si>
  <si>
    <t>" pročištění pro zpětné ohumusování (33) 0,10*794,0=79,4m3,+15%=91,31m3"</t>
  </si>
  <si>
    <t>" sejmutou skrývkou (30) 0,30*2848=854,4m3 "</t>
  </si>
  <si>
    <t>" 854,4-91,31= 763,090 je  přebytek ornice "</t>
  </si>
  <si>
    <t>" = pro potřebu (79,4*1,15=)91,31 m3  sejmutá skrývka (854,4m3) postačí "</t>
  </si>
  <si>
    <t>ORNm3ZPET012</t>
  </si>
  <si>
    <t>181411122</t>
  </si>
  <si>
    <t>Založení lučního trávníku výsevem plochy do 1000 m2 ve svahu do 1:2</t>
  </si>
  <si>
    <t>1613736723</t>
  </si>
  <si>
    <t>" 33/ zatravnění (nový trávník na novém ohumusování 0,10m,ze stáv.skrývky orn.) "</t>
  </si>
  <si>
    <t>794,0</t>
  </si>
  <si>
    <t>2055408464</t>
  </si>
  <si>
    <t>sTRAVA01201*0,030*1,03</t>
  </si>
  <si>
    <t>1636350912</t>
  </si>
  <si>
    <t>1881020812</t>
  </si>
  <si>
    <t>-1507506307</t>
  </si>
  <si>
    <t>889463197</t>
  </si>
  <si>
    <t>-1775286252</t>
  </si>
  <si>
    <t>sTRAVA01201*2</t>
  </si>
  <si>
    <t>-858427342</t>
  </si>
  <si>
    <t>440457491</t>
  </si>
  <si>
    <t>1199530775</t>
  </si>
  <si>
    <t>1*sTRAVA01201</t>
  </si>
  <si>
    <t>385799695</t>
  </si>
  <si>
    <t>" 29/ úprava pod násyp zeminy pod cyklostezkou "</t>
  </si>
  <si>
    <t>" ( 96% plochy po sejmuté ornici pol.30)"</t>
  </si>
  <si>
    <t>0,96*2848,0</t>
  </si>
  <si>
    <t>" stezka ze zám.dlažby (ZD6). lože 50mm dle vz.ř. 5 (výkr.003.5).celk.1,0 m2 "</t>
  </si>
  <si>
    <t>" pol.9/ lože HDK 50mm  (-40mm započteno v montážní položce pokládky)"</t>
  </si>
  <si>
    <t>1,0*(50-40)/10</t>
  </si>
  <si>
    <t>561041121</t>
  </si>
  <si>
    <t>Zřízení podkladu ze zeminy upravené vápnem, cementem, směsnými pojivy tl 300 mm plochy do 5000 m2</t>
  </si>
  <si>
    <t>" 38/ sanace, úprava zemní pláně tl. 30cm "</t>
  </si>
  <si>
    <t>2713,0</t>
  </si>
  <si>
    <t>" 38/ předb. odhad  % pro vylepšení  (bude upřesněno dle výsledků laboratoře )"</t>
  </si>
  <si>
    <t>" vápen.stabilizace/VS: 2713m2 hl. 0,3m  (88,4 kg vápna na /m3 zemin vč.% ztratného )"</t>
  </si>
  <si>
    <t>88,4*0,001*2713,0*0,30</t>
  </si>
  <si>
    <t>" 6/  ŠDa 0-63 tl.150mm "        2366,0</t>
  </si>
  <si>
    <t>" 7/  ŠDa 0-63 tl.150mm "        2608,0</t>
  </si>
  <si>
    <t>" 9/ stezka ZD6:  plná -kce  (1m2  ZD6 SLP )"</t>
  </si>
  <si>
    <t>" ŠDa 0-63 tl.250mm "       1,0</t>
  </si>
  <si>
    <t>0,25*1617,0</t>
  </si>
  <si>
    <t>" 5/ spoj.postřik PS  "    1800,0</t>
  </si>
  <si>
    <t>" 3/ spoj.postřik PS  "     1800,0</t>
  </si>
  <si>
    <t>PostrikACO01201</t>
  </si>
  <si>
    <t>" 2/ obrus ACO8   tl.40mm "             1800,0</t>
  </si>
  <si>
    <t>" 4/ ložní  ACL16   tl.50mm "             1800,0</t>
  </si>
  <si>
    <t>596211110</t>
  </si>
  <si>
    <t>Kladení zámkové dlažby komunikací pro pěší tl 60 mm skupiny A pl do 50 m2</t>
  </si>
  <si>
    <t>" stezka ze zám.dlažby (ZD6). lože 50mm dle vz.ř. 5 (výkr.003.5).celk.1 m2 "</t>
  </si>
  <si>
    <t>" 9 / ZD6  červená slepecká, 20/10, konec stezky  "</t>
  </si>
  <si>
    <t>1,0</t>
  </si>
  <si>
    <t>ZD6A012</t>
  </si>
  <si>
    <t xml:space="preserve">dlažba skladebná bet. pro nevidomé s výstupky 20x10x6 cm  barevná:  červená </t>
  </si>
  <si>
    <t>" 9/ ZD6  červená slepecká, 20/10  "</t>
  </si>
  <si>
    <t>1,0*1,03</t>
  </si>
  <si>
    <t>" výkr. -005,  Situace Libina "</t>
  </si>
  <si>
    <t>" 22/ SDZ  nové (C9a, komplet): cedule "          1</t>
  </si>
  <si>
    <t>" 23/ SDZ  nové (C9b, bez sloupku): cedule "  1</t>
  </si>
  <si>
    <t>" 22/ SDZ  nové (C9a, komplet): cedule "       1</t>
  </si>
  <si>
    <t>" 22/ SDZ  nové (C9a, komplet): sloupek "       1</t>
  </si>
  <si>
    <t xml:space="preserve">" 24 /VDZ: V2b (1,0/1,0/0,125)  barva bílá "  </t>
  </si>
  <si>
    <t>807,0</t>
  </si>
  <si>
    <t>" 24/ VZD  čáry "   807,0</t>
  </si>
  <si>
    <t xml:space="preserve">" 25 /VDZ: piktogram stezka pro chodce a kola (V14) barva bílá, 8 ks "  </t>
  </si>
  <si>
    <t>(1,5*1,0*2)*8</t>
  </si>
  <si>
    <t xml:space="preserve">" 26 /VDZ: piktogram dej přednost v jízdě (V14) barva bílá, 1 ks "  </t>
  </si>
  <si>
    <t>(2,0*5,0/2)*1</t>
  </si>
  <si>
    <t>(2,2/2*0,5)*1</t>
  </si>
  <si>
    <t>-1759073125</t>
  </si>
  <si>
    <t xml:space="preserve">" 11/ chodník. bet. obrubník 80x250x1000 (tř. bet.lože  vzor. řez 5) "  </t>
  </si>
  <si>
    <t>3,0</t>
  </si>
  <si>
    <t>-1951829554</t>
  </si>
  <si>
    <t>" 11/ chodník.bet. obrubník 80x250x1000 "  3,0*1,01</t>
  </si>
  <si>
    <t>" 36/ Ostatní: stojany na kola (výkr.-03-008) "</t>
  </si>
  <si>
    <t>" 36/ stojany na kola dle  výkr.-03-008 "             4</t>
  </si>
  <si>
    <t>" AB : cyklostezka (pol. 3)"         1800,0</t>
  </si>
  <si>
    <t>VDZlinie01201*0,5</t>
  </si>
  <si>
    <t>VDZm201201*2</t>
  </si>
  <si>
    <t>SUTodpad01201*(30-1)</t>
  </si>
  <si>
    <t>SUTobec01201*(10-1)</t>
  </si>
  <si>
    <t>" celkem suť "                          45,262</t>
  </si>
  <si>
    <t>-SUTobec01201</t>
  </si>
  <si>
    <t xml:space="preserve">Součet        odpad z čištění vozovek </t>
  </si>
  <si>
    <t>" kamení z metení vozovek: 2262,6 m2 (80%  na skládku obce bez poplatku)  "</t>
  </si>
  <si>
    <t>(2262,6*0,020)*0,80</t>
  </si>
  <si>
    <t>-1610602478</t>
  </si>
  <si>
    <t>sTRAVA202</t>
  </si>
  <si>
    <t>ZABRADLIprov202</t>
  </si>
  <si>
    <t>ODVOZvyk202</t>
  </si>
  <si>
    <t>110,243</t>
  </si>
  <si>
    <t>BEDN1deska</t>
  </si>
  <si>
    <t>15,878</t>
  </si>
  <si>
    <t>PODLAH1skruz</t>
  </si>
  <si>
    <t>25,802</t>
  </si>
  <si>
    <t>SO 202 - LÁVKA PŘES OLEŠNICI  (ZVHA)</t>
  </si>
  <si>
    <t>21411</t>
  </si>
  <si>
    <t>45200000-9</t>
  </si>
  <si>
    <t>42.13.20</t>
  </si>
  <si>
    <t>28572327</t>
  </si>
  <si>
    <t>DESIGNTEC s.r.o., č.p. 66, 783 32  Náklo</t>
  </si>
  <si>
    <t>CZ28572327</t>
  </si>
  <si>
    <t xml:space="preserve">    3 - Svislé a kompletní konstrukce</t>
  </si>
  <si>
    <t xml:space="preserve">    8 - Trubní vedení</t>
  </si>
  <si>
    <t>PSV - Práce a dodávky PSV</t>
  </si>
  <si>
    <t xml:space="preserve">    711 - Izolace proti vodě, vlhkosti a plynům</t>
  </si>
  <si>
    <t>113156201</t>
  </si>
  <si>
    <t>Bezprašné tryskání ocelovými broky vodorovných ploch od 10 m2 do 150 m2</t>
  </si>
  <si>
    <t>-1938680269</t>
  </si>
  <si>
    <t>" SO 202 Lávka - pol.výkazu výměr 36 "</t>
  </si>
  <si>
    <t>" izolace mostovek celoplošně epoxydehtová-pochůzí  "</t>
  </si>
  <si>
    <t>" brokování  bet.desky pod izolaci "       21,748</t>
  </si>
  <si>
    <t>114203104</t>
  </si>
  <si>
    <t>Rozebrání záhozů a rovnanin na sucho</t>
  </si>
  <si>
    <t>-1565295801</t>
  </si>
  <si>
    <t>" v ceně položky je i uložení do 3m za břehovou čáru "</t>
  </si>
  <si>
    <t>" SO 202 Lávka - pol.výkazu výměr 49  "</t>
  </si>
  <si>
    <t>" podpěrné skruže nové nosné -kce "</t>
  </si>
  <si>
    <t>" odstranění  záhozu  spodní skruže (ochrany proti podemletí) "</t>
  </si>
  <si>
    <t>" š.3,20m, dl. 4,962m, celk. výška skruží  2,50m/ výšk.záhozu 0,6m "</t>
  </si>
  <si>
    <t>(1,0+3,20+1,0)*4,962*0,6</t>
  </si>
  <si>
    <t>DMzahoz202</t>
  </si>
  <si>
    <t>115001101</t>
  </si>
  <si>
    <t>Převedení vody potrubím DN do 100</t>
  </si>
  <si>
    <t>1214772541</t>
  </si>
  <si>
    <t>" SO 202 Lávka - pol.výkazu výměr 2 "</t>
  </si>
  <si>
    <t>" čerpání vody "            15,0*2</t>
  </si>
  <si>
    <t>115101201</t>
  </si>
  <si>
    <t>Čerpání vody na dopravní výšku do 10 m průměrný přítok do 500 l/min</t>
  </si>
  <si>
    <t>hod</t>
  </si>
  <si>
    <t>-2014980926</t>
  </si>
  <si>
    <t>" čerpání vody "        672,0</t>
  </si>
  <si>
    <t>115101301</t>
  </si>
  <si>
    <t>Pohotovost čerpací soupravy pro dopravní výšku do 10 m přítok do 500 l/min</t>
  </si>
  <si>
    <t>den</t>
  </si>
  <si>
    <t>1227721424</t>
  </si>
  <si>
    <t>" čerpání vody  672,0 hod "   672/24,0</t>
  </si>
  <si>
    <t>157138167</t>
  </si>
  <si>
    <t>" SO 202 Lávka - pol.výkazu výměr 5 "</t>
  </si>
  <si>
    <t>" (odhumusování M3, násled.odvoz na meziskládku) "</t>
  </si>
  <si>
    <t>16,20</t>
  </si>
  <si>
    <t>122201101</t>
  </si>
  <si>
    <t>Odkopávky a prokopávky nezapažené v hornině tř. 3 objem do 100 m3</t>
  </si>
  <si>
    <t>-762175501</t>
  </si>
  <si>
    <t>" SO 202 Lávka - pol.výkazu výměr 3 "</t>
  </si>
  <si>
    <t>" (odkopávky/prohloubení pro opěr.skruž, následný odvoz na skládku ) "</t>
  </si>
  <si>
    <t>7,74</t>
  </si>
  <si>
    <t>122201109</t>
  </si>
  <si>
    <t>Příplatek za lepivost u odkopávek v hornině tř. 1 až 3</t>
  </si>
  <si>
    <t>1686044580</t>
  </si>
  <si>
    <t>7,74/2</t>
  </si>
  <si>
    <t>124203101</t>
  </si>
  <si>
    <t>Vykopávky do 1000 m3 pro koryta vodotečí v hornině tř. 3</t>
  </si>
  <si>
    <t>-450609834</t>
  </si>
  <si>
    <t>" SO 202 Lávka - pol.výkazu výměr 4 "</t>
  </si>
  <si>
    <t>" (koryta vodotečí , následný odvoz na skládku) "</t>
  </si>
  <si>
    <t>22,218</t>
  </si>
  <si>
    <t>124203109</t>
  </si>
  <si>
    <t>Příplatek k vykopávkám pro koryta vodotečí v hornině tř. 3 za lepivost</t>
  </si>
  <si>
    <t>-460498254</t>
  </si>
  <si>
    <t>124203119</t>
  </si>
  <si>
    <t>Příplatek k vykopávkám pro koryta vodotečí v hornině tř. 3 v tekoucí vodě při LTM</t>
  </si>
  <si>
    <t>1319468279</t>
  </si>
  <si>
    <t>22,218/2</t>
  </si>
  <si>
    <t>124303101</t>
  </si>
  <si>
    <t>Vykopávky do 1000 m3 pro koryta vodotečí v hornině tř. 4</t>
  </si>
  <si>
    <t>-213219608</t>
  </si>
  <si>
    <t>" SO 202 Lávka - pol.výkazu výměr 12 "</t>
  </si>
  <si>
    <t>" (odstranění zemní hrázky, následný odvoz na skládku) "</t>
  </si>
  <si>
    <t>11,40</t>
  </si>
  <si>
    <t>124303109</t>
  </si>
  <si>
    <t>Příplatek k vykopávkám pro koryta vodotečí v hornině tř. 4 za lepivost</t>
  </si>
  <si>
    <t>408355747</t>
  </si>
  <si>
    <t>124303119</t>
  </si>
  <si>
    <t>Příplatek k vykopávkám pro koryta vodotečí v hornině tř. 4 v tekoucí vodě při LTM</t>
  </si>
  <si>
    <t>1604160740</t>
  </si>
  <si>
    <t>11,40/2</t>
  </si>
  <si>
    <t>131201101</t>
  </si>
  <si>
    <t>Hloubení jam nezapažených v hornině tř. 3 objemu do 100 m3</t>
  </si>
  <si>
    <t>-1029600974</t>
  </si>
  <si>
    <t>" SO 202 Lávka - pol.výkazu výměr 6 "</t>
  </si>
  <si>
    <t>" (hloubení jam tř. I , následný odvoz na skládku) "</t>
  </si>
  <si>
    <t>62,281</t>
  </si>
  <si>
    <t>131201109</t>
  </si>
  <si>
    <t>Příplatek za lepivost u hloubení jam nezapažených v hornině tř. 3</t>
  </si>
  <si>
    <t>1490705582</t>
  </si>
  <si>
    <t>62,281/2</t>
  </si>
  <si>
    <t>134702401</t>
  </si>
  <si>
    <t>Vykopávky do 4 m2 pro studny spouštěné v hornině tř. 1 - 4 mimo kašovité a tekoucí hl do 10 m</t>
  </si>
  <si>
    <t>-553168339</t>
  </si>
  <si>
    <t>" SO 202 Lávka - pol.výkazu výměr 2 (čerpání) +39  (skruže) "</t>
  </si>
  <si>
    <t>" 2 jímky pro čerpání vody ( hl.0,80m ) "</t>
  </si>
  <si>
    <t>(PI*(1,0/2)^2*0,80)*2</t>
  </si>
  <si>
    <t>-483426403</t>
  </si>
  <si>
    <t>" mezideponie stavby do 1km "</t>
  </si>
  <si>
    <t>" (odhumusování M3, na meziskládku) "</t>
  </si>
  <si>
    <t>-897069786</t>
  </si>
  <si>
    <t>" odvozy přebytků zeminy a kamení na skládku obce 10km / bez poplatku "</t>
  </si>
  <si>
    <t>" (odkopávky pro skruž, na skládku )"  7,74</t>
  </si>
  <si>
    <t>" (koryta vodotečí, na skládku) "        22,218</t>
  </si>
  <si>
    <t xml:space="preserve">" (hloub.jam tř. I,  na skládku) "          62,281  </t>
  </si>
  <si>
    <t>"(odstran.hrázky/koryt vodotečí, na skládku) " 11,40</t>
  </si>
  <si>
    <t>" 2 jímky, na skládku "         (PI*(0,80/2)^2*0,80)*2</t>
  </si>
  <si>
    <t xml:space="preserve">" odpad+přebytek ze skrývky po prohození pro ohumusování " </t>
  </si>
  <si>
    <t>" SO 202 Lávka - pol.výkazu výměr 5, 13 "</t>
  </si>
  <si>
    <t>" skrývka (VV5) "                                      16,20</t>
  </si>
  <si>
    <t xml:space="preserve">"- zpětně použitá ornice (VV13)"    -0,20*52,0  </t>
  </si>
  <si>
    <t>Mezisoučet    ODPAD A PŘEBYTEK SKRÝVKY</t>
  </si>
  <si>
    <t>Součet       M3 odvoz na skládku obce</t>
  </si>
  <si>
    <t>-981937039</t>
  </si>
  <si>
    <t>171103101</t>
  </si>
  <si>
    <t>Zemní hrázky melioračních kanálů z horniny tř. 1 až 4</t>
  </si>
  <si>
    <t>1222633970</t>
  </si>
  <si>
    <t>581254101-01</t>
  </si>
  <si>
    <t xml:space="preserve">technická zemina (těžené těsnící jíly GJ),  s dovozem k místu zásypu </t>
  </si>
  <si>
    <t>-648514555</t>
  </si>
  <si>
    <t>" hrázky z nepropustné zeminy "</t>
  </si>
  <si>
    <t>11,40*2,10*1,05</t>
  </si>
  <si>
    <t>431199063</t>
  </si>
  <si>
    <t>172102101</t>
  </si>
  <si>
    <t>Zřízení těsnicí výplně se zhutněním do 100 % PS nebo 0,9 I(d) bez dodání sypaniny</t>
  </si>
  <si>
    <t>1445037772</t>
  </si>
  <si>
    <t>" SO 202 Lávka - pol.výkazu výměr 7 "</t>
  </si>
  <si>
    <t>"(těsnění most.opěr: písek 2*0,30mm, folie vykázána samost.položkou 461991111) "</t>
  </si>
  <si>
    <t>0,734</t>
  </si>
  <si>
    <t>583312000-1</t>
  </si>
  <si>
    <t>štěrkopísek  netříděný zásypový materiál</t>
  </si>
  <si>
    <t>-426584251</t>
  </si>
  <si>
    <t>"(těsnění most.opěr: písek 2*0,30mm=0,734m3)"</t>
  </si>
  <si>
    <t>0,734*1,84*1,035*1,05</t>
  </si>
  <si>
    <t>-1024707700</t>
  </si>
  <si>
    <t>" SO 202 Lávka - pol.výkazu výměr 8 "</t>
  </si>
  <si>
    <t>" zásyp na líci  a rubu základů opěr "</t>
  </si>
  <si>
    <t>12,461</t>
  </si>
  <si>
    <t>" SO 202 Lávka - pol.výkazu výměr 9 "</t>
  </si>
  <si>
    <t>" ochran. zásyp za rubem opěr (nad těsnící vrstvou) "</t>
  </si>
  <si>
    <t>2,932</t>
  </si>
  <si>
    <t>" SO 202 Lávka - pol.výkazu výměr 10 "</t>
  </si>
  <si>
    <t>" zásyp na bocích opěr kolem křídel do úrovně "</t>
  </si>
  <si>
    <t>" stáv.terénu, násypy /zemní kužely "</t>
  </si>
  <si>
    <t>48,283</t>
  </si>
  <si>
    <t>" SO 202 Lávka - pol.výkazu výměr 11 "</t>
  </si>
  <si>
    <t>" zásyp koryta v místě prohloubení dna pro osazení pevné skruže"</t>
  </si>
  <si>
    <t>Mezisoučet   položek  VV 8,9,10,11</t>
  </si>
  <si>
    <t>" 2 jímky pro čerpání vody / zpětný zásyp z nakup.materiálu "</t>
  </si>
  <si>
    <t>583312010</t>
  </si>
  <si>
    <t>štěrkopísek netříděný stabilizační zemina</t>
  </si>
  <si>
    <t>-517601054</t>
  </si>
  <si>
    <t>" zásyp z nakupovaného materiálu"</t>
  </si>
  <si>
    <t>" SO 202 Lávka - pol.výkazu výměr 8 , 9, 10, 11 "</t>
  </si>
  <si>
    <t>(12,461+2,932+48,283+7,74)*1,8*1,035*1,05</t>
  </si>
  <si>
    <t>2*(PI*(1,0/2)^2*0,80)*1,8*1,035*1,05</t>
  </si>
  <si>
    <t>177040281</t>
  </si>
  <si>
    <t>" úprava podkladu výkopu  pod podkladní betony dlažeb ve svahu"</t>
  </si>
  <si>
    <t>" SO 202 Lávka - pol.výkazu výměr 28 "</t>
  </si>
  <si>
    <t>" podklad. beton pod dlažby z lom.kamene  (7,597m3) "</t>
  </si>
  <si>
    <t>7,597/0,15</t>
  </si>
  <si>
    <t>-215127337</t>
  </si>
  <si>
    <t>" SO 202 Lávka - pol.výkazu výměr 13  "</t>
  </si>
  <si>
    <t>" přesun skrývky pro trávník (VV5=16,20) je započten v odd.1 - ....přemístění do 1km "</t>
  </si>
  <si>
    <t>" orn.rozvoz na ohumusov. (VV13)"    0,20*52,0</t>
  </si>
  <si>
    <t>667921445</t>
  </si>
  <si>
    <t>" SO 202 Lávka - pol.výkazu výměr 13 +5 "</t>
  </si>
  <si>
    <t>" nalož. pro přesun ornic. skrývky pro trávník (po pročištění) "</t>
  </si>
  <si>
    <t>0,20*52,0</t>
  </si>
  <si>
    <t>182301123</t>
  </si>
  <si>
    <t>Rozprostření ornice pl do 500 m2 ve svahu přes 1:5 tl vrstvy do 200 mm</t>
  </si>
  <si>
    <t>-491202182</t>
  </si>
  <si>
    <t>"  SO 202 Lávka - pol.výkazu výměr 13 "</t>
  </si>
  <si>
    <t>"  ohumusování 0,20m (ornicí), vč. manipulace do 30m  "</t>
  </si>
  <si>
    <t>" bude zpětně použita pročištěná skrývka ornice (pol.VV5=16,20m3) "</t>
  </si>
  <si>
    <t>-945746063</t>
  </si>
  <si>
    <t>" pročištění pro zpětné ohumusování (13),  52m2*0,20=10,4m3 "</t>
  </si>
  <si>
    <t>" sejmutou skrývkou (5) 16,20m3 "</t>
  </si>
  <si>
    <t>" bilance (-30% odpadu) "</t>
  </si>
  <si>
    <t>" 16,20-0,30*16,20=11,34m3 k dispozici, pro potřebu 10,40m3 skrývka postačí "</t>
  </si>
  <si>
    <t>ORNm3ZPET202</t>
  </si>
  <si>
    <t>-427715208</t>
  </si>
  <si>
    <t>181411123</t>
  </si>
  <si>
    <t>Založení lučního trávníku výsevem plochy do 1000 m2 ve svahu do 1:1</t>
  </si>
  <si>
    <t>613833677</t>
  </si>
  <si>
    <t>" SO 202 Lávka - pol.výkazu výměr 14 "</t>
  </si>
  <si>
    <t xml:space="preserve">" trávník výsevem ve svahu / podél. řez A-A, svah 1:1,5 "        </t>
  </si>
  <si>
    <t>52,0</t>
  </si>
  <si>
    <t>-1455875420</t>
  </si>
  <si>
    <t>sTRAVA202*0,030*1,03</t>
  </si>
  <si>
    <t>183403116-001</t>
  </si>
  <si>
    <t>Obdělání půdy  kompletní-  pro zatravnění výsevem  ve svahu  přes 1:2 do 1:1 (kompletní=nakypření, vyvláčení, hrabání, utužení)</t>
  </si>
  <si>
    <t>-1681391474</t>
  </si>
  <si>
    <t>184802311</t>
  </si>
  <si>
    <t>Chemické odplevelení před založením kultury nad 20 m2 postřikem na široko ve svahu do 1:1</t>
  </si>
  <si>
    <t>-1335659793</t>
  </si>
  <si>
    <t>185803113</t>
  </si>
  <si>
    <t>Ošetření trávníku shrabáním ve svahu do 1:1</t>
  </si>
  <si>
    <t>-554726085</t>
  </si>
  <si>
    <t>1*sTRAVA202</t>
  </si>
  <si>
    <t>212311111</t>
  </si>
  <si>
    <t>Obetonování výstění příčného odvodnění mostu včetně žlabovky</t>
  </si>
  <si>
    <t>597919648</t>
  </si>
  <si>
    <t>" SO 202 Lávka - pol.výkazu výměr 15 "</t>
  </si>
  <si>
    <t>" trativody: vyústění   "       2</t>
  </si>
  <si>
    <t>212341111</t>
  </si>
  <si>
    <t>Obetonování drenážních trub mezerovitým betonem</t>
  </si>
  <si>
    <t>462768226</t>
  </si>
  <si>
    <t>" SO 202 Lávka - pol.výkazu výměr 17 "</t>
  </si>
  <si>
    <t>" drenáž. vrstvy z betonu mezerovitého (obsyp drenáž.trubek za opěrami)"</t>
  </si>
  <si>
    <t>0,466</t>
  </si>
  <si>
    <t>212792312</t>
  </si>
  <si>
    <t>Odvodnění mostní opěry - drenážní plastové potrubí HDPE DN 160</t>
  </si>
  <si>
    <t>-1648049777</t>
  </si>
  <si>
    <t xml:space="preserve">" trativody DN150 (trubka za rubem opěr)"   </t>
  </si>
  <si>
    <t>6,68</t>
  </si>
  <si>
    <t>213141111</t>
  </si>
  <si>
    <t>Zřízení vrstvy z geotextilie v rovině nebo ve sklonu do 1:5 š do 3 m</t>
  </si>
  <si>
    <t>1431758846</t>
  </si>
  <si>
    <t>" SO 202 Lávka - pol.výkazu výměr 16 "</t>
  </si>
  <si>
    <t xml:space="preserve">" (drenážní vrstvy z geotexilie na rubu opěr)  " </t>
  </si>
  <si>
    <t>10,052</t>
  </si>
  <si>
    <t>693112900-1</t>
  </si>
  <si>
    <t>geotextilie drenážní  1400 g/m2, tl. po stlačení 6mm</t>
  </si>
  <si>
    <t>438513952</t>
  </si>
  <si>
    <t xml:space="preserve">" (drenážní vrstvy z geotextilie na rubu opěr)  " </t>
  </si>
  <si>
    <t>10,052*1,20</t>
  </si>
  <si>
    <t>-836857435</t>
  </si>
  <si>
    <t>" zhutn. zákl. spáry pod podkladní betony "</t>
  </si>
  <si>
    <t>" SO 202 Lávka - pol.výkazu výměr 26 "</t>
  </si>
  <si>
    <t>" podklad.  pod základy most.opěr (3,882 m3)"</t>
  </si>
  <si>
    <t>3,882/0,15</t>
  </si>
  <si>
    <t>242111111</t>
  </si>
  <si>
    <t>Osazení pláště kopané studny z betonových skruží celokruhových DN 0,8 m</t>
  </si>
  <si>
    <t>1472744085</t>
  </si>
  <si>
    <t>" 2 jímky pro čerpání vody /osaz. skruží  hl.0,80m"</t>
  </si>
  <si>
    <t>2*0,80</t>
  </si>
  <si>
    <t>592251050</t>
  </si>
  <si>
    <t>dílec betonový pro studny SR-F 800/1000 D 80 x 100 x 9 cm</t>
  </si>
  <si>
    <t>1852457705</t>
  </si>
  <si>
    <t>2*1,01</t>
  </si>
  <si>
    <t>242111111-09</t>
  </si>
  <si>
    <t>Odstranění  pláště kopané studny z betonových skruží celokruhových DN 0,8 m - vč. odvozu a uložení  (majetek dodavatele)</t>
  </si>
  <si>
    <t>-495780878</t>
  </si>
  <si>
    <t>" 2 jímky pro čerpání vody /odstranění pláště  hl.0,80m"</t>
  </si>
  <si>
    <t>274321118</t>
  </si>
  <si>
    <t>Základové pasy, prahy, věnce a ostruhy ze ŽB C 30/37</t>
  </si>
  <si>
    <t>1471941102</t>
  </si>
  <si>
    <t>" SO 202 Lávka - pol.výkazu výměr 18 "</t>
  </si>
  <si>
    <t xml:space="preserve">"  ŽB základy most.opěr OP1,OP2 "       </t>
  </si>
  <si>
    <t>6,058</t>
  </si>
  <si>
    <t>274354111</t>
  </si>
  <si>
    <t>Bednění základových pasů - zřízení</t>
  </si>
  <si>
    <t>2143825537</t>
  </si>
  <si>
    <t xml:space="preserve">"  ŽB základy most.opěr OP1,OP2: celk.6,058m3 "       </t>
  </si>
  <si>
    <t>"OP1 "   0,60*2*(1,3+3,883)*1</t>
  </si>
  <si>
    <t>"OP2"    0,60*2*(1,3+3,883)*1</t>
  </si>
  <si>
    <t>274354211</t>
  </si>
  <si>
    <t>Bednění základových pasů - odstranění</t>
  </si>
  <si>
    <t>1078322909</t>
  </si>
  <si>
    <t>274361116</t>
  </si>
  <si>
    <t>Výztuž základových pasů, prahů, věnců a ostruh z betonářské oceli 10 505</t>
  </si>
  <si>
    <t>1730645469</t>
  </si>
  <si>
    <t>" SO 202 Lávka - pol.výkazu výměr 19 "</t>
  </si>
  <si>
    <t xml:space="preserve">"  výztuž základů most.opěr "       </t>
  </si>
  <si>
    <t>1,272</t>
  </si>
  <si>
    <t>Svislé a kompletní konstrukce</t>
  </si>
  <si>
    <t>327351219-020</t>
  </si>
  <si>
    <t xml:space="preserve">M+D systémová 3 hran lišta plast 20/20/21 mm - pro vytvoření zkosené hrany betonu u bednění </t>
  </si>
  <si>
    <t>707322652</t>
  </si>
  <si>
    <t>" SO 202 Lávka - pol.výkazu výměr 24  "</t>
  </si>
  <si>
    <t>" (mostní desková  -kce vč. římsy, bednění, dl. NK=6,041m) "</t>
  </si>
  <si>
    <t>" římsa: výkr. C 08. Detaily - Příčný řez římsou "</t>
  </si>
  <si>
    <t>" římsa zkosení 20/20, 2x "            (6,041+6,041)*2</t>
  </si>
  <si>
    <t>" římsa okap,ozub 20/20, 1x "      6,041*2</t>
  </si>
  <si>
    <t>334323118</t>
  </si>
  <si>
    <t>Mostní opěry a úložné prahy ze ŽB C 30/37</t>
  </si>
  <si>
    <t>1124483583</t>
  </si>
  <si>
    <t>" SO 202 Lávka - pol.výkazu výměr 21 "</t>
  </si>
  <si>
    <t xml:space="preserve">"  ŽB opěry OP1+OP2 "       </t>
  </si>
  <si>
    <t>6,148</t>
  </si>
  <si>
    <t>334323218</t>
  </si>
  <si>
    <t>Mostní křídla a závěrné zídky ze ŽB C 30/37</t>
  </si>
  <si>
    <t>424326902</t>
  </si>
  <si>
    <t>" SO 202 Lávka - pol.výkazu výměr 20 "</t>
  </si>
  <si>
    <t xml:space="preserve">"  ŽB křídla 4x"          </t>
  </si>
  <si>
    <t>4,045</t>
  </si>
  <si>
    <t>334351112</t>
  </si>
  <si>
    <t>Bednění systémové mostních opěr a úložných prahů z překližek pro ŽB - zřízení</t>
  </si>
  <si>
    <t>1431442384</t>
  </si>
  <si>
    <t xml:space="preserve">"  ŽB opěry OP1+OP2 (celk. 6,148m3) "       </t>
  </si>
  <si>
    <t>"OP1 "                     1,884*2*(0,50+3,236)</t>
  </si>
  <si>
    <t>"OP2 "                     1,916*2*(0,50+3,236)</t>
  </si>
  <si>
    <t>334351211</t>
  </si>
  <si>
    <t>Bednění systémové mostních opěr a úložných prahů z překližek - odstranění</t>
  </si>
  <si>
    <t>1039135089</t>
  </si>
  <si>
    <t>334352111</t>
  </si>
  <si>
    <t>Bednění mostních křídel a závěrných zídek ze systémového bednění s výplní z překližek - zřízení</t>
  </si>
  <si>
    <t>1138700146</t>
  </si>
  <si>
    <t xml:space="preserve">"  ŽB křídla 4x,  (celk. 4,045m3) "          </t>
  </si>
  <si>
    <t>" levé křídlo OP1: výpočet  A "</t>
  </si>
  <si>
    <t>0,80*2*(1,919+0,40)</t>
  </si>
  <si>
    <t>(2,03-0,80)/2*2*(1,919+0,30)</t>
  </si>
  <si>
    <t>Mezisoučet   1 A</t>
  </si>
  <si>
    <t>" pravé křídlo OP1 : výpočet B "</t>
  </si>
  <si>
    <t>0,80*2*(2,081+0,40)</t>
  </si>
  <si>
    <t>(1,98-0,80)/2*2*(2,081+0,30)</t>
  </si>
  <si>
    <t>Mezisoučet  2 B</t>
  </si>
  <si>
    <t>" levé křídlo OP2 : výpočet C "</t>
  </si>
  <si>
    <t>(2,10-0,80)/2*2*(2,081+0,30)</t>
  </si>
  <si>
    <t>Mezisoučet  3 C</t>
  </si>
  <si>
    <t>" pravé křídlo OP2: výpočet  D "</t>
  </si>
  <si>
    <t>(2,04-0,80)/2*2*(1,919+0,30)</t>
  </si>
  <si>
    <t>Mezisoučet  4 D</t>
  </si>
  <si>
    <t>334352211</t>
  </si>
  <si>
    <t>Bednění mostních křídel a závěrných zídek ze systémového bednění s výplní z překližek - odstranění</t>
  </si>
  <si>
    <t>1754885581</t>
  </si>
  <si>
    <t>334361216</t>
  </si>
  <si>
    <t>Výztuž dříků opěr z betonářské oceli 10 505</t>
  </si>
  <si>
    <t>1077108908</t>
  </si>
  <si>
    <t>" SO 202 Lávka - pol.výkazu výměr 23 "</t>
  </si>
  <si>
    <t xml:space="preserve">"  výztuž  ŽB opěr OP1+OP2 "       </t>
  </si>
  <si>
    <t>1,107</t>
  </si>
  <si>
    <t>334361226</t>
  </si>
  <si>
    <t>Výztuž křídel, závěrných zdí z betonářské oceli 10 505</t>
  </si>
  <si>
    <t>1416215616</t>
  </si>
  <si>
    <t>" SO 202 Lávka - pol.výkazu výměr 22 "</t>
  </si>
  <si>
    <t xml:space="preserve">" výztuž  ŽB křídel  4x"          </t>
  </si>
  <si>
    <t>0,728</t>
  </si>
  <si>
    <t>348171111-03</t>
  </si>
  <si>
    <t>Osazení mostního ocelového zábradlí snímatelného do betonu říms přes kotevní desky ( kotevní desky a chem. kotvy vykázány samostat.položkami )</t>
  </si>
  <si>
    <t>1489095765</t>
  </si>
  <si>
    <t>" kotevní desky a chem. kotvy vykázány samostat.položkami (odd.9 HSV)"</t>
  </si>
  <si>
    <t>" SO 202 Lávka - pol.výkazu výměr 40 "</t>
  </si>
  <si>
    <t>20,0</t>
  </si>
  <si>
    <t>553915340-23</t>
  </si>
  <si>
    <t xml:space="preserve">ocelové mostní zábradlí v.1,3m:  sloupky - do 2m - s kotevní deskou, madla, výplň ze svislých tyčí:  PÚ žár. ZN ponorem +nátěr. systém/ vč.výrobní dokumentace </t>
  </si>
  <si>
    <t>1266954204</t>
  </si>
  <si>
    <t>" cena  vč. povrchové úpravy a výrobní dokumentace viz. TZ "</t>
  </si>
  <si>
    <t>348185121</t>
  </si>
  <si>
    <t>Výroba mostního zábradlí dočasného ze dřeva měkkého hoblovaného s dvojmadlem</t>
  </si>
  <si>
    <t>-2018527788</t>
  </si>
  <si>
    <t>" SO 202 Lávka - pol.výkazu výměr 40+48 (ochranné -kce) "</t>
  </si>
  <si>
    <t>" dočasné zajištění provizorním zabradlím viz. TZ 5.2.9.2."</t>
  </si>
  <si>
    <t>348185131</t>
  </si>
  <si>
    <t>Montáž mostního zábradlí dočasného ze dřeva měkkého hoblovaného s dvojmadlem</t>
  </si>
  <si>
    <t>-1235122138</t>
  </si>
  <si>
    <t>348185211</t>
  </si>
  <si>
    <t>Odstranění mostního zábradlí dočasného ze dřeva měkkého hoblovaného s dvojmadlem</t>
  </si>
  <si>
    <t>1880635090</t>
  </si>
  <si>
    <t>421321128</t>
  </si>
  <si>
    <t>Mostní nosné konstrukce deskové ze ŽB C 30/37</t>
  </si>
  <si>
    <t>564605200</t>
  </si>
  <si>
    <t>" SO 202 Lávka - pol.výkazu výměr 24 "</t>
  </si>
  <si>
    <t>6,173</t>
  </si>
  <si>
    <t>421361226</t>
  </si>
  <si>
    <t>Výztuž ŽB deskového mostu z betonářské oceli 10 505</t>
  </si>
  <si>
    <t>-364488837</t>
  </si>
  <si>
    <t>" SO 202 Lávka - pol.výkazu výměr 25 "</t>
  </si>
  <si>
    <t>1,358</t>
  </si>
  <si>
    <t>421955112</t>
  </si>
  <si>
    <t>Bednění z překližek na mostní skruži - zřízení</t>
  </si>
  <si>
    <t>-153798466</t>
  </si>
  <si>
    <t xml:space="preserve">" deska mostovky celk. 6,173m3 " </t>
  </si>
  <si>
    <t>" rozpětí sv. 4,962m, šířka NK 3,20m (řezy: A, C, D)"</t>
  </si>
  <si>
    <t>4,962*3,20</t>
  </si>
  <si>
    <t>421955114</t>
  </si>
  <si>
    <t>Pracovní podlaha z fošen na mostní skruži - zřízení</t>
  </si>
  <si>
    <t>1700843997</t>
  </si>
  <si>
    <t>" SO 202 Lávka - pol.výkazu výměr 24+49 "</t>
  </si>
  <si>
    <t>4,962*(1,0+3,20+1,0)</t>
  </si>
  <si>
    <t>421955212</t>
  </si>
  <si>
    <t>Bednění z překližek na mostní skruži - odstranění</t>
  </si>
  <si>
    <t>1128216113</t>
  </si>
  <si>
    <t>421955214</t>
  </si>
  <si>
    <t>Pracovní podlaha z fošen na mostní skruži - odstranění</t>
  </si>
  <si>
    <t>902822450</t>
  </si>
  <si>
    <t>423352111</t>
  </si>
  <si>
    <t>Bednění vnějších boků konstantní výšky - zřízení</t>
  </si>
  <si>
    <t>803926537</t>
  </si>
  <si>
    <t>" boky mostovky: délka NK =6,041m, (řezy: A, C, D) "</t>
  </si>
  <si>
    <t>0,416*6,041+0,355*6,041</t>
  </si>
  <si>
    <t>423352121</t>
  </si>
  <si>
    <t>Bednění vnějších boků proměnné výšky - zřízení</t>
  </si>
  <si>
    <t>1062939705</t>
  </si>
  <si>
    <t>" boky mostovky: šířka NK =3,452m (řezy: A, C, D) "</t>
  </si>
  <si>
    <t>(0,416+0,355)/2*(3,452+3,452)</t>
  </si>
  <si>
    <t>423352132</t>
  </si>
  <si>
    <t>Bednění boku pracovního čela pro římsy - zřízení</t>
  </si>
  <si>
    <t>-753535874</t>
  </si>
  <si>
    <t>" římsy: délka NK =6,041m, (řezy: B C, D) "</t>
  </si>
  <si>
    <t>2*0,07*6,041</t>
  </si>
  <si>
    <t>423352211</t>
  </si>
  <si>
    <t>Bednění vnějších boků konstantní výšky - odstranění</t>
  </si>
  <si>
    <t>-21458429</t>
  </si>
  <si>
    <t>423352221</t>
  </si>
  <si>
    <t>Bednění vnějších boků proměnné výšky - odstranění</t>
  </si>
  <si>
    <t>516558414</t>
  </si>
  <si>
    <t>423352232</t>
  </si>
  <si>
    <t>Bednění boku pracovního čela pro římsy - odstranění</t>
  </si>
  <si>
    <t>-1482946161</t>
  </si>
  <si>
    <t>423354111</t>
  </si>
  <si>
    <t>Bednění podhledu konzoly mostovky - zřízení</t>
  </si>
  <si>
    <t>167106475</t>
  </si>
  <si>
    <t>" přesahy mostovky: šířka dříku OP1,(OP2) =0,539m (řezy: A, C, D) "</t>
  </si>
  <si>
    <t>2*0,108*(0,539+0,539)</t>
  </si>
  <si>
    <t>423354211</t>
  </si>
  <si>
    <t>Bednění podhledu konzoly mostovky - odstranění</t>
  </si>
  <si>
    <t>1074702246</t>
  </si>
  <si>
    <t>451315126-30F3</t>
  </si>
  <si>
    <t>Podkladní nebo výplňová vrstva z betonu C 25/30 XF3  tl do 150 mm</t>
  </si>
  <si>
    <t>1305510730</t>
  </si>
  <si>
    <t>" podklad. vrstvy PB -C25/30  (7,597m3) "</t>
  </si>
  <si>
    <t>" podkladní beton tl.0,15m pod dlažbu koryta a za rubem podél křídel "</t>
  </si>
  <si>
    <t>451476121</t>
  </si>
  <si>
    <t>Podkladní vrstva plastbetonová tixotropní první vrstva tl 10 mm</t>
  </si>
  <si>
    <t>-102710085</t>
  </si>
  <si>
    <t>" SO 202 Lávka - pol.výkazu výměr 40  "</t>
  </si>
  <si>
    <t>" kotv. zábradlí, výkr. C08 Detaily, dl.zábradlí 2*10m,sloupky 2*6ks "</t>
  </si>
  <si>
    <t>" podlití plastmaltou pod kotev.desky "</t>
  </si>
  <si>
    <t>"sloupky: (1+10,0/2,0)=6ks každá strana "</t>
  </si>
  <si>
    <t>2*6*0,20*0,20</t>
  </si>
  <si>
    <t>452311131</t>
  </si>
  <si>
    <t>Podkladní desky z betonu prostého tř. C 12/15 otevřený výkop</t>
  </si>
  <si>
    <t>2125291709</t>
  </si>
  <si>
    <t>" podklad. a výplň. vrstvy PB -C12/15, pod základy most.opěr "</t>
  </si>
  <si>
    <t>3,882</t>
  </si>
  <si>
    <t>" SO 202 Lávka - pol.výkazu výměr 27 "</t>
  </si>
  <si>
    <t>" podkl. a výplň. vrstvy PB -C12/15, pod dren.trubkou za rubem most.opěr "</t>
  </si>
  <si>
    <t>0,894</t>
  </si>
  <si>
    <t>452318510</t>
  </si>
  <si>
    <t>Zajišťovací práh z betonu prostého se zvýšenými nároky na prostředí</t>
  </si>
  <si>
    <t>-657309296</t>
  </si>
  <si>
    <t>" V cenách jsou započteny i náklady na bednění a odbednění."</t>
  </si>
  <si>
    <t>"  SO 202 Lávka - pol.výkazu výměr 31 "</t>
  </si>
  <si>
    <t>" bet. prahy C25/30, průřez:0,30*0,60: vodorovný práh dna, "</t>
  </si>
  <si>
    <t>" +příčné prahy na návodní+ povodní straně "</t>
  </si>
  <si>
    <t>5,468</t>
  </si>
  <si>
    <t>452351101</t>
  </si>
  <si>
    <t>Bednění podkladních desek nebo bloků nebo sedlového lože otevřený výkop</t>
  </si>
  <si>
    <t>1628098618</t>
  </si>
  <si>
    <t>" podklad. a výplň. vrstvy PB -C12/15, pod základy most.opěr (3,882m3)"</t>
  </si>
  <si>
    <t xml:space="preserve">"OP1+OP2, bez bednění, přímo do výkopů (řez A )"        </t>
  </si>
  <si>
    <t>" podkl. a výplň. vrstvy PB -C12/15, pod dren.trubkou za rubem most.opěr (0,894m3)"</t>
  </si>
  <si>
    <t>"OP1"        0,864*(2,589+2*0,20)</t>
  </si>
  <si>
    <t>"OP2"        0,864*(2,589+2*0,20)</t>
  </si>
  <si>
    <t>452353101</t>
  </si>
  <si>
    <t>Bednění podkladních bloků otevřený výkop</t>
  </si>
  <si>
    <t>-282212764</t>
  </si>
  <si>
    <t>" SO 202 Lávka - pol.výkazu výměr 30 "</t>
  </si>
  <si>
    <t xml:space="preserve">" výplň. vrstvy z mezer. betonu, přechod. oblast za rubem opěr (8,431 m3)" </t>
  </si>
  <si>
    <t>" řez A-A: bednění ze strany ochran.zásypu (zbytek fixují opěry nebo křídla)"</t>
  </si>
  <si>
    <t>0,85*2,40*2</t>
  </si>
  <si>
    <t>458311121-02</t>
  </si>
  <si>
    <t>Výplňové klíny za opěrou z betonu mezerovitého MCB  hutněného po vrstvách</t>
  </si>
  <si>
    <t>-1548193718</t>
  </si>
  <si>
    <t>" výplň. vrstvy z mezer. betonu, přechod. oblast za rubem opěr (klíny, řez A)"</t>
  </si>
  <si>
    <t>8,431</t>
  </si>
  <si>
    <t>461991111</t>
  </si>
  <si>
    <t>Zřízení ochranného opevnění dna a svahů melioračních kanálů z geotextilie, fólie nebo síťoviny</t>
  </si>
  <si>
    <t>-550459506</t>
  </si>
  <si>
    <t>"(těsnění most.opěr 0,734m3:   folie...m2) "</t>
  </si>
  <si>
    <t>0,734/(0,03+0,03)</t>
  </si>
  <si>
    <t>283231110-01</t>
  </si>
  <si>
    <t>fólie HDPE hydroizolační, š. 1,4 m, tl. 1,0 mm</t>
  </si>
  <si>
    <t>540838217</t>
  </si>
  <si>
    <t>"(těsnění most.opěr 0,734m3:   folie HDPE....m2) "</t>
  </si>
  <si>
    <t>(0,734/(0,03+0,03))*1,10</t>
  </si>
  <si>
    <t>462511111</t>
  </si>
  <si>
    <t>Zához prostoru z lomového kamene</t>
  </si>
  <si>
    <t>-1546210786</t>
  </si>
  <si>
    <t>" založení  skruže (zához spodní skruže/ochrana proti podemletí )"</t>
  </si>
  <si>
    <t>" š.3,20m, dl. 4,962m, výška skruží 2,50m/ výška záhozu 0,6m "</t>
  </si>
  <si>
    <t>465513157</t>
  </si>
  <si>
    <t>Dlažba svahu u opěr z upraveného lomového žulového kamene tl 200 mm do lože C 25/30 pl přes 10 m2</t>
  </si>
  <si>
    <t>139822320</t>
  </si>
  <si>
    <t>" SO 202 Lávka - pol.výkazu výměr 29 "</t>
  </si>
  <si>
    <t>" dlažba z lom. kamene 10,128m3, v tl.0,20m"</t>
  </si>
  <si>
    <t>" dlažba koryta a za rubem podél křídel "</t>
  </si>
  <si>
    <t>10,128/0,20</t>
  </si>
  <si>
    <t>Trubní vedení</t>
  </si>
  <si>
    <t>871475251-09</t>
  </si>
  <si>
    <t>Provizorní zatrubnění toku z kanalizačního potrubí z tvrdého PVC -  DN 800, vč. dodávky trub s obratovostí, vč. zemních prací, urovnání úprava podkladu pro uložení,podpěr.-kce, zpětná demontáž, odvoz</t>
  </si>
  <si>
    <t>-1439709328</t>
  </si>
  <si>
    <t>" SO 202 Lávka - pol.výkazu výměr 38 "</t>
  </si>
  <si>
    <t>" (potrubí z trub.plast. do 800mm) -kompletní  provedení vč.potřebných -kcí "</t>
  </si>
  <si>
    <t>" provizorní zatrubnění toku 2x DN800 dl.12m "</t>
  </si>
  <si>
    <t>24,0</t>
  </si>
  <si>
    <t>1293878655</t>
  </si>
  <si>
    <t>" SO 202 Lávka - pol.výkazu výměr 42  "</t>
  </si>
  <si>
    <t xml:space="preserve">" doprav.značka-označení toku vodoteče /cedule "        </t>
  </si>
  <si>
    <t>93</t>
  </si>
  <si>
    <t>404442580</t>
  </si>
  <si>
    <t>značka svislá reflexní AL- 3M 500 x 700 mm</t>
  </si>
  <si>
    <t>-1267924338</t>
  </si>
  <si>
    <t xml:space="preserve">" doprav.značka-označení toku vodoteče /cedule , folie tř.2"        </t>
  </si>
  <si>
    <t>94</t>
  </si>
  <si>
    <t>914112111</t>
  </si>
  <si>
    <t>Tabulka s označením evidenčního čísla mostu</t>
  </si>
  <si>
    <t>-531518390</t>
  </si>
  <si>
    <t>" V cenách započteny nákl. na M+D tabulky a sloupku vč.upevňovacího mater. "</t>
  </si>
  <si>
    <t>" SO 202 Lávka - pol.výkazu výměr 43  "</t>
  </si>
  <si>
    <t>" evidenční číslo mostu "        2</t>
  </si>
  <si>
    <t>95</t>
  </si>
  <si>
    <t>401938752</t>
  </si>
  <si>
    <t xml:space="preserve">" doprav.značka-označení toku vodoteče /sloupek "        </t>
  </si>
  <si>
    <t>96</t>
  </si>
  <si>
    <t>-415273297</t>
  </si>
  <si>
    <t>97</t>
  </si>
  <si>
    <t>919112232</t>
  </si>
  <si>
    <t>Řezání spár pro vytvoření komůrky š 20 mm hl 30 mm pro těsnící zálivku v živičném krytu</t>
  </si>
  <si>
    <t>-2122012366</t>
  </si>
  <si>
    <t>" SO 202 Lávka - pol.výkazu výměr 45  "</t>
  </si>
  <si>
    <t>" spára do 600mm2, vozovkové souvrství  AB/dilat.závěr "</t>
  </si>
  <si>
    <t>38,4</t>
  </si>
  <si>
    <t>98</t>
  </si>
  <si>
    <t>919122131</t>
  </si>
  <si>
    <t>Těsnění spár zálivkou za tepla pro komůrky š 20 mm hl 30 mm s těsnicím profilem</t>
  </si>
  <si>
    <t>1873530127</t>
  </si>
  <si>
    <t>" spára do 600mm2, vozovkové souvrství  AB /dilat. závěr "</t>
  </si>
  <si>
    <t>99</t>
  </si>
  <si>
    <t>919732111</t>
  </si>
  <si>
    <t>Úprava povrchu cementobetonového krytu broušením tl do 2 mm</t>
  </si>
  <si>
    <t>-317945884</t>
  </si>
  <si>
    <t xml:space="preserve">" zaoblení římsy R 50mm, vybroušení žlábku (4x cykl)" </t>
  </si>
  <si>
    <t>(0,07*2*(6,041+6,041))*4</t>
  </si>
  <si>
    <t>100</t>
  </si>
  <si>
    <t>919735112</t>
  </si>
  <si>
    <t>Řezání stávajícího živičného krytu hl do 100 mm</t>
  </si>
  <si>
    <t>120754750</t>
  </si>
  <si>
    <t>" SO 202 Lávka - pol.výkazu výměr 44  "</t>
  </si>
  <si>
    <t>" řezání asf. krytu vozovek "</t>
  </si>
  <si>
    <t>5,18</t>
  </si>
  <si>
    <t>101</t>
  </si>
  <si>
    <t>931994132</t>
  </si>
  <si>
    <t>Těsnění dilatační spáry betonové konstrukce silikonovým tmelem do pl 4,0 cm2</t>
  </si>
  <si>
    <t>-787227118</t>
  </si>
  <si>
    <t>" SO 202 Lávka - pol.výkazu výměr 46  "</t>
  </si>
  <si>
    <t>" pracov. spáry 20x20mm  most. opěr "</t>
  </si>
  <si>
    <t>8,628</t>
  </si>
  <si>
    <t>102</t>
  </si>
  <si>
    <t>936171123</t>
  </si>
  <si>
    <t>Osazení kovových doplňků mostního vybavení - desky do 15 kg přichycené šrouby</t>
  </si>
  <si>
    <t>1911758871</t>
  </si>
  <si>
    <t>" dodávka systém. kotevn. desek je započtena v ceně dodávky zábradlí, odd.3HSV "</t>
  </si>
  <si>
    <t>2*6</t>
  </si>
  <si>
    <t>103</t>
  </si>
  <si>
    <t>936172123-01</t>
  </si>
  <si>
    <t xml:space="preserve">Osazení kovových doplňků mostního vybavení -  nivelační značky kovové </t>
  </si>
  <si>
    <t>-1392006246</t>
  </si>
  <si>
    <t>" SO 202 Lávka - pol.výkazu výměr 41  "</t>
  </si>
  <si>
    <t xml:space="preserve">" nivelač.značka osazená na nosné -kci a opěrách "        </t>
  </si>
  <si>
    <t>104</t>
  </si>
  <si>
    <t>404452411-09</t>
  </si>
  <si>
    <t>nivelační značka kovová na mostní kontrukce</t>
  </si>
  <si>
    <t>829081547</t>
  </si>
  <si>
    <t>105</t>
  </si>
  <si>
    <t>936942211</t>
  </si>
  <si>
    <t>Zhotovení tabulky s letopočtem opravy mostu vložením šablony do bednění</t>
  </si>
  <si>
    <t>1792579973</t>
  </si>
  <si>
    <t>" SO 202 Lávka - pol.výkazu výměr 47  "</t>
  </si>
  <si>
    <t>" drobné doplňk. -kce monolitické 0,012m3 / tabulka letopočtu otiskem do matrice "</t>
  </si>
  <si>
    <t>106</t>
  </si>
  <si>
    <t>948411111</t>
  </si>
  <si>
    <t>Zřízení podpěrné skruže dočasné kovové z věží ST100 výšky do 10 m</t>
  </si>
  <si>
    <t>292666051</t>
  </si>
  <si>
    <t>64,506</t>
  </si>
  <si>
    <t>107</t>
  </si>
  <si>
    <t>948411211</t>
  </si>
  <si>
    <t>Odstranění podpěrné skruže dočasné kovové z věží ST100 výšky do 10 m</t>
  </si>
  <si>
    <t>842772733</t>
  </si>
  <si>
    <t>108</t>
  </si>
  <si>
    <t>948411911</t>
  </si>
  <si>
    <t>Měsíční nájemné podpěrné skruže dočasné kovové z věží ST 100 výšky do 10 m</t>
  </si>
  <si>
    <t>1424590585</t>
  </si>
  <si>
    <t>" podpěrné skruže nové nosné -kce / nájem 3 měsíce"</t>
  </si>
  <si>
    <t>64,506*3</t>
  </si>
  <si>
    <t>109</t>
  </si>
  <si>
    <t>944411111</t>
  </si>
  <si>
    <t>Montáž záchytné sítě třídy A</t>
  </si>
  <si>
    <t>869292100</t>
  </si>
  <si>
    <t>" SO 202 Lávka - pol.výkazu výměr 48  "</t>
  </si>
  <si>
    <t>" ochranná konstrukce koryta "</t>
  </si>
  <si>
    <t>110</t>
  </si>
  <si>
    <t>944411211</t>
  </si>
  <si>
    <t>Příplatek k záchytné síti třídy A za první a ZKD den použití</t>
  </si>
  <si>
    <t>468727936</t>
  </si>
  <si>
    <t>" ochranná konstrukce koryta / 3měsíce "</t>
  </si>
  <si>
    <t>25,802*30*3</t>
  </si>
  <si>
    <t>111</t>
  </si>
  <si>
    <t>944411811</t>
  </si>
  <si>
    <t>Demontáž záchytné sítě typu A</t>
  </si>
  <si>
    <t>865141879</t>
  </si>
  <si>
    <t>112</t>
  </si>
  <si>
    <t>953961213</t>
  </si>
  <si>
    <t>Kotvy chemickou patronou M 12 hl 110 mm do betonu, ŽB nebo kamene s vyvrtáním otvoru</t>
  </si>
  <si>
    <t>-364740445</t>
  </si>
  <si>
    <t>" kotv. zábradlí, výkr. C08 Detaily, dl.zábradlí 2*10m, sloupky 2*6ks "</t>
  </si>
  <si>
    <t>2*6*4</t>
  </si>
  <si>
    <t>113</t>
  </si>
  <si>
    <t>953965121</t>
  </si>
  <si>
    <t>Kotevní šroub pro chemické kotvy M 12 dl 160 mm</t>
  </si>
  <si>
    <t>-849577729</t>
  </si>
  <si>
    <t>114</t>
  </si>
  <si>
    <t>998212111</t>
  </si>
  <si>
    <t>Přesun hmot pro mosty zděné, monolitické betonové nebo ocelové v do 20 m</t>
  </si>
  <si>
    <t>-248244130</t>
  </si>
  <si>
    <t>PSV</t>
  </si>
  <si>
    <t>Práce a dodávky PSV</t>
  </si>
  <si>
    <t>711</t>
  </si>
  <si>
    <t>Izolace proti vodě, vlhkosti a plynům</t>
  </si>
  <si>
    <t>115</t>
  </si>
  <si>
    <t>711112001</t>
  </si>
  <si>
    <t>Provedení izolace proti zemní vlhkosti svislé za studena nátěrem penetračním</t>
  </si>
  <si>
    <t>1084441430</t>
  </si>
  <si>
    <t>" SO 202 Lávka - pol.výkazu výměr 32 "</t>
  </si>
  <si>
    <t xml:space="preserve">" 1x ALP   spodní stavby  (na lící,rubu, bocích a horních povrchu zákl.OP1,OP2 )"                   </t>
  </si>
  <si>
    <t>67,051</t>
  </si>
  <si>
    <t>116</t>
  </si>
  <si>
    <t>111631500</t>
  </si>
  <si>
    <t>lak asfaltový ALP/9 (MJ t) bal 9 kg</t>
  </si>
  <si>
    <t>-1888886814</t>
  </si>
  <si>
    <t>" SO 102 Opěrná zeď - sanace - pol.výkazu výměr  32 "</t>
  </si>
  <si>
    <t xml:space="preserve">" 1x ALP  spodní stavby "                   </t>
  </si>
  <si>
    <t>67,051*0,0004</t>
  </si>
  <si>
    <t>117</t>
  </si>
  <si>
    <t>711112002</t>
  </si>
  <si>
    <t>Provedení izolace proti zemní vlhkosti svislé za studena lakem asfaltovým</t>
  </si>
  <si>
    <t>-384207995</t>
  </si>
  <si>
    <t>" SO 202 Lávka - pol.výkazu výměr 34 "</t>
  </si>
  <si>
    <t>" 2x asf.nátěr  spodní stavby (na lící, bocích a hor. povrchu zákl.OP1,OP2 )"</t>
  </si>
  <si>
    <t>2*44,307</t>
  </si>
  <si>
    <t>118</t>
  </si>
  <si>
    <t>111631520-00</t>
  </si>
  <si>
    <t>lak asfaltový  ALN bal. 160 kg</t>
  </si>
  <si>
    <t>-1986197549</t>
  </si>
  <si>
    <t>" 2x asf.nátěr    spodní stavby "</t>
  </si>
  <si>
    <t>2*44,307*0,0005</t>
  </si>
  <si>
    <t>119</t>
  </si>
  <si>
    <t>711142559</t>
  </si>
  <si>
    <t>Provedení izolace proti zemní vlhkosti pásy přitavením svislé NAIP</t>
  </si>
  <si>
    <t>2040355460</t>
  </si>
  <si>
    <t>" SO 202 Lávka - pol.výkazu výměr 33 "</t>
  </si>
  <si>
    <t xml:space="preserve">" 1x NAIP  spodní stavby (na rubu most. opěr a křídel) "                  </t>
  </si>
  <si>
    <t>22,744</t>
  </si>
  <si>
    <t>120</t>
  </si>
  <si>
    <t>628521240-00</t>
  </si>
  <si>
    <t>pás asfaltovaný modifikovaný směsnými polymery 5 mm</t>
  </si>
  <si>
    <t>-1951067643</t>
  </si>
  <si>
    <t>22,744*1,20</t>
  </si>
  <si>
    <t>121</t>
  </si>
  <si>
    <t>711381021-01</t>
  </si>
  <si>
    <t>M+D   hydroizolace  mostovek celoplošná pryskyřicemi nátěrem penetračním</t>
  </si>
  <si>
    <t>1296591783</t>
  </si>
  <si>
    <t>" izol. mostovek celoplošně epoxydehtová-pochůzí /penetrace  "</t>
  </si>
  <si>
    <t>21,748</t>
  </si>
  <si>
    <t>122</t>
  </si>
  <si>
    <t>711381022-10</t>
  </si>
  <si>
    <t>M+D  hydroizolace mostovek celoplošná epoxydehtová - pryskyřicemi do 10 mm vč. pečetící vrstvy a detailů kompletního provedení pochůzí izolace</t>
  </si>
  <si>
    <t>968770975</t>
  </si>
  <si>
    <t>" izol. mostovek celoplošně epoxydehtová-pochůzí vrstva  "</t>
  </si>
  <si>
    <t>"(úprava bet.podkladu brokováním = samost.položka odd.1HSV - Tryskání broky) "</t>
  </si>
  <si>
    <t>123</t>
  </si>
  <si>
    <t>711491272</t>
  </si>
  <si>
    <t>Provedení izolace proti tlakové vodě svislé z textilií vrstva ochranná</t>
  </si>
  <si>
    <t>2098613022</t>
  </si>
  <si>
    <t>" SO 202 Lávka - pol.výkazu výměr 37 "</t>
  </si>
  <si>
    <t xml:space="preserve">" ochranné geotextilie   spodní stavby "                   </t>
  </si>
  <si>
    <t>56,999</t>
  </si>
  <si>
    <t>124</t>
  </si>
  <si>
    <t>693112590-00</t>
  </si>
  <si>
    <t>geotextilie netkaná (polypropylen) separační a ochranná funkce 400 g/m2</t>
  </si>
  <si>
    <t>-114218417</t>
  </si>
  <si>
    <t>56,999*1,05</t>
  </si>
  <si>
    <t>125</t>
  </si>
  <si>
    <t>711742567</t>
  </si>
  <si>
    <t>Izolace proti vodě svislé provedení dilatačních spár přitavením NAIP 1000 mm</t>
  </si>
  <si>
    <t>1425635294</t>
  </si>
  <si>
    <t>" srovnávací položka:  spáry  š.0,5m "</t>
  </si>
  <si>
    <t>" SO 202 Lávka - pol.výkazu výměr 35 "</t>
  </si>
  <si>
    <t xml:space="preserve">" (1xNAIP  pracovní spáry  most.opěr, 10,14m2)"        </t>
  </si>
  <si>
    <t>10,14/0,5</t>
  </si>
  <si>
    <t>126</t>
  </si>
  <si>
    <t>230301268</t>
  </si>
  <si>
    <t>(10,14/0,5)*0,60</t>
  </si>
  <si>
    <t>127</t>
  </si>
  <si>
    <t>998711101</t>
  </si>
  <si>
    <t>Přesun hmot tonážní pro izolace proti vodě, vlhkosti a plynům v objektech výšky do 6 m</t>
  </si>
  <si>
    <t>-533362916</t>
  </si>
  <si>
    <t>SO 401 - VEŘEJNÉ OSVĚTLENÍ  (ZVHA)</t>
  </si>
  <si>
    <t>SO 401.1 - Veřejné osvětlení E1  (ZVHA)</t>
  </si>
  <si>
    <t>22249</t>
  </si>
  <si>
    <t>45231400-9</t>
  </si>
  <si>
    <t>42.22.22</t>
  </si>
  <si>
    <t>M - Práce a dodávky M</t>
  </si>
  <si>
    <t xml:space="preserve">    21-M - Elektromontáže</t>
  </si>
  <si>
    <t xml:space="preserve">    46-M - Zemní práce při extr.mont.pracích</t>
  </si>
  <si>
    <t xml:space="preserve">    741 - Elektroinstalace - silnoproud</t>
  </si>
  <si>
    <t>Práce a dodávky M</t>
  </si>
  <si>
    <t>21-M</t>
  </si>
  <si>
    <t>Elektromontáže</t>
  </si>
  <si>
    <t>210191501</t>
  </si>
  <si>
    <t>Montáž skříní pojistkových přípojkových na sloup</t>
  </si>
  <si>
    <t>357117150</t>
  </si>
  <si>
    <t>skříň přípojková plastová SSP100/NVP1P 3x100A</t>
  </si>
  <si>
    <t>256</t>
  </si>
  <si>
    <t>210040551</t>
  </si>
  <si>
    <t>Montáž šablon nn pro vedení svorkou šroubovou do 50 mm2</t>
  </si>
  <si>
    <t>354311600</t>
  </si>
  <si>
    <t>svorka univerzální 669101 pro lano 4-16 mm2</t>
  </si>
  <si>
    <t>210204011</t>
  </si>
  <si>
    <t>Montáž stožárů osvětlení ocelových samostatně stojících délky do 12 m</t>
  </si>
  <si>
    <t>3167407101</t>
  </si>
  <si>
    <t>stožár osvětlovací  9m žárově zinkovaný - uliční</t>
  </si>
  <si>
    <t>210204100</t>
  </si>
  <si>
    <t>Montáž výložníků osvětlení jednoramenných nástěnných hmotnosti do 35 kg</t>
  </si>
  <si>
    <t>3484447201</t>
  </si>
  <si>
    <t>výložník obloukový pro svítidlo dvojitý V -1  - 1,5m</t>
  </si>
  <si>
    <t>741373002</t>
  </si>
  <si>
    <t>Montáž svítidlo výbojkové na výložník</t>
  </si>
  <si>
    <t>3484445502</t>
  </si>
  <si>
    <t>svítidlo venkovní výbojkové výložníkové 1x100W</t>
  </si>
  <si>
    <t>220960021</t>
  </si>
  <si>
    <t>Montáž svorkovnice stožárové</t>
  </si>
  <si>
    <t>3457140801</t>
  </si>
  <si>
    <t>stožárová svorkovnice průběžna pro 2 okruhy</t>
  </si>
  <si>
    <t>741373001</t>
  </si>
  <si>
    <t>Montáž svítidlo výbojkové průmyslové stropní raménkové</t>
  </si>
  <si>
    <t>3484445501</t>
  </si>
  <si>
    <t>svítidlo venkovní výbojkové na ramínku na sloup 1x100W</t>
  </si>
  <si>
    <t>210220002</t>
  </si>
  <si>
    <t>Montáž uzemňovacích vedení vodičů FeZn pomocí svorek na povrchu drátem nebo lanem do 10 mm</t>
  </si>
  <si>
    <t>354410720</t>
  </si>
  <si>
    <t>drát průměr 8 mm FeZn</t>
  </si>
  <si>
    <t>210220022</t>
  </si>
  <si>
    <t>Montáž uzemňovacího vedení vodičů FeZn pomocí svorek v zemi drátem do 10 mm ve městské zástavbě</t>
  </si>
  <si>
    <t>354418850</t>
  </si>
  <si>
    <t>svorka spojovací SS pro lano D8-10 mm</t>
  </si>
  <si>
    <t>210220302</t>
  </si>
  <si>
    <t>Montáž svorek hromosvodných typu ST, SJ, SK, SZ, SR 01, 02 se 3 a více šrouby</t>
  </si>
  <si>
    <t>354418950</t>
  </si>
  <si>
    <t>svorka připojovací SP1 k připojení kovových částí</t>
  </si>
  <si>
    <t>46-M</t>
  </si>
  <si>
    <t>Zemní práce při extr.mont.pracích</t>
  </si>
  <si>
    <t>4600</t>
  </si>
  <si>
    <t>Vytyčení stávajících inž. sítí</t>
  </si>
  <si>
    <t>ks</t>
  </si>
  <si>
    <t>460010024</t>
  </si>
  <si>
    <t>Vytyčení trasy vedení kabelového podzemního v zastavěném prostoru</t>
  </si>
  <si>
    <t>km</t>
  </si>
  <si>
    <t>460050013</t>
  </si>
  <si>
    <t>Hloubení nezapažených jam pro stožáry jednoduché délky do 10 m na rovině ručně v hornině tř 3</t>
  </si>
  <si>
    <t>460120013</t>
  </si>
  <si>
    <t>Zásyp jam ručně v hornině třídy 3</t>
  </si>
  <si>
    <t>460150263</t>
  </si>
  <si>
    <t>Hloubení kabelových zapažených i nezapažených rýh ručně š 50 cm, hl 80 cm, v hornině tř 3</t>
  </si>
  <si>
    <t>460421001</t>
  </si>
  <si>
    <t>Lože kabelů z písku nebo štěrkopísku tl 5 cm nad kabel, bez zakrytí, šířky lože do 65 cm</t>
  </si>
  <si>
    <t>460470001</t>
  </si>
  <si>
    <t>Provizorní zajištění potrubí ve výkopech při křížení s kabelem</t>
  </si>
  <si>
    <t>460520173</t>
  </si>
  <si>
    <t>Montáž trubek ochranných plastových ohebných do 90 mm uložených do rýhy</t>
  </si>
  <si>
    <t>345713520</t>
  </si>
  <si>
    <t>trubka elektroinstalační ohebná Kopoflex, HDPE+LDPE KF 09063</t>
  </si>
  <si>
    <t>460560263</t>
  </si>
  <si>
    <t>Zásyp rýh ručně šířky 50 cm, hloubky 80 cm, z horniny třídy 3</t>
  </si>
  <si>
    <t>460620002</t>
  </si>
  <si>
    <t>Položení drnu včetně zalití vodou na rovině</t>
  </si>
  <si>
    <t>460620028</t>
  </si>
  <si>
    <t>Provizorní kladení obrubníků chodníkových betonových stojatých</t>
  </si>
  <si>
    <t>460650032</t>
  </si>
  <si>
    <t>Zřízení podkladní vrstvy vozovky a chodníku ze sypaniny se zhutněním tloušťky do 15 cm</t>
  </si>
  <si>
    <t>460650161</t>
  </si>
  <si>
    <t>Kladení dlažby z dlaždic betonových 4hranných do lože z kameniva těženého</t>
  </si>
  <si>
    <t>592461150</t>
  </si>
  <si>
    <t>dlažba betonová chodníková přírodní 30 x 30 x 3,3 cm</t>
  </si>
  <si>
    <t>741</t>
  </si>
  <si>
    <t>Elektroinstalace - silnoproud</t>
  </si>
  <si>
    <t>741810001-1</t>
  </si>
  <si>
    <t>Výchozí revize</t>
  </si>
  <si>
    <t>hoď</t>
  </si>
  <si>
    <t>741810011-1</t>
  </si>
  <si>
    <t>Spolupráce s revizním technikem</t>
  </si>
  <si>
    <t>012002000-1</t>
  </si>
  <si>
    <t>Geodetické práce - vytýčení realizované stavby</t>
  </si>
  <si>
    <t>set</t>
  </si>
  <si>
    <t>SO 401.2 - Veřejné osvětlení - E2  (ZVHA)</t>
  </si>
  <si>
    <t>210204002</t>
  </si>
  <si>
    <t>Montáž stožárů osvětlení parkových ocelových</t>
  </si>
  <si>
    <t>-1540457621</t>
  </si>
  <si>
    <t>316740680</t>
  </si>
  <si>
    <t>stožár osvětlovací K 7 - 133/89/60 žárově zinkovaný - uliční</t>
  </si>
  <si>
    <t>-1311926887</t>
  </si>
  <si>
    <t>3167406701</t>
  </si>
  <si>
    <t>svítidlo solární, bílé, 4500K vč. elektroniky a akumulátoru 2x7Ah, panel 2x30Wp</t>
  </si>
  <si>
    <t>850930605</t>
  </si>
  <si>
    <t>zemní krabice do nezámrzné hloubky v odpovídajícím krytí pro uložení akumulátoru</t>
  </si>
  <si>
    <t>-229744006</t>
  </si>
  <si>
    <t>210220361</t>
  </si>
  <si>
    <t>Montáž tyčí zemnicích délky do 2 m</t>
  </si>
  <si>
    <t>1469289688</t>
  </si>
  <si>
    <t>354420900</t>
  </si>
  <si>
    <t>tyč zemnící ZT 2,0  2m, FeZn</t>
  </si>
  <si>
    <t>-1877754993</t>
  </si>
  <si>
    <t>-1333767470</t>
  </si>
  <si>
    <t>3457140802</t>
  </si>
  <si>
    <t>stožárová svorkovnice průběžná pro 2 okruhy</t>
  </si>
  <si>
    <t>-1464284551</t>
  </si>
  <si>
    <t>2102200021</t>
  </si>
  <si>
    <t>1791670114</t>
  </si>
  <si>
    <t>988955858</t>
  </si>
  <si>
    <t>1278037332</t>
  </si>
  <si>
    <t>587808550</t>
  </si>
  <si>
    <t>2126805128</t>
  </si>
  <si>
    <t>1721009223</t>
  </si>
  <si>
    <t>912911726</t>
  </si>
  <si>
    <t>-598337322</t>
  </si>
  <si>
    <t>944171561</t>
  </si>
  <si>
    <t>589862531</t>
  </si>
  <si>
    <t>460150163</t>
  </si>
  <si>
    <t>Hloubení kabelových zapažených i nezapažených rýh ručně š 35 cm, hl 80 cm, v hornině tř 3</t>
  </si>
  <si>
    <t>352970840</t>
  </si>
  <si>
    <t>1530554857</t>
  </si>
  <si>
    <t>460520163</t>
  </si>
  <si>
    <t>Montáž trubek ochranných plastových tuhých D do 90 mm uložených do rýhy</t>
  </si>
  <si>
    <t>-825039046</t>
  </si>
  <si>
    <t>-618931233</t>
  </si>
  <si>
    <t>657314565</t>
  </si>
  <si>
    <t>-1466776045</t>
  </si>
  <si>
    <t>741810001-2</t>
  </si>
  <si>
    <t>-1960853140</t>
  </si>
  <si>
    <t>741810011-2</t>
  </si>
  <si>
    <t xml:space="preserve">Spolupráce s revizním technikem   </t>
  </si>
  <si>
    <t>-1569099751</t>
  </si>
  <si>
    <t>012002000-2</t>
  </si>
  <si>
    <t xml:space="preserve">Geodetické práce - vytýčení realizované stavby   </t>
  </si>
  <si>
    <t>-1598634561</t>
  </si>
  <si>
    <t>SO 802 - SADOVÉ ÚPRAVY   (ZVHA)</t>
  </si>
  <si>
    <t>Úroveň 4:</t>
  </si>
  <si>
    <t>SO 802.1A - Sadové úpravy ( keřová výsadba ) -  E1 - výsadby  (ZVHA)</t>
  </si>
  <si>
    <t>24208</t>
  </si>
  <si>
    <t xml:space="preserve">ŠUMVALD </t>
  </si>
  <si>
    <t>45112700-2</t>
  </si>
  <si>
    <t>42.99.29</t>
  </si>
  <si>
    <t>184802111</t>
  </si>
  <si>
    <t>Chemické odplevelení před založením kultury nad 20 m2 postřikem na široko v rovině a svahu do 1:5</t>
  </si>
  <si>
    <t>1739739120</t>
  </si>
  <si>
    <t>6173*2</t>
  </si>
  <si>
    <t>181411121</t>
  </si>
  <si>
    <t>Založení lučního trávníku výsevem plochy do 1000 m2 v rovině a ve svahu do 1:5</t>
  </si>
  <si>
    <t>309822967</t>
  </si>
  <si>
    <t>0057242001</t>
  </si>
  <si>
    <t>Travní osivo luční směs</t>
  </si>
  <si>
    <t>-2064027834</t>
  </si>
  <si>
    <t>181111111</t>
  </si>
  <si>
    <t>Plošná úprava terénu do 500 m2 zemina tř 1 až 4 nerovnosti do 100 mm v rovinně a svahu do 1:5</t>
  </si>
  <si>
    <t>-1297324451</t>
  </si>
  <si>
    <t>183403114</t>
  </si>
  <si>
    <t>Obdělání půdy kultivátorováním v rovině a svahu do 1:5</t>
  </si>
  <si>
    <t>1897301414</t>
  </si>
  <si>
    <t>183403151</t>
  </si>
  <si>
    <t>Obdělání půdy smykováním v rovině a svahu do 1:5</t>
  </si>
  <si>
    <t>141922186</t>
  </si>
  <si>
    <t>183403153</t>
  </si>
  <si>
    <t>Obdělání půdy hrabáním v rovině a svahu do 1:5</t>
  </si>
  <si>
    <t>-1837361488</t>
  </si>
  <si>
    <t>185802113</t>
  </si>
  <si>
    <t>Hnojení půdy umělým hnojivem na široko v rovině a svahu do 1:5</t>
  </si>
  <si>
    <t>-219525151</t>
  </si>
  <si>
    <t>0057242002</t>
  </si>
  <si>
    <t xml:space="preserve">Trávníkové hnojivo </t>
  </si>
  <si>
    <t>685283025</t>
  </si>
  <si>
    <t>0,035*1020 'Přepočtené koeficientem množství</t>
  </si>
  <si>
    <t>183205111</t>
  </si>
  <si>
    <t>Založení záhonu v rovině a svahu do 1:5 zemina tř 1 a 2</t>
  </si>
  <si>
    <t>1879918565</t>
  </si>
  <si>
    <t>183101113</t>
  </si>
  <si>
    <t>Hloubení jamek bez výměny půdy zeminy tř 1 až 4 objem do 0,05 m3 v rovině a svahu do 1:5</t>
  </si>
  <si>
    <t>-70871288</t>
  </si>
  <si>
    <t>184102112</t>
  </si>
  <si>
    <t>Výsadba dřeviny s balem D do 0,3 m do jamky se zalitím v rovině a svahu do 1:5</t>
  </si>
  <si>
    <t>1517094927</t>
  </si>
  <si>
    <t>0265030001</t>
  </si>
  <si>
    <t>Ligustrum vulgare 40-60</t>
  </si>
  <si>
    <t>2105400669</t>
  </si>
  <si>
    <t>0265030002</t>
  </si>
  <si>
    <t>Viburnum opulus 40-60</t>
  </si>
  <si>
    <t>-687159761</t>
  </si>
  <si>
    <t>0265030003</t>
  </si>
  <si>
    <t>Crataegus monogyna 40-60</t>
  </si>
  <si>
    <t>-1284658069</t>
  </si>
  <si>
    <t>0265030004</t>
  </si>
  <si>
    <t>Viburnum lantana 40-60</t>
  </si>
  <si>
    <t>-1274598524</t>
  </si>
  <si>
    <t>0265030005</t>
  </si>
  <si>
    <t>Corylus avellana 40-60</t>
  </si>
  <si>
    <t>1734917145</t>
  </si>
  <si>
    <t>0265030006</t>
  </si>
  <si>
    <t>Euonymus europaeus 40-60</t>
  </si>
  <si>
    <t>-780947698</t>
  </si>
  <si>
    <t>0265030007</t>
  </si>
  <si>
    <t>Cornus sanquinea 40-60</t>
  </si>
  <si>
    <t>-466369199</t>
  </si>
  <si>
    <t>0265030008</t>
  </si>
  <si>
    <t>Cornus mas 40-60</t>
  </si>
  <si>
    <t>-199749455</t>
  </si>
  <si>
    <t>0265030009</t>
  </si>
  <si>
    <t>Prunus padus 40-60</t>
  </si>
  <si>
    <t>-1049452892</t>
  </si>
  <si>
    <t>0265030010</t>
  </si>
  <si>
    <t>Salix caprea 40-60</t>
  </si>
  <si>
    <t>76951236</t>
  </si>
  <si>
    <t>0265030011</t>
  </si>
  <si>
    <t>Crataegus oxyacantha 40-60</t>
  </si>
  <si>
    <t>1930955211</t>
  </si>
  <si>
    <t>184911421</t>
  </si>
  <si>
    <t>Mulčování rostlin kůrou tl. do 0,1 m v rovině a svahu do 1:5</t>
  </si>
  <si>
    <t>262654370</t>
  </si>
  <si>
    <t>103911000</t>
  </si>
  <si>
    <t>kůra mulčovací VL</t>
  </si>
  <si>
    <t>-590550726</t>
  </si>
  <si>
    <t>386,2*1,03 'Přepočtené koeficientem množství</t>
  </si>
  <si>
    <t>185804312</t>
  </si>
  <si>
    <t>Zalití rostlin vodou plocha přes 20 m2</t>
  </si>
  <si>
    <t>1822470702</t>
  </si>
  <si>
    <t>1858511211</t>
  </si>
  <si>
    <t>Dovoz vody pro zálivku rostlin</t>
  </si>
  <si>
    <t>1938924534</t>
  </si>
  <si>
    <t>185802114</t>
  </si>
  <si>
    <t>Hnojení půdy umělým hnojivem k jednotlivým rostlinám v rovině a svahu do 1:5</t>
  </si>
  <si>
    <t>296615541</t>
  </si>
  <si>
    <t>1032131001</t>
  </si>
  <si>
    <t>Hnojivo pro dřeviny dlohodobě působící</t>
  </si>
  <si>
    <t>1473135163</t>
  </si>
  <si>
    <t>0,039*1020 'Přepočtené koeficientem množství</t>
  </si>
  <si>
    <t>998231311</t>
  </si>
  <si>
    <t>Přesun hmot pro sadovnické a krajinářské úpravy vodorovně do 5000 m</t>
  </si>
  <si>
    <t>425035302</t>
  </si>
  <si>
    <t>SO 802.2A - Sadové úpravy ( keřová výsadba ) -  E2 - výsadby  (ZVHA)</t>
  </si>
  <si>
    <t>2450*2</t>
  </si>
  <si>
    <t>0,013*1020 'Přepočtené koeficientem množství</t>
  </si>
  <si>
    <t>161,2*1,03 'Přepočtené koeficientem množství</t>
  </si>
  <si>
    <t>0,016*1020 'Přepočtené koeficientem množství</t>
  </si>
  <si>
    <t>VON - VEDLEJŠÍ  A OSTATNÍ ROZPOČTOVÉ NÁKLADY  (ZVHA)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</si>
  <si>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</si>
  <si>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</si>
  <si>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</si>
  <si>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VRN4 - Inženýrská činnost</t>
  </si>
  <si>
    <t xml:space="preserve">    VRN9.1 - Ostatní náklady - mostní objekty SO 202</t>
  </si>
  <si>
    <t>VRN</t>
  </si>
  <si>
    <t>Vedlejší rozpočtové náklady</t>
  </si>
  <si>
    <t>VRN1</t>
  </si>
  <si>
    <t>Průzkumné, geodetické a projektové práce</t>
  </si>
  <si>
    <t>012203000</t>
  </si>
  <si>
    <t>Geodetické práce při provádění stavby</t>
  </si>
  <si>
    <t>Kč</t>
  </si>
  <si>
    <t>1024</t>
  </si>
  <si>
    <t>-1142699669</t>
  </si>
  <si>
    <t>" zohlednění krytí PLYNOVOD. potrubí,+potvrzení pracovníkem  GasNet, s.r.o.  "</t>
  </si>
  <si>
    <t>" zohlednění krytí KANALIZ. potrubí,+potvrzení pracovníkem VHS Sitka, s.r.o "</t>
  </si>
  <si>
    <t>" +Vytýčení objektů stavby a pevných "</t>
  </si>
  <si>
    <t xml:space="preserve">"  vytyčovacích bodů včetně fixace "                         </t>
  </si>
  <si>
    <t xml:space="preserve">" a obnovení zhotovitelem "                                </t>
  </si>
  <si>
    <t>" SO 101 =   3,068 06 km "</t>
  </si>
  <si>
    <t>01230300011</t>
  </si>
  <si>
    <t xml:space="preserve">Geodetické práce po výstavbě -Geodetické zaměření skutečného stavu vč. poklopů IS dle podmínek správce   </t>
  </si>
  <si>
    <t>ha</t>
  </si>
  <si>
    <t>-1995863379</t>
  </si>
  <si>
    <t>" Výškové zaměření upravov. kanal. poklopů (viz. vyjádření VHS SITKA) "</t>
  </si>
  <si>
    <t xml:space="preserve"> " + Vyhotovení zaměření skutečného "  </t>
  </si>
  <si>
    <t xml:space="preserve"> " provedení - 10 x dokumentace + 1x pro VHS SITKA (viz. podmínky vyjádření) " </t>
  </si>
  <si>
    <t xml:space="preserve"> " v listinné a digitální podobě  "</t>
  </si>
  <si>
    <t xml:space="preserve">" plocha  / ha "       </t>
  </si>
  <si>
    <t xml:space="preserve">" SO 101 =   3,068 06 km "          </t>
  </si>
  <si>
    <t>((2,2+2*0,25)*3068,06)/10000</t>
  </si>
  <si>
    <t>" SO 202 "             ( 4,5*2,5)/10000</t>
  </si>
  <si>
    <t>01230300012</t>
  </si>
  <si>
    <t>Geodetické práce po výstavbě - Geometrický plán - 10 x dokumentace v listinné a digitální podobě, zápis do KN</t>
  </si>
  <si>
    <t>100m</t>
  </si>
  <si>
    <t>-733500768</t>
  </si>
  <si>
    <t>" Oddělovací GP vč. ověření na příslušném KÚ  +vypracování GP "</t>
  </si>
  <si>
    <t xml:space="preserve"> " pro VB  vč. ověření na  příslušném KÚ. Vše 10 x vyhotovení "    </t>
  </si>
  <si>
    <t>" SO 101 =   3,068 06 km "                3068,06/100</t>
  </si>
  <si>
    <t>VRN2</t>
  </si>
  <si>
    <t>Příprava staveniště</t>
  </si>
  <si>
    <t>022003000-01</t>
  </si>
  <si>
    <t>Příprava staveniště - zajištění konstrukcí IS - vytyčení stávajících podzemních inženýrských sítí  před zahájením zemních prací , vč. zajištění aktualizace vyjádření (průběhů) u správců IS</t>
  </si>
  <si>
    <t>473511838</t>
  </si>
  <si>
    <t>" Vytyčení stávajících podzemních inženýrských "</t>
  </si>
  <si>
    <t>" sítí  před zahájením zemních prací a přeložek "</t>
  </si>
  <si>
    <t xml:space="preserve">" výkr. - 001 Situace stavby dle jednotliv. SO "    </t>
  </si>
  <si>
    <t>VRN4</t>
  </si>
  <si>
    <t>Inženýrská činnost</t>
  </si>
  <si>
    <t>043134000</t>
  </si>
  <si>
    <t>Zkoušky zatěžovací</t>
  </si>
  <si>
    <t>-1664777486</t>
  </si>
  <si>
    <t>043194000-11</t>
  </si>
  <si>
    <t xml:space="preserve">Ostatní zkoušky - analýza ověření kvalitativn.vlastností odpadu - dle MŽP Vyhláška 294 2005sb, příloha č.10 - po recyklaci použití na povrch terénu </t>
  </si>
  <si>
    <t>636814516</t>
  </si>
  <si>
    <t>043194000-12</t>
  </si>
  <si>
    <t>Ostatní zkoušky - analýza ověření kvalitativn.vlastností odpadu - dle MŽP Vyhláška  294 2005sb, příloha č.2 -výluh - nebezpečný odpad (asfalty z komunikací)</t>
  </si>
  <si>
    <t>-1908810044</t>
  </si>
  <si>
    <t>045002000</t>
  </si>
  <si>
    <t>Kompletační a koordinační činnost</t>
  </si>
  <si>
    <t>388275315</t>
  </si>
  <si>
    <t>VRN9.1</t>
  </si>
  <si>
    <t>Ostatní náklady - mostní objekty SO 202</t>
  </si>
  <si>
    <t>043103000-01</t>
  </si>
  <si>
    <t>Náklady na provedení zkoušek, revizí a měření  - mostní objekty</t>
  </si>
  <si>
    <t>685075592</t>
  </si>
  <si>
    <t>" Náklady na provedení zkoušek, revizí a měření,"</t>
  </si>
  <si>
    <t>"  které jsou vyžadovány v  technických normách "</t>
  </si>
  <si>
    <t>" a dalších předpisech ve vztahu k prováděným pracím"</t>
  </si>
  <si>
    <t>" k dodávkám a službám a jejichž počet a druh "</t>
  </si>
  <si>
    <t>" by měl být specifikovaný v dokumentu KZP vyhotoveným "</t>
  </si>
  <si>
    <t>" zhotovitelem - MOSTNÍ LIST, PRVNÍ PROHLÍDKA MOSTU "</t>
  </si>
  <si>
    <t>049103000-01</t>
  </si>
  <si>
    <t>Náklady vzniklé v souvislosti s realizací stavby - mostní objekty ( Povodňový plán SO 202)</t>
  </si>
  <si>
    <t>-726996073</t>
  </si>
  <si>
    <t>" Například "</t>
  </si>
  <si>
    <t>" - vyřízení záborů, žádostí o uzavírky  "</t>
  </si>
  <si>
    <t>" - vyřízení stanovisek dotčených orgánů ke kolaudaci "</t>
  </si>
  <si>
    <t xml:space="preserve"> " - zpracování  POVODŃOVÉHO PLÁNU - SO 202 "</t>
  </si>
  <si>
    <t>" - jednání s úřady v zastoupení "</t>
  </si>
  <si>
    <t>091003000-01</t>
  </si>
  <si>
    <t>Ostatní náklady - Výpočet zatížitelnosti mostní konstrukce -mostní objekty</t>
  </si>
  <si>
    <t>1951619734</t>
  </si>
  <si>
    <t>SUTodpad01102</t>
  </si>
  <si>
    <t>0,232</t>
  </si>
  <si>
    <t>SUTobecK01102</t>
  </si>
  <si>
    <t>0,928</t>
  </si>
  <si>
    <t>02 - Způsobilé výdaje vedlejší  aktivity (ZVVA)</t>
  </si>
  <si>
    <t>SO 101 - STEZKA PRO CHODCE A CYKLISTY  (ZVVA)</t>
  </si>
  <si>
    <t>SO 101.1 - Stezka pro chodce a cyklisty - E1 (ZVVA)</t>
  </si>
  <si>
    <t>"  rozdělení pro dotace: sloupec 02 - Způsobilé výdaje vedlejší  aktivity (ZVVA) "</t>
  </si>
  <si>
    <t xml:space="preserve">" 17/AB vozovka-sjezdy, plná -kce (ad.15/ ŠDa) " </t>
  </si>
  <si>
    <t>64,0</t>
  </si>
  <si>
    <t>" stezka ze zám.dlažby (ZD6). lože 50mm dle vz.ř. 5 (výkr.003.5).celk.16,5m2 "</t>
  </si>
  <si>
    <t>16,5*(50-40)/10</t>
  </si>
  <si>
    <t>797950632</t>
  </si>
  <si>
    <t>" 9/ AB vozovka-sjezdy a ÚK: plná -kce  "</t>
  </si>
  <si>
    <t>" 14/  ŠDa 0-63 tl.150mm "        60,0</t>
  </si>
  <si>
    <t>" 15/  ŠDa 0-63 tl.150mm "        64,0</t>
  </si>
  <si>
    <t>822544654</t>
  </si>
  <si>
    <t>" 18/ stezka ZD6:  plná -kce  "</t>
  </si>
  <si>
    <t>" 23/  ŠDa 0-63 tl.250mm "      18,0</t>
  </si>
  <si>
    <t>" AB vozovka-sjezdy a ÚK: plná -kce  "</t>
  </si>
  <si>
    <t>" 13/ spoj.postřik PS  "         58,0</t>
  </si>
  <si>
    <t>" 11/ spoj.postřik PS  "   58,0</t>
  </si>
  <si>
    <t>PosrikACO01102</t>
  </si>
  <si>
    <t>" 10/ obrus ACO8   tl.40mm "            58,0</t>
  </si>
  <si>
    <t>" 12/ ložní ACL16  tl.50mm "              58,0</t>
  </si>
  <si>
    <t>" stezka ze zám.dlažby (ZD6). lože 50mm dle vz.ř. 5 (výkr.003.5).celk.124,50m2 "</t>
  </si>
  <si>
    <t>16,5</t>
  </si>
  <si>
    <t>ZD6A01102</t>
  </si>
  <si>
    <t>16,5*1,03</t>
  </si>
  <si>
    <t>13,0</t>
  </si>
  <si>
    <t xml:space="preserve">" 26/ chodník.bet. obrubník 80x250x1000 "  </t>
  </si>
  <si>
    <t>13,0*1,01</t>
  </si>
  <si>
    <t>936124113</t>
  </si>
  <si>
    <t>Montáž lavičky stabilní kotvené šrouby na pevný podklad</t>
  </si>
  <si>
    <t>-1432376868</t>
  </si>
  <si>
    <t>" 51/ Ostatní:   lavička dle výkr. C/101-03-013 "</t>
  </si>
  <si>
    <t>749101060-02</t>
  </si>
  <si>
    <t>lavička parková s opěradlem (kotvená)  dl.160 x58,5 x 83,0 cm  konstrukce=hliník.slitina vč.práškové vypalov.barvy,  sedák+opěradlo= tropické dřevo</t>
  </si>
  <si>
    <t>1601494582</t>
  </si>
  <si>
    <t>" 51/ lavička dle výkr. C/101-03-013 "           1</t>
  </si>
  <si>
    <t>-1730927526</t>
  </si>
  <si>
    <t>" AB : vozovka, sjezdy,  UK (pol.11)"     58,0</t>
  </si>
  <si>
    <t>SUTodpad01102*(30-1)</t>
  </si>
  <si>
    <t>SUTobecK01102*(10-1)</t>
  </si>
  <si>
    <t>" celkem suť "                        1,16</t>
  </si>
  <si>
    <t>-SUTobecK01102</t>
  </si>
  <si>
    <t>" kamení z metení vozovek: 58m2 (80%  na skládku obce bez poplatku)  "</t>
  </si>
  <si>
    <t>(58,0*0,020)*0,80</t>
  </si>
  <si>
    <t>" dlažby "                3,769</t>
  </si>
  <si>
    <t>" přesun hmot celkem "       6,581</t>
  </si>
  <si>
    <t>" - dlažby "                                -3,769</t>
  </si>
  <si>
    <t>SO 101.2 - Stezka pro chodce a cyklisty - E2 (ZVVA)</t>
  </si>
  <si>
    <t>" výpis Specifikace pol.č.35/ Ostatní:   lavička dle výkr. C/101-03-013 "</t>
  </si>
  <si>
    <t>" 35/ lavička dle výkr. C/101-03-013 "              2</t>
  </si>
  <si>
    <t>-2113980777</t>
  </si>
  <si>
    <t>VON - VEDLEJŠÍ  A OSTATNÍ ROZPOČTOVÉ NÁKLADY (ZVVA)</t>
  </si>
  <si>
    <t>OST - Ostatní</t>
  </si>
  <si>
    <t xml:space="preserve">    O01 - Ostatní - Dopravně inženýrské opatření</t>
  </si>
  <si>
    <t>OST</t>
  </si>
  <si>
    <t>Ostatní</t>
  </si>
  <si>
    <t>O01</t>
  </si>
  <si>
    <t>Ostatní - Dopravně inženýrské opatření</t>
  </si>
  <si>
    <t>090001000-11</t>
  </si>
  <si>
    <t>Ostatní náklady - DIO:  dočasné dopravní značení a zajištění dokumentace PDZ a povolení zvláštního užívání komunikací pro realizaci stavby,zajištění provizorního přístupu pro pěší / dle výpisu ve výkazu výměr položky</t>
  </si>
  <si>
    <t>262144</t>
  </si>
  <si>
    <t>-729961014</t>
  </si>
  <si>
    <t xml:space="preserve">" TZ -ZOV  ad.b) d)  k)  Návrh řešení dopravy během výstavby "      </t>
  </si>
  <si>
    <t>"( délka pronájmu max.3 měsíce ) "            1</t>
  </si>
  <si>
    <t>01325400011</t>
  </si>
  <si>
    <t xml:space="preserve">Projektové práce - dokumentace skutečného provedení stavby </t>
  </si>
  <si>
    <t>-625987383</t>
  </si>
  <si>
    <t>" 4 x vyhotovení - dokumentace v listinné "</t>
  </si>
  <si>
    <t>" a digitál.  podobě, zakreslení změn PD "</t>
  </si>
  <si>
    <t>"  vč.revizí, prohlášení o shodě, "</t>
  </si>
  <si>
    <t>" likvidace odpadů apod.</t>
  </si>
  <si>
    <t xml:space="preserve">" komplet SO 101-802 (bez mostních objektů SO 202=samost. VRNy) "                </t>
  </si>
  <si>
    <t>013244000-01</t>
  </si>
  <si>
    <t>Dokumentace pro provádění stavby - realizační (dílenská) dokumentace - mostní objekty</t>
  </si>
  <si>
    <t>1329907218</t>
  </si>
  <si>
    <t>"Náklad zhotovitele na zpracování realizační (dílenské)"</t>
  </si>
  <si>
    <t>" dokumentace, uzná-li zhotovitel, že ji k realizaci díla potřebuje. "</t>
  </si>
  <si>
    <t>" Soulad realizační dokumentace se zadávací dokumentací "</t>
  </si>
  <si>
    <t>" musí být před vpastní realizací odsouhlasena autorsk. dozorem "</t>
  </si>
  <si>
    <t>013254000-01</t>
  </si>
  <si>
    <t>Dokumentace skutečného provedení stavby - mostní objekty</t>
  </si>
  <si>
    <t>566580168</t>
  </si>
  <si>
    <t>" Dokumentace skutečného provedení v rozsahu "</t>
  </si>
  <si>
    <t xml:space="preserve"> " dle platné vyhlášky na dokumentaci staveb v počtu "</t>
  </si>
  <si>
    <t>" dle SOD a VOP (5 x papírově a 1 x elektronicky ve formátu)"</t>
  </si>
  <si>
    <t>SUTodpad01103</t>
  </si>
  <si>
    <t>0,528</t>
  </si>
  <si>
    <t>SUTobecK01103</t>
  </si>
  <si>
    <t>2,112</t>
  </si>
  <si>
    <t>03 - Nezpůsobilé výdaje  (NV)</t>
  </si>
  <si>
    <t>SO 101 - STEZKA PRO CHODCE A CYKLISTY  (NV)</t>
  </si>
  <si>
    <t>SO 101.1 - Stezka pro chodce a cyklisty - E1 (NV)</t>
  </si>
  <si>
    <t>" rozdělení pro dotace: sloupec 03 - Nezpůsobilé výdaje (NV) "</t>
  </si>
  <si>
    <t>Mezisoučet     POZNÁMKA ODKAZU VÝMĚR - 03 (NV)</t>
  </si>
  <si>
    <t>151,0</t>
  </si>
  <si>
    <t>" 14/  ŠDa 0-63 tl.150mm "        140,0</t>
  </si>
  <si>
    <t>" 15/  ŠDa 0-63 tl.150mm "        151,0</t>
  </si>
  <si>
    <t>" 13/ spoj.postřik PS  "    132,0</t>
  </si>
  <si>
    <t>" 11/ spoj.postřik PS  "    132,0</t>
  </si>
  <si>
    <t>" 10/ obrus ACO8   tl.40mm "            132,0</t>
  </si>
  <si>
    <t>" 12/ ložní ACL16  tl.50mm "              132,0</t>
  </si>
  <si>
    <t>919732211</t>
  </si>
  <si>
    <t>Styčná spára napojení nového živičného povrchu na stávající za tepla š 15 mm hl 25 mm s prořezáním</t>
  </si>
  <si>
    <t>-950616059</t>
  </si>
  <si>
    <t>" 9/ AB vozovka - sjezdy a ÚK "</t>
  </si>
  <si>
    <t>" 16/ zatěsnění spár asf. zálivkou s prořezem "</t>
  </si>
  <si>
    <t>49,0</t>
  </si>
  <si>
    <t>" AB vozovka, sjezdy,  UK (položka 11)"</t>
  </si>
  <si>
    <t>132,0</t>
  </si>
  <si>
    <t>SUTodpad01103*(30-1)</t>
  </si>
  <si>
    <t>SUTobecK01103*(10-1)</t>
  </si>
  <si>
    <t>" celkem suť "                           2,64</t>
  </si>
  <si>
    <t>-SUTobecK01103</t>
  </si>
  <si>
    <t>" kamení z metení vozovek: 132 m2 (80%  na skládku obce bez poplatku)  "</t>
  </si>
  <si>
    <t>(132,0*0,020)*0,80</t>
  </si>
  <si>
    <t>526299134</t>
  </si>
  <si>
    <t>SondyIS01203</t>
  </si>
  <si>
    <t>1,141</t>
  </si>
  <si>
    <t>SUTodpad01203</t>
  </si>
  <si>
    <t>0,348</t>
  </si>
  <si>
    <t>SUTobecK01203</t>
  </si>
  <si>
    <t>1,392</t>
  </si>
  <si>
    <t>SO 101.2 - Stezka pro chodce a cyklisty - E2 (NV)</t>
  </si>
  <si>
    <t>"  rozdělení pro dotace: sloupec 03 - Nezpůsobilé výdaje (NV) "</t>
  </si>
  <si>
    <t>" 5/ C 101-03-012   Detaily Libina "</t>
  </si>
  <si>
    <t xml:space="preserve">"  výkr.-005  Situace + prac. řezy (hl.-kcí) "                                    </t>
  </si>
  <si>
    <t>" odkopy v pásmu IS dle hl. -kcí (-0,36-0,39m), komunik. v KÚ pol.12/plyn "</t>
  </si>
  <si>
    <t>(0,5+0,15+0,5)*6,0*1*((0,39+0,30)-(0,9-0,5))</t>
  </si>
  <si>
    <t>" rezerva IS "         0,50*2,001</t>
  </si>
  <si>
    <t xml:space="preserve">" výkop SOND  ing.sítí:  výkr.-005  Situace + vzor.řezy (hl.-kcí) "                                    </t>
  </si>
  <si>
    <t>(0,39+0,50)*0,6*0,6*2</t>
  </si>
  <si>
    <t>" rezerva IS sondy "                0,5</t>
  </si>
  <si>
    <t>Mezisoučet   2 sondy 60/60</t>
  </si>
  <si>
    <t>" 13 /výkop pro úpravu účel.komunik. na KÚ  (kamenivo se zeminou) M3"</t>
  </si>
  <si>
    <t>41,0</t>
  </si>
  <si>
    <t>" manipulace výkopkem (odvozy)pro využití  pro násypy cyklostezky "</t>
  </si>
  <si>
    <t>" je vykázána v rámci  části 01 -ZVHA pro SO 101.2 "</t>
  </si>
  <si>
    <t>" - odpočet části sond IS, 2 ks  /část přes výkopy "</t>
  </si>
  <si>
    <t>-(SondyIS01203-2*(0,6*0,6*0,5))</t>
  </si>
  <si>
    <t>sODKOPkam01203</t>
  </si>
  <si>
    <t xml:space="preserve"> SondyIS01203</t>
  </si>
  <si>
    <t>rZASYPvyk01203</t>
  </si>
  <si>
    <t>" 14/ úprava pláně pod ÚK "</t>
  </si>
  <si>
    <t>105,0</t>
  </si>
  <si>
    <t>" 12/ AB vozovka na KÚ: plná -kce  "</t>
  </si>
  <si>
    <t>" 19/  ŠDa 0-63 tl.150mm "        96,0</t>
  </si>
  <si>
    <t>" 20/  ŠDa 0-63 tl.150mm "       105,0</t>
  </si>
  <si>
    <t>"  AB vozovka na KÚ: plná -kce  "</t>
  </si>
  <si>
    <t>" 18/ spoj.postřik PS  "    87,0</t>
  </si>
  <si>
    <t>" 16/ spoj.postřik PS  "    87,0</t>
  </si>
  <si>
    <t>PosrikACO01203</t>
  </si>
  <si>
    <t>" 15/ obrus ACO8   tl.40mm "            87,0</t>
  </si>
  <si>
    <t>" 17/ ložní ACL16  tl.50mm "               87,0</t>
  </si>
  <si>
    <t>58216679</t>
  </si>
  <si>
    <t>" výkr.-005 Situace "</t>
  </si>
  <si>
    <t>"  AB vozovka stáv.silnice II/446 - napojení ÚK v km 3,066 (po.12/komun. KÚ)  "</t>
  </si>
  <si>
    <t>"  zatěsnění spár asf. zálivkou s prořezem "  13,0</t>
  </si>
  <si>
    <t>-246328221</t>
  </si>
  <si>
    <t>"  zaříznutí napojení styčné hrany "  13,0</t>
  </si>
  <si>
    <t>" AB :  vozovka UK (pol. 16)"           87,0</t>
  </si>
  <si>
    <t>SUTodpad01203*(30-1)</t>
  </si>
  <si>
    <t>SUTobecK01203*(10-1)</t>
  </si>
  <si>
    <t>" celkem suť "                     1,74</t>
  </si>
  <si>
    <t>-SUTobecK01203</t>
  </si>
  <si>
    <t>" kamení z metení vozovek: 87,0 m2 (80%  na skládku obce bez poplatku)  "</t>
  </si>
  <si>
    <t>(87,0*0,020)*0,80</t>
  </si>
  <si>
    <t>VON - VEDLEJŠÍ  A OSTATNÍ ROZPOČTOVÉ NÁKLADY (NV)</t>
  </si>
  <si>
    <t xml:space="preserve">    VRN3 - Zařízení staveniště</t>
  </si>
  <si>
    <t>VRN3</t>
  </si>
  <si>
    <t>Zařízení staveniště</t>
  </si>
  <si>
    <t>03120300011</t>
  </si>
  <si>
    <t xml:space="preserve">Vybudování zařízení staveniště  </t>
  </si>
  <si>
    <t>1496380257</t>
  </si>
  <si>
    <t>" Náklady spojené s případným:  "</t>
  </si>
  <si>
    <t>"  1/vypracováním projektové dokumentace "</t>
  </si>
  <si>
    <t>" zařízení  staveniště (dále jen ZS) "</t>
  </si>
  <si>
    <t>" 2/ zřízením přípojek energií k objektům  ZS "</t>
  </si>
  <si>
    <t>" 3/ vybudov. měřících odběrných míst  ZS "</t>
  </si>
  <si>
    <t>" 4/ příprava území pro objekty   ZS "</t>
  </si>
  <si>
    <t>" 5/ vlastní vybudování objektů   ZS "</t>
  </si>
  <si>
    <t>" Součástí je i projednání a povolení "</t>
  </si>
  <si>
    <t>" dle TZ -ZOV ad. b),c), f,) h)  "</t>
  </si>
  <si>
    <t>03290300011</t>
  </si>
  <si>
    <t>Provoz zařízení  staveniště</t>
  </si>
  <si>
    <t>1348415663</t>
  </si>
  <si>
    <t>" 1/ náklady na vybavení objektů   ZS "</t>
  </si>
  <si>
    <t>" 2/ náklady na energie spotřebované "</t>
  </si>
  <si>
    <t>"     dodavatelem v rámci provozu ZS</t>
  </si>
  <si>
    <t>" 3/ náklady na potřebný úklid v prostorách ZS "</t>
  </si>
  <si>
    <t>" 4/ náklady na nutnou údržbu a opravy na "</t>
  </si>
  <si>
    <t>"  objektech ZS a přípojkách energiií "</t>
  </si>
  <si>
    <t>03920300011</t>
  </si>
  <si>
    <t>Odstranění zařízení staveniště</t>
  </si>
  <si>
    <t>-709301237</t>
  </si>
  <si>
    <t>" 1/ odstranění ZS vč.přípojek energií a jejich odvoz "</t>
  </si>
  <si>
    <t>" 2/ náklady na úpravu povrchů po odstran.ZS "</t>
  </si>
  <si>
    <t>" 3/ úklid ploch, na kterých bylo ZS provozováno 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</si>
  <si>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</si>
  <si>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</si>
  <si>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</si>
  <si>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</si>
  <si>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</si>
  <si>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</si>
  <si>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</si>
  <si>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</si>
  <si>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</si>
  <si>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</si>
  <si>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</t>
  </si>
  <si>
    <t>Stavební objekt pozemní</t>
  </si>
  <si>
    <t>Stavební objekt inženýrský</t>
  </si>
  <si>
    <t>PRO</t>
  </si>
  <si>
    <t>Provozní soubor</t>
  </si>
  <si>
    <t>Vedlejší a ostatní náklady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</si>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</sst>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F000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b/>
      <sz val="10"/>
      <color rgb="FF003366"/>
      <name val="Trebuchet MS"/>
    </font>
    <font>
      <sz val="10"/>
      <color rgb="FF969696"/>
      <name val="Trebuchet MS"/>
    </font>
    <font>
      <sz val="18"/>
      <color theme="10"/>
      <name val="Wingdings 2"/>
    </font>
    <font>
      <sz val="10"/>
      <color theme="10"/>
      <name val="Trebuchet MS"/>
    </font>
    <font>
      <sz val="8"/>
      <color rgb="FF0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3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left" vertical="center"/>
    </xf>
    <xf numFmtId="0" fontId="16" fillId="3" borderId="0" xfId="1" applyFont="1" applyFill="1" applyAlignment="1" applyProtection="1">
      <alignment vertical="center"/>
    </xf>
    <xf numFmtId="0" fontId="51" fillId="3" borderId="0" xfId="1" applyFill="1"/>
    <xf numFmtId="0" fontId="0" fillId="3" borderId="0" xfId="0" applyFill="1"/>
    <xf numFmtId="0" fontId="14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2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4" fillId="0" borderId="18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2" fillId="0" borderId="18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9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3" fillId="0" borderId="0" xfId="1" applyFont="1" applyAlignment="1">
      <alignment horizontal="center" vertical="center"/>
    </xf>
    <xf numFmtId="4" fontId="32" fillId="0" borderId="23" xfId="0" applyNumberFormat="1" applyFont="1" applyBorder="1" applyAlignment="1" applyProtection="1">
      <alignment vertical="center"/>
    </xf>
    <xf numFmtId="4" fontId="32" fillId="0" borderId="24" xfId="0" applyNumberFormat="1" applyFont="1" applyBorder="1" applyAlignment="1" applyProtection="1">
      <alignment vertical="center"/>
    </xf>
    <xf numFmtId="166" fontId="32" fillId="0" borderId="24" xfId="0" applyNumberFormat="1" applyFont="1" applyBorder="1" applyAlignment="1" applyProtection="1">
      <alignment vertical="center"/>
    </xf>
    <xf numFmtId="4" fontId="32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34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35" fillId="0" borderId="0" xfId="0" applyFont="1" applyAlignment="1">
      <alignment horizontal="left" vertical="center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7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5" fillId="0" borderId="0" xfId="0" applyNumberFormat="1" applyFont="1" applyAlignment="1" applyProtection="1"/>
    <xf numFmtId="166" fontId="38" fillId="0" borderId="16" xfId="0" applyNumberFormat="1" applyFont="1" applyBorder="1" applyAlignment="1" applyProtection="1"/>
    <xf numFmtId="166" fontId="38" fillId="0" borderId="17" xfId="0" applyNumberFormat="1" applyFont="1" applyBorder="1" applyAlignment="1" applyProtection="1"/>
    <xf numFmtId="4" fontId="39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4" fontId="7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0" fillId="0" borderId="0" xfId="0" applyFont="1" applyAlignment="1" applyProtection="1">
      <alignment horizontal="left" vertical="center"/>
    </xf>
    <xf numFmtId="0" fontId="41" fillId="0" borderId="0" xfId="0" applyFont="1" applyAlignment="1" applyProtection="1">
      <alignment horizontal="left" vertical="center"/>
    </xf>
    <xf numFmtId="0" fontId="41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0" fillId="0" borderId="0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>
      <alignment horizontal="left" vertical="center" wrapText="1"/>
    </xf>
    <xf numFmtId="167" fontId="12" fillId="0" borderId="0" xfId="0" applyNumberFormat="1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5" xfId="0" applyFont="1" applyBorder="1" applyAlignment="1">
      <alignment vertical="center"/>
    </xf>
    <xf numFmtId="0" fontId="12" fillId="0" borderId="18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 wrapText="1"/>
    </xf>
    <xf numFmtId="167" fontId="11" fillId="0" borderId="0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43" fillId="0" borderId="28" xfId="0" applyFont="1" applyBorder="1" applyAlignment="1" applyProtection="1">
      <alignment horizontal="center" vertical="center"/>
    </xf>
    <xf numFmtId="49" fontId="43" fillId="0" borderId="28" xfId="0" applyNumberFormat="1" applyFont="1" applyBorder="1" applyAlignment="1" applyProtection="1">
      <alignment horizontal="left" vertical="center" wrapText="1"/>
    </xf>
    <xf numFmtId="0" fontId="43" fillId="0" borderId="28" xfId="0" applyFont="1" applyBorder="1" applyAlignment="1" applyProtection="1">
      <alignment horizontal="left" vertical="center" wrapText="1"/>
    </xf>
    <xf numFmtId="0" fontId="43" fillId="0" borderId="28" xfId="0" applyFont="1" applyBorder="1" applyAlignment="1" applyProtection="1">
      <alignment horizontal="center" vertical="center" wrapText="1"/>
    </xf>
    <xf numFmtId="167" fontId="43" fillId="0" borderId="28" xfId="0" applyNumberFormat="1" applyFont="1" applyBorder="1" applyAlignment="1" applyProtection="1">
      <alignment vertical="center"/>
    </xf>
    <xf numFmtId="4" fontId="43" fillId="4" borderId="28" xfId="0" applyNumberFormat="1" applyFont="1" applyFill="1" applyBorder="1" applyAlignment="1" applyProtection="1">
      <alignment vertical="center"/>
      <protection locked="0"/>
    </xf>
    <xf numFmtId="4" fontId="43" fillId="0" borderId="28" xfId="0" applyNumberFormat="1" applyFont="1" applyBorder="1" applyAlignment="1" applyProtection="1">
      <alignment vertical="center"/>
    </xf>
    <xf numFmtId="0" fontId="43" fillId="0" borderId="5" xfId="0" applyFont="1" applyBorder="1" applyAlignment="1">
      <alignment vertical="center"/>
    </xf>
    <xf numFmtId="0" fontId="43" fillId="4" borderId="28" xfId="0" applyFont="1" applyFill="1" applyBorder="1" applyAlignment="1" applyProtection="1">
      <alignment horizontal="left" vertical="center"/>
      <protection locked="0"/>
    </xf>
    <xf numFmtId="0" fontId="43" fillId="0" borderId="0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horizontal="left" vertical="center"/>
    </xf>
    <xf numFmtId="0" fontId="4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12" fillId="0" borderId="23" xfId="0" applyFont="1" applyBorder="1" applyAlignment="1" applyProtection="1">
      <alignment vertical="center"/>
    </xf>
    <xf numFmtId="0" fontId="12" fillId="0" borderId="24" xfId="0" applyFont="1" applyBorder="1" applyAlignment="1" applyProtection="1">
      <alignment vertical="center"/>
    </xf>
    <xf numFmtId="0" fontId="12" fillId="0" borderId="25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44" fillId="0" borderId="29" xfId="0" applyFont="1" applyBorder="1" applyAlignment="1" applyProtection="1">
      <alignment vertical="center" wrapText="1"/>
      <protection locked="0"/>
    </xf>
    <xf numFmtId="0" fontId="44" fillId="0" borderId="30" xfId="0" applyFont="1" applyBorder="1" applyAlignment="1" applyProtection="1">
      <alignment vertical="center" wrapText="1"/>
      <protection locked="0"/>
    </xf>
    <xf numFmtId="0" fontId="44" fillId="0" borderId="31" xfId="0" applyFont="1" applyBorder="1" applyAlignment="1" applyProtection="1">
      <alignment vertical="center" wrapText="1"/>
      <protection locked="0"/>
    </xf>
    <xf numFmtId="0" fontId="44" fillId="0" borderId="32" xfId="0" applyFont="1" applyBorder="1" applyAlignment="1" applyProtection="1">
      <alignment horizontal="center" vertical="center" wrapText="1"/>
      <protection locked="0"/>
    </xf>
    <xf numFmtId="0" fontId="44" fillId="0" borderId="33" xfId="0" applyFont="1" applyBorder="1" applyAlignment="1" applyProtection="1">
      <alignment horizontal="center" vertical="center" wrapText="1"/>
      <protection locked="0"/>
    </xf>
    <xf numFmtId="0" fontId="44" fillId="0" borderId="32" xfId="0" applyFont="1" applyBorder="1" applyAlignment="1" applyProtection="1">
      <alignment vertical="center" wrapText="1"/>
      <protection locked="0"/>
    </xf>
    <xf numFmtId="0" fontId="44" fillId="0" borderId="33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left" vertical="center" wrapText="1"/>
      <protection locked="0"/>
    </xf>
    <xf numFmtId="0" fontId="47" fillId="0" borderId="32" xfId="0" applyFont="1" applyBorder="1" applyAlignment="1" applyProtection="1">
      <alignment vertical="center" wrapText="1"/>
      <protection locked="0"/>
    </xf>
    <xf numFmtId="0" fontId="47" fillId="0" borderId="1" xfId="0" applyFont="1" applyBorder="1" applyAlignment="1" applyProtection="1">
      <alignment vertical="center" wrapText="1"/>
      <protection locked="0"/>
    </xf>
    <xf numFmtId="0" fontId="47" fillId="0" borderId="1" xfId="0" applyFont="1" applyBorder="1" applyAlignment="1" applyProtection="1">
      <alignment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49" fontId="47" fillId="0" borderId="1" xfId="0" applyNumberFormat="1" applyFont="1" applyBorder="1" applyAlignment="1" applyProtection="1">
      <alignment vertical="center" wrapText="1"/>
      <protection locked="0"/>
    </xf>
    <xf numFmtId="0" fontId="44" fillId="0" borderId="35" xfId="0" applyFont="1" applyBorder="1" applyAlignment="1" applyProtection="1">
      <alignment vertical="center" wrapText="1"/>
      <protection locked="0"/>
    </xf>
    <xf numFmtId="0" fontId="48" fillId="0" borderId="34" xfId="0" applyFont="1" applyBorder="1" applyAlignment="1" applyProtection="1">
      <alignment vertical="center" wrapText="1"/>
      <protection locked="0"/>
    </xf>
    <xf numFmtId="0" fontId="44" fillId="0" borderId="36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top"/>
      <protection locked="0"/>
    </xf>
    <xf numFmtId="0" fontId="44" fillId="0" borderId="0" xfId="0" applyFont="1" applyAlignment="1" applyProtection="1">
      <alignment vertical="top"/>
      <protection locked="0"/>
    </xf>
    <xf numFmtId="0" fontId="44" fillId="0" borderId="29" xfId="0" applyFont="1" applyBorder="1" applyAlignment="1" applyProtection="1">
      <alignment horizontal="left" vertical="center"/>
      <protection locked="0"/>
    </xf>
    <xf numFmtId="0" fontId="44" fillId="0" borderId="30" xfId="0" applyFont="1" applyBorder="1" applyAlignment="1" applyProtection="1">
      <alignment horizontal="left" vertical="center"/>
      <protection locked="0"/>
    </xf>
    <xf numFmtId="0" fontId="44" fillId="0" borderId="31" xfId="0" applyFont="1" applyBorder="1" applyAlignment="1" applyProtection="1">
      <alignment horizontal="left" vertical="center"/>
      <protection locked="0"/>
    </xf>
    <xf numFmtId="0" fontId="44" fillId="0" borderId="32" xfId="0" applyFont="1" applyBorder="1" applyAlignment="1" applyProtection="1">
      <alignment horizontal="left" vertical="center"/>
      <protection locked="0"/>
    </xf>
    <xf numFmtId="0" fontId="44" fillId="0" borderId="33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center" vertical="center"/>
      <protection locked="0"/>
    </xf>
    <xf numFmtId="0" fontId="49" fillId="0" borderId="34" xfId="0" applyFont="1" applyBorder="1" applyAlignment="1" applyProtection="1">
      <alignment horizontal="left" vertical="center"/>
      <protection locked="0"/>
    </xf>
    <xf numFmtId="0" fontId="50" fillId="0" borderId="1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2" borderId="1" xfId="0" applyFont="1" applyFill="1" applyBorder="1" applyAlignment="1" applyProtection="1">
      <alignment horizontal="left" vertical="center"/>
      <protection locked="0"/>
    </xf>
    <xf numFmtId="0" fontId="47" fillId="2" borderId="1" xfId="0" applyFont="1" applyFill="1" applyBorder="1" applyAlignment="1" applyProtection="1">
      <alignment horizontal="center" vertical="center"/>
      <protection locked="0"/>
    </xf>
    <xf numFmtId="0" fontId="44" fillId="0" borderId="35" xfId="0" applyFont="1" applyBorder="1" applyAlignment="1" applyProtection="1">
      <alignment horizontal="left" vertical="center"/>
      <protection locked="0"/>
    </xf>
    <xf numFmtId="0" fontId="48" fillId="0" borderId="34" xfId="0" applyFont="1" applyBorder="1" applyAlignment="1" applyProtection="1">
      <alignment horizontal="left" vertical="center"/>
      <protection locked="0"/>
    </xf>
    <xf numFmtId="0" fontId="44" fillId="0" borderId="36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8" fillId="0" borderId="1" xfId="0" applyFont="1" applyBorder="1" applyAlignment="1" applyProtection="1">
      <alignment horizontal="left" vertical="center"/>
      <protection locked="0"/>
    </xf>
    <xf numFmtId="0" fontId="49" fillId="0" borderId="1" xfId="0" applyFont="1" applyBorder="1" applyAlignment="1" applyProtection="1">
      <alignment horizontal="left" vertical="center"/>
      <protection locked="0"/>
    </xf>
    <xf numFmtId="0" fontId="47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44" fillId="0" borderId="29" xfId="0" applyFont="1" applyBorder="1" applyAlignment="1" applyProtection="1">
      <alignment horizontal="left" vertical="center" wrapText="1"/>
      <protection locked="0"/>
    </xf>
    <xf numFmtId="0" fontId="44" fillId="0" borderId="30" xfId="0" applyFont="1" applyBorder="1" applyAlignment="1" applyProtection="1">
      <alignment horizontal="left" vertical="center" wrapText="1"/>
      <protection locked="0"/>
    </xf>
    <xf numFmtId="0" fontId="44" fillId="0" borderId="31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9" fillId="0" borderId="32" xfId="0" applyFont="1" applyBorder="1" applyAlignment="1" applyProtection="1">
      <alignment horizontal="left" vertical="center" wrapText="1"/>
      <protection locked="0"/>
    </xf>
    <xf numFmtId="0" fontId="49" fillId="0" borderId="33" xfId="0" applyFont="1" applyBorder="1" applyAlignment="1" applyProtection="1">
      <alignment horizontal="left" vertical="center" wrapText="1"/>
      <protection locked="0"/>
    </xf>
    <xf numFmtId="0" fontId="47" fillId="0" borderId="32" xfId="0" applyFont="1" applyBorder="1" applyAlignment="1" applyProtection="1">
      <alignment horizontal="left" vertical="center" wrapText="1"/>
      <protection locked="0"/>
    </xf>
    <xf numFmtId="0" fontId="47" fillId="0" borderId="33" xfId="0" applyFont="1" applyBorder="1" applyAlignment="1" applyProtection="1">
      <alignment horizontal="left" vertical="center" wrapText="1"/>
      <protection locked="0"/>
    </xf>
    <xf numFmtId="0" fontId="47" fillId="0" borderId="33" xfId="0" applyFont="1" applyBorder="1" applyAlignment="1" applyProtection="1">
      <alignment horizontal="left" vertical="center"/>
      <protection locked="0"/>
    </xf>
    <xf numFmtId="0" fontId="47" fillId="0" borderId="35" xfId="0" applyFont="1" applyBorder="1" applyAlignment="1" applyProtection="1">
      <alignment horizontal="left" vertical="center" wrapText="1"/>
      <protection locked="0"/>
    </xf>
    <xf numFmtId="0" fontId="47" fillId="0" borderId="34" xfId="0" applyFont="1" applyBorder="1" applyAlignment="1" applyProtection="1">
      <alignment horizontal="left" vertical="center" wrapText="1"/>
      <protection locked="0"/>
    </xf>
    <xf numFmtId="0" fontId="47" fillId="0" borderId="36" xfId="0" applyFont="1" applyBorder="1" applyAlignment="1" applyProtection="1">
      <alignment horizontal="left" vertical="center" wrapText="1"/>
      <protection locked="0"/>
    </xf>
    <xf numFmtId="0" fontId="47" fillId="0" borderId="1" xfId="0" applyFont="1" applyBorder="1" applyAlignment="1" applyProtection="1">
      <alignment horizontal="left" vertical="top"/>
      <protection locked="0"/>
    </xf>
    <xf numFmtId="0" fontId="47" fillId="0" borderId="1" xfId="0" applyFont="1" applyBorder="1" applyAlignment="1" applyProtection="1">
      <alignment horizontal="center" vertical="top"/>
      <protection locked="0"/>
    </xf>
    <xf numFmtId="0" fontId="47" fillId="0" borderId="35" xfId="0" applyFont="1" applyBorder="1" applyAlignment="1" applyProtection="1">
      <alignment horizontal="left" vertical="center"/>
      <protection locked="0"/>
    </xf>
    <xf numFmtId="0" fontId="47" fillId="0" borderId="36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vertical="center"/>
      <protection locked="0"/>
    </xf>
    <xf numFmtId="0" fontId="46" fillId="0" borderId="1" xfId="0" applyFont="1" applyBorder="1" applyAlignment="1" applyProtection="1">
      <alignment vertical="center"/>
      <protection locked="0"/>
    </xf>
    <xf numFmtId="0" fontId="49" fillId="0" borderId="34" xfId="0" applyFont="1" applyBorder="1" applyAlignment="1" applyProtection="1">
      <alignment vertical="center"/>
      <protection locked="0"/>
    </xf>
    <xf numFmtId="0" fontId="46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7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6" fillId="0" borderId="34" xfId="0" applyFont="1" applyBorder="1" applyAlignment="1" applyProtection="1">
      <alignment horizontal="left"/>
      <protection locked="0"/>
    </xf>
    <xf numFmtId="0" fontId="49" fillId="0" borderId="34" xfId="0" applyFont="1" applyBorder="1" applyAlignment="1" applyProtection="1">
      <protection locked="0"/>
    </xf>
    <xf numFmtId="0" fontId="44" fillId="0" borderId="32" xfId="0" applyFont="1" applyBorder="1" applyAlignment="1" applyProtection="1">
      <alignment vertical="top"/>
      <protection locked="0"/>
    </xf>
    <xf numFmtId="0" fontId="44" fillId="0" borderId="33" xfId="0" applyFont="1" applyBorder="1" applyAlignment="1" applyProtection="1">
      <alignment vertical="top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left" vertical="top"/>
      <protection locked="0"/>
    </xf>
    <xf numFmtId="0" fontId="44" fillId="0" borderId="35" xfId="0" applyFont="1" applyBorder="1" applyAlignment="1" applyProtection="1">
      <alignment vertical="top"/>
      <protection locked="0"/>
    </xf>
    <xf numFmtId="0" fontId="44" fillId="0" borderId="34" xfId="0" applyFont="1" applyBorder="1" applyAlignment="1" applyProtection="1">
      <alignment vertical="top"/>
      <protection locked="0"/>
    </xf>
    <xf numFmtId="0" fontId="44" fillId="0" borderId="36" xfId="0" applyFont="1" applyBorder="1" applyAlignment="1" applyProtection="1">
      <alignment vertical="top"/>
      <protection locked="0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2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34" fillId="3" borderId="0" xfId="1" applyFont="1" applyFill="1" applyAlignment="1">
      <alignment vertical="center"/>
    </xf>
    <xf numFmtId="0" fontId="20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 wrapText="1"/>
      <protection locked="0"/>
    </xf>
    <xf numFmtId="0" fontId="47" fillId="0" borderId="1" xfId="0" applyFont="1" applyBorder="1" applyAlignment="1" applyProtection="1">
      <alignment horizontal="left" vertical="top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 wrapText="1"/>
      <protection locked="0"/>
    </xf>
    <xf numFmtId="49" fontId="47" fillId="0" borderId="1" xfId="0" applyNumberFormat="1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0" fontId="46" fillId="0" borderId="34" xfId="0" applyFont="1" applyBorder="1" applyAlignment="1" applyProtection="1">
      <alignment horizontal="left"/>
      <protection locked="0"/>
    </xf>
    <xf numFmtId="0" fontId="46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M77"/>
  <sheetViews>
    <sheetView showGridLines="0" tabSelected="1" workbookViewId="0">
      <pane ySplit="1" topLeftCell="A2" activePane="bottomLeft" state="frozen"/>
      <selection pane="bottomLeft" activeCell="A2" sqref="A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7" t="s">
        <v>0</v>
      </c>
      <c r="B1" s="18"/>
      <c r="C1" s="18"/>
      <c r="D1" s="19" t="s">
        <v>1</v>
      </c>
      <c r="E1" s="18"/>
      <c r="F1" s="18"/>
      <c r="G1" s="18"/>
      <c r="H1" s="18"/>
      <c r="I1" s="18"/>
      <c r="J1" s="18"/>
      <c r="K1" s="20" t="s">
        <v>2</v>
      </c>
      <c r="L1" s="20"/>
      <c r="M1" s="20"/>
      <c r="N1" s="20"/>
      <c r="O1" s="20"/>
      <c r="P1" s="20"/>
      <c r="Q1" s="20"/>
      <c r="R1" s="20"/>
      <c r="S1" s="20"/>
      <c r="T1" s="18"/>
      <c r="U1" s="18"/>
      <c r="V1" s="18"/>
      <c r="W1" s="20" t="s">
        <v>3</v>
      </c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1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3" t="s">
        <v>4</v>
      </c>
      <c r="BB1" s="23" t="s">
        <v>5</v>
      </c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T1" s="24" t="s">
        <v>6</v>
      </c>
      <c r="BU1" s="24" t="s">
        <v>6</v>
      </c>
      <c r="BV1" s="24" t="s">
        <v>7</v>
      </c>
    </row>
    <row r="2" spans="1:74" ht="36.950000000000003" customHeight="1"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  <c r="BC2" s="415"/>
      <c r="BD2" s="415"/>
      <c r="BE2" s="415"/>
      <c r="BS2" s="25" t="s">
        <v>8</v>
      </c>
      <c r="BT2" s="25" t="s">
        <v>9</v>
      </c>
    </row>
    <row r="3" spans="1:74" ht="6.95" customHeight="1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8"/>
      <c r="BS3" s="25" t="s">
        <v>8</v>
      </c>
      <c r="BT3" s="25" t="s">
        <v>10</v>
      </c>
    </row>
    <row r="4" spans="1:74" ht="36.950000000000003" customHeight="1">
      <c r="B4" s="29"/>
      <c r="C4" s="30"/>
      <c r="D4" s="31" t="s">
        <v>11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2"/>
      <c r="AS4" s="33" t="s">
        <v>12</v>
      </c>
      <c r="BE4" s="34" t="s">
        <v>13</v>
      </c>
      <c r="BS4" s="25" t="s">
        <v>14</v>
      </c>
    </row>
    <row r="5" spans="1:74" ht="14.45" customHeight="1">
      <c r="B5" s="29"/>
      <c r="C5" s="30"/>
      <c r="D5" s="35" t="s">
        <v>15</v>
      </c>
      <c r="E5" s="30"/>
      <c r="F5" s="30"/>
      <c r="G5" s="30"/>
      <c r="H5" s="30"/>
      <c r="I5" s="30"/>
      <c r="J5" s="30"/>
      <c r="K5" s="375" t="s">
        <v>16</v>
      </c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0"/>
      <c r="AQ5" s="32"/>
      <c r="BE5" s="373" t="s">
        <v>17</v>
      </c>
      <c r="BS5" s="25" t="s">
        <v>8</v>
      </c>
    </row>
    <row r="6" spans="1:74" ht="36.950000000000003" customHeight="1">
      <c r="B6" s="29"/>
      <c r="C6" s="30"/>
      <c r="D6" s="37" t="s">
        <v>18</v>
      </c>
      <c r="E6" s="30"/>
      <c r="F6" s="30"/>
      <c r="G6" s="30"/>
      <c r="H6" s="30"/>
      <c r="I6" s="30"/>
      <c r="J6" s="30"/>
      <c r="K6" s="377" t="s">
        <v>19</v>
      </c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30"/>
      <c r="AQ6" s="32"/>
      <c r="BE6" s="374"/>
      <c r="BS6" s="25" t="s">
        <v>8</v>
      </c>
    </row>
    <row r="7" spans="1:74" ht="14.45" customHeight="1">
      <c r="B7" s="29"/>
      <c r="C7" s="30"/>
      <c r="D7" s="38" t="s">
        <v>20</v>
      </c>
      <c r="E7" s="30"/>
      <c r="F7" s="30"/>
      <c r="G7" s="30"/>
      <c r="H7" s="30"/>
      <c r="I7" s="30"/>
      <c r="J7" s="30"/>
      <c r="K7" s="36" t="s">
        <v>21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8" t="s">
        <v>22</v>
      </c>
      <c r="AL7" s="30"/>
      <c r="AM7" s="30"/>
      <c r="AN7" s="36" t="s">
        <v>23</v>
      </c>
      <c r="AO7" s="30"/>
      <c r="AP7" s="30"/>
      <c r="AQ7" s="32"/>
      <c r="BE7" s="374"/>
      <c r="BS7" s="25" t="s">
        <v>8</v>
      </c>
    </row>
    <row r="8" spans="1:74" ht="14.45" customHeight="1">
      <c r="B8" s="29"/>
      <c r="C8" s="30"/>
      <c r="D8" s="38" t="s">
        <v>24</v>
      </c>
      <c r="E8" s="30"/>
      <c r="F8" s="30"/>
      <c r="G8" s="30"/>
      <c r="H8" s="30"/>
      <c r="I8" s="30"/>
      <c r="J8" s="30"/>
      <c r="K8" s="36" t="s">
        <v>25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8" t="s">
        <v>26</v>
      </c>
      <c r="AL8" s="30"/>
      <c r="AM8" s="30"/>
      <c r="AN8" s="39" t="s">
        <v>27</v>
      </c>
      <c r="AO8" s="30"/>
      <c r="AP8" s="30"/>
      <c r="AQ8" s="32"/>
      <c r="BE8" s="374"/>
      <c r="BS8" s="25" t="s">
        <v>8</v>
      </c>
    </row>
    <row r="9" spans="1:74" ht="29.25" customHeight="1">
      <c r="B9" s="29"/>
      <c r="C9" s="30"/>
      <c r="D9" s="35" t="s">
        <v>28</v>
      </c>
      <c r="E9" s="30"/>
      <c r="F9" s="30"/>
      <c r="G9" s="30"/>
      <c r="H9" s="30"/>
      <c r="I9" s="30"/>
      <c r="J9" s="30"/>
      <c r="K9" s="40" t="s">
        <v>29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5" t="s">
        <v>30</v>
      </c>
      <c r="AL9" s="30"/>
      <c r="AM9" s="30"/>
      <c r="AN9" s="40" t="s">
        <v>31</v>
      </c>
      <c r="AO9" s="30"/>
      <c r="AP9" s="30"/>
      <c r="AQ9" s="32"/>
      <c r="BE9" s="374"/>
      <c r="BS9" s="25" t="s">
        <v>8</v>
      </c>
    </row>
    <row r="10" spans="1:74" ht="14.45" customHeight="1">
      <c r="B10" s="29"/>
      <c r="C10" s="30"/>
      <c r="D10" s="38" t="s">
        <v>32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8" t="s">
        <v>33</v>
      </c>
      <c r="AL10" s="30"/>
      <c r="AM10" s="30"/>
      <c r="AN10" s="36" t="s">
        <v>34</v>
      </c>
      <c r="AO10" s="30"/>
      <c r="AP10" s="30"/>
      <c r="AQ10" s="32"/>
      <c r="BE10" s="374"/>
      <c r="BS10" s="25" t="s">
        <v>8</v>
      </c>
    </row>
    <row r="11" spans="1:74" ht="18.399999999999999" customHeight="1">
      <c r="B11" s="29"/>
      <c r="C11" s="30"/>
      <c r="D11" s="30"/>
      <c r="E11" s="36" t="s">
        <v>35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8" t="s">
        <v>36</v>
      </c>
      <c r="AL11" s="30"/>
      <c r="AM11" s="30"/>
      <c r="AN11" s="36" t="s">
        <v>37</v>
      </c>
      <c r="AO11" s="30"/>
      <c r="AP11" s="30"/>
      <c r="AQ11" s="32"/>
      <c r="BE11" s="374"/>
      <c r="BS11" s="25" t="s">
        <v>8</v>
      </c>
    </row>
    <row r="12" spans="1:74" ht="6.95" customHeight="1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2"/>
      <c r="BE12" s="374"/>
      <c r="BS12" s="25" t="s">
        <v>8</v>
      </c>
    </row>
    <row r="13" spans="1:74" ht="14.45" customHeight="1">
      <c r="B13" s="29"/>
      <c r="C13" s="30"/>
      <c r="D13" s="38" t="s">
        <v>38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8" t="s">
        <v>33</v>
      </c>
      <c r="AL13" s="30"/>
      <c r="AM13" s="30"/>
      <c r="AN13" s="41" t="s">
        <v>39</v>
      </c>
      <c r="AO13" s="30"/>
      <c r="AP13" s="30"/>
      <c r="AQ13" s="32"/>
      <c r="BE13" s="374"/>
      <c r="BS13" s="25" t="s">
        <v>8</v>
      </c>
    </row>
    <row r="14" spans="1:74" ht="15">
      <c r="B14" s="29"/>
      <c r="C14" s="30"/>
      <c r="D14" s="30"/>
      <c r="E14" s="378" t="s">
        <v>39</v>
      </c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79"/>
      <c r="AH14" s="379"/>
      <c r="AI14" s="379"/>
      <c r="AJ14" s="379"/>
      <c r="AK14" s="38" t="s">
        <v>36</v>
      </c>
      <c r="AL14" s="30"/>
      <c r="AM14" s="30"/>
      <c r="AN14" s="41" t="s">
        <v>39</v>
      </c>
      <c r="AO14" s="30"/>
      <c r="AP14" s="30"/>
      <c r="AQ14" s="32"/>
      <c r="BE14" s="374"/>
      <c r="BS14" s="25" t="s">
        <v>8</v>
      </c>
    </row>
    <row r="15" spans="1:74" ht="6.95" customHeigh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2"/>
      <c r="BE15" s="374"/>
      <c r="BS15" s="25" t="s">
        <v>6</v>
      </c>
    </row>
    <row r="16" spans="1:74" ht="14.45" customHeight="1">
      <c r="B16" s="29"/>
      <c r="C16" s="30"/>
      <c r="D16" s="38" t="s">
        <v>40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8" t="s">
        <v>33</v>
      </c>
      <c r="AL16" s="30"/>
      <c r="AM16" s="30"/>
      <c r="AN16" s="36" t="s">
        <v>41</v>
      </c>
      <c r="AO16" s="30"/>
      <c r="AP16" s="30"/>
      <c r="AQ16" s="32"/>
      <c r="BE16" s="374"/>
      <c r="BS16" s="25" t="s">
        <v>6</v>
      </c>
    </row>
    <row r="17" spans="2:71" ht="18.399999999999999" customHeight="1">
      <c r="B17" s="29"/>
      <c r="C17" s="30"/>
      <c r="D17" s="30"/>
      <c r="E17" s="36" t="s">
        <v>42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8" t="s">
        <v>36</v>
      </c>
      <c r="AL17" s="30"/>
      <c r="AM17" s="30"/>
      <c r="AN17" s="36" t="s">
        <v>43</v>
      </c>
      <c r="AO17" s="30"/>
      <c r="AP17" s="30"/>
      <c r="AQ17" s="32"/>
      <c r="BE17" s="374"/>
      <c r="BS17" s="25" t="s">
        <v>44</v>
      </c>
    </row>
    <row r="18" spans="2:71" ht="6.95" customHeigh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2"/>
      <c r="BE18" s="374"/>
      <c r="BS18" s="25" t="s">
        <v>45</v>
      </c>
    </row>
    <row r="19" spans="2:71" ht="14.45" customHeight="1">
      <c r="B19" s="29"/>
      <c r="C19" s="30"/>
      <c r="D19" s="38" t="s">
        <v>46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2"/>
      <c r="BE19" s="374"/>
      <c r="BS19" s="25" t="s">
        <v>45</v>
      </c>
    </row>
    <row r="20" spans="2:71" ht="135" customHeight="1">
      <c r="B20" s="29"/>
      <c r="C20" s="30"/>
      <c r="D20" s="30"/>
      <c r="E20" s="380" t="s">
        <v>47</v>
      </c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380"/>
      <c r="AH20" s="380"/>
      <c r="AI20" s="380"/>
      <c r="AJ20" s="380"/>
      <c r="AK20" s="380"/>
      <c r="AL20" s="380"/>
      <c r="AM20" s="380"/>
      <c r="AN20" s="380"/>
      <c r="AO20" s="30"/>
      <c r="AP20" s="30"/>
      <c r="AQ20" s="32"/>
      <c r="BE20" s="374"/>
      <c r="BS20" s="25" t="s">
        <v>44</v>
      </c>
    </row>
    <row r="21" spans="2:71" ht="6.95" customHeight="1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2"/>
      <c r="BE21" s="374"/>
    </row>
    <row r="22" spans="2:71" ht="6.95" customHeight="1">
      <c r="B22" s="29"/>
      <c r="C22" s="30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30"/>
      <c r="AQ22" s="32"/>
      <c r="BE22" s="374"/>
    </row>
    <row r="23" spans="2:71" s="1" customFormat="1" ht="25.9" customHeight="1">
      <c r="B23" s="43"/>
      <c r="C23" s="44"/>
      <c r="D23" s="45" t="s">
        <v>48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381">
        <f>ROUND(AG51,0)</f>
        <v>0</v>
      </c>
      <c r="AL23" s="382"/>
      <c r="AM23" s="382"/>
      <c r="AN23" s="382"/>
      <c r="AO23" s="382"/>
      <c r="AP23" s="44"/>
      <c r="AQ23" s="47"/>
      <c r="BE23" s="374"/>
    </row>
    <row r="24" spans="2:71" s="1" customFormat="1" ht="6.95" customHeight="1"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7"/>
      <c r="BE24" s="374"/>
    </row>
    <row r="25" spans="2:71" s="1" customFormat="1">
      <c r="B25" s="43"/>
      <c r="C25" s="44"/>
      <c r="D25" s="44"/>
      <c r="E25" s="44"/>
      <c r="F25" s="44"/>
      <c r="G25" s="44"/>
      <c r="H25" s="44"/>
      <c r="I25" s="44"/>
      <c r="J25" s="44"/>
      <c r="K25" s="44"/>
      <c r="L25" s="383" t="s">
        <v>49</v>
      </c>
      <c r="M25" s="383"/>
      <c r="N25" s="383"/>
      <c r="O25" s="383"/>
      <c r="P25" s="44"/>
      <c r="Q25" s="44"/>
      <c r="R25" s="44"/>
      <c r="S25" s="44"/>
      <c r="T25" s="44"/>
      <c r="U25" s="44"/>
      <c r="V25" s="44"/>
      <c r="W25" s="383" t="s">
        <v>50</v>
      </c>
      <c r="X25" s="383"/>
      <c r="Y25" s="383"/>
      <c r="Z25" s="383"/>
      <c r="AA25" s="383"/>
      <c r="AB25" s="383"/>
      <c r="AC25" s="383"/>
      <c r="AD25" s="383"/>
      <c r="AE25" s="383"/>
      <c r="AF25" s="44"/>
      <c r="AG25" s="44"/>
      <c r="AH25" s="44"/>
      <c r="AI25" s="44"/>
      <c r="AJ25" s="44"/>
      <c r="AK25" s="383" t="s">
        <v>51</v>
      </c>
      <c r="AL25" s="383"/>
      <c r="AM25" s="383"/>
      <c r="AN25" s="383"/>
      <c r="AO25" s="383"/>
      <c r="AP25" s="44"/>
      <c r="AQ25" s="47"/>
      <c r="BE25" s="374"/>
    </row>
    <row r="26" spans="2:71" s="2" customFormat="1" ht="14.45" customHeight="1">
      <c r="B26" s="49"/>
      <c r="C26" s="50"/>
      <c r="D26" s="51" t="s">
        <v>52</v>
      </c>
      <c r="E26" s="50"/>
      <c r="F26" s="51" t="s">
        <v>53</v>
      </c>
      <c r="G26" s="50"/>
      <c r="H26" s="50"/>
      <c r="I26" s="50"/>
      <c r="J26" s="50"/>
      <c r="K26" s="50"/>
      <c r="L26" s="384">
        <v>0.21</v>
      </c>
      <c r="M26" s="385"/>
      <c r="N26" s="385"/>
      <c r="O26" s="385"/>
      <c r="P26" s="50"/>
      <c r="Q26" s="50"/>
      <c r="R26" s="50"/>
      <c r="S26" s="50"/>
      <c r="T26" s="50"/>
      <c r="U26" s="50"/>
      <c r="V26" s="50"/>
      <c r="W26" s="386">
        <f>ROUND(AZ51,0)</f>
        <v>0</v>
      </c>
      <c r="X26" s="385"/>
      <c r="Y26" s="385"/>
      <c r="Z26" s="385"/>
      <c r="AA26" s="385"/>
      <c r="AB26" s="385"/>
      <c r="AC26" s="385"/>
      <c r="AD26" s="385"/>
      <c r="AE26" s="385"/>
      <c r="AF26" s="50"/>
      <c r="AG26" s="50"/>
      <c r="AH26" s="50"/>
      <c r="AI26" s="50"/>
      <c r="AJ26" s="50"/>
      <c r="AK26" s="386">
        <f>ROUND(AV51,0)</f>
        <v>0</v>
      </c>
      <c r="AL26" s="385"/>
      <c r="AM26" s="385"/>
      <c r="AN26" s="385"/>
      <c r="AO26" s="385"/>
      <c r="AP26" s="50"/>
      <c r="AQ26" s="52"/>
      <c r="BE26" s="374"/>
    </row>
    <row r="27" spans="2:71" s="2" customFormat="1" ht="14.45" customHeight="1">
      <c r="B27" s="49"/>
      <c r="C27" s="50"/>
      <c r="D27" s="50"/>
      <c r="E27" s="50"/>
      <c r="F27" s="51" t="s">
        <v>54</v>
      </c>
      <c r="G27" s="50"/>
      <c r="H27" s="50"/>
      <c r="I27" s="50"/>
      <c r="J27" s="50"/>
      <c r="K27" s="50"/>
      <c r="L27" s="384">
        <v>0.15</v>
      </c>
      <c r="M27" s="385"/>
      <c r="N27" s="385"/>
      <c r="O27" s="385"/>
      <c r="P27" s="50"/>
      <c r="Q27" s="50"/>
      <c r="R27" s="50"/>
      <c r="S27" s="50"/>
      <c r="T27" s="50"/>
      <c r="U27" s="50"/>
      <c r="V27" s="50"/>
      <c r="W27" s="386">
        <f>ROUND(BA51,0)</f>
        <v>0</v>
      </c>
      <c r="X27" s="385"/>
      <c r="Y27" s="385"/>
      <c r="Z27" s="385"/>
      <c r="AA27" s="385"/>
      <c r="AB27" s="385"/>
      <c r="AC27" s="385"/>
      <c r="AD27" s="385"/>
      <c r="AE27" s="385"/>
      <c r="AF27" s="50"/>
      <c r="AG27" s="50"/>
      <c r="AH27" s="50"/>
      <c r="AI27" s="50"/>
      <c r="AJ27" s="50"/>
      <c r="AK27" s="386">
        <f>ROUND(AW51,0)</f>
        <v>0</v>
      </c>
      <c r="AL27" s="385"/>
      <c r="AM27" s="385"/>
      <c r="AN27" s="385"/>
      <c r="AO27" s="385"/>
      <c r="AP27" s="50"/>
      <c r="AQ27" s="52"/>
      <c r="BE27" s="374"/>
    </row>
    <row r="28" spans="2:71" s="2" customFormat="1" ht="14.45" hidden="1" customHeight="1">
      <c r="B28" s="49"/>
      <c r="C28" s="50"/>
      <c r="D28" s="50"/>
      <c r="E28" s="50"/>
      <c r="F28" s="51" t="s">
        <v>55</v>
      </c>
      <c r="G28" s="50"/>
      <c r="H28" s="50"/>
      <c r="I28" s="50"/>
      <c r="J28" s="50"/>
      <c r="K28" s="50"/>
      <c r="L28" s="384">
        <v>0.21</v>
      </c>
      <c r="M28" s="385"/>
      <c r="N28" s="385"/>
      <c r="O28" s="385"/>
      <c r="P28" s="50"/>
      <c r="Q28" s="50"/>
      <c r="R28" s="50"/>
      <c r="S28" s="50"/>
      <c r="T28" s="50"/>
      <c r="U28" s="50"/>
      <c r="V28" s="50"/>
      <c r="W28" s="386">
        <f>ROUND(BB51,0)</f>
        <v>0</v>
      </c>
      <c r="X28" s="385"/>
      <c r="Y28" s="385"/>
      <c r="Z28" s="385"/>
      <c r="AA28" s="385"/>
      <c r="AB28" s="385"/>
      <c r="AC28" s="385"/>
      <c r="AD28" s="385"/>
      <c r="AE28" s="385"/>
      <c r="AF28" s="50"/>
      <c r="AG28" s="50"/>
      <c r="AH28" s="50"/>
      <c r="AI28" s="50"/>
      <c r="AJ28" s="50"/>
      <c r="AK28" s="386">
        <v>0</v>
      </c>
      <c r="AL28" s="385"/>
      <c r="AM28" s="385"/>
      <c r="AN28" s="385"/>
      <c r="AO28" s="385"/>
      <c r="AP28" s="50"/>
      <c r="AQ28" s="52"/>
      <c r="BE28" s="374"/>
    </row>
    <row r="29" spans="2:71" s="2" customFormat="1" ht="14.45" hidden="1" customHeight="1">
      <c r="B29" s="49"/>
      <c r="C29" s="50"/>
      <c r="D29" s="50"/>
      <c r="E29" s="50"/>
      <c r="F29" s="51" t="s">
        <v>56</v>
      </c>
      <c r="G29" s="50"/>
      <c r="H29" s="50"/>
      <c r="I29" s="50"/>
      <c r="J29" s="50"/>
      <c r="K29" s="50"/>
      <c r="L29" s="384">
        <v>0.15</v>
      </c>
      <c r="M29" s="385"/>
      <c r="N29" s="385"/>
      <c r="O29" s="385"/>
      <c r="P29" s="50"/>
      <c r="Q29" s="50"/>
      <c r="R29" s="50"/>
      <c r="S29" s="50"/>
      <c r="T29" s="50"/>
      <c r="U29" s="50"/>
      <c r="V29" s="50"/>
      <c r="W29" s="386">
        <f>ROUND(BC51,0)</f>
        <v>0</v>
      </c>
      <c r="X29" s="385"/>
      <c r="Y29" s="385"/>
      <c r="Z29" s="385"/>
      <c r="AA29" s="385"/>
      <c r="AB29" s="385"/>
      <c r="AC29" s="385"/>
      <c r="AD29" s="385"/>
      <c r="AE29" s="385"/>
      <c r="AF29" s="50"/>
      <c r="AG29" s="50"/>
      <c r="AH29" s="50"/>
      <c r="AI29" s="50"/>
      <c r="AJ29" s="50"/>
      <c r="AK29" s="386">
        <v>0</v>
      </c>
      <c r="AL29" s="385"/>
      <c r="AM29" s="385"/>
      <c r="AN29" s="385"/>
      <c r="AO29" s="385"/>
      <c r="AP29" s="50"/>
      <c r="AQ29" s="52"/>
      <c r="BE29" s="374"/>
    </row>
    <row r="30" spans="2:71" s="2" customFormat="1" ht="14.45" hidden="1" customHeight="1">
      <c r="B30" s="49"/>
      <c r="C30" s="50"/>
      <c r="D30" s="50"/>
      <c r="E30" s="50"/>
      <c r="F30" s="51" t="s">
        <v>57</v>
      </c>
      <c r="G30" s="50"/>
      <c r="H30" s="50"/>
      <c r="I30" s="50"/>
      <c r="J30" s="50"/>
      <c r="K30" s="50"/>
      <c r="L30" s="384">
        <v>0</v>
      </c>
      <c r="M30" s="385"/>
      <c r="N30" s="385"/>
      <c r="O30" s="385"/>
      <c r="P30" s="50"/>
      <c r="Q30" s="50"/>
      <c r="R30" s="50"/>
      <c r="S30" s="50"/>
      <c r="T30" s="50"/>
      <c r="U30" s="50"/>
      <c r="V30" s="50"/>
      <c r="W30" s="386">
        <f>ROUND(BD51,0)</f>
        <v>0</v>
      </c>
      <c r="X30" s="385"/>
      <c r="Y30" s="385"/>
      <c r="Z30" s="385"/>
      <c r="AA30" s="385"/>
      <c r="AB30" s="385"/>
      <c r="AC30" s="385"/>
      <c r="AD30" s="385"/>
      <c r="AE30" s="385"/>
      <c r="AF30" s="50"/>
      <c r="AG30" s="50"/>
      <c r="AH30" s="50"/>
      <c r="AI30" s="50"/>
      <c r="AJ30" s="50"/>
      <c r="AK30" s="386">
        <v>0</v>
      </c>
      <c r="AL30" s="385"/>
      <c r="AM30" s="385"/>
      <c r="AN30" s="385"/>
      <c r="AO30" s="385"/>
      <c r="AP30" s="50"/>
      <c r="AQ30" s="52"/>
      <c r="BE30" s="374"/>
    </row>
    <row r="31" spans="2:71" s="1" customFormat="1" ht="6.95" customHeight="1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7"/>
      <c r="BE31" s="374"/>
    </row>
    <row r="32" spans="2:71" s="1" customFormat="1" ht="25.9" customHeight="1">
      <c r="B32" s="43"/>
      <c r="C32" s="53"/>
      <c r="D32" s="54" t="s">
        <v>58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6" t="s">
        <v>59</v>
      </c>
      <c r="U32" s="55"/>
      <c r="V32" s="55"/>
      <c r="W32" s="55"/>
      <c r="X32" s="387" t="s">
        <v>60</v>
      </c>
      <c r="Y32" s="388"/>
      <c r="Z32" s="388"/>
      <c r="AA32" s="388"/>
      <c r="AB32" s="388"/>
      <c r="AC32" s="55"/>
      <c r="AD32" s="55"/>
      <c r="AE32" s="55"/>
      <c r="AF32" s="55"/>
      <c r="AG32" s="55"/>
      <c r="AH32" s="55"/>
      <c r="AI32" s="55"/>
      <c r="AJ32" s="55"/>
      <c r="AK32" s="389">
        <f>SUM(AK23:AK30)</f>
        <v>0</v>
      </c>
      <c r="AL32" s="388"/>
      <c r="AM32" s="388"/>
      <c r="AN32" s="388"/>
      <c r="AO32" s="390"/>
      <c r="AP32" s="53"/>
      <c r="AQ32" s="57"/>
      <c r="BE32" s="374"/>
    </row>
    <row r="33" spans="2:56" s="1" customFormat="1" ht="6.95" customHeight="1"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7"/>
    </row>
    <row r="34" spans="2:56" s="1" customFormat="1" ht="6.95" customHeight="1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60"/>
    </row>
    <row r="38" spans="2:56" s="1" customFormat="1" ht="6.95" customHeight="1">
      <c r="B38" s="61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3"/>
    </row>
    <row r="39" spans="2:56" s="1" customFormat="1" ht="36.950000000000003" customHeight="1">
      <c r="B39" s="43"/>
      <c r="C39" s="64" t="s">
        <v>61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3"/>
    </row>
    <row r="40" spans="2:56" s="1" customFormat="1" ht="6.95" customHeight="1">
      <c r="B40" s="43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3"/>
    </row>
    <row r="41" spans="2:56" s="3" customFormat="1" ht="14.45" customHeight="1">
      <c r="B41" s="66"/>
      <c r="C41" s="67" t="s">
        <v>15</v>
      </c>
      <c r="D41" s="68"/>
      <c r="E41" s="68"/>
      <c r="F41" s="68"/>
      <c r="G41" s="68"/>
      <c r="H41" s="68"/>
      <c r="I41" s="68"/>
      <c r="J41" s="68"/>
      <c r="K41" s="68"/>
      <c r="L41" s="68" t="str">
        <f>K5</f>
        <v>17063-1-01</v>
      </c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9"/>
    </row>
    <row r="42" spans="2:56" s="4" customFormat="1" ht="36.950000000000003" customHeight="1">
      <c r="B42" s="70"/>
      <c r="C42" s="71" t="s">
        <v>18</v>
      </c>
      <c r="D42" s="72"/>
      <c r="E42" s="72"/>
      <c r="F42" s="72"/>
      <c r="G42" s="72"/>
      <c r="H42" s="72"/>
      <c r="I42" s="72"/>
      <c r="J42" s="72"/>
      <c r="K42" s="72"/>
      <c r="L42" s="391" t="str">
        <f>K6</f>
        <v>STEZKA PRO CHODCE A CYKLISTY ŠUMVALD - LIBINA  ( dělené výdaje)</v>
      </c>
      <c r="M42" s="392"/>
      <c r="N42" s="392"/>
      <c r="O42" s="392"/>
      <c r="P42" s="392"/>
      <c r="Q42" s="392"/>
      <c r="R42" s="392"/>
      <c r="S42" s="392"/>
      <c r="T42" s="392"/>
      <c r="U42" s="392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392"/>
      <c r="AG42" s="392"/>
      <c r="AH42" s="392"/>
      <c r="AI42" s="392"/>
      <c r="AJ42" s="392"/>
      <c r="AK42" s="392"/>
      <c r="AL42" s="392"/>
      <c r="AM42" s="392"/>
      <c r="AN42" s="392"/>
      <c r="AO42" s="392"/>
      <c r="AP42" s="72"/>
      <c r="AQ42" s="72"/>
      <c r="AR42" s="73"/>
    </row>
    <row r="43" spans="2:56" s="1" customFormat="1" ht="6.95" customHeight="1">
      <c r="B43" s="43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3"/>
    </row>
    <row r="44" spans="2:56" s="1" customFormat="1" ht="15">
      <c r="B44" s="43"/>
      <c r="C44" s="67" t="s">
        <v>24</v>
      </c>
      <c r="D44" s="65"/>
      <c r="E44" s="65"/>
      <c r="F44" s="65"/>
      <c r="G44" s="65"/>
      <c r="H44" s="65"/>
      <c r="I44" s="65"/>
      <c r="J44" s="65"/>
      <c r="K44" s="65"/>
      <c r="L44" s="74" t="str">
        <f>IF(K8="","",K8)</f>
        <v>ŠUMVALD - LIBINA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7" t="s">
        <v>26</v>
      </c>
      <c r="AJ44" s="65"/>
      <c r="AK44" s="65"/>
      <c r="AL44" s="65"/>
      <c r="AM44" s="393" t="str">
        <f>IF(AN8= "","",AN8)</f>
        <v>7. 7. 2017</v>
      </c>
      <c r="AN44" s="393"/>
      <c r="AO44" s="65"/>
      <c r="AP44" s="65"/>
      <c r="AQ44" s="65"/>
      <c r="AR44" s="63"/>
    </row>
    <row r="45" spans="2:56" s="1" customFormat="1" ht="6.95" customHeight="1">
      <c r="B45" s="43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3"/>
    </row>
    <row r="46" spans="2:56" s="1" customFormat="1" ht="15">
      <c r="B46" s="43"/>
      <c r="C46" s="67" t="s">
        <v>32</v>
      </c>
      <c r="D46" s="65"/>
      <c r="E46" s="65"/>
      <c r="F46" s="65"/>
      <c r="G46" s="65"/>
      <c r="H46" s="65"/>
      <c r="I46" s="65"/>
      <c r="J46" s="65"/>
      <c r="K46" s="65"/>
      <c r="L46" s="68" t="str">
        <f>IF(E11= "","",E11)</f>
        <v>Obec Šumvald, Obec Libina</v>
      </c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7" t="s">
        <v>40</v>
      </c>
      <c r="AJ46" s="65"/>
      <c r="AK46" s="65"/>
      <c r="AL46" s="65"/>
      <c r="AM46" s="394" t="str">
        <f>IF(E17="","",E17)</f>
        <v xml:space="preserve">EPROJEKT s.r.o., PŘEROV  </v>
      </c>
      <c r="AN46" s="394"/>
      <c r="AO46" s="394"/>
      <c r="AP46" s="394"/>
      <c r="AQ46" s="65"/>
      <c r="AR46" s="63"/>
      <c r="AS46" s="395" t="s">
        <v>62</v>
      </c>
      <c r="AT46" s="396"/>
      <c r="AU46" s="76"/>
      <c r="AV46" s="76"/>
      <c r="AW46" s="76"/>
      <c r="AX46" s="76"/>
      <c r="AY46" s="76"/>
      <c r="AZ46" s="76"/>
      <c r="BA46" s="76"/>
      <c r="BB46" s="76"/>
      <c r="BC46" s="76"/>
      <c r="BD46" s="77"/>
    </row>
    <row r="47" spans="2:56" s="1" customFormat="1" ht="15">
      <c r="B47" s="43"/>
      <c r="C47" s="67" t="s">
        <v>38</v>
      </c>
      <c r="D47" s="65"/>
      <c r="E47" s="65"/>
      <c r="F47" s="65"/>
      <c r="G47" s="65"/>
      <c r="H47" s="65"/>
      <c r="I47" s="65"/>
      <c r="J47" s="65"/>
      <c r="K47" s="65"/>
      <c r="L47" s="68" t="str">
        <f>IF(E14= "Vyplň údaj","",E14)</f>
        <v/>
      </c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3"/>
      <c r="AS47" s="397"/>
      <c r="AT47" s="398"/>
      <c r="AU47" s="78"/>
      <c r="AV47" s="78"/>
      <c r="AW47" s="78"/>
      <c r="AX47" s="78"/>
      <c r="AY47" s="78"/>
      <c r="AZ47" s="78"/>
      <c r="BA47" s="78"/>
      <c r="BB47" s="78"/>
      <c r="BC47" s="78"/>
      <c r="BD47" s="79"/>
    </row>
    <row r="48" spans="2:56" s="1" customFormat="1" ht="10.9" customHeight="1">
      <c r="B48" s="43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3"/>
      <c r="AS48" s="399"/>
      <c r="AT48" s="400"/>
      <c r="AU48" s="44"/>
      <c r="AV48" s="44"/>
      <c r="AW48" s="44"/>
      <c r="AX48" s="44"/>
      <c r="AY48" s="44"/>
      <c r="AZ48" s="44"/>
      <c r="BA48" s="44"/>
      <c r="BB48" s="44"/>
      <c r="BC48" s="44"/>
      <c r="BD48" s="80"/>
    </row>
    <row r="49" spans="1:91" s="1" customFormat="1" ht="29.25" customHeight="1">
      <c r="B49" s="43"/>
      <c r="C49" s="401" t="s">
        <v>63</v>
      </c>
      <c r="D49" s="402"/>
      <c r="E49" s="402"/>
      <c r="F49" s="402"/>
      <c r="G49" s="402"/>
      <c r="H49" s="81"/>
      <c r="I49" s="403" t="s">
        <v>64</v>
      </c>
      <c r="J49" s="402"/>
      <c r="K49" s="402"/>
      <c r="L49" s="402"/>
      <c r="M49" s="402"/>
      <c r="N49" s="402"/>
      <c r="O49" s="402"/>
      <c r="P49" s="402"/>
      <c r="Q49" s="402"/>
      <c r="R49" s="402"/>
      <c r="S49" s="402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  <c r="AD49" s="402"/>
      <c r="AE49" s="402"/>
      <c r="AF49" s="402"/>
      <c r="AG49" s="404" t="s">
        <v>65</v>
      </c>
      <c r="AH49" s="402"/>
      <c r="AI49" s="402"/>
      <c r="AJ49" s="402"/>
      <c r="AK49" s="402"/>
      <c r="AL49" s="402"/>
      <c r="AM49" s="402"/>
      <c r="AN49" s="403" t="s">
        <v>66</v>
      </c>
      <c r="AO49" s="402"/>
      <c r="AP49" s="402"/>
      <c r="AQ49" s="82" t="s">
        <v>67</v>
      </c>
      <c r="AR49" s="63"/>
      <c r="AS49" s="83" t="s">
        <v>68</v>
      </c>
      <c r="AT49" s="84" t="s">
        <v>69</v>
      </c>
      <c r="AU49" s="84" t="s">
        <v>70</v>
      </c>
      <c r="AV49" s="84" t="s">
        <v>71</v>
      </c>
      <c r="AW49" s="84" t="s">
        <v>72</v>
      </c>
      <c r="AX49" s="84" t="s">
        <v>73</v>
      </c>
      <c r="AY49" s="84" t="s">
        <v>74</v>
      </c>
      <c r="AZ49" s="84" t="s">
        <v>75</v>
      </c>
      <c r="BA49" s="84" t="s">
        <v>76</v>
      </c>
      <c r="BB49" s="84" t="s">
        <v>77</v>
      </c>
      <c r="BC49" s="84" t="s">
        <v>78</v>
      </c>
      <c r="BD49" s="85" t="s">
        <v>79</v>
      </c>
    </row>
    <row r="50" spans="1:91" s="1" customFormat="1" ht="10.9" customHeight="1">
      <c r="B50" s="43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3"/>
      <c r="AS50" s="86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8"/>
    </row>
    <row r="51" spans="1:91" s="4" customFormat="1" ht="32.450000000000003" customHeight="1">
      <c r="B51" s="70"/>
      <c r="C51" s="89" t="s">
        <v>80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413">
        <f>ROUND(AG52+AG66+AG71,0)</f>
        <v>0</v>
      </c>
      <c r="AH51" s="413"/>
      <c r="AI51" s="413"/>
      <c r="AJ51" s="413"/>
      <c r="AK51" s="413"/>
      <c r="AL51" s="413"/>
      <c r="AM51" s="413"/>
      <c r="AN51" s="414">
        <f t="shared" ref="AN51:AN75" si="0">SUM(AG51,AT51)</f>
        <v>0</v>
      </c>
      <c r="AO51" s="414"/>
      <c r="AP51" s="414"/>
      <c r="AQ51" s="91" t="s">
        <v>81</v>
      </c>
      <c r="AR51" s="73"/>
      <c r="AS51" s="92">
        <f>ROUND(AS52+AS66+AS71,0)</f>
        <v>0</v>
      </c>
      <c r="AT51" s="93">
        <f t="shared" ref="AT51:AT75" si="1">ROUND(SUM(AV51:AW51),0)</f>
        <v>0</v>
      </c>
      <c r="AU51" s="94">
        <f>ROUND(AU52+AU66+AU71,5)</f>
        <v>0</v>
      </c>
      <c r="AV51" s="93">
        <f>ROUND(AZ51*L26,0)</f>
        <v>0</v>
      </c>
      <c r="AW51" s="93">
        <f>ROUND(BA51*L27,0)</f>
        <v>0</v>
      </c>
      <c r="AX51" s="93">
        <f>ROUND(BB51*L26,0)</f>
        <v>0</v>
      </c>
      <c r="AY51" s="93">
        <f>ROUND(BC51*L27,0)</f>
        <v>0</v>
      </c>
      <c r="AZ51" s="93">
        <f>ROUND(AZ52+AZ66+AZ71,0)</f>
        <v>0</v>
      </c>
      <c r="BA51" s="93">
        <f>ROUND(BA52+BA66+BA71,0)</f>
        <v>0</v>
      </c>
      <c r="BB51" s="93">
        <f>ROUND(BB52+BB66+BB71,0)</f>
        <v>0</v>
      </c>
      <c r="BC51" s="93">
        <f>ROUND(BC52+BC66+BC71,0)</f>
        <v>0</v>
      </c>
      <c r="BD51" s="95">
        <f>ROUND(BD52+BD66+BD71,0)</f>
        <v>0</v>
      </c>
      <c r="BS51" s="96" t="s">
        <v>82</v>
      </c>
      <c r="BT51" s="96" t="s">
        <v>83</v>
      </c>
      <c r="BU51" s="97" t="s">
        <v>84</v>
      </c>
      <c r="BV51" s="96" t="s">
        <v>85</v>
      </c>
      <c r="BW51" s="96" t="s">
        <v>7</v>
      </c>
      <c r="BX51" s="96" t="s">
        <v>86</v>
      </c>
      <c r="CL51" s="96" t="s">
        <v>21</v>
      </c>
    </row>
    <row r="52" spans="1:91" s="5" customFormat="1" ht="22.5" customHeight="1">
      <c r="B52" s="98"/>
      <c r="C52" s="99"/>
      <c r="D52" s="408" t="s">
        <v>87</v>
      </c>
      <c r="E52" s="408"/>
      <c r="F52" s="408"/>
      <c r="G52" s="408"/>
      <c r="H52" s="408"/>
      <c r="I52" s="100"/>
      <c r="J52" s="408" t="s">
        <v>88</v>
      </c>
      <c r="K52" s="408"/>
      <c r="L52" s="408"/>
      <c r="M52" s="408"/>
      <c r="N52" s="408"/>
      <c r="O52" s="408"/>
      <c r="P52" s="408"/>
      <c r="Q52" s="408"/>
      <c r="R52" s="408"/>
      <c r="S52" s="408"/>
      <c r="T52" s="408"/>
      <c r="U52" s="408"/>
      <c r="V52" s="408"/>
      <c r="W52" s="408"/>
      <c r="X52" s="408"/>
      <c r="Y52" s="408"/>
      <c r="Z52" s="408"/>
      <c r="AA52" s="408"/>
      <c r="AB52" s="408"/>
      <c r="AC52" s="408"/>
      <c r="AD52" s="408"/>
      <c r="AE52" s="408"/>
      <c r="AF52" s="408"/>
      <c r="AG52" s="407">
        <f>ROUND(AG53+AG56+AG57+AG60+AG65,0)</f>
        <v>0</v>
      </c>
      <c r="AH52" s="406"/>
      <c r="AI52" s="406"/>
      <c r="AJ52" s="406"/>
      <c r="AK52" s="406"/>
      <c r="AL52" s="406"/>
      <c r="AM52" s="406"/>
      <c r="AN52" s="405">
        <f t="shared" si="0"/>
        <v>0</v>
      </c>
      <c r="AO52" s="406"/>
      <c r="AP52" s="406"/>
      <c r="AQ52" s="101" t="s">
        <v>89</v>
      </c>
      <c r="AR52" s="102"/>
      <c r="AS52" s="103">
        <f>ROUND(AS53+AS56+AS57+AS60+AS65,0)</f>
        <v>0</v>
      </c>
      <c r="AT52" s="104">
        <f t="shared" si="1"/>
        <v>0</v>
      </c>
      <c r="AU52" s="105">
        <f>ROUND(AU53+AU56+AU57+AU60+AU65,5)</f>
        <v>0</v>
      </c>
      <c r="AV52" s="104">
        <f>ROUND(AZ52*L26,0)</f>
        <v>0</v>
      </c>
      <c r="AW52" s="104">
        <f>ROUND(BA52*L27,0)</f>
        <v>0</v>
      </c>
      <c r="AX52" s="104">
        <f>ROUND(BB52*L26,0)</f>
        <v>0</v>
      </c>
      <c r="AY52" s="104">
        <f>ROUND(BC52*L27,0)</f>
        <v>0</v>
      </c>
      <c r="AZ52" s="104">
        <f>ROUND(AZ53+AZ56+AZ57+AZ60+AZ65,0)</f>
        <v>0</v>
      </c>
      <c r="BA52" s="104">
        <f>ROUND(BA53+BA56+BA57+BA60+BA65,0)</f>
        <v>0</v>
      </c>
      <c r="BB52" s="104">
        <f>ROUND(BB53+BB56+BB57+BB60+BB65,0)</f>
        <v>0</v>
      </c>
      <c r="BC52" s="104">
        <f>ROUND(BC53+BC56+BC57+BC60+BC65,0)</f>
        <v>0</v>
      </c>
      <c r="BD52" s="106">
        <f>ROUND(BD53+BD56+BD57+BD60+BD65,0)</f>
        <v>0</v>
      </c>
      <c r="BS52" s="107" t="s">
        <v>82</v>
      </c>
      <c r="BT52" s="107" t="s">
        <v>45</v>
      </c>
      <c r="BU52" s="107" t="s">
        <v>84</v>
      </c>
      <c r="BV52" s="107" t="s">
        <v>85</v>
      </c>
      <c r="BW52" s="107" t="s">
        <v>90</v>
      </c>
      <c r="BX52" s="107" t="s">
        <v>7</v>
      </c>
      <c r="CL52" s="107" t="s">
        <v>91</v>
      </c>
      <c r="CM52" s="107" t="s">
        <v>92</v>
      </c>
    </row>
    <row r="53" spans="1:91" s="6" customFormat="1" ht="22.5" customHeight="1">
      <c r="B53" s="108"/>
      <c r="C53" s="109"/>
      <c r="D53" s="109"/>
      <c r="E53" s="412" t="s">
        <v>93</v>
      </c>
      <c r="F53" s="412"/>
      <c r="G53" s="412"/>
      <c r="H53" s="412"/>
      <c r="I53" s="412"/>
      <c r="J53" s="109"/>
      <c r="K53" s="412" t="s">
        <v>94</v>
      </c>
      <c r="L53" s="412"/>
      <c r="M53" s="412"/>
      <c r="N53" s="412"/>
      <c r="O53" s="412"/>
      <c r="P53" s="412"/>
      <c r="Q53" s="412"/>
      <c r="R53" s="412"/>
      <c r="S53" s="412"/>
      <c r="T53" s="412"/>
      <c r="U53" s="412"/>
      <c r="V53" s="412"/>
      <c r="W53" s="412"/>
      <c r="X53" s="412"/>
      <c r="Y53" s="412"/>
      <c r="Z53" s="412"/>
      <c r="AA53" s="412"/>
      <c r="AB53" s="412"/>
      <c r="AC53" s="412"/>
      <c r="AD53" s="412"/>
      <c r="AE53" s="412"/>
      <c r="AF53" s="412"/>
      <c r="AG53" s="411">
        <f>ROUND(SUM(AG54:AG55),0)</f>
        <v>0</v>
      </c>
      <c r="AH53" s="410"/>
      <c r="AI53" s="410"/>
      <c r="AJ53" s="410"/>
      <c r="AK53" s="410"/>
      <c r="AL53" s="410"/>
      <c r="AM53" s="410"/>
      <c r="AN53" s="409">
        <f t="shared" si="0"/>
        <v>0</v>
      </c>
      <c r="AO53" s="410"/>
      <c r="AP53" s="410"/>
      <c r="AQ53" s="110" t="s">
        <v>95</v>
      </c>
      <c r="AR53" s="111"/>
      <c r="AS53" s="112">
        <f>ROUND(SUM(AS54:AS55),0)</f>
        <v>0</v>
      </c>
      <c r="AT53" s="113">
        <f t="shared" si="1"/>
        <v>0</v>
      </c>
      <c r="AU53" s="114">
        <f>ROUND(SUM(AU54:AU55),5)</f>
        <v>0</v>
      </c>
      <c r="AV53" s="113">
        <f>ROUND(AZ53*L26,0)</f>
        <v>0</v>
      </c>
      <c r="AW53" s="113">
        <f>ROUND(BA53*L27,0)</f>
        <v>0</v>
      </c>
      <c r="AX53" s="113">
        <f>ROUND(BB53*L26,0)</f>
        <v>0</v>
      </c>
      <c r="AY53" s="113">
        <f>ROUND(BC53*L27,0)</f>
        <v>0</v>
      </c>
      <c r="AZ53" s="113">
        <f>ROUND(SUM(AZ54:AZ55),0)</f>
        <v>0</v>
      </c>
      <c r="BA53" s="113">
        <f>ROUND(SUM(BA54:BA55),0)</f>
        <v>0</v>
      </c>
      <c r="BB53" s="113">
        <f>ROUND(SUM(BB54:BB55),0)</f>
        <v>0</v>
      </c>
      <c r="BC53" s="113">
        <f>ROUND(SUM(BC54:BC55),0)</f>
        <v>0</v>
      </c>
      <c r="BD53" s="115">
        <f>ROUND(SUM(BD54:BD55),0)</f>
        <v>0</v>
      </c>
      <c r="BS53" s="116" t="s">
        <v>82</v>
      </c>
      <c r="BT53" s="116" t="s">
        <v>92</v>
      </c>
      <c r="BU53" s="116" t="s">
        <v>84</v>
      </c>
      <c r="BV53" s="116" t="s">
        <v>85</v>
      </c>
      <c r="BW53" s="116" t="s">
        <v>96</v>
      </c>
      <c r="BX53" s="116" t="s">
        <v>90</v>
      </c>
      <c r="CL53" s="116" t="s">
        <v>91</v>
      </c>
    </row>
    <row r="54" spans="1:91" s="6" customFormat="1" ht="22.5" customHeight="1">
      <c r="A54" s="117" t="s">
        <v>97</v>
      </c>
      <c r="B54" s="108"/>
      <c r="C54" s="109"/>
      <c r="D54" s="109"/>
      <c r="E54" s="109"/>
      <c r="F54" s="412" t="s">
        <v>98</v>
      </c>
      <c r="G54" s="412"/>
      <c r="H54" s="412"/>
      <c r="I54" s="412"/>
      <c r="J54" s="412"/>
      <c r="K54" s="109"/>
      <c r="L54" s="412" t="s">
        <v>99</v>
      </c>
      <c r="M54" s="412"/>
      <c r="N54" s="412"/>
      <c r="O54" s="412"/>
      <c r="P54" s="412"/>
      <c r="Q54" s="412"/>
      <c r="R54" s="412"/>
      <c r="S54" s="412"/>
      <c r="T54" s="412"/>
      <c r="U54" s="412"/>
      <c r="V54" s="412"/>
      <c r="W54" s="412"/>
      <c r="X54" s="412"/>
      <c r="Y54" s="412"/>
      <c r="Z54" s="412"/>
      <c r="AA54" s="412"/>
      <c r="AB54" s="412"/>
      <c r="AC54" s="412"/>
      <c r="AD54" s="412"/>
      <c r="AE54" s="412"/>
      <c r="AF54" s="412"/>
      <c r="AG54" s="409">
        <f>'SO 101.1 - Stezka pro cho...'!J31</f>
        <v>0</v>
      </c>
      <c r="AH54" s="410"/>
      <c r="AI54" s="410"/>
      <c r="AJ54" s="410"/>
      <c r="AK54" s="410"/>
      <c r="AL54" s="410"/>
      <c r="AM54" s="410"/>
      <c r="AN54" s="409">
        <f t="shared" si="0"/>
        <v>0</v>
      </c>
      <c r="AO54" s="410"/>
      <c r="AP54" s="410"/>
      <c r="AQ54" s="110" t="s">
        <v>95</v>
      </c>
      <c r="AR54" s="111"/>
      <c r="AS54" s="112">
        <v>0</v>
      </c>
      <c r="AT54" s="113">
        <f t="shared" si="1"/>
        <v>0</v>
      </c>
      <c r="AU54" s="114">
        <f>'SO 101.1 - Stezka pro cho...'!P97</f>
        <v>0</v>
      </c>
      <c r="AV54" s="113">
        <f>'SO 101.1 - Stezka pro cho...'!J34</f>
        <v>0</v>
      </c>
      <c r="AW54" s="113">
        <f>'SO 101.1 - Stezka pro cho...'!J35</f>
        <v>0</v>
      </c>
      <c r="AX54" s="113">
        <f>'SO 101.1 - Stezka pro cho...'!J36</f>
        <v>0</v>
      </c>
      <c r="AY54" s="113">
        <f>'SO 101.1 - Stezka pro cho...'!J37</f>
        <v>0</v>
      </c>
      <c r="AZ54" s="113">
        <f>'SO 101.1 - Stezka pro cho...'!F34</f>
        <v>0</v>
      </c>
      <c r="BA54" s="113">
        <f>'SO 101.1 - Stezka pro cho...'!F35</f>
        <v>0</v>
      </c>
      <c r="BB54" s="113">
        <f>'SO 101.1 - Stezka pro cho...'!F36</f>
        <v>0</v>
      </c>
      <c r="BC54" s="113">
        <f>'SO 101.1 - Stezka pro cho...'!F37</f>
        <v>0</v>
      </c>
      <c r="BD54" s="115">
        <f>'SO 101.1 - Stezka pro cho...'!F38</f>
        <v>0</v>
      </c>
      <c r="BT54" s="116" t="s">
        <v>100</v>
      </c>
      <c r="BV54" s="116" t="s">
        <v>85</v>
      </c>
      <c r="BW54" s="116" t="s">
        <v>101</v>
      </c>
      <c r="BX54" s="116" t="s">
        <v>96</v>
      </c>
      <c r="CL54" s="116" t="s">
        <v>91</v>
      </c>
    </row>
    <row r="55" spans="1:91" s="6" customFormat="1" ht="22.5" customHeight="1">
      <c r="A55" s="117" t="s">
        <v>97</v>
      </c>
      <c r="B55" s="108"/>
      <c r="C55" s="109"/>
      <c r="D55" s="109"/>
      <c r="E55" s="109"/>
      <c r="F55" s="412" t="s">
        <v>102</v>
      </c>
      <c r="G55" s="412"/>
      <c r="H55" s="412"/>
      <c r="I55" s="412"/>
      <c r="J55" s="412"/>
      <c r="K55" s="109"/>
      <c r="L55" s="412" t="s">
        <v>103</v>
      </c>
      <c r="M55" s="412"/>
      <c r="N55" s="412"/>
      <c r="O55" s="412"/>
      <c r="P55" s="412"/>
      <c r="Q55" s="412"/>
      <c r="R55" s="412"/>
      <c r="S55" s="412"/>
      <c r="T55" s="412"/>
      <c r="U55" s="412"/>
      <c r="V55" s="412"/>
      <c r="W55" s="412"/>
      <c r="X55" s="412"/>
      <c r="Y55" s="412"/>
      <c r="Z55" s="412"/>
      <c r="AA55" s="412"/>
      <c r="AB55" s="412"/>
      <c r="AC55" s="412"/>
      <c r="AD55" s="412"/>
      <c r="AE55" s="412"/>
      <c r="AF55" s="412"/>
      <c r="AG55" s="409">
        <f>'SO 101.2 - Stezka pro cho...'!J31</f>
        <v>0</v>
      </c>
      <c r="AH55" s="410"/>
      <c r="AI55" s="410"/>
      <c r="AJ55" s="410"/>
      <c r="AK55" s="410"/>
      <c r="AL55" s="410"/>
      <c r="AM55" s="410"/>
      <c r="AN55" s="409">
        <f t="shared" si="0"/>
        <v>0</v>
      </c>
      <c r="AO55" s="410"/>
      <c r="AP55" s="410"/>
      <c r="AQ55" s="110" t="s">
        <v>95</v>
      </c>
      <c r="AR55" s="111"/>
      <c r="AS55" s="112">
        <v>0</v>
      </c>
      <c r="AT55" s="113">
        <f t="shared" si="1"/>
        <v>0</v>
      </c>
      <c r="AU55" s="114">
        <f>'SO 101.2 - Stezka pro cho...'!P97</f>
        <v>0</v>
      </c>
      <c r="AV55" s="113">
        <f>'SO 101.2 - Stezka pro cho...'!J34</f>
        <v>0</v>
      </c>
      <c r="AW55" s="113">
        <f>'SO 101.2 - Stezka pro cho...'!J35</f>
        <v>0</v>
      </c>
      <c r="AX55" s="113">
        <f>'SO 101.2 - Stezka pro cho...'!J36</f>
        <v>0</v>
      </c>
      <c r="AY55" s="113">
        <f>'SO 101.2 - Stezka pro cho...'!J37</f>
        <v>0</v>
      </c>
      <c r="AZ55" s="113">
        <f>'SO 101.2 - Stezka pro cho...'!F34</f>
        <v>0</v>
      </c>
      <c r="BA55" s="113">
        <f>'SO 101.2 - Stezka pro cho...'!F35</f>
        <v>0</v>
      </c>
      <c r="BB55" s="113">
        <f>'SO 101.2 - Stezka pro cho...'!F36</f>
        <v>0</v>
      </c>
      <c r="BC55" s="113">
        <f>'SO 101.2 - Stezka pro cho...'!F37</f>
        <v>0</v>
      </c>
      <c r="BD55" s="115">
        <f>'SO 101.2 - Stezka pro cho...'!F38</f>
        <v>0</v>
      </c>
      <c r="BT55" s="116" t="s">
        <v>100</v>
      </c>
      <c r="BV55" s="116" t="s">
        <v>85</v>
      </c>
      <c r="BW55" s="116" t="s">
        <v>104</v>
      </c>
      <c r="BX55" s="116" t="s">
        <v>96</v>
      </c>
      <c r="CL55" s="116" t="s">
        <v>91</v>
      </c>
    </row>
    <row r="56" spans="1:91" s="6" customFormat="1" ht="22.5" customHeight="1">
      <c r="A56" s="117" t="s">
        <v>97</v>
      </c>
      <c r="B56" s="108"/>
      <c r="C56" s="109"/>
      <c r="D56" s="109"/>
      <c r="E56" s="412" t="s">
        <v>105</v>
      </c>
      <c r="F56" s="412"/>
      <c r="G56" s="412"/>
      <c r="H56" s="412"/>
      <c r="I56" s="412"/>
      <c r="J56" s="109"/>
      <c r="K56" s="412" t="s">
        <v>106</v>
      </c>
      <c r="L56" s="412"/>
      <c r="M56" s="412"/>
      <c r="N56" s="412"/>
      <c r="O56" s="412"/>
      <c r="P56" s="412"/>
      <c r="Q56" s="412"/>
      <c r="R56" s="412"/>
      <c r="S56" s="412"/>
      <c r="T56" s="412"/>
      <c r="U56" s="412"/>
      <c r="V56" s="412"/>
      <c r="W56" s="412"/>
      <c r="X56" s="412"/>
      <c r="Y56" s="412"/>
      <c r="Z56" s="412"/>
      <c r="AA56" s="412"/>
      <c r="AB56" s="412"/>
      <c r="AC56" s="412"/>
      <c r="AD56" s="412"/>
      <c r="AE56" s="412"/>
      <c r="AF56" s="412"/>
      <c r="AG56" s="409">
        <f>'SO 202 - LÁVKA PŘES OLEŠN...'!J29</f>
        <v>0</v>
      </c>
      <c r="AH56" s="410"/>
      <c r="AI56" s="410"/>
      <c r="AJ56" s="410"/>
      <c r="AK56" s="410"/>
      <c r="AL56" s="410"/>
      <c r="AM56" s="410"/>
      <c r="AN56" s="409">
        <f t="shared" si="0"/>
        <v>0</v>
      </c>
      <c r="AO56" s="410"/>
      <c r="AP56" s="410"/>
      <c r="AQ56" s="110" t="s">
        <v>95</v>
      </c>
      <c r="AR56" s="111"/>
      <c r="AS56" s="112">
        <v>0</v>
      </c>
      <c r="AT56" s="113">
        <f t="shared" si="1"/>
        <v>0</v>
      </c>
      <c r="AU56" s="114">
        <f>'SO 202 - LÁVKA PŘES OLEŠN...'!P93</f>
        <v>0</v>
      </c>
      <c r="AV56" s="113">
        <f>'SO 202 - LÁVKA PŘES OLEŠN...'!J32</f>
        <v>0</v>
      </c>
      <c r="AW56" s="113">
        <f>'SO 202 - LÁVKA PŘES OLEŠN...'!J33</f>
        <v>0</v>
      </c>
      <c r="AX56" s="113">
        <f>'SO 202 - LÁVKA PŘES OLEŠN...'!J34</f>
        <v>0</v>
      </c>
      <c r="AY56" s="113">
        <f>'SO 202 - LÁVKA PŘES OLEŠN...'!J35</f>
        <v>0</v>
      </c>
      <c r="AZ56" s="113">
        <f>'SO 202 - LÁVKA PŘES OLEŠN...'!F32</f>
        <v>0</v>
      </c>
      <c r="BA56" s="113">
        <f>'SO 202 - LÁVKA PŘES OLEŠN...'!F33</f>
        <v>0</v>
      </c>
      <c r="BB56" s="113">
        <f>'SO 202 - LÁVKA PŘES OLEŠN...'!F34</f>
        <v>0</v>
      </c>
      <c r="BC56" s="113">
        <f>'SO 202 - LÁVKA PŘES OLEŠN...'!F35</f>
        <v>0</v>
      </c>
      <c r="BD56" s="115">
        <f>'SO 202 - LÁVKA PŘES OLEŠN...'!F36</f>
        <v>0</v>
      </c>
      <c r="BT56" s="116" t="s">
        <v>92</v>
      </c>
      <c r="BV56" s="116" t="s">
        <v>85</v>
      </c>
      <c r="BW56" s="116" t="s">
        <v>107</v>
      </c>
      <c r="BX56" s="116" t="s">
        <v>90</v>
      </c>
      <c r="CL56" s="116" t="s">
        <v>108</v>
      </c>
    </row>
    <row r="57" spans="1:91" s="6" customFormat="1" ht="22.5" customHeight="1">
      <c r="B57" s="108"/>
      <c r="C57" s="109"/>
      <c r="D57" s="109"/>
      <c r="E57" s="412" t="s">
        <v>109</v>
      </c>
      <c r="F57" s="412"/>
      <c r="G57" s="412"/>
      <c r="H57" s="412"/>
      <c r="I57" s="412"/>
      <c r="J57" s="109"/>
      <c r="K57" s="412" t="s">
        <v>110</v>
      </c>
      <c r="L57" s="412"/>
      <c r="M57" s="412"/>
      <c r="N57" s="412"/>
      <c r="O57" s="412"/>
      <c r="P57" s="412"/>
      <c r="Q57" s="412"/>
      <c r="R57" s="412"/>
      <c r="S57" s="412"/>
      <c r="T57" s="412"/>
      <c r="U57" s="412"/>
      <c r="V57" s="412"/>
      <c r="W57" s="412"/>
      <c r="X57" s="412"/>
      <c r="Y57" s="412"/>
      <c r="Z57" s="412"/>
      <c r="AA57" s="412"/>
      <c r="AB57" s="412"/>
      <c r="AC57" s="412"/>
      <c r="AD57" s="412"/>
      <c r="AE57" s="412"/>
      <c r="AF57" s="412"/>
      <c r="AG57" s="411">
        <f>ROUND(SUM(AG58:AG59),0)</f>
        <v>0</v>
      </c>
      <c r="AH57" s="410"/>
      <c r="AI57" s="410"/>
      <c r="AJ57" s="410"/>
      <c r="AK57" s="410"/>
      <c r="AL57" s="410"/>
      <c r="AM57" s="410"/>
      <c r="AN57" s="409">
        <f t="shared" si="0"/>
        <v>0</v>
      </c>
      <c r="AO57" s="410"/>
      <c r="AP57" s="410"/>
      <c r="AQ57" s="110" t="s">
        <v>95</v>
      </c>
      <c r="AR57" s="111"/>
      <c r="AS57" s="112">
        <f>ROUND(SUM(AS58:AS59),0)</f>
        <v>0</v>
      </c>
      <c r="AT57" s="113">
        <f t="shared" si="1"/>
        <v>0</v>
      </c>
      <c r="AU57" s="114">
        <f>ROUND(SUM(AU58:AU59),5)</f>
        <v>0</v>
      </c>
      <c r="AV57" s="113">
        <f>ROUND(AZ57*L26,0)</f>
        <v>0</v>
      </c>
      <c r="AW57" s="113">
        <f>ROUND(BA57*L27,0)</f>
        <v>0</v>
      </c>
      <c r="AX57" s="113">
        <f>ROUND(BB57*L26,0)</f>
        <v>0</v>
      </c>
      <c r="AY57" s="113">
        <f>ROUND(BC57*L27,0)</f>
        <v>0</v>
      </c>
      <c r="AZ57" s="113">
        <f>ROUND(SUM(AZ58:AZ59),0)</f>
        <v>0</v>
      </c>
      <c r="BA57" s="113">
        <f>ROUND(SUM(BA58:BA59),0)</f>
        <v>0</v>
      </c>
      <c r="BB57" s="113">
        <f>ROUND(SUM(BB58:BB59),0)</f>
        <v>0</v>
      </c>
      <c r="BC57" s="113">
        <f>ROUND(SUM(BC58:BC59),0)</f>
        <v>0</v>
      </c>
      <c r="BD57" s="115">
        <f>ROUND(SUM(BD58:BD59),0)</f>
        <v>0</v>
      </c>
      <c r="BS57" s="116" t="s">
        <v>82</v>
      </c>
      <c r="BT57" s="116" t="s">
        <v>92</v>
      </c>
      <c r="BU57" s="116" t="s">
        <v>84</v>
      </c>
      <c r="BV57" s="116" t="s">
        <v>85</v>
      </c>
      <c r="BW57" s="116" t="s">
        <v>111</v>
      </c>
      <c r="BX57" s="116" t="s">
        <v>90</v>
      </c>
      <c r="CL57" s="116" t="s">
        <v>112</v>
      </c>
    </row>
    <row r="58" spans="1:91" s="6" customFormat="1" ht="22.5" customHeight="1">
      <c r="A58" s="117" t="s">
        <v>97</v>
      </c>
      <c r="B58" s="108"/>
      <c r="C58" s="109"/>
      <c r="D58" s="109"/>
      <c r="E58" s="109"/>
      <c r="F58" s="412" t="s">
        <v>113</v>
      </c>
      <c r="G58" s="412"/>
      <c r="H58" s="412"/>
      <c r="I58" s="412"/>
      <c r="J58" s="412"/>
      <c r="K58" s="109"/>
      <c r="L58" s="412" t="s">
        <v>114</v>
      </c>
      <c r="M58" s="412"/>
      <c r="N58" s="412"/>
      <c r="O58" s="412"/>
      <c r="P58" s="412"/>
      <c r="Q58" s="412"/>
      <c r="R58" s="412"/>
      <c r="S58" s="412"/>
      <c r="T58" s="412"/>
      <c r="U58" s="412"/>
      <c r="V58" s="412"/>
      <c r="W58" s="412"/>
      <c r="X58" s="412"/>
      <c r="Y58" s="412"/>
      <c r="Z58" s="412"/>
      <c r="AA58" s="412"/>
      <c r="AB58" s="412"/>
      <c r="AC58" s="412"/>
      <c r="AD58" s="412"/>
      <c r="AE58" s="412"/>
      <c r="AF58" s="412"/>
      <c r="AG58" s="409">
        <f>'SO 401.1 - Veřejné osvětl...'!J31</f>
        <v>0</v>
      </c>
      <c r="AH58" s="410"/>
      <c r="AI58" s="410"/>
      <c r="AJ58" s="410"/>
      <c r="AK58" s="410"/>
      <c r="AL58" s="410"/>
      <c r="AM58" s="410"/>
      <c r="AN58" s="409">
        <f t="shared" si="0"/>
        <v>0</v>
      </c>
      <c r="AO58" s="410"/>
      <c r="AP58" s="410"/>
      <c r="AQ58" s="110" t="s">
        <v>95</v>
      </c>
      <c r="AR58" s="111"/>
      <c r="AS58" s="112">
        <v>0</v>
      </c>
      <c r="AT58" s="113">
        <f t="shared" si="1"/>
        <v>0</v>
      </c>
      <c r="AU58" s="114">
        <f>'SO 401.1 - Veřejné osvětl...'!P93</f>
        <v>0</v>
      </c>
      <c r="AV58" s="113">
        <f>'SO 401.1 - Veřejné osvětl...'!J34</f>
        <v>0</v>
      </c>
      <c r="AW58" s="113">
        <f>'SO 401.1 - Veřejné osvětl...'!J35</f>
        <v>0</v>
      </c>
      <c r="AX58" s="113">
        <f>'SO 401.1 - Veřejné osvětl...'!J36</f>
        <v>0</v>
      </c>
      <c r="AY58" s="113">
        <f>'SO 401.1 - Veřejné osvětl...'!J37</f>
        <v>0</v>
      </c>
      <c r="AZ58" s="113">
        <f>'SO 401.1 - Veřejné osvětl...'!F34</f>
        <v>0</v>
      </c>
      <c r="BA58" s="113">
        <f>'SO 401.1 - Veřejné osvětl...'!F35</f>
        <v>0</v>
      </c>
      <c r="BB58" s="113">
        <f>'SO 401.1 - Veřejné osvětl...'!F36</f>
        <v>0</v>
      </c>
      <c r="BC58" s="113">
        <f>'SO 401.1 - Veřejné osvětl...'!F37</f>
        <v>0</v>
      </c>
      <c r="BD58" s="115">
        <f>'SO 401.1 - Veřejné osvětl...'!F38</f>
        <v>0</v>
      </c>
      <c r="BT58" s="116" t="s">
        <v>100</v>
      </c>
      <c r="BV58" s="116" t="s">
        <v>85</v>
      </c>
      <c r="BW58" s="116" t="s">
        <v>115</v>
      </c>
      <c r="BX58" s="116" t="s">
        <v>111</v>
      </c>
      <c r="CL58" s="116" t="s">
        <v>112</v>
      </c>
    </row>
    <row r="59" spans="1:91" s="6" customFormat="1" ht="22.5" customHeight="1">
      <c r="A59" s="117" t="s">
        <v>97</v>
      </c>
      <c r="B59" s="108"/>
      <c r="C59" s="109"/>
      <c r="D59" s="109"/>
      <c r="E59" s="109"/>
      <c r="F59" s="412" t="s">
        <v>116</v>
      </c>
      <c r="G59" s="412"/>
      <c r="H59" s="412"/>
      <c r="I59" s="412"/>
      <c r="J59" s="412"/>
      <c r="K59" s="109"/>
      <c r="L59" s="412" t="s">
        <v>117</v>
      </c>
      <c r="M59" s="412"/>
      <c r="N59" s="412"/>
      <c r="O59" s="412"/>
      <c r="P59" s="412"/>
      <c r="Q59" s="412"/>
      <c r="R59" s="412"/>
      <c r="S59" s="412"/>
      <c r="T59" s="412"/>
      <c r="U59" s="412"/>
      <c r="V59" s="412"/>
      <c r="W59" s="412"/>
      <c r="X59" s="412"/>
      <c r="Y59" s="412"/>
      <c r="Z59" s="412"/>
      <c r="AA59" s="412"/>
      <c r="AB59" s="412"/>
      <c r="AC59" s="412"/>
      <c r="AD59" s="412"/>
      <c r="AE59" s="412"/>
      <c r="AF59" s="412"/>
      <c r="AG59" s="409">
        <f>'SO 401.2 - Veřejné osvětl...'!J31</f>
        <v>0</v>
      </c>
      <c r="AH59" s="410"/>
      <c r="AI59" s="410"/>
      <c r="AJ59" s="410"/>
      <c r="AK59" s="410"/>
      <c r="AL59" s="410"/>
      <c r="AM59" s="410"/>
      <c r="AN59" s="409">
        <f t="shared" si="0"/>
        <v>0</v>
      </c>
      <c r="AO59" s="410"/>
      <c r="AP59" s="410"/>
      <c r="AQ59" s="110" t="s">
        <v>95</v>
      </c>
      <c r="AR59" s="111"/>
      <c r="AS59" s="112">
        <v>0</v>
      </c>
      <c r="AT59" s="113">
        <f t="shared" si="1"/>
        <v>0</v>
      </c>
      <c r="AU59" s="114">
        <f>'SO 401.2 - Veřejné osvětl...'!P93</f>
        <v>0</v>
      </c>
      <c r="AV59" s="113">
        <f>'SO 401.2 - Veřejné osvětl...'!J34</f>
        <v>0</v>
      </c>
      <c r="AW59" s="113">
        <f>'SO 401.2 - Veřejné osvětl...'!J35</f>
        <v>0</v>
      </c>
      <c r="AX59" s="113">
        <f>'SO 401.2 - Veřejné osvětl...'!J36</f>
        <v>0</v>
      </c>
      <c r="AY59" s="113">
        <f>'SO 401.2 - Veřejné osvětl...'!J37</f>
        <v>0</v>
      </c>
      <c r="AZ59" s="113">
        <f>'SO 401.2 - Veřejné osvětl...'!F34</f>
        <v>0</v>
      </c>
      <c r="BA59" s="113">
        <f>'SO 401.2 - Veřejné osvětl...'!F35</f>
        <v>0</v>
      </c>
      <c r="BB59" s="113">
        <f>'SO 401.2 - Veřejné osvětl...'!F36</f>
        <v>0</v>
      </c>
      <c r="BC59" s="113">
        <f>'SO 401.2 - Veřejné osvětl...'!F37</f>
        <v>0</v>
      </c>
      <c r="BD59" s="115">
        <f>'SO 401.2 - Veřejné osvětl...'!F38</f>
        <v>0</v>
      </c>
      <c r="BT59" s="116" t="s">
        <v>100</v>
      </c>
      <c r="BV59" s="116" t="s">
        <v>85</v>
      </c>
      <c r="BW59" s="116" t="s">
        <v>118</v>
      </c>
      <c r="BX59" s="116" t="s">
        <v>111</v>
      </c>
      <c r="CL59" s="116" t="s">
        <v>112</v>
      </c>
    </row>
    <row r="60" spans="1:91" s="6" customFormat="1" ht="22.5" customHeight="1">
      <c r="B60" s="108"/>
      <c r="C60" s="109"/>
      <c r="D60" s="109"/>
      <c r="E60" s="412" t="s">
        <v>119</v>
      </c>
      <c r="F60" s="412"/>
      <c r="G60" s="412"/>
      <c r="H60" s="412"/>
      <c r="I60" s="412"/>
      <c r="J60" s="109"/>
      <c r="K60" s="412" t="s">
        <v>120</v>
      </c>
      <c r="L60" s="412"/>
      <c r="M60" s="412"/>
      <c r="N60" s="412"/>
      <c r="O60" s="412"/>
      <c r="P60" s="412"/>
      <c r="Q60" s="412"/>
      <c r="R60" s="412"/>
      <c r="S60" s="412"/>
      <c r="T60" s="412"/>
      <c r="U60" s="412"/>
      <c r="V60" s="412"/>
      <c r="W60" s="412"/>
      <c r="X60" s="412"/>
      <c r="Y60" s="412"/>
      <c r="Z60" s="412"/>
      <c r="AA60" s="412"/>
      <c r="AB60" s="412"/>
      <c r="AC60" s="412"/>
      <c r="AD60" s="412"/>
      <c r="AE60" s="412"/>
      <c r="AF60" s="412"/>
      <c r="AG60" s="411">
        <f>ROUND(AG61+AG63,0)</f>
        <v>0</v>
      </c>
      <c r="AH60" s="410"/>
      <c r="AI60" s="410"/>
      <c r="AJ60" s="410"/>
      <c r="AK60" s="410"/>
      <c r="AL60" s="410"/>
      <c r="AM60" s="410"/>
      <c r="AN60" s="409">
        <f t="shared" si="0"/>
        <v>0</v>
      </c>
      <c r="AO60" s="410"/>
      <c r="AP60" s="410"/>
      <c r="AQ60" s="110" t="s">
        <v>95</v>
      </c>
      <c r="AR60" s="111"/>
      <c r="AS60" s="112">
        <f>ROUND(AS61+AS63,0)</f>
        <v>0</v>
      </c>
      <c r="AT60" s="113">
        <f t="shared" si="1"/>
        <v>0</v>
      </c>
      <c r="AU60" s="114">
        <f>ROUND(AU61+AU63,5)</f>
        <v>0</v>
      </c>
      <c r="AV60" s="113">
        <f>ROUND(AZ60*L26,0)</f>
        <v>0</v>
      </c>
      <c r="AW60" s="113">
        <f>ROUND(BA60*L27,0)</f>
        <v>0</v>
      </c>
      <c r="AX60" s="113">
        <f>ROUND(BB60*L26,0)</f>
        <v>0</v>
      </c>
      <c r="AY60" s="113">
        <f>ROUND(BC60*L27,0)</f>
        <v>0</v>
      </c>
      <c r="AZ60" s="113">
        <f>ROUND(AZ61+AZ63,0)</f>
        <v>0</v>
      </c>
      <c r="BA60" s="113">
        <f>ROUND(BA61+BA63,0)</f>
        <v>0</v>
      </c>
      <c r="BB60" s="113">
        <f>ROUND(BB61+BB63,0)</f>
        <v>0</v>
      </c>
      <c r="BC60" s="113">
        <f>ROUND(BC61+BC63,0)</f>
        <v>0</v>
      </c>
      <c r="BD60" s="115">
        <f>ROUND(BD61+BD63,0)</f>
        <v>0</v>
      </c>
      <c r="BS60" s="116" t="s">
        <v>82</v>
      </c>
      <c r="BT60" s="116" t="s">
        <v>92</v>
      </c>
      <c r="BU60" s="116" t="s">
        <v>84</v>
      </c>
      <c r="BV60" s="116" t="s">
        <v>85</v>
      </c>
      <c r="BW60" s="116" t="s">
        <v>121</v>
      </c>
      <c r="BX60" s="116" t="s">
        <v>90</v>
      </c>
      <c r="CL60" s="116" t="s">
        <v>122</v>
      </c>
    </row>
    <row r="61" spans="1:91" s="6" customFormat="1" ht="34.5" customHeight="1">
      <c r="B61" s="108"/>
      <c r="C61" s="109"/>
      <c r="D61" s="109"/>
      <c r="E61" s="109"/>
      <c r="F61" s="412" t="s">
        <v>123</v>
      </c>
      <c r="G61" s="412"/>
      <c r="H61" s="412"/>
      <c r="I61" s="412"/>
      <c r="J61" s="412"/>
      <c r="K61" s="109"/>
      <c r="L61" s="412" t="s">
        <v>124</v>
      </c>
      <c r="M61" s="412"/>
      <c r="N61" s="412"/>
      <c r="O61" s="412"/>
      <c r="P61" s="412"/>
      <c r="Q61" s="412"/>
      <c r="R61" s="412"/>
      <c r="S61" s="412"/>
      <c r="T61" s="412"/>
      <c r="U61" s="412"/>
      <c r="V61" s="412"/>
      <c r="W61" s="412"/>
      <c r="X61" s="412"/>
      <c r="Y61" s="412"/>
      <c r="Z61" s="412"/>
      <c r="AA61" s="412"/>
      <c r="AB61" s="412"/>
      <c r="AC61" s="412"/>
      <c r="AD61" s="412"/>
      <c r="AE61" s="412"/>
      <c r="AF61" s="412"/>
      <c r="AG61" s="411">
        <f>ROUND(AG62,0)</f>
        <v>0</v>
      </c>
      <c r="AH61" s="410"/>
      <c r="AI61" s="410"/>
      <c r="AJ61" s="410"/>
      <c r="AK61" s="410"/>
      <c r="AL61" s="410"/>
      <c r="AM61" s="410"/>
      <c r="AN61" s="409">
        <f t="shared" si="0"/>
        <v>0</v>
      </c>
      <c r="AO61" s="410"/>
      <c r="AP61" s="410"/>
      <c r="AQ61" s="110" t="s">
        <v>95</v>
      </c>
      <c r="AR61" s="111"/>
      <c r="AS61" s="112">
        <f>ROUND(AS62,0)</f>
        <v>0</v>
      </c>
      <c r="AT61" s="113">
        <f t="shared" si="1"/>
        <v>0</v>
      </c>
      <c r="AU61" s="114">
        <f>ROUND(AU62,5)</f>
        <v>0</v>
      </c>
      <c r="AV61" s="113">
        <f>ROUND(AZ61*L26,0)</f>
        <v>0</v>
      </c>
      <c r="AW61" s="113">
        <f>ROUND(BA61*L27,0)</f>
        <v>0</v>
      </c>
      <c r="AX61" s="113">
        <f>ROUND(BB61*L26,0)</f>
        <v>0</v>
      </c>
      <c r="AY61" s="113">
        <f>ROUND(BC61*L27,0)</f>
        <v>0</v>
      </c>
      <c r="AZ61" s="113">
        <f>ROUND(AZ62,0)</f>
        <v>0</v>
      </c>
      <c r="BA61" s="113">
        <f>ROUND(BA62,0)</f>
        <v>0</v>
      </c>
      <c r="BB61" s="113">
        <f>ROUND(BB62,0)</f>
        <v>0</v>
      </c>
      <c r="BC61" s="113">
        <f>ROUND(BC62,0)</f>
        <v>0</v>
      </c>
      <c r="BD61" s="115">
        <f>ROUND(BD62,0)</f>
        <v>0</v>
      </c>
      <c r="BS61" s="116" t="s">
        <v>82</v>
      </c>
      <c r="BT61" s="116" t="s">
        <v>100</v>
      </c>
      <c r="BU61" s="116" t="s">
        <v>84</v>
      </c>
      <c r="BV61" s="116" t="s">
        <v>85</v>
      </c>
      <c r="BW61" s="116" t="s">
        <v>125</v>
      </c>
      <c r="BX61" s="116" t="s">
        <v>121</v>
      </c>
      <c r="CL61" s="116" t="s">
        <v>122</v>
      </c>
    </row>
    <row r="62" spans="1:91" s="6" customFormat="1" ht="34.5" customHeight="1">
      <c r="A62" s="117" t="s">
        <v>97</v>
      </c>
      <c r="B62" s="108"/>
      <c r="C62" s="109"/>
      <c r="D62" s="109"/>
      <c r="E62" s="109"/>
      <c r="F62" s="109"/>
      <c r="G62" s="412" t="s">
        <v>126</v>
      </c>
      <c r="H62" s="412"/>
      <c r="I62" s="412"/>
      <c r="J62" s="412"/>
      <c r="K62" s="412"/>
      <c r="L62" s="109"/>
      <c r="M62" s="412" t="s">
        <v>127</v>
      </c>
      <c r="N62" s="412"/>
      <c r="O62" s="412"/>
      <c r="P62" s="412"/>
      <c r="Q62" s="412"/>
      <c r="R62" s="412"/>
      <c r="S62" s="412"/>
      <c r="T62" s="412"/>
      <c r="U62" s="412"/>
      <c r="V62" s="412"/>
      <c r="W62" s="412"/>
      <c r="X62" s="412"/>
      <c r="Y62" s="412"/>
      <c r="Z62" s="412"/>
      <c r="AA62" s="412"/>
      <c r="AB62" s="412"/>
      <c r="AC62" s="412"/>
      <c r="AD62" s="412"/>
      <c r="AE62" s="412"/>
      <c r="AF62" s="412"/>
      <c r="AG62" s="409">
        <f>'SO 802.1A - Sadové úpravy...'!J31</f>
        <v>0</v>
      </c>
      <c r="AH62" s="410"/>
      <c r="AI62" s="410"/>
      <c r="AJ62" s="410"/>
      <c r="AK62" s="410"/>
      <c r="AL62" s="410"/>
      <c r="AM62" s="410"/>
      <c r="AN62" s="409">
        <f t="shared" si="0"/>
        <v>0</v>
      </c>
      <c r="AO62" s="410"/>
      <c r="AP62" s="410"/>
      <c r="AQ62" s="110" t="s">
        <v>95</v>
      </c>
      <c r="AR62" s="111"/>
      <c r="AS62" s="112">
        <v>0</v>
      </c>
      <c r="AT62" s="113">
        <f t="shared" si="1"/>
        <v>0</v>
      </c>
      <c r="AU62" s="114">
        <f>'SO 802.1A - Sadové úpravy...'!P91</f>
        <v>0</v>
      </c>
      <c r="AV62" s="113">
        <f>'SO 802.1A - Sadové úpravy...'!J34</f>
        <v>0</v>
      </c>
      <c r="AW62" s="113">
        <f>'SO 802.1A - Sadové úpravy...'!J35</f>
        <v>0</v>
      </c>
      <c r="AX62" s="113">
        <f>'SO 802.1A - Sadové úpravy...'!J36</f>
        <v>0</v>
      </c>
      <c r="AY62" s="113">
        <f>'SO 802.1A - Sadové úpravy...'!J37</f>
        <v>0</v>
      </c>
      <c r="AZ62" s="113">
        <f>'SO 802.1A - Sadové úpravy...'!F34</f>
        <v>0</v>
      </c>
      <c r="BA62" s="113">
        <f>'SO 802.1A - Sadové úpravy...'!F35</f>
        <v>0</v>
      </c>
      <c r="BB62" s="113">
        <f>'SO 802.1A - Sadové úpravy...'!F36</f>
        <v>0</v>
      </c>
      <c r="BC62" s="113">
        <f>'SO 802.1A - Sadové úpravy...'!F37</f>
        <v>0</v>
      </c>
      <c r="BD62" s="115">
        <f>'SO 802.1A - Sadové úpravy...'!F38</f>
        <v>0</v>
      </c>
      <c r="BT62" s="116" t="s">
        <v>128</v>
      </c>
      <c r="BV62" s="116" t="s">
        <v>85</v>
      </c>
      <c r="BW62" s="116" t="s">
        <v>129</v>
      </c>
      <c r="BX62" s="116" t="s">
        <v>125</v>
      </c>
      <c r="CL62" s="116" t="s">
        <v>122</v>
      </c>
    </row>
    <row r="63" spans="1:91" s="6" customFormat="1" ht="34.5" customHeight="1">
      <c r="B63" s="108"/>
      <c r="C63" s="109"/>
      <c r="D63" s="109"/>
      <c r="E63" s="109"/>
      <c r="F63" s="412" t="s">
        <v>130</v>
      </c>
      <c r="G63" s="412"/>
      <c r="H63" s="412"/>
      <c r="I63" s="412"/>
      <c r="J63" s="412"/>
      <c r="K63" s="109"/>
      <c r="L63" s="412" t="s">
        <v>131</v>
      </c>
      <c r="M63" s="412"/>
      <c r="N63" s="412"/>
      <c r="O63" s="412"/>
      <c r="P63" s="412"/>
      <c r="Q63" s="412"/>
      <c r="R63" s="412"/>
      <c r="S63" s="412"/>
      <c r="T63" s="412"/>
      <c r="U63" s="412"/>
      <c r="V63" s="412"/>
      <c r="W63" s="412"/>
      <c r="X63" s="412"/>
      <c r="Y63" s="412"/>
      <c r="Z63" s="412"/>
      <c r="AA63" s="412"/>
      <c r="AB63" s="412"/>
      <c r="AC63" s="412"/>
      <c r="AD63" s="412"/>
      <c r="AE63" s="412"/>
      <c r="AF63" s="412"/>
      <c r="AG63" s="411">
        <f>ROUND(AG64,0)</f>
        <v>0</v>
      </c>
      <c r="AH63" s="410"/>
      <c r="AI63" s="410"/>
      <c r="AJ63" s="410"/>
      <c r="AK63" s="410"/>
      <c r="AL63" s="410"/>
      <c r="AM63" s="410"/>
      <c r="AN63" s="409">
        <f t="shared" si="0"/>
        <v>0</v>
      </c>
      <c r="AO63" s="410"/>
      <c r="AP63" s="410"/>
      <c r="AQ63" s="110" t="s">
        <v>95</v>
      </c>
      <c r="AR63" s="111"/>
      <c r="AS63" s="112">
        <f>ROUND(AS64,0)</f>
        <v>0</v>
      </c>
      <c r="AT63" s="113">
        <f t="shared" si="1"/>
        <v>0</v>
      </c>
      <c r="AU63" s="114">
        <f>ROUND(AU64,5)</f>
        <v>0</v>
      </c>
      <c r="AV63" s="113">
        <f>ROUND(AZ63*L26,0)</f>
        <v>0</v>
      </c>
      <c r="AW63" s="113">
        <f>ROUND(BA63*L27,0)</f>
        <v>0</v>
      </c>
      <c r="AX63" s="113">
        <f>ROUND(BB63*L26,0)</f>
        <v>0</v>
      </c>
      <c r="AY63" s="113">
        <f>ROUND(BC63*L27,0)</f>
        <v>0</v>
      </c>
      <c r="AZ63" s="113">
        <f>ROUND(AZ64,0)</f>
        <v>0</v>
      </c>
      <c r="BA63" s="113">
        <f>ROUND(BA64,0)</f>
        <v>0</v>
      </c>
      <c r="BB63" s="113">
        <f>ROUND(BB64,0)</f>
        <v>0</v>
      </c>
      <c r="BC63" s="113">
        <f>ROUND(BC64,0)</f>
        <v>0</v>
      </c>
      <c r="BD63" s="115">
        <f>ROUND(BD64,0)</f>
        <v>0</v>
      </c>
      <c r="BS63" s="116" t="s">
        <v>82</v>
      </c>
      <c r="BT63" s="116" t="s">
        <v>100</v>
      </c>
      <c r="BU63" s="116" t="s">
        <v>84</v>
      </c>
      <c r="BV63" s="116" t="s">
        <v>85</v>
      </c>
      <c r="BW63" s="116" t="s">
        <v>132</v>
      </c>
      <c r="BX63" s="116" t="s">
        <v>121</v>
      </c>
      <c r="CL63" s="116" t="s">
        <v>122</v>
      </c>
    </row>
    <row r="64" spans="1:91" s="6" customFormat="1" ht="34.5" customHeight="1">
      <c r="A64" s="117" t="s">
        <v>97</v>
      </c>
      <c r="B64" s="108"/>
      <c r="C64" s="109"/>
      <c r="D64" s="109"/>
      <c r="E64" s="109"/>
      <c r="F64" s="109"/>
      <c r="G64" s="412" t="s">
        <v>133</v>
      </c>
      <c r="H64" s="412"/>
      <c r="I64" s="412"/>
      <c r="J64" s="412"/>
      <c r="K64" s="412"/>
      <c r="L64" s="109"/>
      <c r="M64" s="412" t="s">
        <v>134</v>
      </c>
      <c r="N64" s="412"/>
      <c r="O64" s="412"/>
      <c r="P64" s="412"/>
      <c r="Q64" s="412"/>
      <c r="R64" s="412"/>
      <c r="S64" s="412"/>
      <c r="T64" s="412"/>
      <c r="U64" s="412"/>
      <c r="V64" s="412"/>
      <c r="W64" s="412"/>
      <c r="X64" s="412"/>
      <c r="Y64" s="412"/>
      <c r="Z64" s="412"/>
      <c r="AA64" s="412"/>
      <c r="AB64" s="412"/>
      <c r="AC64" s="412"/>
      <c r="AD64" s="412"/>
      <c r="AE64" s="412"/>
      <c r="AF64" s="412"/>
      <c r="AG64" s="409">
        <f>'SO 802.2A - Sadové úpravy...'!J31</f>
        <v>0</v>
      </c>
      <c r="AH64" s="410"/>
      <c r="AI64" s="410"/>
      <c r="AJ64" s="410"/>
      <c r="AK64" s="410"/>
      <c r="AL64" s="410"/>
      <c r="AM64" s="410"/>
      <c r="AN64" s="409">
        <f t="shared" si="0"/>
        <v>0</v>
      </c>
      <c r="AO64" s="410"/>
      <c r="AP64" s="410"/>
      <c r="AQ64" s="110" t="s">
        <v>95</v>
      </c>
      <c r="AR64" s="111"/>
      <c r="AS64" s="112">
        <v>0</v>
      </c>
      <c r="AT64" s="113">
        <f t="shared" si="1"/>
        <v>0</v>
      </c>
      <c r="AU64" s="114">
        <f>'SO 802.2A - Sadové úpravy...'!P91</f>
        <v>0</v>
      </c>
      <c r="AV64" s="113">
        <f>'SO 802.2A - Sadové úpravy...'!J34</f>
        <v>0</v>
      </c>
      <c r="AW64" s="113">
        <f>'SO 802.2A - Sadové úpravy...'!J35</f>
        <v>0</v>
      </c>
      <c r="AX64" s="113">
        <f>'SO 802.2A - Sadové úpravy...'!J36</f>
        <v>0</v>
      </c>
      <c r="AY64" s="113">
        <f>'SO 802.2A - Sadové úpravy...'!J37</f>
        <v>0</v>
      </c>
      <c r="AZ64" s="113">
        <f>'SO 802.2A - Sadové úpravy...'!F34</f>
        <v>0</v>
      </c>
      <c r="BA64" s="113">
        <f>'SO 802.2A - Sadové úpravy...'!F35</f>
        <v>0</v>
      </c>
      <c r="BB64" s="113">
        <f>'SO 802.2A - Sadové úpravy...'!F36</f>
        <v>0</v>
      </c>
      <c r="BC64" s="113">
        <f>'SO 802.2A - Sadové úpravy...'!F37</f>
        <v>0</v>
      </c>
      <c r="BD64" s="115">
        <f>'SO 802.2A - Sadové úpravy...'!F38</f>
        <v>0</v>
      </c>
      <c r="BT64" s="116" t="s">
        <v>128</v>
      </c>
      <c r="BV64" s="116" t="s">
        <v>85</v>
      </c>
      <c r="BW64" s="116" t="s">
        <v>135</v>
      </c>
      <c r="BX64" s="116" t="s">
        <v>132</v>
      </c>
      <c r="CL64" s="116" t="s">
        <v>122</v>
      </c>
    </row>
    <row r="65" spans="1:91" s="6" customFormat="1" ht="34.5" customHeight="1">
      <c r="A65" s="117" t="s">
        <v>97</v>
      </c>
      <c r="B65" s="108"/>
      <c r="C65" s="109"/>
      <c r="D65" s="109"/>
      <c r="E65" s="412" t="s">
        <v>136</v>
      </c>
      <c r="F65" s="412"/>
      <c r="G65" s="412"/>
      <c r="H65" s="412"/>
      <c r="I65" s="412"/>
      <c r="J65" s="109"/>
      <c r="K65" s="412" t="s">
        <v>137</v>
      </c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412"/>
      <c r="AC65" s="412"/>
      <c r="AD65" s="412"/>
      <c r="AE65" s="412"/>
      <c r="AF65" s="412"/>
      <c r="AG65" s="409">
        <f>'VON - VEDLEJŠÍ  A OSTATNÍ...'!J29</f>
        <v>0</v>
      </c>
      <c r="AH65" s="410"/>
      <c r="AI65" s="410"/>
      <c r="AJ65" s="410"/>
      <c r="AK65" s="410"/>
      <c r="AL65" s="410"/>
      <c r="AM65" s="410"/>
      <c r="AN65" s="409">
        <f t="shared" si="0"/>
        <v>0</v>
      </c>
      <c r="AO65" s="410"/>
      <c r="AP65" s="410"/>
      <c r="AQ65" s="110" t="s">
        <v>95</v>
      </c>
      <c r="AR65" s="111"/>
      <c r="AS65" s="112">
        <v>0</v>
      </c>
      <c r="AT65" s="113">
        <f t="shared" si="1"/>
        <v>0</v>
      </c>
      <c r="AU65" s="114">
        <f>'VON - VEDLEJŠÍ  A OSTATNÍ...'!P87</f>
        <v>0</v>
      </c>
      <c r="AV65" s="113">
        <f>'VON - VEDLEJŠÍ  A OSTATNÍ...'!J32</f>
        <v>0</v>
      </c>
      <c r="AW65" s="113">
        <f>'VON - VEDLEJŠÍ  A OSTATNÍ...'!J33</f>
        <v>0</v>
      </c>
      <c r="AX65" s="113">
        <f>'VON - VEDLEJŠÍ  A OSTATNÍ...'!J34</f>
        <v>0</v>
      </c>
      <c r="AY65" s="113">
        <f>'VON - VEDLEJŠÍ  A OSTATNÍ...'!J35</f>
        <v>0</v>
      </c>
      <c r="AZ65" s="113">
        <f>'VON - VEDLEJŠÍ  A OSTATNÍ...'!F32</f>
        <v>0</v>
      </c>
      <c r="BA65" s="113">
        <f>'VON - VEDLEJŠÍ  A OSTATNÍ...'!F33</f>
        <v>0</v>
      </c>
      <c r="BB65" s="113">
        <f>'VON - VEDLEJŠÍ  A OSTATNÍ...'!F34</f>
        <v>0</v>
      </c>
      <c r="BC65" s="113">
        <f>'VON - VEDLEJŠÍ  A OSTATNÍ...'!F35</f>
        <v>0</v>
      </c>
      <c r="BD65" s="115">
        <f>'VON - VEDLEJŠÍ  A OSTATNÍ...'!F36</f>
        <v>0</v>
      </c>
      <c r="BT65" s="116" t="s">
        <v>92</v>
      </c>
      <c r="BV65" s="116" t="s">
        <v>85</v>
      </c>
      <c r="BW65" s="116" t="s">
        <v>138</v>
      </c>
      <c r="BX65" s="116" t="s">
        <v>90</v>
      </c>
      <c r="CL65" s="116" t="s">
        <v>91</v>
      </c>
    </row>
    <row r="66" spans="1:91" s="5" customFormat="1" ht="22.5" customHeight="1">
      <c r="B66" s="98"/>
      <c r="C66" s="99"/>
      <c r="D66" s="408" t="s">
        <v>139</v>
      </c>
      <c r="E66" s="408"/>
      <c r="F66" s="408"/>
      <c r="G66" s="408"/>
      <c r="H66" s="408"/>
      <c r="I66" s="100"/>
      <c r="J66" s="408" t="s">
        <v>140</v>
      </c>
      <c r="K66" s="408"/>
      <c r="L66" s="408"/>
      <c r="M66" s="408"/>
      <c r="N66" s="408"/>
      <c r="O66" s="408"/>
      <c r="P66" s="408"/>
      <c r="Q66" s="408"/>
      <c r="R66" s="408"/>
      <c r="S66" s="408"/>
      <c r="T66" s="408"/>
      <c r="U66" s="408"/>
      <c r="V66" s="408"/>
      <c r="W66" s="408"/>
      <c r="X66" s="408"/>
      <c r="Y66" s="408"/>
      <c r="Z66" s="408"/>
      <c r="AA66" s="408"/>
      <c r="AB66" s="408"/>
      <c r="AC66" s="408"/>
      <c r="AD66" s="408"/>
      <c r="AE66" s="408"/>
      <c r="AF66" s="408"/>
      <c r="AG66" s="407">
        <f>ROUND(AG67+AG70,0)</f>
        <v>0</v>
      </c>
      <c r="AH66" s="406"/>
      <c r="AI66" s="406"/>
      <c r="AJ66" s="406"/>
      <c r="AK66" s="406"/>
      <c r="AL66" s="406"/>
      <c r="AM66" s="406"/>
      <c r="AN66" s="405">
        <f t="shared" si="0"/>
        <v>0</v>
      </c>
      <c r="AO66" s="406"/>
      <c r="AP66" s="406"/>
      <c r="AQ66" s="101" t="s">
        <v>89</v>
      </c>
      <c r="AR66" s="102"/>
      <c r="AS66" s="103">
        <f>ROUND(AS67+AS70,0)</f>
        <v>0</v>
      </c>
      <c r="AT66" s="104">
        <f t="shared" si="1"/>
        <v>0</v>
      </c>
      <c r="AU66" s="105">
        <f>ROUND(AU67+AU70,5)</f>
        <v>0</v>
      </c>
      <c r="AV66" s="104">
        <f>ROUND(AZ66*L26,0)</f>
        <v>0</v>
      </c>
      <c r="AW66" s="104">
        <f>ROUND(BA66*L27,0)</f>
        <v>0</v>
      </c>
      <c r="AX66" s="104">
        <f>ROUND(BB66*L26,0)</f>
        <v>0</v>
      </c>
      <c r="AY66" s="104">
        <f>ROUND(BC66*L27,0)</f>
        <v>0</v>
      </c>
      <c r="AZ66" s="104">
        <f>ROUND(AZ67+AZ70,0)</f>
        <v>0</v>
      </c>
      <c r="BA66" s="104">
        <f>ROUND(BA67+BA70,0)</f>
        <v>0</v>
      </c>
      <c r="BB66" s="104">
        <f>ROUND(BB67+BB70,0)</f>
        <v>0</v>
      </c>
      <c r="BC66" s="104">
        <f>ROUND(BC67+BC70,0)</f>
        <v>0</v>
      </c>
      <c r="BD66" s="106">
        <f>ROUND(BD67+BD70,0)</f>
        <v>0</v>
      </c>
      <c r="BS66" s="107" t="s">
        <v>82</v>
      </c>
      <c r="BT66" s="107" t="s">
        <v>45</v>
      </c>
      <c r="BU66" s="107" t="s">
        <v>84</v>
      </c>
      <c r="BV66" s="107" t="s">
        <v>85</v>
      </c>
      <c r="BW66" s="107" t="s">
        <v>141</v>
      </c>
      <c r="BX66" s="107" t="s">
        <v>7</v>
      </c>
      <c r="CL66" s="107" t="s">
        <v>91</v>
      </c>
      <c r="CM66" s="107" t="s">
        <v>92</v>
      </c>
    </row>
    <row r="67" spans="1:91" s="6" customFormat="1" ht="22.5" customHeight="1">
      <c r="B67" s="108"/>
      <c r="C67" s="109"/>
      <c r="D67" s="109"/>
      <c r="E67" s="412" t="s">
        <v>93</v>
      </c>
      <c r="F67" s="412"/>
      <c r="G67" s="412"/>
      <c r="H67" s="412"/>
      <c r="I67" s="412"/>
      <c r="J67" s="109"/>
      <c r="K67" s="412" t="s">
        <v>142</v>
      </c>
      <c r="L67" s="412"/>
      <c r="M67" s="412"/>
      <c r="N67" s="412"/>
      <c r="O67" s="412"/>
      <c r="P67" s="412"/>
      <c r="Q67" s="412"/>
      <c r="R67" s="412"/>
      <c r="S67" s="412"/>
      <c r="T67" s="412"/>
      <c r="U67" s="412"/>
      <c r="V67" s="412"/>
      <c r="W67" s="412"/>
      <c r="X67" s="412"/>
      <c r="Y67" s="412"/>
      <c r="Z67" s="412"/>
      <c r="AA67" s="412"/>
      <c r="AB67" s="412"/>
      <c r="AC67" s="412"/>
      <c r="AD67" s="412"/>
      <c r="AE67" s="412"/>
      <c r="AF67" s="412"/>
      <c r="AG67" s="411">
        <f>ROUND(SUM(AG68:AG69),0)</f>
        <v>0</v>
      </c>
      <c r="AH67" s="410"/>
      <c r="AI67" s="410"/>
      <c r="AJ67" s="410"/>
      <c r="AK67" s="410"/>
      <c r="AL67" s="410"/>
      <c r="AM67" s="410"/>
      <c r="AN67" s="409">
        <f t="shared" si="0"/>
        <v>0</v>
      </c>
      <c r="AO67" s="410"/>
      <c r="AP67" s="410"/>
      <c r="AQ67" s="110" t="s">
        <v>95</v>
      </c>
      <c r="AR67" s="111"/>
      <c r="AS67" s="112">
        <f>ROUND(SUM(AS68:AS69),0)</f>
        <v>0</v>
      </c>
      <c r="AT67" s="113">
        <f t="shared" si="1"/>
        <v>0</v>
      </c>
      <c r="AU67" s="114">
        <f>ROUND(SUM(AU68:AU69),5)</f>
        <v>0</v>
      </c>
      <c r="AV67" s="113">
        <f>ROUND(AZ67*L26,0)</f>
        <v>0</v>
      </c>
      <c r="AW67" s="113">
        <f>ROUND(BA67*L27,0)</f>
        <v>0</v>
      </c>
      <c r="AX67" s="113">
        <f>ROUND(BB67*L26,0)</f>
        <v>0</v>
      </c>
      <c r="AY67" s="113">
        <f>ROUND(BC67*L27,0)</f>
        <v>0</v>
      </c>
      <c r="AZ67" s="113">
        <f>ROUND(SUM(AZ68:AZ69),0)</f>
        <v>0</v>
      </c>
      <c r="BA67" s="113">
        <f>ROUND(SUM(BA68:BA69),0)</f>
        <v>0</v>
      </c>
      <c r="BB67" s="113">
        <f>ROUND(SUM(BB68:BB69),0)</f>
        <v>0</v>
      </c>
      <c r="BC67" s="113">
        <f>ROUND(SUM(BC68:BC69),0)</f>
        <v>0</v>
      </c>
      <c r="BD67" s="115">
        <f>ROUND(SUM(BD68:BD69),0)</f>
        <v>0</v>
      </c>
      <c r="BS67" s="116" t="s">
        <v>82</v>
      </c>
      <c r="BT67" s="116" t="s">
        <v>92</v>
      </c>
      <c r="BU67" s="116" t="s">
        <v>84</v>
      </c>
      <c r="BV67" s="116" t="s">
        <v>85</v>
      </c>
      <c r="BW67" s="116" t="s">
        <v>143</v>
      </c>
      <c r="BX67" s="116" t="s">
        <v>141</v>
      </c>
      <c r="CL67" s="116" t="s">
        <v>91</v>
      </c>
    </row>
    <row r="68" spans="1:91" s="6" customFormat="1" ht="22.5" customHeight="1">
      <c r="A68" s="117" t="s">
        <v>97</v>
      </c>
      <c r="B68" s="108"/>
      <c r="C68" s="109"/>
      <c r="D68" s="109"/>
      <c r="E68" s="109"/>
      <c r="F68" s="412" t="s">
        <v>98</v>
      </c>
      <c r="G68" s="412"/>
      <c r="H68" s="412"/>
      <c r="I68" s="412"/>
      <c r="J68" s="412"/>
      <c r="K68" s="109"/>
      <c r="L68" s="412" t="s">
        <v>144</v>
      </c>
      <c r="M68" s="412"/>
      <c r="N68" s="412"/>
      <c r="O68" s="412"/>
      <c r="P68" s="412"/>
      <c r="Q68" s="412"/>
      <c r="R68" s="412"/>
      <c r="S68" s="412"/>
      <c r="T68" s="412"/>
      <c r="U68" s="412"/>
      <c r="V68" s="412"/>
      <c r="W68" s="412"/>
      <c r="X68" s="412"/>
      <c r="Y68" s="412"/>
      <c r="Z68" s="412"/>
      <c r="AA68" s="412"/>
      <c r="AB68" s="412"/>
      <c r="AC68" s="412"/>
      <c r="AD68" s="412"/>
      <c r="AE68" s="412"/>
      <c r="AF68" s="412"/>
      <c r="AG68" s="409">
        <f>'SO 101.1 - Stezka pro cho..._01'!J31</f>
        <v>0</v>
      </c>
      <c r="AH68" s="410"/>
      <c r="AI68" s="410"/>
      <c r="AJ68" s="410"/>
      <c r="AK68" s="410"/>
      <c r="AL68" s="410"/>
      <c r="AM68" s="410"/>
      <c r="AN68" s="409">
        <f t="shared" si="0"/>
        <v>0</v>
      </c>
      <c r="AO68" s="410"/>
      <c r="AP68" s="410"/>
      <c r="AQ68" s="110" t="s">
        <v>95</v>
      </c>
      <c r="AR68" s="111"/>
      <c r="AS68" s="112">
        <v>0</v>
      </c>
      <c r="AT68" s="113">
        <f t="shared" si="1"/>
        <v>0</v>
      </c>
      <c r="AU68" s="114">
        <f>'SO 101.1 - Stezka pro cho..._01'!P95</f>
        <v>0</v>
      </c>
      <c r="AV68" s="113">
        <f>'SO 101.1 - Stezka pro cho..._01'!J34</f>
        <v>0</v>
      </c>
      <c r="AW68" s="113">
        <f>'SO 101.1 - Stezka pro cho..._01'!J35</f>
        <v>0</v>
      </c>
      <c r="AX68" s="113">
        <f>'SO 101.1 - Stezka pro cho..._01'!J36</f>
        <v>0</v>
      </c>
      <c r="AY68" s="113">
        <f>'SO 101.1 - Stezka pro cho..._01'!J37</f>
        <v>0</v>
      </c>
      <c r="AZ68" s="113">
        <f>'SO 101.1 - Stezka pro cho..._01'!F34</f>
        <v>0</v>
      </c>
      <c r="BA68" s="113">
        <f>'SO 101.1 - Stezka pro cho..._01'!F35</f>
        <v>0</v>
      </c>
      <c r="BB68" s="113">
        <f>'SO 101.1 - Stezka pro cho..._01'!F36</f>
        <v>0</v>
      </c>
      <c r="BC68" s="113">
        <f>'SO 101.1 - Stezka pro cho..._01'!F37</f>
        <v>0</v>
      </c>
      <c r="BD68" s="115">
        <f>'SO 101.1 - Stezka pro cho..._01'!F38</f>
        <v>0</v>
      </c>
      <c r="BT68" s="116" t="s">
        <v>100</v>
      </c>
      <c r="BV68" s="116" t="s">
        <v>85</v>
      </c>
      <c r="BW68" s="116" t="s">
        <v>145</v>
      </c>
      <c r="BX68" s="116" t="s">
        <v>143</v>
      </c>
      <c r="CL68" s="116" t="s">
        <v>91</v>
      </c>
    </row>
    <row r="69" spans="1:91" s="6" customFormat="1" ht="22.5" customHeight="1">
      <c r="A69" s="117" t="s">
        <v>97</v>
      </c>
      <c r="B69" s="108"/>
      <c r="C69" s="109"/>
      <c r="D69" s="109"/>
      <c r="E69" s="109"/>
      <c r="F69" s="412" t="s">
        <v>102</v>
      </c>
      <c r="G69" s="412"/>
      <c r="H69" s="412"/>
      <c r="I69" s="412"/>
      <c r="J69" s="412"/>
      <c r="K69" s="109"/>
      <c r="L69" s="412" t="s">
        <v>146</v>
      </c>
      <c r="M69" s="412"/>
      <c r="N69" s="412"/>
      <c r="O69" s="412"/>
      <c r="P69" s="412"/>
      <c r="Q69" s="412"/>
      <c r="R69" s="412"/>
      <c r="S69" s="412"/>
      <c r="T69" s="412"/>
      <c r="U69" s="412"/>
      <c r="V69" s="412"/>
      <c r="W69" s="412"/>
      <c r="X69" s="412"/>
      <c r="Y69" s="412"/>
      <c r="Z69" s="412"/>
      <c r="AA69" s="412"/>
      <c r="AB69" s="412"/>
      <c r="AC69" s="412"/>
      <c r="AD69" s="412"/>
      <c r="AE69" s="412"/>
      <c r="AF69" s="412"/>
      <c r="AG69" s="409">
        <f>'SO 101.2 - Stezka pro cho..._01'!J31</f>
        <v>0</v>
      </c>
      <c r="AH69" s="410"/>
      <c r="AI69" s="410"/>
      <c r="AJ69" s="410"/>
      <c r="AK69" s="410"/>
      <c r="AL69" s="410"/>
      <c r="AM69" s="410"/>
      <c r="AN69" s="409">
        <f t="shared" si="0"/>
        <v>0</v>
      </c>
      <c r="AO69" s="410"/>
      <c r="AP69" s="410"/>
      <c r="AQ69" s="110" t="s">
        <v>95</v>
      </c>
      <c r="AR69" s="111"/>
      <c r="AS69" s="112">
        <v>0</v>
      </c>
      <c r="AT69" s="113">
        <f t="shared" si="1"/>
        <v>0</v>
      </c>
      <c r="AU69" s="114">
        <f>'SO 101.2 - Stezka pro cho..._01'!P91</f>
        <v>0</v>
      </c>
      <c r="AV69" s="113">
        <f>'SO 101.2 - Stezka pro cho..._01'!J34</f>
        <v>0</v>
      </c>
      <c r="AW69" s="113">
        <f>'SO 101.2 - Stezka pro cho..._01'!J35</f>
        <v>0</v>
      </c>
      <c r="AX69" s="113">
        <f>'SO 101.2 - Stezka pro cho..._01'!J36</f>
        <v>0</v>
      </c>
      <c r="AY69" s="113">
        <f>'SO 101.2 - Stezka pro cho..._01'!J37</f>
        <v>0</v>
      </c>
      <c r="AZ69" s="113">
        <f>'SO 101.2 - Stezka pro cho..._01'!F34</f>
        <v>0</v>
      </c>
      <c r="BA69" s="113">
        <f>'SO 101.2 - Stezka pro cho..._01'!F35</f>
        <v>0</v>
      </c>
      <c r="BB69" s="113">
        <f>'SO 101.2 - Stezka pro cho..._01'!F36</f>
        <v>0</v>
      </c>
      <c r="BC69" s="113">
        <f>'SO 101.2 - Stezka pro cho..._01'!F37</f>
        <v>0</v>
      </c>
      <c r="BD69" s="115">
        <f>'SO 101.2 - Stezka pro cho..._01'!F38</f>
        <v>0</v>
      </c>
      <c r="BT69" s="116" t="s">
        <v>100</v>
      </c>
      <c r="BV69" s="116" t="s">
        <v>85</v>
      </c>
      <c r="BW69" s="116" t="s">
        <v>147</v>
      </c>
      <c r="BX69" s="116" t="s">
        <v>143</v>
      </c>
      <c r="CL69" s="116" t="s">
        <v>91</v>
      </c>
    </row>
    <row r="70" spans="1:91" s="6" customFormat="1" ht="34.5" customHeight="1">
      <c r="A70" s="117" t="s">
        <v>97</v>
      </c>
      <c r="B70" s="108"/>
      <c r="C70" s="109"/>
      <c r="D70" s="109"/>
      <c r="E70" s="412" t="s">
        <v>136</v>
      </c>
      <c r="F70" s="412"/>
      <c r="G70" s="412"/>
      <c r="H70" s="412"/>
      <c r="I70" s="412"/>
      <c r="J70" s="109"/>
      <c r="K70" s="412" t="s">
        <v>148</v>
      </c>
      <c r="L70" s="412"/>
      <c r="M70" s="412"/>
      <c r="N70" s="412"/>
      <c r="O70" s="412"/>
      <c r="P70" s="412"/>
      <c r="Q70" s="412"/>
      <c r="R70" s="412"/>
      <c r="S70" s="412"/>
      <c r="T70" s="412"/>
      <c r="U70" s="412"/>
      <c r="V70" s="412"/>
      <c r="W70" s="412"/>
      <c r="X70" s="412"/>
      <c r="Y70" s="412"/>
      <c r="Z70" s="412"/>
      <c r="AA70" s="412"/>
      <c r="AB70" s="412"/>
      <c r="AC70" s="412"/>
      <c r="AD70" s="412"/>
      <c r="AE70" s="412"/>
      <c r="AF70" s="412"/>
      <c r="AG70" s="409">
        <f>'VON - VEDLEJŠÍ  A OSTATNÍ..._01'!J29</f>
        <v>0</v>
      </c>
      <c r="AH70" s="410"/>
      <c r="AI70" s="410"/>
      <c r="AJ70" s="410"/>
      <c r="AK70" s="410"/>
      <c r="AL70" s="410"/>
      <c r="AM70" s="410"/>
      <c r="AN70" s="409">
        <f t="shared" si="0"/>
        <v>0</v>
      </c>
      <c r="AO70" s="410"/>
      <c r="AP70" s="410"/>
      <c r="AQ70" s="110" t="s">
        <v>95</v>
      </c>
      <c r="AR70" s="111"/>
      <c r="AS70" s="112">
        <v>0</v>
      </c>
      <c r="AT70" s="113">
        <f t="shared" si="1"/>
        <v>0</v>
      </c>
      <c r="AU70" s="114">
        <f>'VON - VEDLEJŠÍ  A OSTATNÍ..._01'!P87</f>
        <v>0</v>
      </c>
      <c r="AV70" s="113">
        <f>'VON - VEDLEJŠÍ  A OSTATNÍ..._01'!J32</f>
        <v>0</v>
      </c>
      <c r="AW70" s="113">
        <f>'VON - VEDLEJŠÍ  A OSTATNÍ..._01'!J33</f>
        <v>0</v>
      </c>
      <c r="AX70" s="113">
        <f>'VON - VEDLEJŠÍ  A OSTATNÍ..._01'!J34</f>
        <v>0</v>
      </c>
      <c r="AY70" s="113">
        <f>'VON - VEDLEJŠÍ  A OSTATNÍ..._01'!J35</f>
        <v>0</v>
      </c>
      <c r="AZ70" s="113">
        <f>'VON - VEDLEJŠÍ  A OSTATNÍ..._01'!F32</f>
        <v>0</v>
      </c>
      <c r="BA70" s="113">
        <f>'VON - VEDLEJŠÍ  A OSTATNÍ..._01'!F33</f>
        <v>0</v>
      </c>
      <c r="BB70" s="113">
        <f>'VON - VEDLEJŠÍ  A OSTATNÍ..._01'!F34</f>
        <v>0</v>
      </c>
      <c r="BC70" s="113">
        <f>'VON - VEDLEJŠÍ  A OSTATNÍ..._01'!F35</f>
        <v>0</v>
      </c>
      <c r="BD70" s="115">
        <f>'VON - VEDLEJŠÍ  A OSTATNÍ..._01'!F36</f>
        <v>0</v>
      </c>
      <c r="BT70" s="116" t="s">
        <v>92</v>
      </c>
      <c r="BV70" s="116" t="s">
        <v>85</v>
      </c>
      <c r="BW70" s="116" t="s">
        <v>149</v>
      </c>
      <c r="BX70" s="116" t="s">
        <v>141</v>
      </c>
      <c r="CL70" s="116" t="s">
        <v>91</v>
      </c>
    </row>
    <row r="71" spans="1:91" s="5" customFormat="1" ht="22.5" customHeight="1">
      <c r="B71" s="98"/>
      <c r="C71" s="99"/>
      <c r="D71" s="408" t="s">
        <v>150</v>
      </c>
      <c r="E71" s="408"/>
      <c r="F71" s="408"/>
      <c r="G71" s="408"/>
      <c r="H71" s="408"/>
      <c r="I71" s="100"/>
      <c r="J71" s="408" t="s">
        <v>151</v>
      </c>
      <c r="K71" s="408"/>
      <c r="L71" s="408"/>
      <c r="M71" s="408"/>
      <c r="N71" s="408"/>
      <c r="O71" s="408"/>
      <c r="P71" s="408"/>
      <c r="Q71" s="408"/>
      <c r="R71" s="408"/>
      <c r="S71" s="408"/>
      <c r="T71" s="408"/>
      <c r="U71" s="408"/>
      <c r="V71" s="408"/>
      <c r="W71" s="408"/>
      <c r="X71" s="408"/>
      <c r="Y71" s="408"/>
      <c r="Z71" s="408"/>
      <c r="AA71" s="408"/>
      <c r="AB71" s="408"/>
      <c r="AC71" s="408"/>
      <c r="AD71" s="408"/>
      <c r="AE71" s="408"/>
      <c r="AF71" s="408"/>
      <c r="AG71" s="407">
        <f>ROUND(AG72+AG75,0)</f>
        <v>0</v>
      </c>
      <c r="AH71" s="406"/>
      <c r="AI71" s="406"/>
      <c r="AJ71" s="406"/>
      <c r="AK71" s="406"/>
      <c r="AL71" s="406"/>
      <c r="AM71" s="406"/>
      <c r="AN71" s="405">
        <f t="shared" si="0"/>
        <v>0</v>
      </c>
      <c r="AO71" s="406"/>
      <c r="AP71" s="406"/>
      <c r="AQ71" s="101" t="s">
        <v>89</v>
      </c>
      <c r="AR71" s="102"/>
      <c r="AS71" s="103">
        <f>ROUND(AS72+AS75,0)</f>
        <v>0</v>
      </c>
      <c r="AT71" s="104">
        <f t="shared" si="1"/>
        <v>0</v>
      </c>
      <c r="AU71" s="105">
        <f>ROUND(AU72+AU75,5)</f>
        <v>0</v>
      </c>
      <c r="AV71" s="104">
        <f>ROUND(AZ71*L26,0)</f>
        <v>0</v>
      </c>
      <c r="AW71" s="104">
        <f>ROUND(BA71*L27,0)</f>
        <v>0</v>
      </c>
      <c r="AX71" s="104">
        <f>ROUND(BB71*L26,0)</f>
        <v>0</v>
      </c>
      <c r="AY71" s="104">
        <f>ROUND(BC71*L27,0)</f>
        <v>0</v>
      </c>
      <c r="AZ71" s="104">
        <f>ROUND(AZ72+AZ75,0)</f>
        <v>0</v>
      </c>
      <c r="BA71" s="104">
        <f>ROUND(BA72+BA75,0)</f>
        <v>0</v>
      </c>
      <c r="BB71" s="104">
        <f>ROUND(BB72+BB75,0)</f>
        <v>0</v>
      </c>
      <c r="BC71" s="104">
        <f>ROUND(BC72+BC75,0)</f>
        <v>0</v>
      </c>
      <c r="BD71" s="106">
        <f>ROUND(BD72+BD75,0)</f>
        <v>0</v>
      </c>
      <c r="BS71" s="107" t="s">
        <v>82</v>
      </c>
      <c r="BT71" s="107" t="s">
        <v>45</v>
      </c>
      <c r="BU71" s="107" t="s">
        <v>84</v>
      </c>
      <c r="BV71" s="107" t="s">
        <v>85</v>
      </c>
      <c r="BW71" s="107" t="s">
        <v>152</v>
      </c>
      <c r="BX71" s="107" t="s">
        <v>7</v>
      </c>
      <c r="CL71" s="107" t="s">
        <v>91</v>
      </c>
      <c r="CM71" s="107" t="s">
        <v>92</v>
      </c>
    </row>
    <row r="72" spans="1:91" s="6" customFormat="1" ht="22.5" customHeight="1">
      <c r="B72" s="108"/>
      <c r="C72" s="109"/>
      <c r="D72" s="109"/>
      <c r="E72" s="412" t="s">
        <v>93</v>
      </c>
      <c r="F72" s="412"/>
      <c r="G72" s="412"/>
      <c r="H72" s="412"/>
      <c r="I72" s="412"/>
      <c r="J72" s="109"/>
      <c r="K72" s="412" t="s">
        <v>153</v>
      </c>
      <c r="L72" s="412"/>
      <c r="M72" s="412"/>
      <c r="N72" s="412"/>
      <c r="O72" s="412"/>
      <c r="P72" s="412"/>
      <c r="Q72" s="412"/>
      <c r="R72" s="412"/>
      <c r="S72" s="412"/>
      <c r="T72" s="412"/>
      <c r="U72" s="412"/>
      <c r="V72" s="412"/>
      <c r="W72" s="412"/>
      <c r="X72" s="412"/>
      <c r="Y72" s="412"/>
      <c r="Z72" s="412"/>
      <c r="AA72" s="412"/>
      <c r="AB72" s="412"/>
      <c r="AC72" s="412"/>
      <c r="AD72" s="412"/>
      <c r="AE72" s="412"/>
      <c r="AF72" s="412"/>
      <c r="AG72" s="411">
        <f>ROUND(SUM(AG73:AG74),0)</f>
        <v>0</v>
      </c>
      <c r="AH72" s="410"/>
      <c r="AI72" s="410"/>
      <c r="AJ72" s="410"/>
      <c r="AK72" s="410"/>
      <c r="AL72" s="410"/>
      <c r="AM72" s="410"/>
      <c r="AN72" s="409">
        <f t="shared" si="0"/>
        <v>0</v>
      </c>
      <c r="AO72" s="410"/>
      <c r="AP72" s="410"/>
      <c r="AQ72" s="110" t="s">
        <v>95</v>
      </c>
      <c r="AR72" s="111"/>
      <c r="AS72" s="112">
        <f>ROUND(SUM(AS73:AS74),0)</f>
        <v>0</v>
      </c>
      <c r="AT72" s="113">
        <f t="shared" si="1"/>
        <v>0</v>
      </c>
      <c r="AU72" s="114">
        <f>ROUND(SUM(AU73:AU74),5)</f>
        <v>0</v>
      </c>
      <c r="AV72" s="113">
        <f>ROUND(AZ72*L26,0)</f>
        <v>0</v>
      </c>
      <c r="AW72" s="113">
        <f>ROUND(BA72*L27,0)</f>
        <v>0</v>
      </c>
      <c r="AX72" s="113">
        <f>ROUND(BB72*L26,0)</f>
        <v>0</v>
      </c>
      <c r="AY72" s="113">
        <f>ROUND(BC72*L27,0)</f>
        <v>0</v>
      </c>
      <c r="AZ72" s="113">
        <f>ROUND(SUM(AZ73:AZ74),0)</f>
        <v>0</v>
      </c>
      <c r="BA72" s="113">
        <f>ROUND(SUM(BA73:BA74),0)</f>
        <v>0</v>
      </c>
      <c r="BB72" s="113">
        <f>ROUND(SUM(BB73:BB74),0)</f>
        <v>0</v>
      </c>
      <c r="BC72" s="113">
        <f>ROUND(SUM(BC73:BC74),0)</f>
        <v>0</v>
      </c>
      <c r="BD72" s="115">
        <f>ROUND(SUM(BD73:BD74),0)</f>
        <v>0</v>
      </c>
      <c r="BS72" s="116" t="s">
        <v>82</v>
      </c>
      <c r="BT72" s="116" t="s">
        <v>92</v>
      </c>
      <c r="BU72" s="116" t="s">
        <v>84</v>
      </c>
      <c r="BV72" s="116" t="s">
        <v>85</v>
      </c>
      <c r="BW72" s="116" t="s">
        <v>154</v>
      </c>
      <c r="BX72" s="116" t="s">
        <v>152</v>
      </c>
      <c r="CL72" s="116" t="s">
        <v>91</v>
      </c>
    </row>
    <row r="73" spans="1:91" s="6" customFormat="1" ht="22.5" customHeight="1">
      <c r="A73" s="117" t="s">
        <v>97</v>
      </c>
      <c r="B73" s="108"/>
      <c r="C73" s="109"/>
      <c r="D73" s="109"/>
      <c r="E73" s="109"/>
      <c r="F73" s="412" t="s">
        <v>98</v>
      </c>
      <c r="G73" s="412"/>
      <c r="H73" s="412"/>
      <c r="I73" s="412"/>
      <c r="J73" s="412"/>
      <c r="K73" s="109"/>
      <c r="L73" s="412" t="s">
        <v>155</v>
      </c>
      <c r="M73" s="412"/>
      <c r="N73" s="412"/>
      <c r="O73" s="412"/>
      <c r="P73" s="412"/>
      <c r="Q73" s="412"/>
      <c r="R73" s="412"/>
      <c r="S73" s="412"/>
      <c r="T73" s="412"/>
      <c r="U73" s="412"/>
      <c r="V73" s="412"/>
      <c r="W73" s="412"/>
      <c r="X73" s="412"/>
      <c r="Y73" s="412"/>
      <c r="Z73" s="412"/>
      <c r="AA73" s="412"/>
      <c r="AB73" s="412"/>
      <c r="AC73" s="412"/>
      <c r="AD73" s="412"/>
      <c r="AE73" s="412"/>
      <c r="AF73" s="412"/>
      <c r="AG73" s="409">
        <f>'SO 101.1 - Stezka pro cho..._02'!J31</f>
        <v>0</v>
      </c>
      <c r="AH73" s="410"/>
      <c r="AI73" s="410"/>
      <c r="AJ73" s="410"/>
      <c r="AK73" s="410"/>
      <c r="AL73" s="410"/>
      <c r="AM73" s="410"/>
      <c r="AN73" s="409">
        <f t="shared" si="0"/>
        <v>0</v>
      </c>
      <c r="AO73" s="410"/>
      <c r="AP73" s="410"/>
      <c r="AQ73" s="110" t="s">
        <v>95</v>
      </c>
      <c r="AR73" s="111"/>
      <c r="AS73" s="112">
        <v>0</v>
      </c>
      <c r="AT73" s="113">
        <f t="shared" si="1"/>
        <v>0</v>
      </c>
      <c r="AU73" s="114">
        <f>'SO 101.1 - Stezka pro cho..._02'!P93</f>
        <v>0</v>
      </c>
      <c r="AV73" s="113">
        <f>'SO 101.1 - Stezka pro cho..._02'!J34</f>
        <v>0</v>
      </c>
      <c r="AW73" s="113">
        <f>'SO 101.1 - Stezka pro cho..._02'!J35</f>
        <v>0</v>
      </c>
      <c r="AX73" s="113">
        <f>'SO 101.1 - Stezka pro cho..._02'!J36</f>
        <v>0</v>
      </c>
      <c r="AY73" s="113">
        <f>'SO 101.1 - Stezka pro cho..._02'!J37</f>
        <v>0</v>
      </c>
      <c r="AZ73" s="113">
        <f>'SO 101.1 - Stezka pro cho..._02'!F34</f>
        <v>0</v>
      </c>
      <c r="BA73" s="113">
        <f>'SO 101.1 - Stezka pro cho..._02'!F35</f>
        <v>0</v>
      </c>
      <c r="BB73" s="113">
        <f>'SO 101.1 - Stezka pro cho..._02'!F36</f>
        <v>0</v>
      </c>
      <c r="BC73" s="113">
        <f>'SO 101.1 - Stezka pro cho..._02'!F37</f>
        <v>0</v>
      </c>
      <c r="BD73" s="115">
        <f>'SO 101.1 - Stezka pro cho..._02'!F38</f>
        <v>0</v>
      </c>
      <c r="BT73" s="116" t="s">
        <v>100</v>
      </c>
      <c r="BV73" s="116" t="s">
        <v>85</v>
      </c>
      <c r="BW73" s="116" t="s">
        <v>156</v>
      </c>
      <c r="BX73" s="116" t="s">
        <v>154</v>
      </c>
      <c r="CL73" s="116" t="s">
        <v>91</v>
      </c>
    </row>
    <row r="74" spans="1:91" s="6" customFormat="1" ht="22.5" customHeight="1">
      <c r="A74" s="117" t="s">
        <v>97</v>
      </c>
      <c r="B74" s="108"/>
      <c r="C74" s="109"/>
      <c r="D74" s="109"/>
      <c r="E74" s="109"/>
      <c r="F74" s="412" t="s">
        <v>102</v>
      </c>
      <c r="G74" s="412"/>
      <c r="H74" s="412"/>
      <c r="I74" s="412"/>
      <c r="J74" s="412"/>
      <c r="K74" s="109"/>
      <c r="L74" s="412" t="s">
        <v>157</v>
      </c>
      <c r="M74" s="412"/>
      <c r="N74" s="412"/>
      <c r="O74" s="412"/>
      <c r="P74" s="412"/>
      <c r="Q74" s="412"/>
      <c r="R74" s="412"/>
      <c r="S74" s="412"/>
      <c r="T74" s="412"/>
      <c r="U74" s="412"/>
      <c r="V74" s="412"/>
      <c r="W74" s="412"/>
      <c r="X74" s="412"/>
      <c r="Y74" s="412"/>
      <c r="Z74" s="412"/>
      <c r="AA74" s="412"/>
      <c r="AB74" s="412"/>
      <c r="AC74" s="412"/>
      <c r="AD74" s="412"/>
      <c r="AE74" s="412"/>
      <c r="AF74" s="412"/>
      <c r="AG74" s="409">
        <f>'SO 101.2 - Stezka pro cho..._02'!J31</f>
        <v>0</v>
      </c>
      <c r="AH74" s="410"/>
      <c r="AI74" s="410"/>
      <c r="AJ74" s="410"/>
      <c r="AK74" s="410"/>
      <c r="AL74" s="410"/>
      <c r="AM74" s="410"/>
      <c r="AN74" s="409">
        <f t="shared" si="0"/>
        <v>0</v>
      </c>
      <c r="AO74" s="410"/>
      <c r="AP74" s="410"/>
      <c r="AQ74" s="110" t="s">
        <v>95</v>
      </c>
      <c r="AR74" s="111"/>
      <c r="AS74" s="112">
        <v>0</v>
      </c>
      <c r="AT74" s="113">
        <f t="shared" si="1"/>
        <v>0</v>
      </c>
      <c r="AU74" s="114">
        <f>'SO 101.2 - Stezka pro cho..._02'!P93</f>
        <v>0</v>
      </c>
      <c r="AV74" s="113">
        <f>'SO 101.2 - Stezka pro cho..._02'!J34</f>
        <v>0</v>
      </c>
      <c r="AW74" s="113">
        <f>'SO 101.2 - Stezka pro cho..._02'!J35</f>
        <v>0</v>
      </c>
      <c r="AX74" s="113">
        <f>'SO 101.2 - Stezka pro cho..._02'!J36</f>
        <v>0</v>
      </c>
      <c r="AY74" s="113">
        <f>'SO 101.2 - Stezka pro cho..._02'!J37</f>
        <v>0</v>
      </c>
      <c r="AZ74" s="113">
        <f>'SO 101.2 - Stezka pro cho..._02'!F34</f>
        <v>0</v>
      </c>
      <c r="BA74" s="113">
        <f>'SO 101.2 - Stezka pro cho..._02'!F35</f>
        <v>0</v>
      </c>
      <c r="BB74" s="113">
        <f>'SO 101.2 - Stezka pro cho..._02'!F36</f>
        <v>0</v>
      </c>
      <c r="BC74" s="113">
        <f>'SO 101.2 - Stezka pro cho..._02'!F37</f>
        <v>0</v>
      </c>
      <c r="BD74" s="115">
        <f>'SO 101.2 - Stezka pro cho..._02'!F38</f>
        <v>0</v>
      </c>
      <c r="BT74" s="116" t="s">
        <v>100</v>
      </c>
      <c r="BV74" s="116" t="s">
        <v>85</v>
      </c>
      <c r="BW74" s="116" t="s">
        <v>158</v>
      </c>
      <c r="BX74" s="116" t="s">
        <v>154</v>
      </c>
      <c r="CL74" s="116" t="s">
        <v>91</v>
      </c>
    </row>
    <row r="75" spans="1:91" s="6" customFormat="1" ht="34.5" customHeight="1">
      <c r="A75" s="117" t="s">
        <v>97</v>
      </c>
      <c r="B75" s="108"/>
      <c r="C75" s="109"/>
      <c r="D75" s="109"/>
      <c r="E75" s="412" t="s">
        <v>136</v>
      </c>
      <c r="F75" s="412"/>
      <c r="G75" s="412"/>
      <c r="H75" s="412"/>
      <c r="I75" s="412"/>
      <c r="J75" s="109"/>
      <c r="K75" s="412" t="s">
        <v>159</v>
      </c>
      <c r="L75" s="412"/>
      <c r="M75" s="412"/>
      <c r="N75" s="412"/>
      <c r="O75" s="412"/>
      <c r="P75" s="412"/>
      <c r="Q75" s="412"/>
      <c r="R75" s="412"/>
      <c r="S75" s="412"/>
      <c r="T75" s="412"/>
      <c r="U75" s="412"/>
      <c r="V75" s="412"/>
      <c r="W75" s="412"/>
      <c r="X75" s="412"/>
      <c r="Y75" s="412"/>
      <c r="Z75" s="412"/>
      <c r="AA75" s="412"/>
      <c r="AB75" s="412"/>
      <c r="AC75" s="412"/>
      <c r="AD75" s="412"/>
      <c r="AE75" s="412"/>
      <c r="AF75" s="412"/>
      <c r="AG75" s="409">
        <f>'VON - VEDLEJŠÍ  A OSTATNÍ..._02'!J29</f>
        <v>0</v>
      </c>
      <c r="AH75" s="410"/>
      <c r="AI75" s="410"/>
      <c r="AJ75" s="410"/>
      <c r="AK75" s="410"/>
      <c r="AL75" s="410"/>
      <c r="AM75" s="410"/>
      <c r="AN75" s="409">
        <f t="shared" si="0"/>
        <v>0</v>
      </c>
      <c r="AO75" s="410"/>
      <c r="AP75" s="410"/>
      <c r="AQ75" s="110" t="s">
        <v>95</v>
      </c>
      <c r="AR75" s="111"/>
      <c r="AS75" s="118">
        <v>0</v>
      </c>
      <c r="AT75" s="119">
        <f t="shared" si="1"/>
        <v>0</v>
      </c>
      <c r="AU75" s="120">
        <f>'VON - VEDLEJŠÍ  A OSTATNÍ..._02'!P84</f>
        <v>0</v>
      </c>
      <c r="AV75" s="119">
        <f>'VON - VEDLEJŠÍ  A OSTATNÍ..._02'!J32</f>
        <v>0</v>
      </c>
      <c r="AW75" s="119">
        <f>'VON - VEDLEJŠÍ  A OSTATNÍ..._02'!J33</f>
        <v>0</v>
      </c>
      <c r="AX75" s="119">
        <f>'VON - VEDLEJŠÍ  A OSTATNÍ..._02'!J34</f>
        <v>0</v>
      </c>
      <c r="AY75" s="119">
        <f>'VON - VEDLEJŠÍ  A OSTATNÍ..._02'!J35</f>
        <v>0</v>
      </c>
      <c r="AZ75" s="119">
        <f>'VON - VEDLEJŠÍ  A OSTATNÍ..._02'!F32</f>
        <v>0</v>
      </c>
      <c r="BA75" s="119">
        <f>'VON - VEDLEJŠÍ  A OSTATNÍ..._02'!F33</f>
        <v>0</v>
      </c>
      <c r="BB75" s="119">
        <f>'VON - VEDLEJŠÍ  A OSTATNÍ..._02'!F34</f>
        <v>0</v>
      </c>
      <c r="BC75" s="119">
        <f>'VON - VEDLEJŠÍ  A OSTATNÍ..._02'!F35</f>
        <v>0</v>
      </c>
      <c r="BD75" s="121">
        <f>'VON - VEDLEJŠÍ  A OSTATNÍ..._02'!F36</f>
        <v>0</v>
      </c>
      <c r="BT75" s="116" t="s">
        <v>92</v>
      </c>
      <c r="BV75" s="116" t="s">
        <v>85</v>
      </c>
      <c r="BW75" s="116" t="s">
        <v>160</v>
      </c>
      <c r="BX75" s="116" t="s">
        <v>152</v>
      </c>
      <c r="CL75" s="116" t="s">
        <v>91</v>
      </c>
    </row>
    <row r="76" spans="1:91" s="1" customFormat="1" ht="30" customHeight="1">
      <c r="B76" s="43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3"/>
    </row>
    <row r="77" spans="1:91" s="1" customFormat="1" ht="6.95" customHeight="1"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63"/>
    </row>
  </sheetData>
  <sheetProtection password="CC35" sheet="1" objects="1" scenarios="1" formatCells="0" formatColumns="0" formatRows="0" sort="0" autoFilter="0"/>
  <mergeCells count="133">
    <mergeCell ref="AG51:AM51"/>
    <mergeCell ref="AN51:AP51"/>
    <mergeCell ref="AR2:BE2"/>
    <mergeCell ref="AN73:AP73"/>
    <mergeCell ref="AG73:AM73"/>
    <mergeCell ref="F73:J73"/>
    <mergeCell ref="L73:AF73"/>
    <mergeCell ref="AN74:AP74"/>
    <mergeCell ref="AG74:AM74"/>
    <mergeCell ref="F74:J74"/>
    <mergeCell ref="L74:AF74"/>
    <mergeCell ref="AN67:AP67"/>
    <mergeCell ref="AG67:AM67"/>
    <mergeCell ref="E67:I67"/>
    <mergeCell ref="K67:AF67"/>
    <mergeCell ref="AN68:AP68"/>
    <mergeCell ref="AG68:AM68"/>
    <mergeCell ref="F68:J68"/>
    <mergeCell ref="L68:AF68"/>
    <mergeCell ref="AN69:AP69"/>
    <mergeCell ref="AG69:AM69"/>
    <mergeCell ref="F69:J69"/>
    <mergeCell ref="L69:AF69"/>
    <mergeCell ref="AN64:AP64"/>
    <mergeCell ref="AN75:AP75"/>
    <mergeCell ref="AG75:AM75"/>
    <mergeCell ref="E75:I75"/>
    <mergeCell ref="K75:AF75"/>
    <mergeCell ref="AN70:AP70"/>
    <mergeCell ref="AG70:AM70"/>
    <mergeCell ref="E70:I70"/>
    <mergeCell ref="K70:AF70"/>
    <mergeCell ref="AN71:AP71"/>
    <mergeCell ref="AG71:AM71"/>
    <mergeCell ref="D71:H71"/>
    <mergeCell ref="J71:AF71"/>
    <mergeCell ref="AN72:AP72"/>
    <mergeCell ref="AG72:AM72"/>
    <mergeCell ref="E72:I72"/>
    <mergeCell ref="K72:AF72"/>
    <mergeCell ref="AG64:AM64"/>
    <mergeCell ref="G64:K64"/>
    <mergeCell ref="M64:AF64"/>
    <mergeCell ref="AN65:AP65"/>
    <mergeCell ref="AG65:AM65"/>
    <mergeCell ref="E65:I65"/>
    <mergeCell ref="K65:AF65"/>
    <mergeCell ref="AN66:AP66"/>
    <mergeCell ref="AG66:AM66"/>
    <mergeCell ref="D66:H66"/>
    <mergeCell ref="J66:AF66"/>
    <mergeCell ref="AN61:AP61"/>
    <mergeCell ref="AG61:AM61"/>
    <mergeCell ref="F61:J61"/>
    <mergeCell ref="L61:AF61"/>
    <mergeCell ref="AN62:AP62"/>
    <mergeCell ref="AG62:AM62"/>
    <mergeCell ref="G62:K62"/>
    <mergeCell ref="M62:AF62"/>
    <mergeCell ref="AN63:AP63"/>
    <mergeCell ref="AG63:AM63"/>
    <mergeCell ref="F63:J63"/>
    <mergeCell ref="L63:AF63"/>
    <mergeCell ref="AN58:AP58"/>
    <mergeCell ref="AG58:AM58"/>
    <mergeCell ref="F58:J58"/>
    <mergeCell ref="L58:AF58"/>
    <mergeCell ref="AN59:AP59"/>
    <mergeCell ref="AG59:AM59"/>
    <mergeCell ref="F59:J59"/>
    <mergeCell ref="L59:AF59"/>
    <mergeCell ref="AN60:AP60"/>
    <mergeCell ref="AG60:AM60"/>
    <mergeCell ref="E60:I60"/>
    <mergeCell ref="K60:AF60"/>
    <mergeCell ref="AN55:AP55"/>
    <mergeCell ref="AG55:AM55"/>
    <mergeCell ref="F55:J55"/>
    <mergeCell ref="L55:AF55"/>
    <mergeCell ref="AN56:AP56"/>
    <mergeCell ref="AG56:AM56"/>
    <mergeCell ref="E56:I56"/>
    <mergeCell ref="K56:AF56"/>
    <mergeCell ref="AN57:AP57"/>
    <mergeCell ref="AG57:AM57"/>
    <mergeCell ref="E57:I57"/>
    <mergeCell ref="K57:AF57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AN54:AP54"/>
    <mergeCell ref="AG54:AM54"/>
    <mergeCell ref="F54:J54"/>
    <mergeCell ref="L54:AF54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</mergeCells>
  <hyperlinks>
    <hyperlink ref="K1:S1" location="C2" display="1) Rekapitulace stavby"/>
    <hyperlink ref="W1:AI1" location="C51" display="2) Rekapitulace objektů stavby a soupisů prací"/>
    <hyperlink ref="A54" location="'SO 101.1 - Stezka pro cho...'!C2" display="/"/>
    <hyperlink ref="A55" location="'SO 101.2 - Stezka pro cho...'!C2" display="/"/>
    <hyperlink ref="A56" location="'SO 202 - LÁVKA PŘES OLEŠN...'!C2" display="/"/>
    <hyperlink ref="A58" location="'SO 401.1 - Veřejné osvětl...'!C2" display="/"/>
    <hyperlink ref="A59" location="'SO 401.2 - Veřejné osvětl...'!C2" display="/"/>
    <hyperlink ref="A62" location="'SO 802.1A - Sadové úpravy...'!C2" display="/"/>
    <hyperlink ref="A64" location="'SO 802.2A - Sadové úpravy...'!C2" display="/"/>
    <hyperlink ref="A65" location="'VON - VEDLEJŠÍ  A OSTATNÍ...'!C2" display="/"/>
    <hyperlink ref="A68" location="'SO 101.1 - Stezka pro cho..._01'!C2" display="/"/>
    <hyperlink ref="A69" location="'SO 101.2 - Stezka pro cho..._01'!C2" display="/"/>
    <hyperlink ref="A70" location="'VON - VEDLEJŠÍ  A OSTATNÍ..._01'!C2" display="/"/>
    <hyperlink ref="A73" location="'SO 101.1 - Stezka pro cho..._02'!C2" display="/"/>
    <hyperlink ref="A74" location="'SO 101.2 - Stezka pro cho..._02'!C2" display="/"/>
    <hyperlink ref="A75" location="'VON - VEDLEJŠÍ  A OSTATNÍ..._02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0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145</v>
      </c>
      <c r="AZ2" s="127" t="s">
        <v>2112</v>
      </c>
      <c r="BA2" s="127" t="s">
        <v>81</v>
      </c>
      <c r="BB2" s="127" t="s">
        <v>81</v>
      </c>
      <c r="BC2" s="127" t="s">
        <v>2113</v>
      </c>
      <c r="BD2" s="127" t="s">
        <v>92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  <c r="AZ3" s="127" t="s">
        <v>2114</v>
      </c>
      <c r="BA3" s="127" t="s">
        <v>81</v>
      </c>
      <c r="BB3" s="127" t="s">
        <v>81</v>
      </c>
      <c r="BC3" s="127" t="s">
        <v>2115</v>
      </c>
      <c r="BD3" s="127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ht="22.5" customHeight="1">
      <c r="B9" s="29"/>
      <c r="C9" s="30"/>
      <c r="D9" s="30"/>
      <c r="E9" s="421" t="s">
        <v>2116</v>
      </c>
      <c r="F9" s="376"/>
      <c r="G9" s="376"/>
      <c r="H9" s="376"/>
      <c r="I9" s="129"/>
      <c r="J9" s="30"/>
      <c r="K9" s="32"/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</row>
    <row r="11" spans="1:70" s="1" customFormat="1" ht="22.5" customHeight="1">
      <c r="B11" s="43"/>
      <c r="C11" s="44"/>
      <c r="D11" s="44"/>
      <c r="E11" s="400" t="s">
        <v>2117</v>
      </c>
      <c r="F11" s="423"/>
      <c r="G11" s="423"/>
      <c r="H11" s="423"/>
      <c r="I11" s="130"/>
      <c r="J11" s="44"/>
      <c r="K11" s="47"/>
    </row>
    <row r="12" spans="1:70" s="1" customFormat="1" ht="15">
      <c r="B12" s="43"/>
      <c r="C12" s="44"/>
      <c r="D12" s="38" t="s">
        <v>191</v>
      </c>
      <c r="E12" s="44"/>
      <c r="F12" s="44"/>
      <c r="G12" s="44"/>
      <c r="H12" s="44"/>
      <c r="I12" s="130"/>
      <c r="J12" s="44"/>
      <c r="K12" s="47"/>
    </row>
    <row r="13" spans="1:70" s="1" customFormat="1" ht="36.950000000000003" customHeight="1">
      <c r="B13" s="43"/>
      <c r="C13" s="44"/>
      <c r="D13" s="44"/>
      <c r="E13" s="424" t="s">
        <v>2118</v>
      </c>
      <c r="F13" s="423"/>
      <c r="G13" s="423"/>
      <c r="H13" s="423"/>
      <c r="I13" s="130"/>
      <c r="J13" s="44"/>
      <c r="K13" s="47"/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</row>
    <row r="15" spans="1:70" s="1" customFormat="1" ht="14.45" customHeight="1">
      <c r="B15" s="43"/>
      <c r="C15" s="44"/>
      <c r="D15" s="38" t="s">
        <v>20</v>
      </c>
      <c r="E15" s="44"/>
      <c r="F15" s="36" t="s">
        <v>91</v>
      </c>
      <c r="G15" s="44"/>
      <c r="H15" s="44"/>
      <c r="I15" s="131" t="s">
        <v>22</v>
      </c>
      <c r="J15" s="36" t="s">
        <v>23</v>
      </c>
      <c r="K15" s="47"/>
    </row>
    <row r="16" spans="1:70" s="1" customFormat="1" ht="14.45" customHeight="1">
      <c r="B16" s="43"/>
      <c r="C16" s="44"/>
      <c r="D16" s="38" t="s">
        <v>24</v>
      </c>
      <c r="E16" s="44"/>
      <c r="F16" s="36" t="s">
        <v>25</v>
      </c>
      <c r="G16" s="44"/>
      <c r="H16" s="44"/>
      <c r="I16" s="131" t="s">
        <v>26</v>
      </c>
      <c r="J16" s="132" t="str">
        <f>'Rekapitulace stavby'!AN8</f>
        <v>7. 7. 2017</v>
      </c>
      <c r="K16" s="47"/>
    </row>
    <row r="17" spans="2:11" s="1" customFormat="1" ht="21.75" customHeight="1">
      <c r="B17" s="43"/>
      <c r="C17" s="44"/>
      <c r="D17" s="35" t="s">
        <v>28</v>
      </c>
      <c r="E17" s="44"/>
      <c r="F17" s="40" t="s">
        <v>29</v>
      </c>
      <c r="G17" s="44"/>
      <c r="H17" s="44"/>
      <c r="I17" s="133" t="s">
        <v>30</v>
      </c>
      <c r="J17" s="40" t="s">
        <v>31</v>
      </c>
      <c r="K17" s="47"/>
    </row>
    <row r="18" spans="2:11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</row>
    <row r="19" spans="2:11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</row>
    <row r="20" spans="2:11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</row>
    <row r="21" spans="2:11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</row>
    <row r="22" spans="2:11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</row>
    <row r="23" spans="2:11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</row>
    <row r="24" spans="2:11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</row>
    <row r="25" spans="2:11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11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11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11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11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ROUND(J95,0)</f>
        <v>0</v>
      </c>
      <c r="K31" s="47"/>
    </row>
    <row r="32" spans="2:11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ROUND(SUM(BE95:BE199), 0)</f>
        <v>0</v>
      </c>
      <c r="G34" s="44"/>
      <c r="H34" s="44"/>
      <c r="I34" s="144">
        <v>0.21</v>
      </c>
      <c r="J34" s="143">
        <f>ROUND(ROUND((SUM(BE95:BE199)),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ROUND(SUM(BF95:BF199), 0)</f>
        <v>0</v>
      </c>
      <c r="G35" s="44"/>
      <c r="H35" s="44"/>
      <c r="I35" s="144">
        <v>0.15</v>
      </c>
      <c r="J35" s="143">
        <f>ROUND(ROUND((SUM(BF95:BF199)),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ROUND(SUM(BG95:BG199),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ROUND(SUM(BH95:BH199),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ROUND(SUM(BI95:BI199),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2116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2117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191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101.1 - Stezka pro chodce a cyklisty - E1 (ZVVA)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>ŠUMVALD - LIBINA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J95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225</v>
      </c>
      <c r="E65" s="165"/>
      <c r="F65" s="165"/>
      <c r="G65" s="165"/>
      <c r="H65" s="165"/>
      <c r="I65" s="166"/>
      <c r="J65" s="167">
        <f>J96</f>
        <v>0</v>
      </c>
      <c r="K65" s="168"/>
    </row>
    <row r="66" spans="2:12" s="9" customFormat="1" ht="19.899999999999999" customHeight="1">
      <c r="B66" s="169"/>
      <c r="C66" s="170"/>
      <c r="D66" s="171" t="s">
        <v>226</v>
      </c>
      <c r="E66" s="172"/>
      <c r="F66" s="172"/>
      <c r="G66" s="172"/>
      <c r="H66" s="172"/>
      <c r="I66" s="173"/>
      <c r="J66" s="174">
        <f>J97</f>
        <v>0</v>
      </c>
      <c r="K66" s="175"/>
    </row>
    <row r="67" spans="2:12" s="9" customFormat="1" ht="19.899999999999999" customHeight="1">
      <c r="B67" s="169"/>
      <c r="C67" s="170"/>
      <c r="D67" s="171" t="s">
        <v>229</v>
      </c>
      <c r="E67" s="172"/>
      <c r="F67" s="172"/>
      <c r="G67" s="172"/>
      <c r="H67" s="172"/>
      <c r="I67" s="173"/>
      <c r="J67" s="174">
        <f>J117</f>
        <v>0</v>
      </c>
      <c r="K67" s="175"/>
    </row>
    <row r="68" spans="2:12" s="9" customFormat="1" ht="19.899999999999999" customHeight="1">
      <c r="B68" s="169"/>
      <c r="C68" s="170"/>
      <c r="D68" s="171" t="s">
        <v>230</v>
      </c>
      <c r="E68" s="172"/>
      <c r="F68" s="172"/>
      <c r="G68" s="172"/>
      <c r="H68" s="172"/>
      <c r="I68" s="173"/>
      <c r="J68" s="174">
        <f>J122</f>
        <v>0</v>
      </c>
      <c r="K68" s="175"/>
    </row>
    <row r="69" spans="2:12" s="9" customFormat="1" ht="19.899999999999999" customHeight="1">
      <c r="B69" s="169"/>
      <c r="C69" s="170"/>
      <c r="D69" s="171" t="s">
        <v>231</v>
      </c>
      <c r="E69" s="172"/>
      <c r="F69" s="172"/>
      <c r="G69" s="172"/>
      <c r="H69" s="172"/>
      <c r="I69" s="173"/>
      <c r="J69" s="174">
        <f>J157</f>
        <v>0</v>
      </c>
      <c r="K69" s="175"/>
    </row>
    <row r="70" spans="2:12" s="9" customFormat="1" ht="19.899999999999999" customHeight="1">
      <c r="B70" s="169"/>
      <c r="C70" s="170"/>
      <c r="D70" s="171" t="s">
        <v>232</v>
      </c>
      <c r="E70" s="172"/>
      <c r="F70" s="172"/>
      <c r="G70" s="172"/>
      <c r="H70" s="172"/>
      <c r="I70" s="173"/>
      <c r="J70" s="174">
        <f>J172</f>
        <v>0</v>
      </c>
      <c r="K70" s="175"/>
    </row>
    <row r="71" spans="2:12" s="9" customFormat="1" ht="19.899999999999999" customHeight="1">
      <c r="B71" s="169"/>
      <c r="C71" s="170"/>
      <c r="D71" s="171" t="s">
        <v>233</v>
      </c>
      <c r="E71" s="172"/>
      <c r="F71" s="172"/>
      <c r="G71" s="172"/>
      <c r="H71" s="172"/>
      <c r="I71" s="173"/>
      <c r="J71" s="174">
        <f>J193</f>
        <v>0</v>
      </c>
      <c r="K71" s="175"/>
    </row>
    <row r="72" spans="2:12" s="1" customFormat="1" ht="21.75" customHeight="1">
      <c r="B72" s="43"/>
      <c r="C72" s="44"/>
      <c r="D72" s="44"/>
      <c r="E72" s="44"/>
      <c r="F72" s="44"/>
      <c r="G72" s="44"/>
      <c r="H72" s="44"/>
      <c r="I72" s="130"/>
      <c r="J72" s="44"/>
      <c r="K72" s="47"/>
    </row>
    <row r="73" spans="2:12" s="1" customFormat="1" ht="6.95" customHeight="1">
      <c r="B73" s="58"/>
      <c r="C73" s="59"/>
      <c r="D73" s="59"/>
      <c r="E73" s="59"/>
      <c r="F73" s="59"/>
      <c r="G73" s="59"/>
      <c r="H73" s="59"/>
      <c r="I73" s="152"/>
      <c r="J73" s="59"/>
      <c r="K73" s="60"/>
    </row>
    <row r="77" spans="2:12" s="1" customFormat="1" ht="6.95" customHeight="1">
      <c r="B77" s="61"/>
      <c r="C77" s="62"/>
      <c r="D77" s="62"/>
      <c r="E77" s="62"/>
      <c r="F77" s="62"/>
      <c r="G77" s="62"/>
      <c r="H77" s="62"/>
      <c r="I77" s="155"/>
      <c r="J77" s="62"/>
      <c r="K77" s="62"/>
      <c r="L77" s="63"/>
    </row>
    <row r="78" spans="2:12" s="1" customFormat="1" ht="36.950000000000003" customHeight="1">
      <c r="B78" s="43"/>
      <c r="C78" s="64" t="s">
        <v>234</v>
      </c>
      <c r="D78" s="65"/>
      <c r="E78" s="65"/>
      <c r="F78" s="65"/>
      <c r="G78" s="65"/>
      <c r="H78" s="65"/>
      <c r="I78" s="176"/>
      <c r="J78" s="65"/>
      <c r="K78" s="65"/>
      <c r="L78" s="63"/>
    </row>
    <row r="79" spans="2:12" s="1" customFormat="1" ht="6.95" customHeight="1">
      <c r="B79" s="43"/>
      <c r="C79" s="65"/>
      <c r="D79" s="65"/>
      <c r="E79" s="65"/>
      <c r="F79" s="65"/>
      <c r="G79" s="65"/>
      <c r="H79" s="65"/>
      <c r="I79" s="176"/>
      <c r="J79" s="65"/>
      <c r="K79" s="65"/>
      <c r="L79" s="63"/>
    </row>
    <row r="80" spans="2:12" s="1" customFormat="1" ht="14.45" customHeight="1">
      <c r="B80" s="43"/>
      <c r="C80" s="67" t="s">
        <v>18</v>
      </c>
      <c r="D80" s="65"/>
      <c r="E80" s="65"/>
      <c r="F80" s="65"/>
      <c r="G80" s="65"/>
      <c r="H80" s="65"/>
      <c r="I80" s="176"/>
      <c r="J80" s="65"/>
      <c r="K80" s="65"/>
      <c r="L80" s="63"/>
    </row>
    <row r="81" spans="2:63" s="1" customFormat="1" ht="22.5" customHeight="1">
      <c r="B81" s="43"/>
      <c r="C81" s="65"/>
      <c r="D81" s="65"/>
      <c r="E81" s="418" t="str">
        <f>E7</f>
        <v>STEZKA PRO CHODCE A CYKLISTY ŠUMVALD - LIBINA  ( dělené výdaje)</v>
      </c>
      <c r="F81" s="425"/>
      <c r="G81" s="425"/>
      <c r="H81" s="425"/>
      <c r="I81" s="176"/>
      <c r="J81" s="65"/>
      <c r="K81" s="65"/>
      <c r="L81" s="63"/>
    </row>
    <row r="82" spans="2:63" ht="15">
      <c r="B82" s="29"/>
      <c r="C82" s="67" t="s">
        <v>179</v>
      </c>
      <c r="D82" s="177"/>
      <c r="E82" s="177"/>
      <c r="F82" s="177"/>
      <c r="G82" s="177"/>
      <c r="H82" s="177"/>
      <c r="J82" s="177"/>
      <c r="K82" s="177"/>
      <c r="L82" s="178"/>
    </row>
    <row r="83" spans="2:63" ht="22.5" customHeight="1">
      <c r="B83" s="29"/>
      <c r="C83" s="177"/>
      <c r="D83" s="177"/>
      <c r="E83" s="418" t="s">
        <v>2116</v>
      </c>
      <c r="F83" s="419"/>
      <c r="G83" s="419"/>
      <c r="H83" s="419"/>
      <c r="J83" s="177"/>
      <c r="K83" s="177"/>
      <c r="L83" s="178"/>
    </row>
    <row r="84" spans="2:63" ht="15">
      <c r="B84" s="29"/>
      <c r="C84" s="67" t="s">
        <v>185</v>
      </c>
      <c r="D84" s="177"/>
      <c r="E84" s="177"/>
      <c r="F84" s="177"/>
      <c r="G84" s="177"/>
      <c r="H84" s="177"/>
      <c r="J84" s="177"/>
      <c r="K84" s="177"/>
      <c r="L84" s="178"/>
    </row>
    <row r="85" spans="2:63" s="1" customFormat="1" ht="22.5" customHeight="1">
      <c r="B85" s="43"/>
      <c r="C85" s="65"/>
      <c r="D85" s="65"/>
      <c r="E85" s="416" t="s">
        <v>2117</v>
      </c>
      <c r="F85" s="417"/>
      <c r="G85" s="417"/>
      <c r="H85" s="417"/>
      <c r="I85" s="176"/>
      <c r="J85" s="65"/>
      <c r="K85" s="65"/>
      <c r="L85" s="63"/>
    </row>
    <row r="86" spans="2:63" s="1" customFormat="1" ht="14.45" customHeight="1">
      <c r="B86" s="43"/>
      <c r="C86" s="67" t="s">
        <v>191</v>
      </c>
      <c r="D86" s="65"/>
      <c r="E86" s="65"/>
      <c r="F86" s="65"/>
      <c r="G86" s="65"/>
      <c r="H86" s="65"/>
      <c r="I86" s="176"/>
      <c r="J86" s="65"/>
      <c r="K86" s="65"/>
      <c r="L86" s="63"/>
    </row>
    <row r="87" spans="2:63" s="1" customFormat="1" ht="23.25" customHeight="1">
      <c r="B87" s="43"/>
      <c r="C87" s="65"/>
      <c r="D87" s="65"/>
      <c r="E87" s="391" t="str">
        <f>E13</f>
        <v>SO 101.1 - Stezka pro chodce a cyklisty - E1 (ZVVA)</v>
      </c>
      <c r="F87" s="417"/>
      <c r="G87" s="417"/>
      <c r="H87" s="417"/>
      <c r="I87" s="176"/>
      <c r="J87" s="65"/>
      <c r="K87" s="65"/>
      <c r="L87" s="63"/>
    </row>
    <row r="88" spans="2:63" s="1" customFormat="1" ht="6.95" customHeight="1">
      <c r="B88" s="43"/>
      <c r="C88" s="65"/>
      <c r="D88" s="65"/>
      <c r="E88" s="65"/>
      <c r="F88" s="65"/>
      <c r="G88" s="65"/>
      <c r="H88" s="65"/>
      <c r="I88" s="176"/>
      <c r="J88" s="65"/>
      <c r="K88" s="65"/>
      <c r="L88" s="63"/>
    </row>
    <row r="89" spans="2:63" s="1" customFormat="1" ht="18" customHeight="1">
      <c r="B89" s="43"/>
      <c r="C89" s="67" t="s">
        <v>24</v>
      </c>
      <c r="D89" s="65"/>
      <c r="E89" s="65"/>
      <c r="F89" s="179" t="str">
        <f>F16</f>
        <v>ŠUMVALD - LIBINA</v>
      </c>
      <c r="G89" s="65"/>
      <c r="H89" s="65"/>
      <c r="I89" s="180" t="s">
        <v>26</v>
      </c>
      <c r="J89" s="75" t="str">
        <f>IF(J16="","",J16)</f>
        <v>7. 7. 2017</v>
      </c>
      <c r="K89" s="65"/>
      <c r="L89" s="63"/>
    </row>
    <row r="90" spans="2:63" s="1" customFormat="1" ht="6.95" customHeight="1">
      <c r="B90" s="43"/>
      <c r="C90" s="65"/>
      <c r="D90" s="65"/>
      <c r="E90" s="65"/>
      <c r="F90" s="65"/>
      <c r="G90" s="65"/>
      <c r="H90" s="65"/>
      <c r="I90" s="176"/>
      <c r="J90" s="65"/>
      <c r="K90" s="65"/>
      <c r="L90" s="63"/>
    </row>
    <row r="91" spans="2:63" s="1" customFormat="1" ht="15">
      <c r="B91" s="43"/>
      <c r="C91" s="67" t="s">
        <v>32</v>
      </c>
      <c r="D91" s="65"/>
      <c r="E91" s="65"/>
      <c r="F91" s="179" t="str">
        <f>E19</f>
        <v>Obec Šumvald, Obec Libina</v>
      </c>
      <c r="G91" s="65"/>
      <c r="H91" s="65"/>
      <c r="I91" s="180" t="s">
        <v>40</v>
      </c>
      <c r="J91" s="179" t="str">
        <f>E25</f>
        <v xml:space="preserve">EPROJEKT s.r.o., PŘEROV  </v>
      </c>
      <c r="K91" s="65"/>
      <c r="L91" s="63"/>
    </row>
    <row r="92" spans="2:63" s="1" customFormat="1" ht="14.45" customHeight="1">
      <c r="B92" s="43"/>
      <c r="C92" s="67" t="s">
        <v>38</v>
      </c>
      <c r="D92" s="65"/>
      <c r="E92" s="65"/>
      <c r="F92" s="179" t="str">
        <f>IF(E22="","",E22)</f>
        <v/>
      </c>
      <c r="G92" s="65"/>
      <c r="H92" s="65"/>
      <c r="I92" s="176"/>
      <c r="J92" s="65"/>
      <c r="K92" s="65"/>
      <c r="L92" s="63"/>
    </row>
    <row r="93" spans="2:63" s="1" customFormat="1" ht="10.35" customHeight="1">
      <c r="B93" s="43"/>
      <c r="C93" s="65"/>
      <c r="D93" s="65"/>
      <c r="E93" s="65"/>
      <c r="F93" s="65"/>
      <c r="G93" s="65"/>
      <c r="H93" s="65"/>
      <c r="I93" s="176"/>
      <c r="J93" s="65"/>
      <c r="K93" s="65"/>
      <c r="L93" s="63"/>
    </row>
    <row r="94" spans="2:63" s="10" customFormat="1" ht="29.25" customHeight="1">
      <c r="B94" s="181"/>
      <c r="C94" s="182" t="s">
        <v>235</v>
      </c>
      <c r="D94" s="183" t="s">
        <v>67</v>
      </c>
      <c r="E94" s="183" t="s">
        <v>63</v>
      </c>
      <c r="F94" s="183" t="s">
        <v>236</v>
      </c>
      <c r="G94" s="183" t="s">
        <v>237</v>
      </c>
      <c r="H94" s="183" t="s">
        <v>238</v>
      </c>
      <c r="I94" s="184" t="s">
        <v>239</v>
      </c>
      <c r="J94" s="183" t="s">
        <v>222</v>
      </c>
      <c r="K94" s="185" t="s">
        <v>240</v>
      </c>
      <c r="L94" s="186"/>
      <c r="M94" s="83" t="s">
        <v>241</v>
      </c>
      <c r="N94" s="84" t="s">
        <v>52</v>
      </c>
      <c r="O94" s="84" t="s">
        <v>242</v>
      </c>
      <c r="P94" s="84" t="s">
        <v>243</v>
      </c>
      <c r="Q94" s="84" t="s">
        <v>244</v>
      </c>
      <c r="R94" s="84" t="s">
        <v>245</v>
      </c>
      <c r="S94" s="84" t="s">
        <v>246</v>
      </c>
      <c r="T94" s="85" t="s">
        <v>247</v>
      </c>
    </row>
    <row r="95" spans="2:63" s="1" customFormat="1" ht="29.25" customHeight="1">
      <c r="B95" s="43"/>
      <c r="C95" s="89" t="s">
        <v>223</v>
      </c>
      <c r="D95" s="65"/>
      <c r="E95" s="65"/>
      <c r="F95" s="65"/>
      <c r="G95" s="65"/>
      <c r="H95" s="65"/>
      <c r="I95" s="176"/>
      <c r="J95" s="187">
        <f>BK95</f>
        <v>0</v>
      </c>
      <c r="K95" s="65"/>
      <c r="L95" s="63"/>
      <c r="M95" s="86"/>
      <c r="N95" s="87"/>
      <c r="O95" s="87"/>
      <c r="P95" s="188">
        <f>P96</f>
        <v>0</v>
      </c>
      <c r="Q95" s="87"/>
      <c r="R95" s="188">
        <f>R96</f>
        <v>6.5814350000000008</v>
      </c>
      <c r="S95" s="87"/>
      <c r="T95" s="189">
        <f>T96</f>
        <v>1.1599999999999999</v>
      </c>
      <c r="AT95" s="25" t="s">
        <v>82</v>
      </c>
      <c r="AU95" s="25" t="s">
        <v>224</v>
      </c>
      <c r="BK95" s="190">
        <f>BK96</f>
        <v>0</v>
      </c>
    </row>
    <row r="96" spans="2:63" s="11" customFormat="1" ht="37.35" customHeight="1">
      <c r="B96" s="191"/>
      <c r="C96" s="192"/>
      <c r="D96" s="193" t="s">
        <v>82</v>
      </c>
      <c r="E96" s="194" t="s">
        <v>248</v>
      </c>
      <c r="F96" s="194" t="s">
        <v>249</v>
      </c>
      <c r="G96" s="192"/>
      <c r="H96" s="192"/>
      <c r="I96" s="195"/>
      <c r="J96" s="196">
        <f>BK96</f>
        <v>0</v>
      </c>
      <c r="K96" s="192"/>
      <c r="L96" s="197"/>
      <c r="M96" s="198"/>
      <c r="N96" s="199"/>
      <c r="O96" s="199"/>
      <c r="P96" s="200">
        <f>P97+P117+P122+P157+P172+P193</f>
        <v>0</v>
      </c>
      <c r="Q96" s="199"/>
      <c r="R96" s="200">
        <f>R97+R117+R122+R157+R172+R193</f>
        <v>6.5814350000000008</v>
      </c>
      <c r="S96" s="199"/>
      <c r="T96" s="201">
        <f>T97+T117+T122+T157+T172+T193</f>
        <v>1.1599999999999999</v>
      </c>
      <c r="AR96" s="202" t="s">
        <v>45</v>
      </c>
      <c r="AT96" s="203" t="s">
        <v>82</v>
      </c>
      <c r="AU96" s="203" t="s">
        <v>83</v>
      </c>
      <c r="AY96" s="202" t="s">
        <v>250</v>
      </c>
      <c r="BK96" s="204">
        <f>BK97+BK117+BK122+BK157+BK172+BK193</f>
        <v>0</v>
      </c>
    </row>
    <row r="97" spans="2:65" s="11" customFormat="1" ht="19.899999999999999" customHeight="1">
      <c r="B97" s="191"/>
      <c r="C97" s="192"/>
      <c r="D97" s="205" t="s">
        <v>82</v>
      </c>
      <c r="E97" s="206" t="s">
        <v>45</v>
      </c>
      <c r="F97" s="206" t="s">
        <v>251</v>
      </c>
      <c r="G97" s="192"/>
      <c r="H97" s="192"/>
      <c r="I97" s="195"/>
      <c r="J97" s="207">
        <f>BK97</f>
        <v>0</v>
      </c>
      <c r="K97" s="192"/>
      <c r="L97" s="197"/>
      <c r="M97" s="198"/>
      <c r="N97" s="199"/>
      <c r="O97" s="199"/>
      <c r="P97" s="200">
        <f>SUM(P98:P116)</f>
        <v>0</v>
      </c>
      <c r="Q97" s="199"/>
      <c r="R97" s="200">
        <f>SUM(R98:R116)</f>
        <v>0</v>
      </c>
      <c r="S97" s="199"/>
      <c r="T97" s="201">
        <f>SUM(T98:T116)</f>
        <v>0</v>
      </c>
      <c r="AR97" s="202" t="s">
        <v>45</v>
      </c>
      <c r="AT97" s="203" t="s">
        <v>82</v>
      </c>
      <c r="AU97" s="203" t="s">
        <v>45</v>
      </c>
      <c r="AY97" s="202" t="s">
        <v>250</v>
      </c>
      <c r="BK97" s="204">
        <f>SUM(BK98:BK116)</f>
        <v>0</v>
      </c>
    </row>
    <row r="98" spans="2:65" s="1" customFormat="1" ht="22.5" customHeight="1">
      <c r="B98" s="43"/>
      <c r="C98" s="208" t="s">
        <v>45</v>
      </c>
      <c r="D98" s="208" t="s">
        <v>252</v>
      </c>
      <c r="E98" s="209" t="s">
        <v>461</v>
      </c>
      <c r="F98" s="210" t="s">
        <v>462</v>
      </c>
      <c r="G98" s="211" t="s">
        <v>255</v>
      </c>
      <c r="H98" s="212">
        <v>64</v>
      </c>
      <c r="I98" s="213"/>
      <c r="J98" s="214">
        <f>ROUND(I98*H98,2)</f>
        <v>0</v>
      </c>
      <c r="K98" s="210" t="s">
        <v>277</v>
      </c>
      <c r="L98" s="63"/>
      <c r="M98" s="215" t="s">
        <v>81</v>
      </c>
      <c r="N98" s="216" t="s">
        <v>53</v>
      </c>
      <c r="O98" s="44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AR98" s="25" t="s">
        <v>128</v>
      </c>
      <c r="AT98" s="25" t="s">
        <v>252</v>
      </c>
      <c r="AU98" s="25" t="s">
        <v>92</v>
      </c>
      <c r="AY98" s="25" t="s">
        <v>250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5" t="s">
        <v>45</v>
      </c>
      <c r="BK98" s="219">
        <f>ROUND(I98*H98,2)</f>
        <v>0</v>
      </c>
      <c r="BL98" s="25" t="s">
        <v>128</v>
      </c>
      <c r="BM98" s="25" t="s">
        <v>463</v>
      </c>
    </row>
    <row r="99" spans="2:65" s="12" customFormat="1">
      <c r="B99" s="220"/>
      <c r="C99" s="221"/>
      <c r="D99" s="222" t="s">
        <v>257</v>
      </c>
      <c r="E99" s="223" t="s">
        <v>81</v>
      </c>
      <c r="F99" s="224" t="s">
        <v>258</v>
      </c>
      <c r="G99" s="221"/>
      <c r="H99" s="225" t="s">
        <v>81</v>
      </c>
      <c r="I99" s="226"/>
      <c r="J99" s="221"/>
      <c r="K99" s="221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257</v>
      </c>
      <c r="AU99" s="231" t="s">
        <v>92</v>
      </c>
      <c r="AV99" s="12" t="s">
        <v>45</v>
      </c>
      <c r="AW99" s="12" t="s">
        <v>44</v>
      </c>
      <c r="AX99" s="12" t="s">
        <v>83</v>
      </c>
      <c r="AY99" s="231" t="s">
        <v>250</v>
      </c>
    </row>
    <row r="100" spans="2:65" s="12" customFormat="1">
      <c r="B100" s="220"/>
      <c r="C100" s="221"/>
      <c r="D100" s="222" t="s">
        <v>257</v>
      </c>
      <c r="E100" s="223" t="s">
        <v>81</v>
      </c>
      <c r="F100" s="224" t="s">
        <v>259</v>
      </c>
      <c r="G100" s="221"/>
      <c r="H100" s="225" t="s">
        <v>81</v>
      </c>
      <c r="I100" s="226"/>
      <c r="J100" s="221"/>
      <c r="K100" s="221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257</v>
      </c>
      <c r="AU100" s="231" t="s">
        <v>92</v>
      </c>
      <c r="AV100" s="12" t="s">
        <v>45</v>
      </c>
      <c r="AW100" s="12" t="s">
        <v>44</v>
      </c>
      <c r="AX100" s="12" t="s">
        <v>83</v>
      </c>
      <c r="AY100" s="231" t="s">
        <v>250</v>
      </c>
    </row>
    <row r="101" spans="2:65" s="12" customFormat="1">
      <c r="B101" s="220"/>
      <c r="C101" s="221"/>
      <c r="D101" s="222" t="s">
        <v>257</v>
      </c>
      <c r="E101" s="223" t="s">
        <v>81</v>
      </c>
      <c r="F101" s="224" t="s">
        <v>260</v>
      </c>
      <c r="G101" s="221"/>
      <c r="H101" s="225" t="s">
        <v>81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257</v>
      </c>
      <c r="AU101" s="231" t="s">
        <v>92</v>
      </c>
      <c r="AV101" s="12" t="s">
        <v>45</v>
      </c>
      <c r="AW101" s="12" t="s">
        <v>44</v>
      </c>
      <c r="AX101" s="12" t="s">
        <v>83</v>
      </c>
      <c r="AY101" s="231" t="s">
        <v>250</v>
      </c>
    </row>
    <row r="102" spans="2:65" s="12" customFormat="1">
      <c r="B102" s="220"/>
      <c r="C102" s="221"/>
      <c r="D102" s="222" t="s">
        <v>257</v>
      </c>
      <c r="E102" s="223" t="s">
        <v>81</v>
      </c>
      <c r="F102" s="224" t="s">
        <v>2119</v>
      </c>
      <c r="G102" s="221"/>
      <c r="H102" s="225" t="s">
        <v>81</v>
      </c>
      <c r="I102" s="226"/>
      <c r="J102" s="221"/>
      <c r="K102" s="221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257</v>
      </c>
      <c r="AU102" s="231" t="s">
        <v>92</v>
      </c>
      <c r="AV102" s="12" t="s">
        <v>45</v>
      </c>
      <c r="AW102" s="12" t="s">
        <v>44</v>
      </c>
      <c r="AX102" s="12" t="s">
        <v>83</v>
      </c>
      <c r="AY102" s="231" t="s">
        <v>250</v>
      </c>
    </row>
    <row r="103" spans="2:65" s="12" customFormat="1">
      <c r="B103" s="220"/>
      <c r="C103" s="221"/>
      <c r="D103" s="222" t="s">
        <v>257</v>
      </c>
      <c r="E103" s="223" t="s">
        <v>81</v>
      </c>
      <c r="F103" s="224" t="s">
        <v>262</v>
      </c>
      <c r="G103" s="221"/>
      <c r="H103" s="225" t="s">
        <v>81</v>
      </c>
      <c r="I103" s="226"/>
      <c r="J103" s="221"/>
      <c r="K103" s="221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257</v>
      </c>
      <c r="AU103" s="231" t="s">
        <v>92</v>
      </c>
      <c r="AV103" s="12" t="s">
        <v>45</v>
      </c>
      <c r="AW103" s="12" t="s">
        <v>44</v>
      </c>
      <c r="AX103" s="12" t="s">
        <v>83</v>
      </c>
      <c r="AY103" s="231" t="s">
        <v>250</v>
      </c>
    </row>
    <row r="104" spans="2:65" s="12" customFormat="1">
      <c r="B104" s="220"/>
      <c r="C104" s="221"/>
      <c r="D104" s="222" t="s">
        <v>257</v>
      </c>
      <c r="E104" s="223" t="s">
        <v>81</v>
      </c>
      <c r="F104" s="224" t="s">
        <v>263</v>
      </c>
      <c r="G104" s="221"/>
      <c r="H104" s="225" t="s">
        <v>81</v>
      </c>
      <c r="I104" s="226"/>
      <c r="J104" s="221"/>
      <c r="K104" s="221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257</v>
      </c>
      <c r="AU104" s="231" t="s">
        <v>92</v>
      </c>
      <c r="AV104" s="12" t="s">
        <v>45</v>
      </c>
      <c r="AW104" s="12" t="s">
        <v>44</v>
      </c>
      <c r="AX104" s="12" t="s">
        <v>83</v>
      </c>
      <c r="AY104" s="231" t="s">
        <v>250</v>
      </c>
    </row>
    <row r="105" spans="2:65" s="12" customFormat="1">
      <c r="B105" s="220"/>
      <c r="C105" s="221"/>
      <c r="D105" s="222" t="s">
        <v>257</v>
      </c>
      <c r="E105" s="223" t="s">
        <v>81</v>
      </c>
      <c r="F105" s="224" t="s">
        <v>264</v>
      </c>
      <c r="G105" s="221"/>
      <c r="H105" s="225" t="s">
        <v>81</v>
      </c>
      <c r="I105" s="226"/>
      <c r="J105" s="221"/>
      <c r="K105" s="221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257</v>
      </c>
      <c r="AU105" s="231" t="s">
        <v>92</v>
      </c>
      <c r="AV105" s="12" t="s">
        <v>45</v>
      </c>
      <c r="AW105" s="12" t="s">
        <v>44</v>
      </c>
      <c r="AX105" s="12" t="s">
        <v>83</v>
      </c>
      <c r="AY105" s="231" t="s">
        <v>250</v>
      </c>
    </row>
    <row r="106" spans="2:65" s="12" customFormat="1">
      <c r="B106" s="220"/>
      <c r="C106" s="221"/>
      <c r="D106" s="222" t="s">
        <v>257</v>
      </c>
      <c r="E106" s="223" t="s">
        <v>81</v>
      </c>
      <c r="F106" s="224" t="s">
        <v>265</v>
      </c>
      <c r="G106" s="221"/>
      <c r="H106" s="225" t="s">
        <v>81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257</v>
      </c>
      <c r="AU106" s="231" t="s">
        <v>92</v>
      </c>
      <c r="AV106" s="12" t="s">
        <v>45</v>
      </c>
      <c r="AW106" s="12" t="s">
        <v>44</v>
      </c>
      <c r="AX106" s="12" t="s">
        <v>83</v>
      </c>
      <c r="AY106" s="231" t="s">
        <v>250</v>
      </c>
    </row>
    <row r="107" spans="2:65" s="12" customFormat="1">
      <c r="B107" s="220"/>
      <c r="C107" s="221"/>
      <c r="D107" s="222" t="s">
        <v>257</v>
      </c>
      <c r="E107" s="223" t="s">
        <v>81</v>
      </c>
      <c r="F107" s="224" t="s">
        <v>266</v>
      </c>
      <c r="G107" s="221"/>
      <c r="H107" s="225" t="s">
        <v>81</v>
      </c>
      <c r="I107" s="226"/>
      <c r="J107" s="221"/>
      <c r="K107" s="221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257</v>
      </c>
      <c r="AU107" s="231" t="s">
        <v>92</v>
      </c>
      <c r="AV107" s="12" t="s">
        <v>45</v>
      </c>
      <c r="AW107" s="12" t="s">
        <v>44</v>
      </c>
      <c r="AX107" s="12" t="s">
        <v>83</v>
      </c>
      <c r="AY107" s="231" t="s">
        <v>250</v>
      </c>
    </row>
    <row r="108" spans="2:65" s="12" customFormat="1">
      <c r="B108" s="220"/>
      <c r="C108" s="221"/>
      <c r="D108" s="222" t="s">
        <v>257</v>
      </c>
      <c r="E108" s="223" t="s">
        <v>81</v>
      </c>
      <c r="F108" s="224" t="s">
        <v>267</v>
      </c>
      <c r="G108" s="221"/>
      <c r="H108" s="225" t="s">
        <v>81</v>
      </c>
      <c r="I108" s="226"/>
      <c r="J108" s="221"/>
      <c r="K108" s="221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257</v>
      </c>
      <c r="AU108" s="231" t="s">
        <v>92</v>
      </c>
      <c r="AV108" s="12" t="s">
        <v>45</v>
      </c>
      <c r="AW108" s="12" t="s">
        <v>44</v>
      </c>
      <c r="AX108" s="12" t="s">
        <v>83</v>
      </c>
      <c r="AY108" s="231" t="s">
        <v>250</v>
      </c>
    </row>
    <row r="109" spans="2:65" s="12" customFormat="1">
      <c r="B109" s="220"/>
      <c r="C109" s="221"/>
      <c r="D109" s="222" t="s">
        <v>257</v>
      </c>
      <c r="E109" s="223" t="s">
        <v>81</v>
      </c>
      <c r="F109" s="224" t="s">
        <v>268</v>
      </c>
      <c r="G109" s="221"/>
      <c r="H109" s="225" t="s">
        <v>81</v>
      </c>
      <c r="I109" s="226"/>
      <c r="J109" s="221"/>
      <c r="K109" s="221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257</v>
      </c>
      <c r="AU109" s="231" t="s">
        <v>92</v>
      </c>
      <c r="AV109" s="12" t="s">
        <v>45</v>
      </c>
      <c r="AW109" s="12" t="s">
        <v>44</v>
      </c>
      <c r="AX109" s="12" t="s">
        <v>83</v>
      </c>
      <c r="AY109" s="231" t="s">
        <v>250</v>
      </c>
    </row>
    <row r="110" spans="2:65" s="13" customFormat="1">
      <c r="B110" s="232"/>
      <c r="C110" s="233"/>
      <c r="D110" s="222" t="s">
        <v>257</v>
      </c>
      <c r="E110" s="234" t="s">
        <v>81</v>
      </c>
      <c r="F110" s="235" t="s">
        <v>83</v>
      </c>
      <c r="G110" s="233"/>
      <c r="H110" s="236">
        <v>0</v>
      </c>
      <c r="I110" s="237"/>
      <c r="J110" s="233"/>
      <c r="K110" s="233"/>
      <c r="L110" s="238"/>
      <c r="M110" s="239"/>
      <c r="N110" s="240"/>
      <c r="O110" s="240"/>
      <c r="P110" s="240"/>
      <c r="Q110" s="240"/>
      <c r="R110" s="240"/>
      <c r="S110" s="240"/>
      <c r="T110" s="241"/>
      <c r="AT110" s="242" t="s">
        <v>257</v>
      </c>
      <c r="AU110" s="242" t="s">
        <v>92</v>
      </c>
      <c r="AV110" s="13" t="s">
        <v>92</v>
      </c>
      <c r="AW110" s="13" t="s">
        <v>44</v>
      </c>
      <c r="AX110" s="13" t="s">
        <v>83</v>
      </c>
      <c r="AY110" s="242" t="s">
        <v>250</v>
      </c>
    </row>
    <row r="111" spans="2:65" s="14" customFormat="1">
      <c r="B111" s="243"/>
      <c r="C111" s="244"/>
      <c r="D111" s="222" t="s">
        <v>257</v>
      </c>
      <c r="E111" s="245" t="s">
        <v>81</v>
      </c>
      <c r="F111" s="246" t="s">
        <v>269</v>
      </c>
      <c r="G111" s="244"/>
      <c r="H111" s="247">
        <v>0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AT111" s="253" t="s">
        <v>257</v>
      </c>
      <c r="AU111" s="253" t="s">
        <v>92</v>
      </c>
      <c r="AV111" s="14" t="s">
        <v>100</v>
      </c>
      <c r="AW111" s="14" t="s">
        <v>44</v>
      </c>
      <c r="AX111" s="14" t="s">
        <v>83</v>
      </c>
      <c r="AY111" s="253" t="s">
        <v>250</v>
      </c>
    </row>
    <row r="112" spans="2:65" s="12" customFormat="1">
      <c r="B112" s="220"/>
      <c r="C112" s="221"/>
      <c r="D112" s="222" t="s">
        <v>257</v>
      </c>
      <c r="E112" s="223" t="s">
        <v>81</v>
      </c>
      <c r="F112" s="224" t="s">
        <v>464</v>
      </c>
      <c r="G112" s="221"/>
      <c r="H112" s="225" t="s">
        <v>81</v>
      </c>
      <c r="I112" s="226"/>
      <c r="J112" s="221"/>
      <c r="K112" s="221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257</v>
      </c>
      <c r="AU112" s="231" t="s">
        <v>92</v>
      </c>
      <c r="AV112" s="12" t="s">
        <v>45</v>
      </c>
      <c r="AW112" s="12" t="s">
        <v>44</v>
      </c>
      <c r="AX112" s="12" t="s">
        <v>83</v>
      </c>
      <c r="AY112" s="231" t="s">
        <v>250</v>
      </c>
    </row>
    <row r="113" spans="2:65" s="12" customFormat="1">
      <c r="B113" s="220"/>
      <c r="C113" s="221"/>
      <c r="D113" s="222" t="s">
        <v>257</v>
      </c>
      <c r="E113" s="223" t="s">
        <v>81</v>
      </c>
      <c r="F113" s="224" t="s">
        <v>2120</v>
      </c>
      <c r="G113" s="221"/>
      <c r="H113" s="225" t="s">
        <v>81</v>
      </c>
      <c r="I113" s="226"/>
      <c r="J113" s="221"/>
      <c r="K113" s="221"/>
      <c r="L113" s="227"/>
      <c r="M113" s="228"/>
      <c r="N113" s="229"/>
      <c r="O113" s="229"/>
      <c r="P113" s="229"/>
      <c r="Q113" s="229"/>
      <c r="R113" s="229"/>
      <c r="S113" s="229"/>
      <c r="T113" s="230"/>
      <c r="AT113" s="231" t="s">
        <v>257</v>
      </c>
      <c r="AU113" s="231" t="s">
        <v>92</v>
      </c>
      <c r="AV113" s="12" t="s">
        <v>45</v>
      </c>
      <c r="AW113" s="12" t="s">
        <v>44</v>
      </c>
      <c r="AX113" s="12" t="s">
        <v>83</v>
      </c>
      <c r="AY113" s="231" t="s">
        <v>250</v>
      </c>
    </row>
    <row r="114" spans="2:65" s="13" customFormat="1">
      <c r="B114" s="232"/>
      <c r="C114" s="233"/>
      <c r="D114" s="222" t="s">
        <v>257</v>
      </c>
      <c r="E114" s="234" t="s">
        <v>81</v>
      </c>
      <c r="F114" s="235" t="s">
        <v>2121</v>
      </c>
      <c r="G114" s="233"/>
      <c r="H114" s="236">
        <v>64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AT114" s="242" t="s">
        <v>257</v>
      </c>
      <c r="AU114" s="242" t="s">
        <v>92</v>
      </c>
      <c r="AV114" s="13" t="s">
        <v>92</v>
      </c>
      <c r="AW114" s="13" t="s">
        <v>44</v>
      </c>
      <c r="AX114" s="13" t="s">
        <v>83</v>
      </c>
      <c r="AY114" s="242" t="s">
        <v>250</v>
      </c>
    </row>
    <row r="115" spans="2:65" s="14" customFormat="1">
      <c r="B115" s="243"/>
      <c r="C115" s="244"/>
      <c r="D115" s="222" t="s">
        <v>257</v>
      </c>
      <c r="E115" s="245" t="s">
        <v>81</v>
      </c>
      <c r="F115" s="246" t="s">
        <v>272</v>
      </c>
      <c r="G115" s="244"/>
      <c r="H115" s="247">
        <v>64</v>
      </c>
      <c r="I115" s="248"/>
      <c r="J115" s="244"/>
      <c r="K115" s="244"/>
      <c r="L115" s="249"/>
      <c r="M115" s="250"/>
      <c r="N115" s="251"/>
      <c r="O115" s="251"/>
      <c r="P115" s="251"/>
      <c r="Q115" s="251"/>
      <c r="R115" s="251"/>
      <c r="S115" s="251"/>
      <c r="T115" s="252"/>
      <c r="AT115" s="253" t="s">
        <v>257</v>
      </c>
      <c r="AU115" s="253" t="s">
        <v>92</v>
      </c>
      <c r="AV115" s="14" t="s">
        <v>100</v>
      </c>
      <c r="AW115" s="14" t="s">
        <v>44</v>
      </c>
      <c r="AX115" s="14" t="s">
        <v>83</v>
      </c>
      <c r="AY115" s="253" t="s">
        <v>250</v>
      </c>
    </row>
    <row r="116" spans="2:65" s="15" customFormat="1">
      <c r="B116" s="254"/>
      <c r="C116" s="255"/>
      <c r="D116" s="222" t="s">
        <v>257</v>
      </c>
      <c r="E116" s="282" t="s">
        <v>81</v>
      </c>
      <c r="F116" s="283" t="s">
        <v>273</v>
      </c>
      <c r="G116" s="255"/>
      <c r="H116" s="284">
        <v>64</v>
      </c>
      <c r="I116" s="260"/>
      <c r="J116" s="255"/>
      <c r="K116" s="255"/>
      <c r="L116" s="261"/>
      <c r="M116" s="262"/>
      <c r="N116" s="263"/>
      <c r="O116" s="263"/>
      <c r="P116" s="263"/>
      <c r="Q116" s="263"/>
      <c r="R116" s="263"/>
      <c r="S116" s="263"/>
      <c r="T116" s="264"/>
      <c r="AT116" s="265" t="s">
        <v>257</v>
      </c>
      <c r="AU116" s="265" t="s">
        <v>92</v>
      </c>
      <c r="AV116" s="15" t="s">
        <v>128</v>
      </c>
      <c r="AW116" s="15" t="s">
        <v>44</v>
      </c>
      <c r="AX116" s="15" t="s">
        <v>45</v>
      </c>
      <c r="AY116" s="265" t="s">
        <v>250</v>
      </c>
    </row>
    <row r="117" spans="2:65" s="11" customFormat="1" ht="29.85" customHeight="1">
      <c r="B117" s="191"/>
      <c r="C117" s="192"/>
      <c r="D117" s="205" t="s">
        <v>82</v>
      </c>
      <c r="E117" s="206" t="s">
        <v>128</v>
      </c>
      <c r="F117" s="206" t="s">
        <v>616</v>
      </c>
      <c r="G117" s="192"/>
      <c r="H117" s="192"/>
      <c r="I117" s="195"/>
      <c r="J117" s="207">
        <f>BK117</f>
        <v>0</v>
      </c>
      <c r="K117" s="192"/>
      <c r="L117" s="197"/>
      <c r="M117" s="198"/>
      <c r="N117" s="199"/>
      <c r="O117" s="199"/>
      <c r="P117" s="200">
        <f>SUM(P118:P121)</f>
        <v>0</v>
      </c>
      <c r="Q117" s="199"/>
      <c r="R117" s="200">
        <f>SUM(R118:R121)</f>
        <v>0.33</v>
      </c>
      <c r="S117" s="199"/>
      <c r="T117" s="201">
        <f>SUM(T118:T121)</f>
        <v>0</v>
      </c>
      <c r="AR117" s="202" t="s">
        <v>45</v>
      </c>
      <c r="AT117" s="203" t="s">
        <v>82</v>
      </c>
      <c r="AU117" s="203" t="s">
        <v>45</v>
      </c>
      <c r="AY117" s="202" t="s">
        <v>250</v>
      </c>
      <c r="BK117" s="204">
        <f>SUM(BK118:BK121)</f>
        <v>0</v>
      </c>
    </row>
    <row r="118" spans="2:65" s="1" customFormat="1" ht="31.5" customHeight="1">
      <c r="B118" s="43"/>
      <c r="C118" s="208" t="s">
        <v>92</v>
      </c>
      <c r="D118" s="208" t="s">
        <v>252</v>
      </c>
      <c r="E118" s="209" t="s">
        <v>618</v>
      </c>
      <c r="F118" s="210" t="s">
        <v>619</v>
      </c>
      <c r="G118" s="211" t="s">
        <v>255</v>
      </c>
      <c r="H118" s="212">
        <v>16.5</v>
      </c>
      <c r="I118" s="213"/>
      <c r="J118" s="214">
        <f>ROUND(I118*H118,2)</f>
        <v>0</v>
      </c>
      <c r="K118" s="210" t="s">
        <v>81</v>
      </c>
      <c r="L118" s="63"/>
      <c r="M118" s="215" t="s">
        <v>81</v>
      </c>
      <c r="N118" s="216" t="s">
        <v>53</v>
      </c>
      <c r="O118" s="44"/>
      <c r="P118" s="217">
        <f>O118*H118</f>
        <v>0</v>
      </c>
      <c r="Q118" s="217">
        <v>0.02</v>
      </c>
      <c r="R118" s="217">
        <f>Q118*H118</f>
        <v>0.33</v>
      </c>
      <c r="S118" s="217">
        <v>0</v>
      </c>
      <c r="T118" s="218">
        <f>S118*H118</f>
        <v>0</v>
      </c>
      <c r="AR118" s="25" t="s">
        <v>128</v>
      </c>
      <c r="AT118" s="25" t="s">
        <v>252</v>
      </c>
      <c r="AU118" s="25" t="s">
        <v>92</v>
      </c>
      <c r="AY118" s="25" t="s">
        <v>250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5" t="s">
        <v>45</v>
      </c>
      <c r="BK118" s="219">
        <f>ROUND(I118*H118,2)</f>
        <v>0</v>
      </c>
      <c r="BL118" s="25" t="s">
        <v>128</v>
      </c>
      <c r="BM118" s="25" t="s">
        <v>620</v>
      </c>
    </row>
    <row r="119" spans="2:65" s="12" customFormat="1">
      <c r="B119" s="220"/>
      <c r="C119" s="221"/>
      <c r="D119" s="222" t="s">
        <v>257</v>
      </c>
      <c r="E119" s="223" t="s">
        <v>81</v>
      </c>
      <c r="F119" s="224" t="s">
        <v>2122</v>
      </c>
      <c r="G119" s="221"/>
      <c r="H119" s="225" t="s">
        <v>81</v>
      </c>
      <c r="I119" s="226"/>
      <c r="J119" s="221"/>
      <c r="K119" s="221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257</v>
      </c>
      <c r="AU119" s="231" t="s">
        <v>92</v>
      </c>
      <c r="AV119" s="12" t="s">
        <v>45</v>
      </c>
      <c r="AW119" s="12" t="s">
        <v>44</v>
      </c>
      <c r="AX119" s="12" t="s">
        <v>83</v>
      </c>
      <c r="AY119" s="231" t="s">
        <v>250</v>
      </c>
    </row>
    <row r="120" spans="2:65" s="12" customFormat="1">
      <c r="B120" s="220"/>
      <c r="C120" s="221"/>
      <c r="D120" s="222" t="s">
        <v>257</v>
      </c>
      <c r="E120" s="223" t="s">
        <v>81</v>
      </c>
      <c r="F120" s="224" t="s">
        <v>622</v>
      </c>
      <c r="G120" s="221"/>
      <c r="H120" s="225" t="s">
        <v>81</v>
      </c>
      <c r="I120" s="226"/>
      <c r="J120" s="221"/>
      <c r="K120" s="221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257</v>
      </c>
      <c r="AU120" s="231" t="s">
        <v>92</v>
      </c>
      <c r="AV120" s="12" t="s">
        <v>45</v>
      </c>
      <c r="AW120" s="12" t="s">
        <v>44</v>
      </c>
      <c r="AX120" s="12" t="s">
        <v>83</v>
      </c>
      <c r="AY120" s="231" t="s">
        <v>250</v>
      </c>
    </row>
    <row r="121" spans="2:65" s="13" customFormat="1">
      <c r="B121" s="232"/>
      <c r="C121" s="233"/>
      <c r="D121" s="222" t="s">
        <v>257</v>
      </c>
      <c r="E121" s="234" t="s">
        <v>81</v>
      </c>
      <c r="F121" s="235" t="s">
        <v>2123</v>
      </c>
      <c r="G121" s="233"/>
      <c r="H121" s="236">
        <v>16.5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AT121" s="242" t="s">
        <v>257</v>
      </c>
      <c r="AU121" s="242" t="s">
        <v>92</v>
      </c>
      <c r="AV121" s="13" t="s">
        <v>92</v>
      </c>
      <c r="AW121" s="13" t="s">
        <v>44</v>
      </c>
      <c r="AX121" s="13" t="s">
        <v>45</v>
      </c>
      <c r="AY121" s="242" t="s">
        <v>250</v>
      </c>
    </row>
    <row r="122" spans="2:65" s="11" customFormat="1" ht="29.85" customHeight="1">
      <c r="B122" s="191"/>
      <c r="C122" s="192"/>
      <c r="D122" s="205" t="s">
        <v>82</v>
      </c>
      <c r="E122" s="206" t="s">
        <v>304</v>
      </c>
      <c r="F122" s="206" t="s">
        <v>624</v>
      </c>
      <c r="G122" s="192"/>
      <c r="H122" s="192"/>
      <c r="I122" s="195"/>
      <c r="J122" s="207">
        <f>BK122</f>
        <v>0</v>
      </c>
      <c r="K122" s="192"/>
      <c r="L122" s="197"/>
      <c r="M122" s="198"/>
      <c r="N122" s="199"/>
      <c r="O122" s="199"/>
      <c r="P122" s="200">
        <f>SUM(P123:P156)</f>
        <v>0</v>
      </c>
      <c r="Q122" s="199"/>
      <c r="R122" s="200">
        <f>SUM(R123:R156)</f>
        <v>3.769425</v>
      </c>
      <c r="S122" s="199"/>
      <c r="T122" s="201">
        <f>SUM(T123:T156)</f>
        <v>0</v>
      </c>
      <c r="AR122" s="202" t="s">
        <v>45</v>
      </c>
      <c r="AT122" s="203" t="s">
        <v>82</v>
      </c>
      <c r="AU122" s="203" t="s">
        <v>45</v>
      </c>
      <c r="AY122" s="202" t="s">
        <v>250</v>
      </c>
      <c r="BK122" s="204">
        <f>SUM(BK123:BK156)</f>
        <v>0</v>
      </c>
    </row>
    <row r="123" spans="2:65" s="1" customFormat="1" ht="22.5" customHeight="1">
      <c r="B123" s="43"/>
      <c r="C123" s="208" t="s">
        <v>100</v>
      </c>
      <c r="D123" s="208" t="s">
        <v>252</v>
      </c>
      <c r="E123" s="209" t="s">
        <v>648</v>
      </c>
      <c r="F123" s="210" t="s">
        <v>649</v>
      </c>
      <c r="G123" s="211" t="s">
        <v>255</v>
      </c>
      <c r="H123" s="212">
        <v>124</v>
      </c>
      <c r="I123" s="213"/>
      <c r="J123" s="214">
        <f>ROUND(I123*H123,2)</f>
        <v>0</v>
      </c>
      <c r="K123" s="210" t="s">
        <v>81</v>
      </c>
      <c r="L123" s="63"/>
      <c r="M123" s="215" t="s">
        <v>81</v>
      </c>
      <c r="N123" s="216" t="s">
        <v>53</v>
      </c>
      <c r="O123" s="44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AR123" s="25" t="s">
        <v>128</v>
      </c>
      <c r="AT123" s="25" t="s">
        <v>252</v>
      </c>
      <c r="AU123" s="25" t="s">
        <v>92</v>
      </c>
      <c r="AY123" s="25" t="s">
        <v>250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5" t="s">
        <v>45</v>
      </c>
      <c r="BK123" s="219">
        <f>ROUND(I123*H123,2)</f>
        <v>0</v>
      </c>
      <c r="BL123" s="25" t="s">
        <v>128</v>
      </c>
      <c r="BM123" s="25" t="s">
        <v>2124</v>
      </c>
    </row>
    <row r="124" spans="2:65" s="12" customFormat="1">
      <c r="B124" s="220"/>
      <c r="C124" s="221"/>
      <c r="D124" s="222" t="s">
        <v>257</v>
      </c>
      <c r="E124" s="223" t="s">
        <v>81</v>
      </c>
      <c r="F124" s="224" t="s">
        <v>2125</v>
      </c>
      <c r="G124" s="221"/>
      <c r="H124" s="225" t="s">
        <v>81</v>
      </c>
      <c r="I124" s="226"/>
      <c r="J124" s="221"/>
      <c r="K124" s="221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257</v>
      </c>
      <c r="AU124" s="231" t="s">
        <v>92</v>
      </c>
      <c r="AV124" s="12" t="s">
        <v>45</v>
      </c>
      <c r="AW124" s="12" t="s">
        <v>44</v>
      </c>
      <c r="AX124" s="12" t="s">
        <v>83</v>
      </c>
      <c r="AY124" s="231" t="s">
        <v>250</v>
      </c>
    </row>
    <row r="125" spans="2:65" s="13" customFormat="1">
      <c r="B125" s="232"/>
      <c r="C125" s="233"/>
      <c r="D125" s="222" t="s">
        <v>257</v>
      </c>
      <c r="E125" s="234" t="s">
        <v>81</v>
      </c>
      <c r="F125" s="235" t="s">
        <v>2126</v>
      </c>
      <c r="G125" s="233"/>
      <c r="H125" s="236">
        <v>60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257</v>
      </c>
      <c r="AU125" s="242" t="s">
        <v>92</v>
      </c>
      <c r="AV125" s="13" t="s">
        <v>92</v>
      </c>
      <c r="AW125" s="13" t="s">
        <v>44</v>
      </c>
      <c r="AX125" s="13" t="s">
        <v>83</v>
      </c>
      <c r="AY125" s="242" t="s">
        <v>250</v>
      </c>
    </row>
    <row r="126" spans="2:65" s="13" customFormat="1">
      <c r="B126" s="232"/>
      <c r="C126" s="233"/>
      <c r="D126" s="222" t="s">
        <v>257</v>
      </c>
      <c r="E126" s="234" t="s">
        <v>81</v>
      </c>
      <c r="F126" s="235" t="s">
        <v>2127</v>
      </c>
      <c r="G126" s="233"/>
      <c r="H126" s="236">
        <v>64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257</v>
      </c>
      <c r="AU126" s="242" t="s">
        <v>92</v>
      </c>
      <c r="AV126" s="13" t="s">
        <v>92</v>
      </c>
      <c r="AW126" s="13" t="s">
        <v>44</v>
      </c>
      <c r="AX126" s="13" t="s">
        <v>83</v>
      </c>
      <c r="AY126" s="242" t="s">
        <v>250</v>
      </c>
    </row>
    <row r="127" spans="2:65" s="15" customFormat="1">
      <c r="B127" s="254"/>
      <c r="C127" s="255"/>
      <c r="D127" s="256" t="s">
        <v>257</v>
      </c>
      <c r="E127" s="257" t="s">
        <v>81</v>
      </c>
      <c r="F127" s="258" t="s">
        <v>273</v>
      </c>
      <c r="G127" s="255"/>
      <c r="H127" s="259">
        <v>124</v>
      </c>
      <c r="I127" s="260"/>
      <c r="J127" s="255"/>
      <c r="K127" s="255"/>
      <c r="L127" s="261"/>
      <c r="M127" s="262"/>
      <c r="N127" s="263"/>
      <c r="O127" s="263"/>
      <c r="P127" s="263"/>
      <c r="Q127" s="263"/>
      <c r="R127" s="263"/>
      <c r="S127" s="263"/>
      <c r="T127" s="264"/>
      <c r="AT127" s="265" t="s">
        <v>257</v>
      </c>
      <c r="AU127" s="265" t="s">
        <v>92</v>
      </c>
      <c r="AV127" s="15" t="s">
        <v>128</v>
      </c>
      <c r="AW127" s="15" t="s">
        <v>44</v>
      </c>
      <c r="AX127" s="15" t="s">
        <v>45</v>
      </c>
      <c r="AY127" s="265" t="s">
        <v>250</v>
      </c>
    </row>
    <row r="128" spans="2:65" s="1" customFormat="1" ht="22.5" customHeight="1">
      <c r="B128" s="43"/>
      <c r="C128" s="208" t="s">
        <v>128</v>
      </c>
      <c r="D128" s="208" t="s">
        <v>252</v>
      </c>
      <c r="E128" s="209" t="s">
        <v>655</v>
      </c>
      <c r="F128" s="210" t="s">
        <v>656</v>
      </c>
      <c r="G128" s="211" t="s">
        <v>255</v>
      </c>
      <c r="H128" s="212">
        <v>18</v>
      </c>
      <c r="I128" s="213"/>
      <c r="J128" s="214">
        <f>ROUND(I128*H128,2)</f>
        <v>0</v>
      </c>
      <c r="K128" s="210" t="s">
        <v>81</v>
      </c>
      <c r="L128" s="63"/>
      <c r="M128" s="215" t="s">
        <v>81</v>
      </c>
      <c r="N128" s="216" t="s">
        <v>53</v>
      </c>
      <c r="O128" s="44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AR128" s="25" t="s">
        <v>128</v>
      </c>
      <c r="AT128" s="25" t="s">
        <v>252</v>
      </c>
      <c r="AU128" s="25" t="s">
        <v>92</v>
      </c>
      <c r="AY128" s="25" t="s">
        <v>250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5" t="s">
        <v>45</v>
      </c>
      <c r="BK128" s="219">
        <f>ROUND(I128*H128,2)</f>
        <v>0</v>
      </c>
      <c r="BL128" s="25" t="s">
        <v>128</v>
      </c>
      <c r="BM128" s="25" t="s">
        <v>2128</v>
      </c>
    </row>
    <row r="129" spans="2:65" s="12" customFormat="1">
      <c r="B129" s="220"/>
      <c r="C129" s="221"/>
      <c r="D129" s="222" t="s">
        <v>257</v>
      </c>
      <c r="E129" s="223" t="s">
        <v>81</v>
      </c>
      <c r="F129" s="224" t="s">
        <v>2129</v>
      </c>
      <c r="G129" s="221"/>
      <c r="H129" s="225" t="s">
        <v>81</v>
      </c>
      <c r="I129" s="226"/>
      <c r="J129" s="221"/>
      <c r="K129" s="221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257</v>
      </c>
      <c r="AU129" s="231" t="s">
        <v>92</v>
      </c>
      <c r="AV129" s="12" t="s">
        <v>45</v>
      </c>
      <c r="AW129" s="12" t="s">
        <v>44</v>
      </c>
      <c r="AX129" s="12" t="s">
        <v>83</v>
      </c>
      <c r="AY129" s="231" t="s">
        <v>250</v>
      </c>
    </row>
    <row r="130" spans="2:65" s="13" customFormat="1">
      <c r="B130" s="232"/>
      <c r="C130" s="233"/>
      <c r="D130" s="256" t="s">
        <v>257</v>
      </c>
      <c r="E130" s="269" t="s">
        <v>81</v>
      </c>
      <c r="F130" s="270" t="s">
        <v>2130</v>
      </c>
      <c r="G130" s="233"/>
      <c r="H130" s="271">
        <v>18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AT130" s="242" t="s">
        <v>257</v>
      </c>
      <c r="AU130" s="242" t="s">
        <v>92</v>
      </c>
      <c r="AV130" s="13" t="s">
        <v>92</v>
      </c>
      <c r="AW130" s="13" t="s">
        <v>44</v>
      </c>
      <c r="AX130" s="13" t="s">
        <v>45</v>
      </c>
      <c r="AY130" s="242" t="s">
        <v>250</v>
      </c>
    </row>
    <row r="131" spans="2:65" s="1" customFormat="1" ht="22.5" customHeight="1">
      <c r="B131" s="43"/>
      <c r="C131" s="208" t="s">
        <v>304</v>
      </c>
      <c r="D131" s="208" t="s">
        <v>252</v>
      </c>
      <c r="E131" s="209" t="s">
        <v>667</v>
      </c>
      <c r="F131" s="210" t="s">
        <v>668</v>
      </c>
      <c r="G131" s="211" t="s">
        <v>255</v>
      </c>
      <c r="H131" s="212">
        <v>58</v>
      </c>
      <c r="I131" s="213"/>
      <c r="J131" s="214">
        <f>ROUND(I131*H131,2)</f>
        <v>0</v>
      </c>
      <c r="K131" s="210" t="s">
        <v>277</v>
      </c>
      <c r="L131" s="63"/>
      <c r="M131" s="215" t="s">
        <v>81</v>
      </c>
      <c r="N131" s="216" t="s">
        <v>53</v>
      </c>
      <c r="O131" s="44"/>
      <c r="P131" s="217">
        <f>O131*H131</f>
        <v>0</v>
      </c>
      <c r="Q131" s="217">
        <v>0</v>
      </c>
      <c r="R131" s="217">
        <f>Q131*H131</f>
        <v>0</v>
      </c>
      <c r="S131" s="217">
        <v>0</v>
      </c>
      <c r="T131" s="218">
        <f>S131*H131</f>
        <v>0</v>
      </c>
      <c r="AR131" s="25" t="s">
        <v>128</v>
      </c>
      <c r="AT131" s="25" t="s">
        <v>252</v>
      </c>
      <c r="AU131" s="25" t="s">
        <v>92</v>
      </c>
      <c r="AY131" s="25" t="s">
        <v>250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5" t="s">
        <v>45</v>
      </c>
      <c r="BK131" s="219">
        <f>ROUND(I131*H131,2)</f>
        <v>0</v>
      </c>
      <c r="BL131" s="25" t="s">
        <v>128</v>
      </c>
      <c r="BM131" s="25" t="s">
        <v>669</v>
      </c>
    </row>
    <row r="132" spans="2:65" s="12" customFormat="1">
      <c r="B132" s="220"/>
      <c r="C132" s="221"/>
      <c r="D132" s="222" t="s">
        <v>257</v>
      </c>
      <c r="E132" s="223" t="s">
        <v>81</v>
      </c>
      <c r="F132" s="224" t="s">
        <v>670</v>
      </c>
      <c r="G132" s="221"/>
      <c r="H132" s="225" t="s">
        <v>81</v>
      </c>
      <c r="I132" s="226"/>
      <c r="J132" s="221"/>
      <c r="K132" s="221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257</v>
      </c>
      <c r="AU132" s="231" t="s">
        <v>92</v>
      </c>
      <c r="AV132" s="12" t="s">
        <v>45</v>
      </c>
      <c r="AW132" s="12" t="s">
        <v>44</v>
      </c>
      <c r="AX132" s="12" t="s">
        <v>83</v>
      </c>
      <c r="AY132" s="231" t="s">
        <v>250</v>
      </c>
    </row>
    <row r="133" spans="2:65" s="12" customFormat="1">
      <c r="B133" s="220"/>
      <c r="C133" s="221"/>
      <c r="D133" s="222" t="s">
        <v>257</v>
      </c>
      <c r="E133" s="223" t="s">
        <v>81</v>
      </c>
      <c r="F133" s="224" t="s">
        <v>2131</v>
      </c>
      <c r="G133" s="221"/>
      <c r="H133" s="225" t="s">
        <v>81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257</v>
      </c>
      <c r="AU133" s="231" t="s">
        <v>92</v>
      </c>
      <c r="AV133" s="12" t="s">
        <v>45</v>
      </c>
      <c r="AW133" s="12" t="s">
        <v>44</v>
      </c>
      <c r="AX133" s="12" t="s">
        <v>83</v>
      </c>
      <c r="AY133" s="231" t="s">
        <v>250</v>
      </c>
    </row>
    <row r="134" spans="2:65" s="13" customFormat="1">
      <c r="B134" s="232"/>
      <c r="C134" s="233"/>
      <c r="D134" s="256" t="s">
        <v>257</v>
      </c>
      <c r="E134" s="269" t="s">
        <v>81</v>
      </c>
      <c r="F134" s="270" t="s">
        <v>2132</v>
      </c>
      <c r="G134" s="233"/>
      <c r="H134" s="271">
        <v>58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257</v>
      </c>
      <c r="AU134" s="242" t="s">
        <v>92</v>
      </c>
      <c r="AV134" s="13" t="s">
        <v>92</v>
      </c>
      <c r="AW134" s="13" t="s">
        <v>44</v>
      </c>
      <c r="AX134" s="13" t="s">
        <v>45</v>
      </c>
      <c r="AY134" s="242" t="s">
        <v>250</v>
      </c>
    </row>
    <row r="135" spans="2:65" s="1" customFormat="1" ht="22.5" customHeight="1">
      <c r="B135" s="43"/>
      <c r="C135" s="208" t="s">
        <v>193</v>
      </c>
      <c r="D135" s="208" t="s">
        <v>252</v>
      </c>
      <c r="E135" s="209" t="s">
        <v>674</v>
      </c>
      <c r="F135" s="210" t="s">
        <v>675</v>
      </c>
      <c r="G135" s="211" t="s">
        <v>255</v>
      </c>
      <c r="H135" s="212">
        <v>58</v>
      </c>
      <c r="I135" s="213"/>
      <c r="J135" s="214">
        <f>ROUND(I135*H135,2)</f>
        <v>0</v>
      </c>
      <c r="K135" s="210" t="s">
        <v>277</v>
      </c>
      <c r="L135" s="63"/>
      <c r="M135" s="215" t="s">
        <v>81</v>
      </c>
      <c r="N135" s="216" t="s">
        <v>53</v>
      </c>
      <c r="O135" s="44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AR135" s="25" t="s">
        <v>128</v>
      </c>
      <c r="AT135" s="25" t="s">
        <v>252</v>
      </c>
      <c r="AU135" s="25" t="s">
        <v>92</v>
      </c>
      <c r="AY135" s="25" t="s">
        <v>250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5" t="s">
        <v>45</v>
      </c>
      <c r="BK135" s="219">
        <f>ROUND(I135*H135,2)</f>
        <v>0</v>
      </c>
      <c r="BL135" s="25" t="s">
        <v>128</v>
      </c>
      <c r="BM135" s="25" t="s">
        <v>676</v>
      </c>
    </row>
    <row r="136" spans="2:65" s="12" customFormat="1">
      <c r="B136" s="220"/>
      <c r="C136" s="221"/>
      <c r="D136" s="222" t="s">
        <v>257</v>
      </c>
      <c r="E136" s="223" t="s">
        <v>81</v>
      </c>
      <c r="F136" s="224" t="s">
        <v>677</v>
      </c>
      <c r="G136" s="221"/>
      <c r="H136" s="225" t="s">
        <v>81</v>
      </c>
      <c r="I136" s="226"/>
      <c r="J136" s="221"/>
      <c r="K136" s="221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257</v>
      </c>
      <c r="AU136" s="231" t="s">
        <v>92</v>
      </c>
      <c r="AV136" s="12" t="s">
        <v>45</v>
      </c>
      <c r="AW136" s="12" t="s">
        <v>44</v>
      </c>
      <c r="AX136" s="12" t="s">
        <v>83</v>
      </c>
      <c r="AY136" s="231" t="s">
        <v>250</v>
      </c>
    </row>
    <row r="137" spans="2:65" s="12" customFormat="1">
      <c r="B137" s="220"/>
      <c r="C137" s="221"/>
      <c r="D137" s="222" t="s">
        <v>257</v>
      </c>
      <c r="E137" s="223" t="s">
        <v>81</v>
      </c>
      <c r="F137" s="224" t="s">
        <v>2131</v>
      </c>
      <c r="G137" s="221"/>
      <c r="H137" s="225" t="s">
        <v>81</v>
      </c>
      <c r="I137" s="226"/>
      <c r="J137" s="221"/>
      <c r="K137" s="221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257</v>
      </c>
      <c r="AU137" s="231" t="s">
        <v>92</v>
      </c>
      <c r="AV137" s="12" t="s">
        <v>45</v>
      </c>
      <c r="AW137" s="12" t="s">
        <v>44</v>
      </c>
      <c r="AX137" s="12" t="s">
        <v>83</v>
      </c>
      <c r="AY137" s="231" t="s">
        <v>250</v>
      </c>
    </row>
    <row r="138" spans="2:65" s="13" customFormat="1">
      <c r="B138" s="232"/>
      <c r="C138" s="233"/>
      <c r="D138" s="222" t="s">
        <v>257</v>
      </c>
      <c r="E138" s="234" t="s">
        <v>81</v>
      </c>
      <c r="F138" s="235" t="s">
        <v>2133</v>
      </c>
      <c r="G138" s="233"/>
      <c r="H138" s="236">
        <v>58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257</v>
      </c>
      <c r="AU138" s="242" t="s">
        <v>92</v>
      </c>
      <c r="AV138" s="13" t="s">
        <v>92</v>
      </c>
      <c r="AW138" s="13" t="s">
        <v>44</v>
      </c>
      <c r="AX138" s="13" t="s">
        <v>83</v>
      </c>
      <c r="AY138" s="242" t="s">
        <v>250</v>
      </c>
    </row>
    <row r="139" spans="2:65" s="15" customFormat="1">
      <c r="B139" s="254"/>
      <c r="C139" s="255"/>
      <c r="D139" s="256" t="s">
        <v>257</v>
      </c>
      <c r="E139" s="257" t="s">
        <v>2134</v>
      </c>
      <c r="F139" s="258" t="s">
        <v>273</v>
      </c>
      <c r="G139" s="255"/>
      <c r="H139" s="259">
        <v>58</v>
      </c>
      <c r="I139" s="260"/>
      <c r="J139" s="255"/>
      <c r="K139" s="255"/>
      <c r="L139" s="261"/>
      <c r="M139" s="262"/>
      <c r="N139" s="263"/>
      <c r="O139" s="263"/>
      <c r="P139" s="263"/>
      <c r="Q139" s="263"/>
      <c r="R139" s="263"/>
      <c r="S139" s="263"/>
      <c r="T139" s="264"/>
      <c r="AT139" s="265" t="s">
        <v>257</v>
      </c>
      <c r="AU139" s="265" t="s">
        <v>92</v>
      </c>
      <c r="AV139" s="15" t="s">
        <v>128</v>
      </c>
      <c r="AW139" s="15" t="s">
        <v>44</v>
      </c>
      <c r="AX139" s="15" t="s">
        <v>45</v>
      </c>
      <c r="AY139" s="265" t="s">
        <v>250</v>
      </c>
    </row>
    <row r="140" spans="2:65" s="1" customFormat="1" ht="22.5" customHeight="1">
      <c r="B140" s="43"/>
      <c r="C140" s="208" t="s">
        <v>327</v>
      </c>
      <c r="D140" s="208" t="s">
        <v>252</v>
      </c>
      <c r="E140" s="209" t="s">
        <v>681</v>
      </c>
      <c r="F140" s="210" t="s">
        <v>682</v>
      </c>
      <c r="G140" s="211" t="s">
        <v>255</v>
      </c>
      <c r="H140" s="212">
        <v>58</v>
      </c>
      <c r="I140" s="213"/>
      <c r="J140" s="214">
        <f>ROUND(I140*H140,2)</f>
        <v>0</v>
      </c>
      <c r="K140" s="210" t="s">
        <v>277</v>
      </c>
      <c r="L140" s="63"/>
      <c r="M140" s="215" t="s">
        <v>81</v>
      </c>
      <c r="N140" s="216" t="s">
        <v>53</v>
      </c>
      <c r="O140" s="44"/>
      <c r="P140" s="217">
        <f>O140*H140</f>
        <v>0</v>
      </c>
      <c r="Q140" s="217">
        <v>0</v>
      </c>
      <c r="R140" s="217">
        <f>Q140*H140</f>
        <v>0</v>
      </c>
      <c r="S140" s="217">
        <v>0</v>
      </c>
      <c r="T140" s="218">
        <f>S140*H140</f>
        <v>0</v>
      </c>
      <c r="AR140" s="25" t="s">
        <v>128</v>
      </c>
      <c r="AT140" s="25" t="s">
        <v>252</v>
      </c>
      <c r="AU140" s="25" t="s">
        <v>92</v>
      </c>
      <c r="AY140" s="25" t="s">
        <v>250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5" t="s">
        <v>45</v>
      </c>
      <c r="BK140" s="219">
        <f>ROUND(I140*H140,2)</f>
        <v>0</v>
      </c>
      <c r="BL140" s="25" t="s">
        <v>128</v>
      </c>
      <c r="BM140" s="25" t="s">
        <v>683</v>
      </c>
    </row>
    <row r="141" spans="2:65" s="12" customFormat="1">
      <c r="B141" s="220"/>
      <c r="C141" s="221"/>
      <c r="D141" s="222" t="s">
        <v>257</v>
      </c>
      <c r="E141" s="223" t="s">
        <v>81</v>
      </c>
      <c r="F141" s="224" t="s">
        <v>2125</v>
      </c>
      <c r="G141" s="221"/>
      <c r="H141" s="225" t="s">
        <v>81</v>
      </c>
      <c r="I141" s="226"/>
      <c r="J141" s="221"/>
      <c r="K141" s="221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257</v>
      </c>
      <c r="AU141" s="231" t="s">
        <v>92</v>
      </c>
      <c r="AV141" s="12" t="s">
        <v>45</v>
      </c>
      <c r="AW141" s="12" t="s">
        <v>44</v>
      </c>
      <c r="AX141" s="12" t="s">
        <v>83</v>
      </c>
      <c r="AY141" s="231" t="s">
        <v>250</v>
      </c>
    </row>
    <row r="142" spans="2:65" s="13" customFormat="1">
      <c r="B142" s="232"/>
      <c r="C142" s="233"/>
      <c r="D142" s="256" t="s">
        <v>257</v>
      </c>
      <c r="E142" s="269" t="s">
        <v>81</v>
      </c>
      <c r="F142" s="270" t="s">
        <v>2135</v>
      </c>
      <c r="G142" s="233"/>
      <c r="H142" s="271">
        <v>58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257</v>
      </c>
      <c r="AU142" s="242" t="s">
        <v>92</v>
      </c>
      <c r="AV142" s="13" t="s">
        <v>92</v>
      </c>
      <c r="AW142" s="13" t="s">
        <v>44</v>
      </c>
      <c r="AX142" s="13" t="s">
        <v>45</v>
      </c>
      <c r="AY142" s="242" t="s">
        <v>250</v>
      </c>
    </row>
    <row r="143" spans="2:65" s="1" customFormat="1" ht="22.5" customHeight="1">
      <c r="B143" s="43"/>
      <c r="C143" s="208" t="s">
        <v>340</v>
      </c>
      <c r="D143" s="208" t="s">
        <v>252</v>
      </c>
      <c r="E143" s="209" t="s">
        <v>686</v>
      </c>
      <c r="F143" s="210" t="s">
        <v>687</v>
      </c>
      <c r="G143" s="211" t="s">
        <v>255</v>
      </c>
      <c r="H143" s="212">
        <v>58</v>
      </c>
      <c r="I143" s="213"/>
      <c r="J143" s="214">
        <f>ROUND(I143*H143,2)</f>
        <v>0</v>
      </c>
      <c r="K143" s="210" t="s">
        <v>277</v>
      </c>
      <c r="L143" s="63"/>
      <c r="M143" s="215" t="s">
        <v>81</v>
      </c>
      <c r="N143" s="216" t="s">
        <v>53</v>
      </c>
      <c r="O143" s="44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AR143" s="25" t="s">
        <v>128</v>
      </c>
      <c r="AT143" s="25" t="s">
        <v>252</v>
      </c>
      <c r="AU143" s="25" t="s">
        <v>92</v>
      </c>
      <c r="AY143" s="25" t="s">
        <v>250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5" t="s">
        <v>45</v>
      </c>
      <c r="BK143" s="219">
        <f>ROUND(I143*H143,2)</f>
        <v>0</v>
      </c>
      <c r="BL143" s="25" t="s">
        <v>128</v>
      </c>
      <c r="BM143" s="25" t="s">
        <v>688</v>
      </c>
    </row>
    <row r="144" spans="2:65" s="12" customFormat="1">
      <c r="B144" s="220"/>
      <c r="C144" s="221"/>
      <c r="D144" s="222" t="s">
        <v>257</v>
      </c>
      <c r="E144" s="223" t="s">
        <v>81</v>
      </c>
      <c r="F144" s="224" t="s">
        <v>2125</v>
      </c>
      <c r="G144" s="221"/>
      <c r="H144" s="225" t="s">
        <v>81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257</v>
      </c>
      <c r="AU144" s="231" t="s">
        <v>92</v>
      </c>
      <c r="AV144" s="12" t="s">
        <v>45</v>
      </c>
      <c r="AW144" s="12" t="s">
        <v>44</v>
      </c>
      <c r="AX144" s="12" t="s">
        <v>83</v>
      </c>
      <c r="AY144" s="231" t="s">
        <v>250</v>
      </c>
    </row>
    <row r="145" spans="2:65" s="13" customFormat="1">
      <c r="B145" s="232"/>
      <c r="C145" s="233"/>
      <c r="D145" s="256" t="s">
        <v>257</v>
      </c>
      <c r="E145" s="269" t="s">
        <v>81</v>
      </c>
      <c r="F145" s="270" t="s">
        <v>2136</v>
      </c>
      <c r="G145" s="233"/>
      <c r="H145" s="271">
        <v>58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257</v>
      </c>
      <c r="AU145" s="242" t="s">
        <v>92</v>
      </c>
      <c r="AV145" s="13" t="s">
        <v>92</v>
      </c>
      <c r="AW145" s="13" t="s">
        <v>44</v>
      </c>
      <c r="AX145" s="13" t="s">
        <v>45</v>
      </c>
      <c r="AY145" s="242" t="s">
        <v>250</v>
      </c>
    </row>
    <row r="146" spans="2:65" s="1" customFormat="1" ht="22.5" customHeight="1">
      <c r="B146" s="43"/>
      <c r="C146" s="208" t="s">
        <v>215</v>
      </c>
      <c r="D146" s="208" t="s">
        <v>252</v>
      </c>
      <c r="E146" s="209" t="s">
        <v>702</v>
      </c>
      <c r="F146" s="210" t="s">
        <v>703</v>
      </c>
      <c r="G146" s="211" t="s">
        <v>255</v>
      </c>
      <c r="H146" s="212">
        <v>16.5</v>
      </c>
      <c r="I146" s="213"/>
      <c r="J146" s="214">
        <f>ROUND(I146*H146,2)</f>
        <v>0</v>
      </c>
      <c r="K146" s="210" t="s">
        <v>277</v>
      </c>
      <c r="L146" s="63"/>
      <c r="M146" s="215" t="s">
        <v>81</v>
      </c>
      <c r="N146" s="216" t="s">
        <v>53</v>
      </c>
      <c r="O146" s="44"/>
      <c r="P146" s="217">
        <f>O146*H146</f>
        <v>0</v>
      </c>
      <c r="Q146" s="217">
        <v>8.4250000000000005E-2</v>
      </c>
      <c r="R146" s="217">
        <f>Q146*H146</f>
        <v>1.3901250000000001</v>
      </c>
      <c r="S146" s="217">
        <v>0</v>
      </c>
      <c r="T146" s="218">
        <f>S146*H146</f>
        <v>0</v>
      </c>
      <c r="AR146" s="25" t="s">
        <v>128</v>
      </c>
      <c r="AT146" s="25" t="s">
        <v>252</v>
      </c>
      <c r="AU146" s="25" t="s">
        <v>92</v>
      </c>
      <c r="AY146" s="25" t="s">
        <v>250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5" t="s">
        <v>45</v>
      </c>
      <c r="BK146" s="219">
        <f>ROUND(I146*H146,2)</f>
        <v>0</v>
      </c>
      <c r="BL146" s="25" t="s">
        <v>128</v>
      </c>
      <c r="BM146" s="25" t="s">
        <v>704</v>
      </c>
    </row>
    <row r="147" spans="2:65" s="12" customFormat="1">
      <c r="B147" s="220"/>
      <c r="C147" s="221"/>
      <c r="D147" s="222" t="s">
        <v>257</v>
      </c>
      <c r="E147" s="223" t="s">
        <v>81</v>
      </c>
      <c r="F147" s="224" t="s">
        <v>705</v>
      </c>
      <c r="G147" s="221"/>
      <c r="H147" s="225" t="s">
        <v>81</v>
      </c>
      <c r="I147" s="226"/>
      <c r="J147" s="221"/>
      <c r="K147" s="221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257</v>
      </c>
      <c r="AU147" s="231" t="s">
        <v>92</v>
      </c>
      <c r="AV147" s="12" t="s">
        <v>45</v>
      </c>
      <c r="AW147" s="12" t="s">
        <v>44</v>
      </c>
      <c r="AX147" s="12" t="s">
        <v>83</v>
      </c>
      <c r="AY147" s="231" t="s">
        <v>250</v>
      </c>
    </row>
    <row r="148" spans="2:65" s="12" customFormat="1">
      <c r="B148" s="220"/>
      <c r="C148" s="221"/>
      <c r="D148" s="222" t="s">
        <v>257</v>
      </c>
      <c r="E148" s="223" t="s">
        <v>81</v>
      </c>
      <c r="F148" s="224" t="s">
        <v>706</v>
      </c>
      <c r="G148" s="221"/>
      <c r="H148" s="225" t="s">
        <v>81</v>
      </c>
      <c r="I148" s="226"/>
      <c r="J148" s="221"/>
      <c r="K148" s="221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257</v>
      </c>
      <c r="AU148" s="231" t="s">
        <v>92</v>
      </c>
      <c r="AV148" s="12" t="s">
        <v>45</v>
      </c>
      <c r="AW148" s="12" t="s">
        <v>44</v>
      </c>
      <c r="AX148" s="12" t="s">
        <v>83</v>
      </c>
      <c r="AY148" s="231" t="s">
        <v>250</v>
      </c>
    </row>
    <row r="149" spans="2:65" s="14" customFormat="1">
      <c r="B149" s="243"/>
      <c r="C149" s="244"/>
      <c r="D149" s="222" t="s">
        <v>257</v>
      </c>
      <c r="E149" s="245" t="s">
        <v>81</v>
      </c>
      <c r="F149" s="246" t="s">
        <v>272</v>
      </c>
      <c r="G149" s="244"/>
      <c r="H149" s="247">
        <v>0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AT149" s="253" t="s">
        <v>257</v>
      </c>
      <c r="AU149" s="253" t="s">
        <v>92</v>
      </c>
      <c r="AV149" s="14" t="s">
        <v>100</v>
      </c>
      <c r="AW149" s="14" t="s">
        <v>44</v>
      </c>
      <c r="AX149" s="14" t="s">
        <v>83</v>
      </c>
      <c r="AY149" s="253" t="s">
        <v>250</v>
      </c>
    </row>
    <row r="150" spans="2:65" s="12" customFormat="1">
      <c r="B150" s="220"/>
      <c r="C150" s="221"/>
      <c r="D150" s="222" t="s">
        <v>257</v>
      </c>
      <c r="E150" s="223" t="s">
        <v>81</v>
      </c>
      <c r="F150" s="224" t="s">
        <v>2137</v>
      </c>
      <c r="G150" s="221"/>
      <c r="H150" s="225" t="s">
        <v>81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257</v>
      </c>
      <c r="AU150" s="231" t="s">
        <v>92</v>
      </c>
      <c r="AV150" s="12" t="s">
        <v>45</v>
      </c>
      <c r="AW150" s="12" t="s">
        <v>44</v>
      </c>
      <c r="AX150" s="12" t="s">
        <v>83</v>
      </c>
      <c r="AY150" s="231" t="s">
        <v>250</v>
      </c>
    </row>
    <row r="151" spans="2:65" s="12" customFormat="1">
      <c r="B151" s="220"/>
      <c r="C151" s="221"/>
      <c r="D151" s="222" t="s">
        <v>257</v>
      </c>
      <c r="E151" s="223" t="s">
        <v>81</v>
      </c>
      <c r="F151" s="224" t="s">
        <v>708</v>
      </c>
      <c r="G151" s="221"/>
      <c r="H151" s="225" t="s">
        <v>81</v>
      </c>
      <c r="I151" s="226"/>
      <c r="J151" s="221"/>
      <c r="K151" s="221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257</v>
      </c>
      <c r="AU151" s="231" t="s">
        <v>92</v>
      </c>
      <c r="AV151" s="12" t="s">
        <v>45</v>
      </c>
      <c r="AW151" s="12" t="s">
        <v>44</v>
      </c>
      <c r="AX151" s="12" t="s">
        <v>83</v>
      </c>
      <c r="AY151" s="231" t="s">
        <v>250</v>
      </c>
    </row>
    <row r="152" spans="2:65" s="13" customFormat="1">
      <c r="B152" s="232"/>
      <c r="C152" s="233"/>
      <c r="D152" s="222" t="s">
        <v>257</v>
      </c>
      <c r="E152" s="234" t="s">
        <v>81</v>
      </c>
      <c r="F152" s="235" t="s">
        <v>2138</v>
      </c>
      <c r="G152" s="233"/>
      <c r="H152" s="236">
        <v>16.5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AT152" s="242" t="s">
        <v>257</v>
      </c>
      <c r="AU152" s="242" t="s">
        <v>92</v>
      </c>
      <c r="AV152" s="13" t="s">
        <v>92</v>
      </c>
      <c r="AW152" s="13" t="s">
        <v>44</v>
      </c>
      <c r="AX152" s="13" t="s">
        <v>83</v>
      </c>
      <c r="AY152" s="242" t="s">
        <v>250</v>
      </c>
    </row>
    <row r="153" spans="2:65" s="15" customFormat="1">
      <c r="B153" s="254"/>
      <c r="C153" s="255"/>
      <c r="D153" s="256" t="s">
        <v>257</v>
      </c>
      <c r="E153" s="257" t="s">
        <v>2139</v>
      </c>
      <c r="F153" s="258" t="s">
        <v>273</v>
      </c>
      <c r="G153" s="255"/>
      <c r="H153" s="259">
        <v>16.5</v>
      </c>
      <c r="I153" s="260"/>
      <c r="J153" s="255"/>
      <c r="K153" s="255"/>
      <c r="L153" s="261"/>
      <c r="M153" s="262"/>
      <c r="N153" s="263"/>
      <c r="O153" s="263"/>
      <c r="P153" s="263"/>
      <c r="Q153" s="263"/>
      <c r="R153" s="263"/>
      <c r="S153" s="263"/>
      <c r="T153" s="264"/>
      <c r="AT153" s="265" t="s">
        <v>257</v>
      </c>
      <c r="AU153" s="265" t="s">
        <v>92</v>
      </c>
      <c r="AV153" s="15" t="s">
        <v>128</v>
      </c>
      <c r="AW153" s="15" t="s">
        <v>44</v>
      </c>
      <c r="AX153" s="15" t="s">
        <v>45</v>
      </c>
      <c r="AY153" s="265" t="s">
        <v>250</v>
      </c>
    </row>
    <row r="154" spans="2:65" s="1" customFormat="1" ht="22.5" customHeight="1">
      <c r="B154" s="43"/>
      <c r="C154" s="272" t="s">
        <v>352</v>
      </c>
      <c r="D154" s="272" t="s">
        <v>519</v>
      </c>
      <c r="E154" s="273" t="s">
        <v>720</v>
      </c>
      <c r="F154" s="274" t="s">
        <v>721</v>
      </c>
      <c r="G154" s="275" t="s">
        <v>255</v>
      </c>
      <c r="H154" s="276">
        <v>16.995000000000001</v>
      </c>
      <c r="I154" s="277"/>
      <c r="J154" s="278">
        <f>ROUND(I154*H154,2)</f>
        <v>0</v>
      </c>
      <c r="K154" s="274" t="s">
        <v>81</v>
      </c>
      <c r="L154" s="279"/>
      <c r="M154" s="280" t="s">
        <v>81</v>
      </c>
      <c r="N154" s="281" t="s">
        <v>53</v>
      </c>
      <c r="O154" s="44"/>
      <c r="P154" s="217">
        <f>O154*H154</f>
        <v>0</v>
      </c>
      <c r="Q154" s="217">
        <v>0.14000000000000001</v>
      </c>
      <c r="R154" s="217">
        <f>Q154*H154</f>
        <v>2.3793000000000002</v>
      </c>
      <c r="S154" s="217">
        <v>0</v>
      </c>
      <c r="T154" s="218">
        <f>S154*H154</f>
        <v>0</v>
      </c>
      <c r="AR154" s="25" t="s">
        <v>340</v>
      </c>
      <c r="AT154" s="25" t="s">
        <v>519</v>
      </c>
      <c r="AU154" s="25" t="s">
        <v>92</v>
      </c>
      <c r="AY154" s="25" t="s">
        <v>250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5" t="s">
        <v>45</v>
      </c>
      <c r="BK154" s="219">
        <f>ROUND(I154*H154,2)</f>
        <v>0</v>
      </c>
      <c r="BL154" s="25" t="s">
        <v>128</v>
      </c>
      <c r="BM154" s="25" t="s">
        <v>722</v>
      </c>
    </row>
    <row r="155" spans="2:65" s="12" customFormat="1">
      <c r="B155" s="220"/>
      <c r="C155" s="221"/>
      <c r="D155" s="222" t="s">
        <v>257</v>
      </c>
      <c r="E155" s="223" t="s">
        <v>81</v>
      </c>
      <c r="F155" s="224" t="s">
        <v>723</v>
      </c>
      <c r="G155" s="221"/>
      <c r="H155" s="225" t="s">
        <v>81</v>
      </c>
      <c r="I155" s="226"/>
      <c r="J155" s="221"/>
      <c r="K155" s="221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257</v>
      </c>
      <c r="AU155" s="231" t="s">
        <v>92</v>
      </c>
      <c r="AV155" s="12" t="s">
        <v>45</v>
      </c>
      <c r="AW155" s="12" t="s">
        <v>44</v>
      </c>
      <c r="AX155" s="12" t="s">
        <v>83</v>
      </c>
      <c r="AY155" s="231" t="s">
        <v>250</v>
      </c>
    </row>
    <row r="156" spans="2:65" s="13" customFormat="1">
      <c r="B156" s="232"/>
      <c r="C156" s="233"/>
      <c r="D156" s="222" t="s">
        <v>257</v>
      </c>
      <c r="E156" s="234" t="s">
        <v>81</v>
      </c>
      <c r="F156" s="235" t="s">
        <v>2140</v>
      </c>
      <c r="G156" s="233"/>
      <c r="H156" s="236">
        <v>16.995000000000001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257</v>
      </c>
      <c r="AU156" s="242" t="s">
        <v>92</v>
      </c>
      <c r="AV156" s="13" t="s">
        <v>92</v>
      </c>
      <c r="AW156" s="13" t="s">
        <v>44</v>
      </c>
      <c r="AX156" s="13" t="s">
        <v>45</v>
      </c>
      <c r="AY156" s="242" t="s">
        <v>250</v>
      </c>
    </row>
    <row r="157" spans="2:65" s="11" customFormat="1" ht="29.85" customHeight="1">
      <c r="B157" s="191"/>
      <c r="C157" s="192"/>
      <c r="D157" s="205" t="s">
        <v>82</v>
      </c>
      <c r="E157" s="206" t="s">
        <v>215</v>
      </c>
      <c r="F157" s="206" t="s">
        <v>737</v>
      </c>
      <c r="G157" s="192"/>
      <c r="H157" s="192"/>
      <c r="I157" s="195"/>
      <c r="J157" s="207">
        <f>BK157</f>
        <v>0</v>
      </c>
      <c r="K157" s="192"/>
      <c r="L157" s="197"/>
      <c r="M157" s="198"/>
      <c r="N157" s="199"/>
      <c r="O157" s="199"/>
      <c r="P157" s="200">
        <f>SUM(P158:P171)</f>
        <v>0</v>
      </c>
      <c r="Q157" s="199"/>
      <c r="R157" s="200">
        <f>SUM(R158:R171)</f>
        <v>2.4820100000000003</v>
      </c>
      <c r="S157" s="199"/>
      <c r="T157" s="201">
        <f>SUM(T158:T171)</f>
        <v>1.1599999999999999</v>
      </c>
      <c r="AR157" s="202" t="s">
        <v>45</v>
      </c>
      <c r="AT157" s="203" t="s">
        <v>82</v>
      </c>
      <c r="AU157" s="203" t="s">
        <v>45</v>
      </c>
      <c r="AY157" s="202" t="s">
        <v>250</v>
      </c>
      <c r="BK157" s="204">
        <f>SUM(BK158:BK171)</f>
        <v>0</v>
      </c>
    </row>
    <row r="158" spans="2:65" s="1" customFormat="1" ht="31.5" customHeight="1">
      <c r="B158" s="43"/>
      <c r="C158" s="208" t="s">
        <v>358</v>
      </c>
      <c r="D158" s="208" t="s">
        <v>252</v>
      </c>
      <c r="E158" s="209" t="s">
        <v>799</v>
      </c>
      <c r="F158" s="210" t="s">
        <v>800</v>
      </c>
      <c r="G158" s="211" t="s">
        <v>602</v>
      </c>
      <c r="H158" s="212">
        <v>13</v>
      </c>
      <c r="I158" s="213"/>
      <c r="J158" s="214">
        <f>ROUND(I158*H158,2)</f>
        <v>0</v>
      </c>
      <c r="K158" s="210" t="s">
        <v>81</v>
      </c>
      <c r="L158" s="63"/>
      <c r="M158" s="215" t="s">
        <v>81</v>
      </c>
      <c r="N158" s="216" t="s">
        <v>53</v>
      </c>
      <c r="O158" s="44"/>
      <c r="P158" s="217">
        <f>O158*H158</f>
        <v>0</v>
      </c>
      <c r="Q158" s="217">
        <v>0.14000000000000001</v>
      </c>
      <c r="R158" s="217">
        <f>Q158*H158</f>
        <v>1.8200000000000003</v>
      </c>
      <c r="S158" s="217">
        <v>0</v>
      </c>
      <c r="T158" s="218">
        <f>S158*H158</f>
        <v>0</v>
      </c>
      <c r="AR158" s="25" t="s">
        <v>128</v>
      </c>
      <c r="AT158" s="25" t="s">
        <v>252</v>
      </c>
      <c r="AU158" s="25" t="s">
        <v>92</v>
      </c>
      <c r="AY158" s="25" t="s">
        <v>250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5" t="s">
        <v>45</v>
      </c>
      <c r="BK158" s="219">
        <f>ROUND(I158*H158,2)</f>
        <v>0</v>
      </c>
      <c r="BL158" s="25" t="s">
        <v>128</v>
      </c>
      <c r="BM158" s="25" t="s">
        <v>801</v>
      </c>
    </row>
    <row r="159" spans="2:65" s="12" customFormat="1">
      <c r="B159" s="220"/>
      <c r="C159" s="221"/>
      <c r="D159" s="222" t="s">
        <v>257</v>
      </c>
      <c r="E159" s="223" t="s">
        <v>81</v>
      </c>
      <c r="F159" s="224" t="s">
        <v>802</v>
      </c>
      <c r="G159" s="221"/>
      <c r="H159" s="225" t="s">
        <v>81</v>
      </c>
      <c r="I159" s="226"/>
      <c r="J159" s="221"/>
      <c r="K159" s="221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257</v>
      </c>
      <c r="AU159" s="231" t="s">
        <v>92</v>
      </c>
      <c r="AV159" s="12" t="s">
        <v>45</v>
      </c>
      <c r="AW159" s="12" t="s">
        <v>44</v>
      </c>
      <c r="AX159" s="12" t="s">
        <v>83</v>
      </c>
      <c r="AY159" s="231" t="s">
        <v>250</v>
      </c>
    </row>
    <row r="160" spans="2:65" s="13" customFormat="1">
      <c r="B160" s="232"/>
      <c r="C160" s="233"/>
      <c r="D160" s="256" t="s">
        <v>257</v>
      </c>
      <c r="E160" s="269" t="s">
        <v>81</v>
      </c>
      <c r="F160" s="270" t="s">
        <v>2141</v>
      </c>
      <c r="G160" s="233"/>
      <c r="H160" s="271">
        <v>13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257</v>
      </c>
      <c r="AU160" s="242" t="s">
        <v>92</v>
      </c>
      <c r="AV160" s="13" t="s">
        <v>92</v>
      </c>
      <c r="AW160" s="13" t="s">
        <v>44</v>
      </c>
      <c r="AX160" s="13" t="s">
        <v>45</v>
      </c>
      <c r="AY160" s="242" t="s">
        <v>250</v>
      </c>
    </row>
    <row r="161" spans="2:65" s="1" customFormat="1" ht="22.5" customHeight="1">
      <c r="B161" s="43"/>
      <c r="C161" s="272" t="s">
        <v>369</v>
      </c>
      <c r="D161" s="272" t="s">
        <v>519</v>
      </c>
      <c r="E161" s="273" t="s">
        <v>805</v>
      </c>
      <c r="F161" s="274" t="s">
        <v>806</v>
      </c>
      <c r="G161" s="275" t="s">
        <v>472</v>
      </c>
      <c r="H161" s="276">
        <v>13.13</v>
      </c>
      <c r="I161" s="277"/>
      <c r="J161" s="278">
        <f>ROUND(I161*H161,2)</f>
        <v>0</v>
      </c>
      <c r="K161" s="274" t="s">
        <v>277</v>
      </c>
      <c r="L161" s="279"/>
      <c r="M161" s="280" t="s">
        <v>81</v>
      </c>
      <c r="N161" s="281" t="s">
        <v>53</v>
      </c>
      <c r="O161" s="44"/>
      <c r="P161" s="217">
        <f>O161*H161</f>
        <v>0</v>
      </c>
      <c r="Q161" s="217">
        <v>4.4999999999999998E-2</v>
      </c>
      <c r="R161" s="217">
        <f>Q161*H161</f>
        <v>0.59084999999999999</v>
      </c>
      <c r="S161" s="217">
        <v>0</v>
      </c>
      <c r="T161" s="218">
        <f>S161*H161</f>
        <v>0</v>
      </c>
      <c r="AR161" s="25" t="s">
        <v>340</v>
      </c>
      <c r="AT161" s="25" t="s">
        <v>519</v>
      </c>
      <c r="AU161" s="25" t="s">
        <v>92</v>
      </c>
      <c r="AY161" s="25" t="s">
        <v>250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5" t="s">
        <v>45</v>
      </c>
      <c r="BK161" s="219">
        <f>ROUND(I161*H161,2)</f>
        <v>0</v>
      </c>
      <c r="BL161" s="25" t="s">
        <v>128</v>
      </c>
      <c r="BM161" s="25" t="s">
        <v>807</v>
      </c>
    </row>
    <row r="162" spans="2:65" s="12" customFormat="1">
      <c r="B162" s="220"/>
      <c r="C162" s="221"/>
      <c r="D162" s="222" t="s">
        <v>257</v>
      </c>
      <c r="E162" s="223" t="s">
        <v>81</v>
      </c>
      <c r="F162" s="224" t="s">
        <v>2142</v>
      </c>
      <c r="G162" s="221"/>
      <c r="H162" s="225" t="s">
        <v>81</v>
      </c>
      <c r="I162" s="226"/>
      <c r="J162" s="221"/>
      <c r="K162" s="221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257</v>
      </c>
      <c r="AU162" s="231" t="s">
        <v>92</v>
      </c>
      <c r="AV162" s="12" t="s">
        <v>45</v>
      </c>
      <c r="AW162" s="12" t="s">
        <v>44</v>
      </c>
      <c r="AX162" s="12" t="s">
        <v>83</v>
      </c>
      <c r="AY162" s="231" t="s">
        <v>250</v>
      </c>
    </row>
    <row r="163" spans="2:65" s="13" customFormat="1">
      <c r="B163" s="232"/>
      <c r="C163" s="233"/>
      <c r="D163" s="256" t="s">
        <v>257</v>
      </c>
      <c r="E163" s="269" t="s">
        <v>81</v>
      </c>
      <c r="F163" s="270" t="s">
        <v>2143</v>
      </c>
      <c r="G163" s="233"/>
      <c r="H163" s="271">
        <v>13.13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257</v>
      </c>
      <c r="AU163" s="242" t="s">
        <v>92</v>
      </c>
      <c r="AV163" s="13" t="s">
        <v>92</v>
      </c>
      <c r="AW163" s="13" t="s">
        <v>44</v>
      </c>
      <c r="AX163" s="13" t="s">
        <v>45</v>
      </c>
      <c r="AY163" s="242" t="s">
        <v>250</v>
      </c>
    </row>
    <row r="164" spans="2:65" s="1" customFormat="1" ht="22.5" customHeight="1">
      <c r="B164" s="43"/>
      <c r="C164" s="208" t="s">
        <v>374</v>
      </c>
      <c r="D164" s="208" t="s">
        <v>252</v>
      </c>
      <c r="E164" s="209" t="s">
        <v>2144</v>
      </c>
      <c r="F164" s="210" t="s">
        <v>2145</v>
      </c>
      <c r="G164" s="211" t="s">
        <v>472</v>
      </c>
      <c r="H164" s="212">
        <v>1</v>
      </c>
      <c r="I164" s="213"/>
      <c r="J164" s="214">
        <f>ROUND(I164*H164,2)</f>
        <v>0</v>
      </c>
      <c r="K164" s="210" t="s">
        <v>277</v>
      </c>
      <c r="L164" s="63"/>
      <c r="M164" s="215" t="s">
        <v>81</v>
      </c>
      <c r="N164" s="216" t="s">
        <v>53</v>
      </c>
      <c r="O164" s="44"/>
      <c r="P164" s="217">
        <f>O164*H164</f>
        <v>0</v>
      </c>
      <c r="Q164" s="217">
        <v>1.16E-3</v>
      </c>
      <c r="R164" s="217">
        <f>Q164*H164</f>
        <v>1.16E-3</v>
      </c>
      <c r="S164" s="217">
        <v>0</v>
      </c>
      <c r="T164" s="218">
        <f>S164*H164</f>
        <v>0</v>
      </c>
      <c r="AR164" s="25" t="s">
        <v>128</v>
      </c>
      <c r="AT164" s="25" t="s">
        <v>252</v>
      </c>
      <c r="AU164" s="25" t="s">
        <v>92</v>
      </c>
      <c r="AY164" s="25" t="s">
        <v>250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5" t="s">
        <v>45</v>
      </c>
      <c r="BK164" s="219">
        <f>ROUND(I164*H164,2)</f>
        <v>0</v>
      </c>
      <c r="BL164" s="25" t="s">
        <v>128</v>
      </c>
      <c r="BM164" s="25" t="s">
        <v>2146</v>
      </c>
    </row>
    <row r="165" spans="2:65" s="12" customFormat="1">
      <c r="B165" s="220"/>
      <c r="C165" s="221"/>
      <c r="D165" s="222" t="s">
        <v>257</v>
      </c>
      <c r="E165" s="223" t="s">
        <v>81</v>
      </c>
      <c r="F165" s="224" t="s">
        <v>2147</v>
      </c>
      <c r="G165" s="221"/>
      <c r="H165" s="225" t="s">
        <v>81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257</v>
      </c>
      <c r="AU165" s="231" t="s">
        <v>92</v>
      </c>
      <c r="AV165" s="12" t="s">
        <v>45</v>
      </c>
      <c r="AW165" s="12" t="s">
        <v>44</v>
      </c>
      <c r="AX165" s="12" t="s">
        <v>83</v>
      </c>
      <c r="AY165" s="231" t="s">
        <v>250</v>
      </c>
    </row>
    <row r="166" spans="2:65" s="13" customFormat="1">
      <c r="B166" s="232"/>
      <c r="C166" s="233"/>
      <c r="D166" s="256" t="s">
        <v>257</v>
      </c>
      <c r="E166" s="269" t="s">
        <v>81</v>
      </c>
      <c r="F166" s="270" t="s">
        <v>45</v>
      </c>
      <c r="G166" s="233"/>
      <c r="H166" s="271">
        <v>1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257</v>
      </c>
      <c r="AU166" s="242" t="s">
        <v>92</v>
      </c>
      <c r="AV166" s="13" t="s">
        <v>92</v>
      </c>
      <c r="AW166" s="13" t="s">
        <v>44</v>
      </c>
      <c r="AX166" s="13" t="s">
        <v>45</v>
      </c>
      <c r="AY166" s="242" t="s">
        <v>250</v>
      </c>
    </row>
    <row r="167" spans="2:65" s="1" customFormat="1" ht="31.5" customHeight="1">
      <c r="B167" s="43"/>
      <c r="C167" s="272" t="s">
        <v>381</v>
      </c>
      <c r="D167" s="272" t="s">
        <v>519</v>
      </c>
      <c r="E167" s="273" t="s">
        <v>2148</v>
      </c>
      <c r="F167" s="274" t="s">
        <v>2149</v>
      </c>
      <c r="G167" s="275" t="s">
        <v>472</v>
      </c>
      <c r="H167" s="276">
        <v>1</v>
      </c>
      <c r="I167" s="277"/>
      <c r="J167" s="278">
        <f>ROUND(I167*H167,2)</f>
        <v>0</v>
      </c>
      <c r="K167" s="274" t="s">
        <v>81</v>
      </c>
      <c r="L167" s="279"/>
      <c r="M167" s="280" t="s">
        <v>81</v>
      </c>
      <c r="N167" s="281" t="s">
        <v>53</v>
      </c>
      <c r="O167" s="44"/>
      <c r="P167" s="217">
        <f>O167*H167</f>
        <v>0</v>
      </c>
      <c r="Q167" s="217">
        <v>7.0000000000000007E-2</v>
      </c>
      <c r="R167" s="217">
        <f>Q167*H167</f>
        <v>7.0000000000000007E-2</v>
      </c>
      <c r="S167" s="217">
        <v>0</v>
      </c>
      <c r="T167" s="218">
        <f>S167*H167</f>
        <v>0</v>
      </c>
      <c r="AR167" s="25" t="s">
        <v>340</v>
      </c>
      <c r="AT167" s="25" t="s">
        <v>519</v>
      </c>
      <c r="AU167" s="25" t="s">
        <v>92</v>
      </c>
      <c r="AY167" s="25" t="s">
        <v>250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5" t="s">
        <v>45</v>
      </c>
      <c r="BK167" s="219">
        <f>ROUND(I167*H167,2)</f>
        <v>0</v>
      </c>
      <c r="BL167" s="25" t="s">
        <v>128</v>
      </c>
      <c r="BM167" s="25" t="s">
        <v>2150</v>
      </c>
    </row>
    <row r="168" spans="2:65" s="13" customFormat="1">
      <c r="B168" s="232"/>
      <c r="C168" s="233"/>
      <c r="D168" s="256" t="s">
        <v>257</v>
      </c>
      <c r="E168" s="269" t="s">
        <v>81</v>
      </c>
      <c r="F168" s="270" t="s">
        <v>2151</v>
      </c>
      <c r="G168" s="233"/>
      <c r="H168" s="271">
        <v>1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257</v>
      </c>
      <c r="AU168" s="242" t="s">
        <v>92</v>
      </c>
      <c r="AV168" s="13" t="s">
        <v>92</v>
      </c>
      <c r="AW168" s="13" t="s">
        <v>44</v>
      </c>
      <c r="AX168" s="13" t="s">
        <v>45</v>
      </c>
      <c r="AY168" s="242" t="s">
        <v>250</v>
      </c>
    </row>
    <row r="169" spans="2:65" s="1" customFormat="1" ht="22.5" customHeight="1">
      <c r="B169" s="43"/>
      <c r="C169" s="208" t="s">
        <v>10</v>
      </c>
      <c r="D169" s="208" t="s">
        <v>252</v>
      </c>
      <c r="E169" s="209" t="s">
        <v>850</v>
      </c>
      <c r="F169" s="210" t="s">
        <v>851</v>
      </c>
      <c r="G169" s="211" t="s">
        <v>255</v>
      </c>
      <c r="H169" s="212">
        <v>58</v>
      </c>
      <c r="I169" s="213"/>
      <c r="J169" s="214">
        <f>ROUND(I169*H169,2)</f>
        <v>0</v>
      </c>
      <c r="K169" s="210" t="s">
        <v>277</v>
      </c>
      <c r="L169" s="63"/>
      <c r="M169" s="215" t="s">
        <v>81</v>
      </c>
      <c r="N169" s="216" t="s">
        <v>53</v>
      </c>
      <c r="O169" s="44"/>
      <c r="P169" s="217">
        <f>O169*H169</f>
        <v>0</v>
      </c>
      <c r="Q169" s="217">
        <v>0</v>
      </c>
      <c r="R169" s="217">
        <f>Q169*H169</f>
        <v>0</v>
      </c>
      <c r="S169" s="217">
        <v>0.02</v>
      </c>
      <c r="T169" s="218">
        <f>S169*H169</f>
        <v>1.1599999999999999</v>
      </c>
      <c r="AR169" s="25" t="s">
        <v>128</v>
      </c>
      <c r="AT169" s="25" t="s">
        <v>252</v>
      </c>
      <c r="AU169" s="25" t="s">
        <v>92</v>
      </c>
      <c r="AY169" s="25" t="s">
        <v>250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5" t="s">
        <v>45</v>
      </c>
      <c r="BK169" s="219">
        <f>ROUND(I169*H169,2)</f>
        <v>0</v>
      </c>
      <c r="BL169" s="25" t="s">
        <v>128</v>
      </c>
      <c r="BM169" s="25" t="s">
        <v>2152</v>
      </c>
    </row>
    <row r="170" spans="2:65" s="12" customFormat="1">
      <c r="B170" s="220"/>
      <c r="C170" s="221"/>
      <c r="D170" s="222" t="s">
        <v>257</v>
      </c>
      <c r="E170" s="223" t="s">
        <v>81</v>
      </c>
      <c r="F170" s="224" t="s">
        <v>853</v>
      </c>
      <c r="G170" s="221"/>
      <c r="H170" s="225" t="s">
        <v>81</v>
      </c>
      <c r="I170" s="226"/>
      <c r="J170" s="221"/>
      <c r="K170" s="221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257</v>
      </c>
      <c r="AU170" s="231" t="s">
        <v>92</v>
      </c>
      <c r="AV170" s="12" t="s">
        <v>45</v>
      </c>
      <c r="AW170" s="12" t="s">
        <v>44</v>
      </c>
      <c r="AX170" s="12" t="s">
        <v>83</v>
      </c>
      <c r="AY170" s="231" t="s">
        <v>250</v>
      </c>
    </row>
    <row r="171" spans="2:65" s="13" customFormat="1">
      <c r="B171" s="232"/>
      <c r="C171" s="233"/>
      <c r="D171" s="222" t="s">
        <v>257</v>
      </c>
      <c r="E171" s="234" t="s">
        <v>81</v>
      </c>
      <c r="F171" s="235" t="s">
        <v>2153</v>
      </c>
      <c r="G171" s="233"/>
      <c r="H171" s="236">
        <v>58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257</v>
      </c>
      <c r="AU171" s="242" t="s">
        <v>92</v>
      </c>
      <c r="AV171" s="13" t="s">
        <v>92</v>
      </c>
      <c r="AW171" s="13" t="s">
        <v>44</v>
      </c>
      <c r="AX171" s="13" t="s">
        <v>45</v>
      </c>
      <c r="AY171" s="242" t="s">
        <v>250</v>
      </c>
    </row>
    <row r="172" spans="2:65" s="11" customFormat="1" ht="29.85" customHeight="1">
      <c r="B172" s="191"/>
      <c r="C172" s="192"/>
      <c r="D172" s="205" t="s">
        <v>82</v>
      </c>
      <c r="E172" s="206" t="s">
        <v>867</v>
      </c>
      <c r="F172" s="206" t="s">
        <v>868</v>
      </c>
      <c r="G172" s="192"/>
      <c r="H172" s="192"/>
      <c r="I172" s="195"/>
      <c r="J172" s="207">
        <f>BK172</f>
        <v>0</v>
      </c>
      <c r="K172" s="192"/>
      <c r="L172" s="197"/>
      <c r="M172" s="198"/>
      <c r="N172" s="199"/>
      <c r="O172" s="199"/>
      <c r="P172" s="200">
        <f>SUM(P173:P192)</f>
        <v>0</v>
      </c>
      <c r="Q172" s="199"/>
      <c r="R172" s="200">
        <f>SUM(R173:R192)</f>
        <v>0</v>
      </c>
      <c r="S172" s="199"/>
      <c r="T172" s="201">
        <f>SUM(T173:T192)</f>
        <v>0</v>
      </c>
      <c r="AR172" s="202" t="s">
        <v>45</v>
      </c>
      <c r="AT172" s="203" t="s">
        <v>82</v>
      </c>
      <c r="AU172" s="203" t="s">
        <v>45</v>
      </c>
      <c r="AY172" s="202" t="s">
        <v>250</v>
      </c>
      <c r="BK172" s="204">
        <f>SUM(BK173:BK192)</f>
        <v>0</v>
      </c>
    </row>
    <row r="173" spans="2:65" s="1" customFormat="1" ht="22.5" customHeight="1">
      <c r="B173" s="43"/>
      <c r="C173" s="208" t="s">
        <v>406</v>
      </c>
      <c r="D173" s="208" t="s">
        <v>252</v>
      </c>
      <c r="E173" s="209" t="s">
        <v>870</v>
      </c>
      <c r="F173" s="210" t="s">
        <v>871</v>
      </c>
      <c r="G173" s="211" t="s">
        <v>634</v>
      </c>
      <c r="H173" s="212">
        <v>1.1599999999999999</v>
      </c>
      <c r="I173" s="213"/>
      <c r="J173" s="214">
        <f>ROUND(I173*H173,2)</f>
        <v>0</v>
      </c>
      <c r="K173" s="210" t="s">
        <v>277</v>
      </c>
      <c r="L173" s="63"/>
      <c r="M173" s="215" t="s">
        <v>81</v>
      </c>
      <c r="N173" s="216" t="s">
        <v>53</v>
      </c>
      <c r="O173" s="44"/>
      <c r="P173" s="217">
        <f>O173*H173</f>
        <v>0</v>
      </c>
      <c r="Q173" s="217">
        <v>0</v>
      </c>
      <c r="R173" s="217">
        <f>Q173*H173</f>
        <v>0</v>
      </c>
      <c r="S173" s="217">
        <v>0</v>
      </c>
      <c r="T173" s="218">
        <f>S173*H173</f>
        <v>0</v>
      </c>
      <c r="AR173" s="25" t="s">
        <v>128</v>
      </c>
      <c r="AT173" s="25" t="s">
        <v>252</v>
      </c>
      <c r="AU173" s="25" t="s">
        <v>92</v>
      </c>
      <c r="AY173" s="25" t="s">
        <v>250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5" t="s">
        <v>45</v>
      </c>
      <c r="BK173" s="219">
        <f>ROUND(I173*H173,2)</f>
        <v>0</v>
      </c>
      <c r="BL173" s="25" t="s">
        <v>128</v>
      </c>
      <c r="BM173" s="25" t="s">
        <v>872</v>
      </c>
    </row>
    <row r="174" spans="2:65" s="13" customFormat="1">
      <c r="B174" s="232"/>
      <c r="C174" s="233"/>
      <c r="D174" s="222" t="s">
        <v>257</v>
      </c>
      <c r="E174" s="234" t="s">
        <v>81</v>
      </c>
      <c r="F174" s="235" t="s">
        <v>2112</v>
      </c>
      <c r="G174" s="233"/>
      <c r="H174" s="236">
        <v>0.23200000000000001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257</v>
      </c>
      <c r="AU174" s="242" t="s">
        <v>92</v>
      </c>
      <c r="AV174" s="13" t="s">
        <v>92</v>
      </c>
      <c r="AW174" s="13" t="s">
        <v>44</v>
      </c>
      <c r="AX174" s="13" t="s">
        <v>83</v>
      </c>
      <c r="AY174" s="242" t="s">
        <v>250</v>
      </c>
    </row>
    <row r="175" spans="2:65" s="13" customFormat="1">
      <c r="B175" s="232"/>
      <c r="C175" s="233"/>
      <c r="D175" s="222" t="s">
        <v>257</v>
      </c>
      <c r="E175" s="234" t="s">
        <v>81</v>
      </c>
      <c r="F175" s="235" t="s">
        <v>2114</v>
      </c>
      <c r="G175" s="233"/>
      <c r="H175" s="236">
        <v>0.92800000000000005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AT175" s="242" t="s">
        <v>257</v>
      </c>
      <c r="AU175" s="242" t="s">
        <v>92</v>
      </c>
      <c r="AV175" s="13" t="s">
        <v>92</v>
      </c>
      <c r="AW175" s="13" t="s">
        <v>44</v>
      </c>
      <c r="AX175" s="13" t="s">
        <v>83</v>
      </c>
      <c r="AY175" s="242" t="s">
        <v>250</v>
      </c>
    </row>
    <row r="176" spans="2:65" s="15" customFormat="1">
      <c r="B176" s="254"/>
      <c r="C176" s="255"/>
      <c r="D176" s="256" t="s">
        <v>257</v>
      </c>
      <c r="E176" s="257" t="s">
        <v>81</v>
      </c>
      <c r="F176" s="258" t="s">
        <v>273</v>
      </c>
      <c r="G176" s="255"/>
      <c r="H176" s="259">
        <v>1.1599999999999999</v>
      </c>
      <c r="I176" s="260"/>
      <c r="J176" s="255"/>
      <c r="K176" s="255"/>
      <c r="L176" s="261"/>
      <c r="M176" s="262"/>
      <c r="N176" s="263"/>
      <c r="O176" s="263"/>
      <c r="P176" s="263"/>
      <c r="Q176" s="263"/>
      <c r="R176" s="263"/>
      <c r="S176" s="263"/>
      <c r="T176" s="264"/>
      <c r="AT176" s="265" t="s">
        <v>257</v>
      </c>
      <c r="AU176" s="265" t="s">
        <v>92</v>
      </c>
      <c r="AV176" s="15" t="s">
        <v>128</v>
      </c>
      <c r="AW176" s="15" t="s">
        <v>44</v>
      </c>
      <c r="AX176" s="15" t="s">
        <v>45</v>
      </c>
      <c r="AY176" s="265" t="s">
        <v>250</v>
      </c>
    </row>
    <row r="177" spans="2:65" s="1" customFormat="1" ht="22.5" customHeight="1">
      <c r="B177" s="43"/>
      <c r="C177" s="208" t="s">
        <v>411</v>
      </c>
      <c r="D177" s="208" t="s">
        <v>252</v>
      </c>
      <c r="E177" s="209" t="s">
        <v>874</v>
      </c>
      <c r="F177" s="210" t="s">
        <v>875</v>
      </c>
      <c r="G177" s="211" t="s">
        <v>634</v>
      </c>
      <c r="H177" s="212">
        <v>15.08</v>
      </c>
      <c r="I177" s="213"/>
      <c r="J177" s="214">
        <f>ROUND(I177*H177,2)</f>
        <v>0</v>
      </c>
      <c r="K177" s="210" t="s">
        <v>277</v>
      </c>
      <c r="L177" s="63"/>
      <c r="M177" s="215" t="s">
        <v>81</v>
      </c>
      <c r="N177" s="216" t="s">
        <v>53</v>
      </c>
      <c r="O177" s="44"/>
      <c r="P177" s="217">
        <f>O177*H177</f>
        <v>0</v>
      </c>
      <c r="Q177" s="217">
        <v>0</v>
      </c>
      <c r="R177" s="217">
        <f>Q177*H177</f>
        <v>0</v>
      </c>
      <c r="S177" s="217">
        <v>0</v>
      </c>
      <c r="T177" s="218">
        <f>S177*H177</f>
        <v>0</v>
      </c>
      <c r="AR177" s="25" t="s">
        <v>128</v>
      </c>
      <c r="AT177" s="25" t="s">
        <v>252</v>
      </c>
      <c r="AU177" s="25" t="s">
        <v>92</v>
      </c>
      <c r="AY177" s="25" t="s">
        <v>250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5" t="s">
        <v>45</v>
      </c>
      <c r="BK177" s="219">
        <f>ROUND(I177*H177,2)</f>
        <v>0</v>
      </c>
      <c r="BL177" s="25" t="s">
        <v>128</v>
      </c>
      <c r="BM177" s="25" t="s">
        <v>876</v>
      </c>
    </row>
    <row r="178" spans="2:65" s="12" customFormat="1">
      <c r="B178" s="220"/>
      <c r="C178" s="221"/>
      <c r="D178" s="222" t="s">
        <v>257</v>
      </c>
      <c r="E178" s="223" t="s">
        <v>81</v>
      </c>
      <c r="F178" s="224" t="s">
        <v>877</v>
      </c>
      <c r="G178" s="221"/>
      <c r="H178" s="225" t="s">
        <v>81</v>
      </c>
      <c r="I178" s="226"/>
      <c r="J178" s="221"/>
      <c r="K178" s="221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257</v>
      </c>
      <c r="AU178" s="231" t="s">
        <v>92</v>
      </c>
      <c r="AV178" s="12" t="s">
        <v>45</v>
      </c>
      <c r="AW178" s="12" t="s">
        <v>44</v>
      </c>
      <c r="AX178" s="12" t="s">
        <v>83</v>
      </c>
      <c r="AY178" s="231" t="s">
        <v>250</v>
      </c>
    </row>
    <row r="179" spans="2:65" s="13" customFormat="1">
      <c r="B179" s="232"/>
      <c r="C179" s="233"/>
      <c r="D179" s="222" t="s">
        <v>257</v>
      </c>
      <c r="E179" s="234" t="s">
        <v>81</v>
      </c>
      <c r="F179" s="235" t="s">
        <v>2154</v>
      </c>
      <c r="G179" s="233"/>
      <c r="H179" s="236">
        <v>6.7279999999999998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257</v>
      </c>
      <c r="AU179" s="242" t="s">
        <v>92</v>
      </c>
      <c r="AV179" s="13" t="s">
        <v>92</v>
      </c>
      <c r="AW179" s="13" t="s">
        <v>44</v>
      </c>
      <c r="AX179" s="13" t="s">
        <v>83</v>
      </c>
      <c r="AY179" s="242" t="s">
        <v>250</v>
      </c>
    </row>
    <row r="180" spans="2:65" s="12" customFormat="1">
      <c r="B180" s="220"/>
      <c r="C180" s="221"/>
      <c r="D180" s="222" t="s">
        <v>257</v>
      </c>
      <c r="E180" s="223" t="s">
        <v>81</v>
      </c>
      <c r="F180" s="224" t="s">
        <v>879</v>
      </c>
      <c r="G180" s="221"/>
      <c r="H180" s="225" t="s">
        <v>81</v>
      </c>
      <c r="I180" s="226"/>
      <c r="J180" s="221"/>
      <c r="K180" s="221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257</v>
      </c>
      <c r="AU180" s="231" t="s">
        <v>92</v>
      </c>
      <c r="AV180" s="12" t="s">
        <v>45</v>
      </c>
      <c r="AW180" s="12" t="s">
        <v>44</v>
      </c>
      <c r="AX180" s="12" t="s">
        <v>83</v>
      </c>
      <c r="AY180" s="231" t="s">
        <v>250</v>
      </c>
    </row>
    <row r="181" spans="2:65" s="13" customFormat="1">
      <c r="B181" s="232"/>
      <c r="C181" s="233"/>
      <c r="D181" s="222" t="s">
        <v>257</v>
      </c>
      <c r="E181" s="234" t="s">
        <v>81</v>
      </c>
      <c r="F181" s="235" t="s">
        <v>2155</v>
      </c>
      <c r="G181" s="233"/>
      <c r="H181" s="236">
        <v>8.3520000000000003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257</v>
      </c>
      <c r="AU181" s="242" t="s">
        <v>92</v>
      </c>
      <c r="AV181" s="13" t="s">
        <v>92</v>
      </c>
      <c r="AW181" s="13" t="s">
        <v>44</v>
      </c>
      <c r="AX181" s="13" t="s">
        <v>83</v>
      </c>
      <c r="AY181" s="242" t="s">
        <v>250</v>
      </c>
    </row>
    <row r="182" spans="2:65" s="15" customFormat="1">
      <c r="B182" s="254"/>
      <c r="C182" s="255"/>
      <c r="D182" s="256" t="s">
        <v>257</v>
      </c>
      <c r="E182" s="257" t="s">
        <v>81</v>
      </c>
      <c r="F182" s="258" t="s">
        <v>273</v>
      </c>
      <c r="G182" s="255"/>
      <c r="H182" s="259">
        <v>15.08</v>
      </c>
      <c r="I182" s="260"/>
      <c r="J182" s="255"/>
      <c r="K182" s="255"/>
      <c r="L182" s="261"/>
      <c r="M182" s="262"/>
      <c r="N182" s="263"/>
      <c r="O182" s="263"/>
      <c r="P182" s="263"/>
      <c r="Q182" s="263"/>
      <c r="R182" s="263"/>
      <c r="S182" s="263"/>
      <c r="T182" s="264"/>
      <c r="AT182" s="265" t="s">
        <v>257</v>
      </c>
      <c r="AU182" s="265" t="s">
        <v>92</v>
      </c>
      <c r="AV182" s="15" t="s">
        <v>128</v>
      </c>
      <c r="AW182" s="15" t="s">
        <v>44</v>
      </c>
      <c r="AX182" s="15" t="s">
        <v>45</v>
      </c>
      <c r="AY182" s="265" t="s">
        <v>250</v>
      </c>
    </row>
    <row r="183" spans="2:65" s="1" customFormat="1" ht="22.5" customHeight="1">
      <c r="B183" s="43"/>
      <c r="C183" s="208" t="s">
        <v>386</v>
      </c>
      <c r="D183" s="208" t="s">
        <v>252</v>
      </c>
      <c r="E183" s="209" t="s">
        <v>882</v>
      </c>
      <c r="F183" s="210" t="s">
        <v>883</v>
      </c>
      <c r="G183" s="211" t="s">
        <v>634</v>
      </c>
      <c r="H183" s="212">
        <v>0.23200000000000001</v>
      </c>
      <c r="I183" s="213"/>
      <c r="J183" s="214">
        <f>ROUND(I183*H183,2)</f>
        <v>0</v>
      </c>
      <c r="K183" s="210" t="s">
        <v>277</v>
      </c>
      <c r="L183" s="63"/>
      <c r="M183" s="215" t="s">
        <v>81</v>
      </c>
      <c r="N183" s="216" t="s">
        <v>53</v>
      </c>
      <c r="O183" s="44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AR183" s="25" t="s">
        <v>128</v>
      </c>
      <c r="AT183" s="25" t="s">
        <v>252</v>
      </c>
      <c r="AU183" s="25" t="s">
        <v>92</v>
      </c>
      <c r="AY183" s="25" t="s">
        <v>250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5" t="s">
        <v>45</v>
      </c>
      <c r="BK183" s="219">
        <f>ROUND(I183*H183,2)</f>
        <v>0</v>
      </c>
      <c r="BL183" s="25" t="s">
        <v>128</v>
      </c>
      <c r="BM183" s="25" t="s">
        <v>884</v>
      </c>
    </row>
    <row r="184" spans="2:65" s="13" customFormat="1">
      <c r="B184" s="232"/>
      <c r="C184" s="233"/>
      <c r="D184" s="222" t="s">
        <v>257</v>
      </c>
      <c r="E184" s="234" t="s">
        <v>81</v>
      </c>
      <c r="F184" s="235" t="s">
        <v>2156</v>
      </c>
      <c r="G184" s="233"/>
      <c r="H184" s="236">
        <v>1.1599999999999999</v>
      </c>
      <c r="I184" s="237"/>
      <c r="J184" s="233"/>
      <c r="K184" s="233"/>
      <c r="L184" s="238"/>
      <c r="M184" s="239"/>
      <c r="N184" s="240"/>
      <c r="O184" s="240"/>
      <c r="P184" s="240"/>
      <c r="Q184" s="240"/>
      <c r="R184" s="240"/>
      <c r="S184" s="240"/>
      <c r="T184" s="241"/>
      <c r="AT184" s="242" t="s">
        <v>257</v>
      </c>
      <c r="AU184" s="242" t="s">
        <v>92</v>
      </c>
      <c r="AV184" s="13" t="s">
        <v>92</v>
      </c>
      <c r="AW184" s="13" t="s">
        <v>44</v>
      </c>
      <c r="AX184" s="13" t="s">
        <v>83</v>
      </c>
      <c r="AY184" s="242" t="s">
        <v>250</v>
      </c>
    </row>
    <row r="185" spans="2:65" s="12" customFormat="1">
      <c r="B185" s="220"/>
      <c r="C185" s="221"/>
      <c r="D185" s="222" t="s">
        <v>257</v>
      </c>
      <c r="E185" s="223" t="s">
        <v>81</v>
      </c>
      <c r="F185" s="224" t="s">
        <v>888</v>
      </c>
      <c r="G185" s="221"/>
      <c r="H185" s="225" t="s">
        <v>81</v>
      </c>
      <c r="I185" s="226"/>
      <c r="J185" s="221"/>
      <c r="K185" s="221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257</v>
      </c>
      <c r="AU185" s="231" t="s">
        <v>92</v>
      </c>
      <c r="AV185" s="12" t="s">
        <v>45</v>
      </c>
      <c r="AW185" s="12" t="s">
        <v>44</v>
      </c>
      <c r="AX185" s="12" t="s">
        <v>83</v>
      </c>
      <c r="AY185" s="231" t="s">
        <v>250</v>
      </c>
    </row>
    <row r="186" spans="2:65" s="13" customFormat="1">
      <c r="B186" s="232"/>
      <c r="C186" s="233"/>
      <c r="D186" s="222" t="s">
        <v>257</v>
      </c>
      <c r="E186" s="234" t="s">
        <v>81</v>
      </c>
      <c r="F186" s="235" t="s">
        <v>2157</v>
      </c>
      <c r="G186" s="233"/>
      <c r="H186" s="236">
        <v>-0.92800000000000005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257</v>
      </c>
      <c r="AU186" s="242" t="s">
        <v>92</v>
      </c>
      <c r="AV186" s="13" t="s">
        <v>92</v>
      </c>
      <c r="AW186" s="13" t="s">
        <v>44</v>
      </c>
      <c r="AX186" s="13" t="s">
        <v>83</v>
      </c>
      <c r="AY186" s="242" t="s">
        <v>250</v>
      </c>
    </row>
    <row r="187" spans="2:65" s="15" customFormat="1">
      <c r="B187" s="254"/>
      <c r="C187" s="255"/>
      <c r="D187" s="256" t="s">
        <v>257</v>
      </c>
      <c r="E187" s="257" t="s">
        <v>2112</v>
      </c>
      <c r="F187" s="258" t="s">
        <v>1072</v>
      </c>
      <c r="G187" s="255"/>
      <c r="H187" s="259">
        <v>0.23200000000000001</v>
      </c>
      <c r="I187" s="260"/>
      <c r="J187" s="255"/>
      <c r="K187" s="255"/>
      <c r="L187" s="261"/>
      <c r="M187" s="262"/>
      <c r="N187" s="263"/>
      <c r="O187" s="263"/>
      <c r="P187" s="263"/>
      <c r="Q187" s="263"/>
      <c r="R187" s="263"/>
      <c r="S187" s="263"/>
      <c r="T187" s="264"/>
      <c r="AT187" s="265" t="s">
        <v>257</v>
      </c>
      <c r="AU187" s="265" t="s">
        <v>92</v>
      </c>
      <c r="AV187" s="15" t="s">
        <v>128</v>
      </c>
      <c r="AW187" s="15" t="s">
        <v>44</v>
      </c>
      <c r="AX187" s="15" t="s">
        <v>45</v>
      </c>
      <c r="AY187" s="265" t="s">
        <v>250</v>
      </c>
    </row>
    <row r="188" spans="2:65" s="1" customFormat="1" ht="31.5" customHeight="1">
      <c r="B188" s="43"/>
      <c r="C188" s="208" t="s">
        <v>420</v>
      </c>
      <c r="D188" s="208" t="s">
        <v>252</v>
      </c>
      <c r="E188" s="209" t="s">
        <v>892</v>
      </c>
      <c r="F188" s="210" t="s">
        <v>893</v>
      </c>
      <c r="G188" s="211" t="s">
        <v>634</v>
      </c>
      <c r="H188" s="212">
        <v>0.92800000000000005</v>
      </c>
      <c r="I188" s="213"/>
      <c r="J188" s="214">
        <f>ROUND(I188*H188,2)</f>
        <v>0</v>
      </c>
      <c r="K188" s="210" t="s">
        <v>81</v>
      </c>
      <c r="L188" s="63"/>
      <c r="M188" s="215" t="s">
        <v>81</v>
      </c>
      <c r="N188" s="216" t="s">
        <v>53</v>
      </c>
      <c r="O188" s="44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AR188" s="25" t="s">
        <v>128</v>
      </c>
      <c r="AT188" s="25" t="s">
        <v>252</v>
      </c>
      <c r="AU188" s="25" t="s">
        <v>92</v>
      </c>
      <c r="AY188" s="25" t="s">
        <v>250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5" t="s">
        <v>45</v>
      </c>
      <c r="BK188" s="219">
        <f>ROUND(I188*H188,2)</f>
        <v>0</v>
      </c>
      <c r="BL188" s="25" t="s">
        <v>128</v>
      </c>
      <c r="BM188" s="25" t="s">
        <v>894</v>
      </c>
    </row>
    <row r="189" spans="2:65" s="12" customFormat="1">
      <c r="B189" s="220"/>
      <c r="C189" s="221"/>
      <c r="D189" s="222" t="s">
        <v>257</v>
      </c>
      <c r="E189" s="223" t="s">
        <v>81</v>
      </c>
      <c r="F189" s="224" t="s">
        <v>2158</v>
      </c>
      <c r="G189" s="221"/>
      <c r="H189" s="225" t="s">
        <v>81</v>
      </c>
      <c r="I189" s="226"/>
      <c r="J189" s="221"/>
      <c r="K189" s="221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257</v>
      </c>
      <c r="AU189" s="231" t="s">
        <v>92</v>
      </c>
      <c r="AV189" s="12" t="s">
        <v>45</v>
      </c>
      <c r="AW189" s="12" t="s">
        <v>44</v>
      </c>
      <c r="AX189" s="12" t="s">
        <v>83</v>
      </c>
      <c r="AY189" s="231" t="s">
        <v>250</v>
      </c>
    </row>
    <row r="190" spans="2:65" s="12" customFormat="1">
      <c r="B190" s="220"/>
      <c r="C190" s="221"/>
      <c r="D190" s="222" t="s">
        <v>257</v>
      </c>
      <c r="E190" s="223" t="s">
        <v>81</v>
      </c>
      <c r="F190" s="224" t="s">
        <v>896</v>
      </c>
      <c r="G190" s="221"/>
      <c r="H190" s="225" t="s">
        <v>81</v>
      </c>
      <c r="I190" s="226"/>
      <c r="J190" s="221"/>
      <c r="K190" s="221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257</v>
      </c>
      <c r="AU190" s="231" t="s">
        <v>92</v>
      </c>
      <c r="AV190" s="12" t="s">
        <v>45</v>
      </c>
      <c r="AW190" s="12" t="s">
        <v>44</v>
      </c>
      <c r="AX190" s="12" t="s">
        <v>83</v>
      </c>
      <c r="AY190" s="231" t="s">
        <v>250</v>
      </c>
    </row>
    <row r="191" spans="2:65" s="13" customFormat="1">
      <c r="B191" s="232"/>
      <c r="C191" s="233"/>
      <c r="D191" s="222" t="s">
        <v>257</v>
      </c>
      <c r="E191" s="234" t="s">
        <v>81</v>
      </c>
      <c r="F191" s="235" t="s">
        <v>2159</v>
      </c>
      <c r="G191" s="233"/>
      <c r="H191" s="236">
        <v>0.92800000000000005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257</v>
      </c>
      <c r="AU191" s="242" t="s">
        <v>92</v>
      </c>
      <c r="AV191" s="13" t="s">
        <v>92</v>
      </c>
      <c r="AW191" s="13" t="s">
        <v>44</v>
      </c>
      <c r="AX191" s="13" t="s">
        <v>83</v>
      </c>
      <c r="AY191" s="242" t="s">
        <v>250</v>
      </c>
    </row>
    <row r="192" spans="2:65" s="15" customFormat="1">
      <c r="B192" s="254"/>
      <c r="C192" s="255"/>
      <c r="D192" s="222" t="s">
        <v>257</v>
      </c>
      <c r="E192" s="282" t="s">
        <v>2114</v>
      </c>
      <c r="F192" s="283" t="s">
        <v>273</v>
      </c>
      <c r="G192" s="255"/>
      <c r="H192" s="284">
        <v>0.92800000000000005</v>
      </c>
      <c r="I192" s="260"/>
      <c r="J192" s="255"/>
      <c r="K192" s="255"/>
      <c r="L192" s="261"/>
      <c r="M192" s="262"/>
      <c r="N192" s="263"/>
      <c r="O192" s="263"/>
      <c r="P192" s="263"/>
      <c r="Q192" s="263"/>
      <c r="R192" s="263"/>
      <c r="S192" s="263"/>
      <c r="T192" s="264"/>
      <c r="AT192" s="265" t="s">
        <v>257</v>
      </c>
      <c r="AU192" s="265" t="s">
        <v>92</v>
      </c>
      <c r="AV192" s="15" t="s">
        <v>128</v>
      </c>
      <c r="AW192" s="15" t="s">
        <v>44</v>
      </c>
      <c r="AX192" s="15" t="s">
        <v>45</v>
      </c>
      <c r="AY192" s="265" t="s">
        <v>250</v>
      </c>
    </row>
    <row r="193" spans="2:65" s="11" customFormat="1" ht="29.85" customHeight="1">
      <c r="B193" s="191"/>
      <c r="C193" s="192"/>
      <c r="D193" s="205" t="s">
        <v>82</v>
      </c>
      <c r="E193" s="206" t="s">
        <v>898</v>
      </c>
      <c r="F193" s="206" t="s">
        <v>899</v>
      </c>
      <c r="G193" s="192"/>
      <c r="H193" s="192"/>
      <c r="I193" s="195"/>
      <c r="J193" s="207">
        <f>BK193</f>
        <v>0</v>
      </c>
      <c r="K193" s="192"/>
      <c r="L193" s="197"/>
      <c r="M193" s="198"/>
      <c r="N193" s="199"/>
      <c r="O193" s="199"/>
      <c r="P193" s="200">
        <f>SUM(P194:P199)</f>
        <v>0</v>
      </c>
      <c r="Q193" s="199"/>
      <c r="R193" s="200">
        <f>SUM(R194:R199)</f>
        <v>0</v>
      </c>
      <c r="S193" s="199"/>
      <c r="T193" s="201">
        <f>SUM(T194:T199)</f>
        <v>0</v>
      </c>
      <c r="AR193" s="202" t="s">
        <v>45</v>
      </c>
      <c r="AT193" s="203" t="s">
        <v>82</v>
      </c>
      <c r="AU193" s="203" t="s">
        <v>45</v>
      </c>
      <c r="AY193" s="202" t="s">
        <v>250</v>
      </c>
      <c r="BK193" s="204">
        <f>SUM(BK194:BK199)</f>
        <v>0</v>
      </c>
    </row>
    <row r="194" spans="2:65" s="1" customFormat="1" ht="22.5" customHeight="1">
      <c r="B194" s="43"/>
      <c r="C194" s="208" t="s">
        <v>426</v>
      </c>
      <c r="D194" s="208" t="s">
        <v>252</v>
      </c>
      <c r="E194" s="209" t="s">
        <v>901</v>
      </c>
      <c r="F194" s="210" t="s">
        <v>902</v>
      </c>
      <c r="G194" s="211" t="s">
        <v>634</v>
      </c>
      <c r="H194" s="212">
        <v>3.7690000000000001</v>
      </c>
      <c r="I194" s="213"/>
      <c r="J194" s="214">
        <f>ROUND(I194*H194,2)</f>
        <v>0</v>
      </c>
      <c r="K194" s="210" t="s">
        <v>277</v>
      </c>
      <c r="L194" s="63"/>
      <c r="M194" s="215" t="s">
        <v>81</v>
      </c>
      <c r="N194" s="216" t="s">
        <v>53</v>
      </c>
      <c r="O194" s="44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AR194" s="25" t="s">
        <v>128</v>
      </c>
      <c r="AT194" s="25" t="s">
        <v>252</v>
      </c>
      <c r="AU194" s="25" t="s">
        <v>92</v>
      </c>
      <c r="AY194" s="25" t="s">
        <v>250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5" t="s">
        <v>45</v>
      </c>
      <c r="BK194" s="219">
        <f>ROUND(I194*H194,2)</f>
        <v>0</v>
      </c>
      <c r="BL194" s="25" t="s">
        <v>128</v>
      </c>
      <c r="BM194" s="25" t="s">
        <v>903</v>
      </c>
    </row>
    <row r="195" spans="2:65" s="13" customFormat="1">
      <c r="B195" s="232"/>
      <c r="C195" s="233"/>
      <c r="D195" s="256" t="s">
        <v>257</v>
      </c>
      <c r="E195" s="269" t="s">
        <v>81</v>
      </c>
      <c r="F195" s="270" t="s">
        <v>2160</v>
      </c>
      <c r="G195" s="233"/>
      <c r="H195" s="271">
        <v>3.7690000000000001</v>
      </c>
      <c r="I195" s="237"/>
      <c r="J195" s="233"/>
      <c r="K195" s="233"/>
      <c r="L195" s="238"/>
      <c r="M195" s="239"/>
      <c r="N195" s="240"/>
      <c r="O195" s="240"/>
      <c r="P195" s="240"/>
      <c r="Q195" s="240"/>
      <c r="R195" s="240"/>
      <c r="S195" s="240"/>
      <c r="T195" s="241"/>
      <c r="AT195" s="242" t="s">
        <v>257</v>
      </c>
      <c r="AU195" s="242" t="s">
        <v>92</v>
      </c>
      <c r="AV195" s="13" t="s">
        <v>92</v>
      </c>
      <c r="AW195" s="13" t="s">
        <v>44</v>
      </c>
      <c r="AX195" s="13" t="s">
        <v>45</v>
      </c>
      <c r="AY195" s="242" t="s">
        <v>250</v>
      </c>
    </row>
    <row r="196" spans="2:65" s="1" customFormat="1" ht="31.5" customHeight="1">
      <c r="B196" s="43"/>
      <c r="C196" s="208" t="s">
        <v>9</v>
      </c>
      <c r="D196" s="208" t="s">
        <v>252</v>
      </c>
      <c r="E196" s="209" t="s">
        <v>906</v>
      </c>
      <c r="F196" s="210" t="s">
        <v>907</v>
      </c>
      <c r="G196" s="211" t="s">
        <v>634</v>
      </c>
      <c r="H196" s="212">
        <v>2.8119999999999998</v>
      </c>
      <c r="I196" s="213"/>
      <c r="J196" s="214">
        <f>ROUND(I196*H196,2)</f>
        <v>0</v>
      </c>
      <c r="K196" s="210" t="s">
        <v>277</v>
      </c>
      <c r="L196" s="63"/>
      <c r="M196" s="215" t="s">
        <v>81</v>
      </c>
      <c r="N196" s="216" t="s">
        <v>53</v>
      </c>
      <c r="O196" s="44"/>
      <c r="P196" s="217">
        <f>O196*H196</f>
        <v>0</v>
      </c>
      <c r="Q196" s="217">
        <v>0</v>
      </c>
      <c r="R196" s="217">
        <f>Q196*H196</f>
        <v>0</v>
      </c>
      <c r="S196" s="217">
        <v>0</v>
      </c>
      <c r="T196" s="218">
        <f>S196*H196</f>
        <v>0</v>
      </c>
      <c r="AR196" s="25" t="s">
        <v>128</v>
      </c>
      <c r="AT196" s="25" t="s">
        <v>252</v>
      </c>
      <c r="AU196" s="25" t="s">
        <v>92</v>
      </c>
      <c r="AY196" s="25" t="s">
        <v>250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5" t="s">
        <v>45</v>
      </c>
      <c r="BK196" s="219">
        <f>ROUND(I196*H196,2)</f>
        <v>0</v>
      </c>
      <c r="BL196" s="25" t="s">
        <v>128</v>
      </c>
      <c r="BM196" s="25" t="s">
        <v>908</v>
      </c>
    </row>
    <row r="197" spans="2:65" s="13" customFormat="1">
      <c r="B197" s="232"/>
      <c r="C197" s="233"/>
      <c r="D197" s="222" t="s">
        <v>257</v>
      </c>
      <c r="E197" s="234" t="s">
        <v>81</v>
      </c>
      <c r="F197" s="235" t="s">
        <v>2161</v>
      </c>
      <c r="G197" s="233"/>
      <c r="H197" s="236">
        <v>6.5810000000000004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257</v>
      </c>
      <c r="AU197" s="242" t="s">
        <v>92</v>
      </c>
      <c r="AV197" s="13" t="s">
        <v>92</v>
      </c>
      <c r="AW197" s="13" t="s">
        <v>44</v>
      </c>
      <c r="AX197" s="13" t="s">
        <v>83</v>
      </c>
      <c r="AY197" s="242" t="s">
        <v>250</v>
      </c>
    </row>
    <row r="198" spans="2:65" s="13" customFormat="1">
      <c r="B198" s="232"/>
      <c r="C198" s="233"/>
      <c r="D198" s="222" t="s">
        <v>257</v>
      </c>
      <c r="E198" s="234" t="s">
        <v>81</v>
      </c>
      <c r="F198" s="235" t="s">
        <v>2162</v>
      </c>
      <c r="G198" s="233"/>
      <c r="H198" s="236">
        <v>-3.7690000000000001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257</v>
      </c>
      <c r="AU198" s="242" t="s">
        <v>92</v>
      </c>
      <c r="AV198" s="13" t="s">
        <v>92</v>
      </c>
      <c r="AW198" s="13" t="s">
        <v>44</v>
      </c>
      <c r="AX198" s="13" t="s">
        <v>83</v>
      </c>
      <c r="AY198" s="242" t="s">
        <v>250</v>
      </c>
    </row>
    <row r="199" spans="2:65" s="15" customFormat="1">
      <c r="B199" s="254"/>
      <c r="C199" s="255"/>
      <c r="D199" s="222" t="s">
        <v>257</v>
      </c>
      <c r="E199" s="282" t="s">
        <v>81</v>
      </c>
      <c r="F199" s="283" t="s">
        <v>273</v>
      </c>
      <c r="G199" s="255"/>
      <c r="H199" s="284">
        <v>2.8119999999999998</v>
      </c>
      <c r="I199" s="260"/>
      <c r="J199" s="255"/>
      <c r="K199" s="255"/>
      <c r="L199" s="261"/>
      <c r="M199" s="289"/>
      <c r="N199" s="290"/>
      <c r="O199" s="290"/>
      <c r="P199" s="290"/>
      <c r="Q199" s="290"/>
      <c r="R199" s="290"/>
      <c r="S199" s="290"/>
      <c r="T199" s="291"/>
      <c r="AT199" s="265" t="s">
        <v>257</v>
      </c>
      <c r="AU199" s="265" t="s">
        <v>92</v>
      </c>
      <c r="AV199" s="15" t="s">
        <v>128</v>
      </c>
      <c r="AW199" s="15" t="s">
        <v>44</v>
      </c>
      <c r="AX199" s="15" t="s">
        <v>45</v>
      </c>
      <c r="AY199" s="265" t="s">
        <v>250</v>
      </c>
    </row>
    <row r="200" spans="2:65" s="1" customFormat="1" ht="6.95" customHeight="1">
      <c r="B200" s="58"/>
      <c r="C200" s="59"/>
      <c r="D200" s="59"/>
      <c r="E200" s="59"/>
      <c r="F200" s="59"/>
      <c r="G200" s="59"/>
      <c r="H200" s="59"/>
      <c r="I200" s="152"/>
      <c r="J200" s="59"/>
      <c r="K200" s="59"/>
      <c r="L200" s="63"/>
    </row>
  </sheetData>
  <sheetProtection password="CC35" sheet="1" objects="1" scenarios="1" formatCells="0" formatColumns="0" formatRows="0" sort="0" autoFilter="0"/>
  <autoFilter ref="C94:K199"/>
  <mergeCells count="15">
    <mergeCell ref="E85:H85"/>
    <mergeCell ref="E83:H83"/>
    <mergeCell ref="E87:H87"/>
    <mergeCell ref="G1:H1"/>
    <mergeCell ref="L2:V2"/>
    <mergeCell ref="E49:H49"/>
    <mergeCell ref="E53:H53"/>
    <mergeCell ref="E51:H51"/>
    <mergeCell ref="E55:H55"/>
    <mergeCell ref="E81:H81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4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1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147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ht="22.5" customHeight="1">
      <c r="B9" s="29"/>
      <c r="C9" s="30"/>
      <c r="D9" s="30"/>
      <c r="E9" s="421" t="s">
        <v>2116</v>
      </c>
      <c r="F9" s="376"/>
      <c r="G9" s="376"/>
      <c r="H9" s="376"/>
      <c r="I9" s="129"/>
      <c r="J9" s="30"/>
      <c r="K9" s="32"/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</row>
    <row r="11" spans="1:70" s="1" customFormat="1" ht="22.5" customHeight="1">
      <c r="B11" s="43"/>
      <c r="C11" s="44"/>
      <c r="D11" s="44"/>
      <c r="E11" s="400" t="s">
        <v>2117</v>
      </c>
      <c r="F11" s="423"/>
      <c r="G11" s="423"/>
      <c r="H11" s="423"/>
      <c r="I11" s="130"/>
      <c r="J11" s="44"/>
      <c r="K11" s="47"/>
    </row>
    <row r="12" spans="1:70" s="1" customFormat="1" ht="15">
      <c r="B12" s="43"/>
      <c r="C12" s="44"/>
      <c r="D12" s="38" t="s">
        <v>191</v>
      </c>
      <c r="E12" s="44"/>
      <c r="F12" s="44"/>
      <c r="G12" s="44"/>
      <c r="H12" s="44"/>
      <c r="I12" s="130"/>
      <c r="J12" s="44"/>
      <c r="K12" s="47"/>
    </row>
    <row r="13" spans="1:70" s="1" customFormat="1" ht="36.950000000000003" customHeight="1">
      <c r="B13" s="43"/>
      <c r="C13" s="44"/>
      <c r="D13" s="44"/>
      <c r="E13" s="424" t="s">
        <v>2163</v>
      </c>
      <c r="F13" s="423"/>
      <c r="G13" s="423"/>
      <c r="H13" s="423"/>
      <c r="I13" s="130"/>
      <c r="J13" s="44"/>
      <c r="K13" s="47"/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</row>
    <row r="15" spans="1:70" s="1" customFormat="1" ht="14.45" customHeight="1">
      <c r="B15" s="43"/>
      <c r="C15" s="44"/>
      <c r="D15" s="38" t="s">
        <v>20</v>
      </c>
      <c r="E15" s="44"/>
      <c r="F15" s="36" t="s">
        <v>91</v>
      </c>
      <c r="G15" s="44"/>
      <c r="H15" s="44"/>
      <c r="I15" s="131" t="s">
        <v>22</v>
      </c>
      <c r="J15" s="36" t="s">
        <v>23</v>
      </c>
      <c r="K15" s="47"/>
    </row>
    <row r="16" spans="1:70" s="1" customFormat="1" ht="14.45" customHeight="1">
      <c r="B16" s="43"/>
      <c r="C16" s="44"/>
      <c r="D16" s="38" t="s">
        <v>24</v>
      </c>
      <c r="E16" s="44"/>
      <c r="F16" s="36" t="s">
        <v>25</v>
      </c>
      <c r="G16" s="44"/>
      <c r="H16" s="44"/>
      <c r="I16" s="131" t="s">
        <v>26</v>
      </c>
      <c r="J16" s="132" t="str">
        <f>'Rekapitulace stavby'!AN8</f>
        <v>7. 7. 2017</v>
      </c>
      <c r="K16" s="47"/>
    </row>
    <row r="17" spans="2:11" s="1" customFormat="1" ht="21.75" customHeight="1">
      <c r="B17" s="43"/>
      <c r="C17" s="44"/>
      <c r="D17" s="35" t="s">
        <v>28</v>
      </c>
      <c r="E17" s="44"/>
      <c r="F17" s="40" t="s">
        <v>29</v>
      </c>
      <c r="G17" s="44"/>
      <c r="H17" s="44"/>
      <c r="I17" s="133" t="s">
        <v>30</v>
      </c>
      <c r="J17" s="40" t="s">
        <v>31</v>
      </c>
      <c r="K17" s="47"/>
    </row>
    <row r="18" spans="2:11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</row>
    <row r="19" spans="2:11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</row>
    <row r="20" spans="2:11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</row>
    <row r="21" spans="2:11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</row>
    <row r="22" spans="2:11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</row>
    <row r="23" spans="2:11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</row>
    <row r="24" spans="2:11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</row>
    <row r="25" spans="2:11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11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11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11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11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ROUND(J91,0)</f>
        <v>0</v>
      </c>
      <c r="K31" s="47"/>
    </row>
    <row r="32" spans="2:11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ROUND(SUM(BE91:BE100), 0)</f>
        <v>0</v>
      </c>
      <c r="G34" s="44"/>
      <c r="H34" s="44"/>
      <c r="I34" s="144">
        <v>0.21</v>
      </c>
      <c r="J34" s="143">
        <f>ROUND(ROUND((SUM(BE91:BE100)),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ROUND(SUM(BF91:BF100), 0)</f>
        <v>0</v>
      </c>
      <c r="G35" s="44"/>
      <c r="H35" s="44"/>
      <c r="I35" s="144">
        <v>0.15</v>
      </c>
      <c r="J35" s="143">
        <f>ROUND(ROUND((SUM(BF91:BF100)),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ROUND(SUM(BG91:BG100),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ROUND(SUM(BH91:BH100),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ROUND(SUM(BI91:BI100),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2116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2117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191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101.2 - Stezka pro chodce a cyklisty - E2 (ZVVA)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>ŠUMVALD - LIBINA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J91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225</v>
      </c>
      <c r="E65" s="165"/>
      <c r="F65" s="165"/>
      <c r="G65" s="165"/>
      <c r="H65" s="165"/>
      <c r="I65" s="166"/>
      <c r="J65" s="167">
        <f>J92</f>
        <v>0</v>
      </c>
      <c r="K65" s="168"/>
    </row>
    <row r="66" spans="2:12" s="9" customFormat="1" ht="19.899999999999999" customHeight="1">
      <c r="B66" s="169"/>
      <c r="C66" s="170"/>
      <c r="D66" s="171" t="s">
        <v>231</v>
      </c>
      <c r="E66" s="172"/>
      <c r="F66" s="172"/>
      <c r="G66" s="172"/>
      <c r="H66" s="172"/>
      <c r="I66" s="173"/>
      <c r="J66" s="174">
        <f>J93</f>
        <v>0</v>
      </c>
      <c r="K66" s="175"/>
    </row>
    <row r="67" spans="2:12" s="9" customFormat="1" ht="19.899999999999999" customHeight="1">
      <c r="B67" s="169"/>
      <c r="C67" s="170"/>
      <c r="D67" s="171" t="s">
        <v>233</v>
      </c>
      <c r="E67" s="172"/>
      <c r="F67" s="172"/>
      <c r="G67" s="172"/>
      <c r="H67" s="172"/>
      <c r="I67" s="173"/>
      <c r="J67" s="174">
        <f>J99</f>
        <v>0</v>
      </c>
      <c r="K67" s="175"/>
    </row>
    <row r="68" spans="2:12" s="1" customFormat="1" ht="21.75" customHeight="1">
      <c r="B68" s="43"/>
      <c r="C68" s="44"/>
      <c r="D68" s="44"/>
      <c r="E68" s="44"/>
      <c r="F68" s="44"/>
      <c r="G68" s="44"/>
      <c r="H68" s="44"/>
      <c r="I68" s="130"/>
      <c r="J68" s="44"/>
      <c r="K68" s="47"/>
    </row>
    <row r="69" spans="2:12" s="1" customFormat="1" ht="6.95" customHeight="1">
      <c r="B69" s="58"/>
      <c r="C69" s="59"/>
      <c r="D69" s="59"/>
      <c r="E69" s="59"/>
      <c r="F69" s="59"/>
      <c r="G69" s="59"/>
      <c r="H69" s="59"/>
      <c r="I69" s="152"/>
      <c r="J69" s="59"/>
      <c r="K69" s="60"/>
    </row>
    <row r="73" spans="2:12" s="1" customFormat="1" ht="6.95" customHeight="1">
      <c r="B73" s="61"/>
      <c r="C73" s="62"/>
      <c r="D73" s="62"/>
      <c r="E73" s="62"/>
      <c r="F73" s="62"/>
      <c r="G73" s="62"/>
      <c r="H73" s="62"/>
      <c r="I73" s="155"/>
      <c r="J73" s="62"/>
      <c r="K73" s="62"/>
      <c r="L73" s="63"/>
    </row>
    <row r="74" spans="2:12" s="1" customFormat="1" ht="36.950000000000003" customHeight="1">
      <c r="B74" s="43"/>
      <c r="C74" s="64" t="s">
        <v>234</v>
      </c>
      <c r="D74" s="65"/>
      <c r="E74" s="65"/>
      <c r="F74" s="65"/>
      <c r="G74" s="65"/>
      <c r="H74" s="65"/>
      <c r="I74" s="176"/>
      <c r="J74" s="65"/>
      <c r="K74" s="65"/>
      <c r="L74" s="63"/>
    </row>
    <row r="75" spans="2:12" s="1" customFormat="1" ht="6.95" customHeight="1">
      <c r="B75" s="43"/>
      <c r="C75" s="65"/>
      <c r="D75" s="65"/>
      <c r="E75" s="65"/>
      <c r="F75" s="65"/>
      <c r="G75" s="65"/>
      <c r="H75" s="65"/>
      <c r="I75" s="176"/>
      <c r="J75" s="65"/>
      <c r="K75" s="65"/>
      <c r="L75" s="63"/>
    </row>
    <row r="76" spans="2:12" s="1" customFormat="1" ht="14.45" customHeight="1">
      <c r="B76" s="43"/>
      <c r="C76" s="67" t="s">
        <v>18</v>
      </c>
      <c r="D76" s="65"/>
      <c r="E76" s="65"/>
      <c r="F76" s="65"/>
      <c r="G76" s="65"/>
      <c r="H76" s="65"/>
      <c r="I76" s="176"/>
      <c r="J76" s="65"/>
      <c r="K76" s="65"/>
      <c r="L76" s="63"/>
    </row>
    <row r="77" spans="2:12" s="1" customFormat="1" ht="22.5" customHeight="1">
      <c r="B77" s="43"/>
      <c r="C77" s="65"/>
      <c r="D77" s="65"/>
      <c r="E77" s="418" t="str">
        <f>E7</f>
        <v>STEZKA PRO CHODCE A CYKLISTY ŠUMVALD - LIBINA  ( dělené výdaje)</v>
      </c>
      <c r="F77" s="425"/>
      <c r="G77" s="425"/>
      <c r="H77" s="425"/>
      <c r="I77" s="176"/>
      <c r="J77" s="65"/>
      <c r="K77" s="65"/>
      <c r="L77" s="63"/>
    </row>
    <row r="78" spans="2:12" ht="15">
      <c r="B78" s="29"/>
      <c r="C78" s="67" t="s">
        <v>179</v>
      </c>
      <c r="D78" s="177"/>
      <c r="E78" s="177"/>
      <c r="F78" s="177"/>
      <c r="G78" s="177"/>
      <c r="H78" s="177"/>
      <c r="J78" s="177"/>
      <c r="K78" s="177"/>
      <c r="L78" s="178"/>
    </row>
    <row r="79" spans="2:12" ht="22.5" customHeight="1">
      <c r="B79" s="29"/>
      <c r="C79" s="177"/>
      <c r="D79" s="177"/>
      <c r="E79" s="418" t="s">
        <v>2116</v>
      </c>
      <c r="F79" s="419"/>
      <c r="G79" s="419"/>
      <c r="H79" s="419"/>
      <c r="J79" s="177"/>
      <c r="K79" s="177"/>
      <c r="L79" s="178"/>
    </row>
    <row r="80" spans="2:12" ht="15">
      <c r="B80" s="29"/>
      <c r="C80" s="67" t="s">
        <v>185</v>
      </c>
      <c r="D80" s="177"/>
      <c r="E80" s="177"/>
      <c r="F80" s="177"/>
      <c r="G80" s="177"/>
      <c r="H80" s="177"/>
      <c r="J80" s="177"/>
      <c r="K80" s="177"/>
      <c r="L80" s="178"/>
    </row>
    <row r="81" spans="2:65" s="1" customFormat="1" ht="22.5" customHeight="1">
      <c r="B81" s="43"/>
      <c r="C81" s="65"/>
      <c r="D81" s="65"/>
      <c r="E81" s="416" t="s">
        <v>2117</v>
      </c>
      <c r="F81" s="417"/>
      <c r="G81" s="417"/>
      <c r="H81" s="417"/>
      <c r="I81" s="176"/>
      <c r="J81" s="65"/>
      <c r="K81" s="65"/>
      <c r="L81" s="63"/>
    </row>
    <row r="82" spans="2:65" s="1" customFormat="1" ht="14.45" customHeight="1">
      <c r="B82" s="43"/>
      <c r="C82" s="67" t="s">
        <v>191</v>
      </c>
      <c r="D82" s="65"/>
      <c r="E82" s="65"/>
      <c r="F82" s="65"/>
      <c r="G82" s="65"/>
      <c r="H82" s="65"/>
      <c r="I82" s="176"/>
      <c r="J82" s="65"/>
      <c r="K82" s="65"/>
      <c r="L82" s="63"/>
    </row>
    <row r="83" spans="2:65" s="1" customFormat="1" ht="23.25" customHeight="1">
      <c r="B83" s="43"/>
      <c r="C83" s="65"/>
      <c r="D83" s="65"/>
      <c r="E83" s="391" t="str">
        <f>E13</f>
        <v>SO 101.2 - Stezka pro chodce a cyklisty - E2 (ZVVA)</v>
      </c>
      <c r="F83" s="417"/>
      <c r="G83" s="417"/>
      <c r="H83" s="417"/>
      <c r="I83" s="176"/>
      <c r="J83" s="65"/>
      <c r="K83" s="65"/>
      <c r="L83" s="63"/>
    </row>
    <row r="84" spans="2:65" s="1" customFormat="1" ht="6.95" customHeight="1">
      <c r="B84" s="43"/>
      <c r="C84" s="65"/>
      <c r="D84" s="65"/>
      <c r="E84" s="65"/>
      <c r="F84" s="65"/>
      <c r="G84" s="65"/>
      <c r="H84" s="65"/>
      <c r="I84" s="176"/>
      <c r="J84" s="65"/>
      <c r="K84" s="65"/>
      <c r="L84" s="63"/>
    </row>
    <row r="85" spans="2:65" s="1" customFormat="1" ht="18" customHeight="1">
      <c r="B85" s="43"/>
      <c r="C85" s="67" t="s">
        <v>24</v>
      </c>
      <c r="D85" s="65"/>
      <c r="E85" s="65"/>
      <c r="F85" s="179" t="str">
        <f>F16</f>
        <v>ŠUMVALD - LIBINA</v>
      </c>
      <c r="G85" s="65"/>
      <c r="H85" s="65"/>
      <c r="I85" s="180" t="s">
        <v>26</v>
      </c>
      <c r="J85" s="75" t="str">
        <f>IF(J16="","",J16)</f>
        <v>7. 7. 2017</v>
      </c>
      <c r="K85" s="65"/>
      <c r="L85" s="63"/>
    </row>
    <row r="86" spans="2:65" s="1" customFormat="1" ht="6.95" customHeight="1">
      <c r="B86" s="43"/>
      <c r="C86" s="65"/>
      <c r="D86" s="65"/>
      <c r="E86" s="65"/>
      <c r="F86" s="65"/>
      <c r="G86" s="65"/>
      <c r="H86" s="65"/>
      <c r="I86" s="176"/>
      <c r="J86" s="65"/>
      <c r="K86" s="65"/>
      <c r="L86" s="63"/>
    </row>
    <row r="87" spans="2:65" s="1" customFormat="1" ht="15">
      <c r="B87" s="43"/>
      <c r="C87" s="67" t="s">
        <v>32</v>
      </c>
      <c r="D87" s="65"/>
      <c r="E87" s="65"/>
      <c r="F87" s="179" t="str">
        <f>E19</f>
        <v>Obec Šumvald, Obec Libina</v>
      </c>
      <c r="G87" s="65"/>
      <c r="H87" s="65"/>
      <c r="I87" s="180" t="s">
        <v>40</v>
      </c>
      <c r="J87" s="179" t="str">
        <f>E25</f>
        <v xml:space="preserve">EPROJEKT s.r.o., PŘEROV  </v>
      </c>
      <c r="K87" s="65"/>
      <c r="L87" s="63"/>
    </row>
    <row r="88" spans="2:65" s="1" customFormat="1" ht="14.45" customHeight="1">
      <c r="B88" s="43"/>
      <c r="C88" s="67" t="s">
        <v>38</v>
      </c>
      <c r="D88" s="65"/>
      <c r="E88" s="65"/>
      <c r="F88" s="179" t="str">
        <f>IF(E22="","",E22)</f>
        <v/>
      </c>
      <c r="G88" s="65"/>
      <c r="H88" s="65"/>
      <c r="I88" s="176"/>
      <c r="J88" s="65"/>
      <c r="K88" s="65"/>
      <c r="L88" s="63"/>
    </row>
    <row r="89" spans="2:65" s="1" customFormat="1" ht="10.35" customHeight="1">
      <c r="B89" s="43"/>
      <c r="C89" s="65"/>
      <c r="D89" s="65"/>
      <c r="E89" s="65"/>
      <c r="F89" s="65"/>
      <c r="G89" s="65"/>
      <c r="H89" s="65"/>
      <c r="I89" s="176"/>
      <c r="J89" s="65"/>
      <c r="K89" s="65"/>
      <c r="L89" s="63"/>
    </row>
    <row r="90" spans="2:65" s="10" customFormat="1" ht="29.25" customHeight="1">
      <c r="B90" s="181"/>
      <c r="C90" s="182" t="s">
        <v>235</v>
      </c>
      <c r="D90" s="183" t="s">
        <v>67</v>
      </c>
      <c r="E90" s="183" t="s">
        <v>63</v>
      </c>
      <c r="F90" s="183" t="s">
        <v>236</v>
      </c>
      <c r="G90" s="183" t="s">
        <v>237</v>
      </c>
      <c r="H90" s="183" t="s">
        <v>238</v>
      </c>
      <c r="I90" s="184" t="s">
        <v>239</v>
      </c>
      <c r="J90" s="183" t="s">
        <v>222</v>
      </c>
      <c r="K90" s="185" t="s">
        <v>240</v>
      </c>
      <c r="L90" s="186"/>
      <c r="M90" s="83" t="s">
        <v>241</v>
      </c>
      <c r="N90" s="84" t="s">
        <v>52</v>
      </c>
      <c r="O90" s="84" t="s">
        <v>242</v>
      </c>
      <c r="P90" s="84" t="s">
        <v>243</v>
      </c>
      <c r="Q90" s="84" t="s">
        <v>244</v>
      </c>
      <c r="R90" s="84" t="s">
        <v>245</v>
      </c>
      <c r="S90" s="84" t="s">
        <v>246</v>
      </c>
      <c r="T90" s="85" t="s">
        <v>247</v>
      </c>
    </row>
    <row r="91" spans="2:65" s="1" customFormat="1" ht="29.25" customHeight="1">
      <c r="B91" s="43"/>
      <c r="C91" s="89" t="s">
        <v>223</v>
      </c>
      <c r="D91" s="65"/>
      <c r="E91" s="65"/>
      <c r="F91" s="65"/>
      <c r="G91" s="65"/>
      <c r="H91" s="65"/>
      <c r="I91" s="176"/>
      <c r="J91" s="187">
        <f>BK91</f>
        <v>0</v>
      </c>
      <c r="K91" s="65"/>
      <c r="L91" s="63"/>
      <c r="M91" s="86"/>
      <c r="N91" s="87"/>
      <c r="O91" s="87"/>
      <c r="P91" s="188">
        <f>P92</f>
        <v>0</v>
      </c>
      <c r="Q91" s="87"/>
      <c r="R91" s="188">
        <f>R92</f>
        <v>0.14232</v>
      </c>
      <c r="S91" s="87"/>
      <c r="T91" s="189">
        <f>T92</f>
        <v>0</v>
      </c>
      <c r="AT91" s="25" t="s">
        <v>82</v>
      </c>
      <c r="AU91" s="25" t="s">
        <v>224</v>
      </c>
      <c r="BK91" s="190">
        <f>BK92</f>
        <v>0</v>
      </c>
    </row>
    <row r="92" spans="2:65" s="11" customFormat="1" ht="37.35" customHeight="1">
      <c r="B92" s="191"/>
      <c r="C92" s="192"/>
      <c r="D92" s="193" t="s">
        <v>82</v>
      </c>
      <c r="E92" s="194" t="s">
        <v>248</v>
      </c>
      <c r="F92" s="194" t="s">
        <v>249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P93+P99</f>
        <v>0</v>
      </c>
      <c r="Q92" s="199"/>
      <c r="R92" s="200">
        <f>R93+R99</f>
        <v>0.14232</v>
      </c>
      <c r="S92" s="199"/>
      <c r="T92" s="201">
        <f>T93+T99</f>
        <v>0</v>
      </c>
      <c r="AR92" s="202" t="s">
        <v>45</v>
      </c>
      <c r="AT92" s="203" t="s">
        <v>82</v>
      </c>
      <c r="AU92" s="203" t="s">
        <v>83</v>
      </c>
      <c r="AY92" s="202" t="s">
        <v>250</v>
      </c>
      <c r="BK92" s="204">
        <f>BK93+BK99</f>
        <v>0</v>
      </c>
    </row>
    <row r="93" spans="2:65" s="11" customFormat="1" ht="19.899999999999999" customHeight="1">
      <c r="B93" s="191"/>
      <c r="C93" s="192"/>
      <c r="D93" s="205" t="s">
        <v>82</v>
      </c>
      <c r="E93" s="206" t="s">
        <v>215</v>
      </c>
      <c r="F93" s="206" t="s">
        <v>737</v>
      </c>
      <c r="G93" s="192"/>
      <c r="H93" s="192"/>
      <c r="I93" s="195"/>
      <c r="J93" s="207">
        <f>BK93</f>
        <v>0</v>
      </c>
      <c r="K93" s="192"/>
      <c r="L93" s="197"/>
      <c r="M93" s="198"/>
      <c r="N93" s="199"/>
      <c r="O93" s="199"/>
      <c r="P93" s="200">
        <f>SUM(P94:P98)</f>
        <v>0</v>
      </c>
      <c r="Q93" s="199"/>
      <c r="R93" s="200">
        <f>SUM(R94:R98)</f>
        <v>0.14232</v>
      </c>
      <c r="S93" s="199"/>
      <c r="T93" s="201">
        <f>SUM(T94:T98)</f>
        <v>0</v>
      </c>
      <c r="AR93" s="202" t="s">
        <v>45</v>
      </c>
      <c r="AT93" s="203" t="s">
        <v>82</v>
      </c>
      <c r="AU93" s="203" t="s">
        <v>45</v>
      </c>
      <c r="AY93" s="202" t="s">
        <v>250</v>
      </c>
      <c r="BK93" s="204">
        <f>SUM(BK94:BK98)</f>
        <v>0</v>
      </c>
    </row>
    <row r="94" spans="2:65" s="1" customFormat="1" ht="22.5" customHeight="1">
      <c r="B94" s="43"/>
      <c r="C94" s="208" t="s">
        <v>45</v>
      </c>
      <c r="D94" s="208" t="s">
        <v>252</v>
      </c>
      <c r="E94" s="209" t="s">
        <v>2144</v>
      </c>
      <c r="F94" s="210" t="s">
        <v>2145</v>
      </c>
      <c r="G94" s="211" t="s">
        <v>472</v>
      </c>
      <c r="H94" s="212">
        <v>2</v>
      </c>
      <c r="I94" s="213"/>
      <c r="J94" s="214">
        <f>ROUND(I94*H94,2)</f>
        <v>0</v>
      </c>
      <c r="K94" s="210" t="s">
        <v>277</v>
      </c>
      <c r="L94" s="63"/>
      <c r="M94" s="215" t="s">
        <v>81</v>
      </c>
      <c r="N94" s="216" t="s">
        <v>53</v>
      </c>
      <c r="O94" s="44"/>
      <c r="P94" s="217">
        <f>O94*H94</f>
        <v>0</v>
      </c>
      <c r="Q94" s="217">
        <v>1.16E-3</v>
      </c>
      <c r="R94" s="217">
        <f>Q94*H94</f>
        <v>2.32E-3</v>
      </c>
      <c r="S94" s="217">
        <v>0</v>
      </c>
      <c r="T94" s="218">
        <f>S94*H94</f>
        <v>0</v>
      </c>
      <c r="AR94" s="25" t="s">
        <v>128</v>
      </c>
      <c r="AT94" s="25" t="s">
        <v>252</v>
      </c>
      <c r="AU94" s="25" t="s">
        <v>92</v>
      </c>
      <c r="AY94" s="25" t="s">
        <v>250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5" t="s">
        <v>45</v>
      </c>
      <c r="BK94" s="219">
        <f>ROUND(I94*H94,2)</f>
        <v>0</v>
      </c>
      <c r="BL94" s="25" t="s">
        <v>128</v>
      </c>
      <c r="BM94" s="25" t="s">
        <v>2146</v>
      </c>
    </row>
    <row r="95" spans="2:65" s="12" customFormat="1">
      <c r="B95" s="220"/>
      <c r="C95" s="221"/>
      <c r="D95" s="222" t="s">
        <v>257</v>
      </c>
      <c r="E95" s="223" t="s">
        <v>81</v>
      </c>
      <c r="F95" s="224" t="s">
        <v>2164</v>
      </c>
      <c r="G95" s="221"/>
      <c r="H95" s="225" t="s">
        <v>81</v>
      </c>
      <c r="I95" s="226"/>
      <c r="J95" s="221"/>
      <c r="K95" s="221"/>
      <c r="L95" s="227"/>
      <c r="M95" s="228"/>
      <c r="N95" s="229"/>
      <c r="O95" s="229"/>
      <c r="P95" s="229"/>
      <c r="Q95" s="229"/>
      <c r="R95" s="229"/>
      <c r="S95" s="229"/>
      <c r="T95" s="230"/>
      <c r="AT95" s="231" t="s">
        <v>257</v>
      </c>
      <c r="AU95" s="231" t="s">
        <v>92</v>
      </c>
      <c r="AV95" s="12" t="s">
        <v>45</v>
      </c>
      <c r="AW95" s="12" t="s">
        <v>44</v>
      </c>
      <c r="AX95" s="12" t="s">
        <v>83</v>
      </c>
      <c r="AY95" s="231" t="s">
        <v>250</v>
      </c>
    </row>
    <row r="96" spans="2:65" s="13" customFormat="1">
      <c r="B96" s="232"/>
      <c r="C96" s="233"/>
      <c r="D96" s="256" t="s">
        <v>257</v>
      </c>
      <c r="E96" s="269" t="s">
        <v>81</v>
      </c>
      <c r="F96" s="270" t="s">
        <v>92</v>
      </c>
      <c r="G96" s="233"/>
      <c r="H96" s="271">
        <v>2</v>
      </c>
      <c r="I96" s="237"/>
      <c r="J96" s="233"/>
      <c r="K96" s="233"/>
      <c r="L96" s="238"/>
      <c r="M96" s="239"/>
      <c r="N96" s="240"/>
      <c r="O96" s="240"/>
      <c r="P96" s="240"/>
      <c r="Q96" s="240"/>
      <c r="R96" s="240"/>
      <c r="S96" s="240"/>
      <c r="T96" s="241"/>
      <c r="AT96" s="242" t="s">
        <v>257</v>
      </c>
      <c r="AU96" s="242" t="s">
        <v>92</v>
      </c>
      <c r="AV96" s="13" t="s">
        <v>92</v>
      </c>
      <c r="AW96" s="13" t="s">
        <v>44</v>
      </c>
      <c r="AX96" s="13" t="s">
        <v>45</v>
      </c>
      <c r="AY96" s="242" t="s">
        <v>250</v>
      </c>
    </row>
    <row r="97" spans="2:65" s="1" customFormat="1" ht="31.5" customHeight="1">
      <c r="B97" s="43"/>
      <c r="C97" s="272" t="s">
        <v>92</v>
      </c>
      <c r="D97" s="272" t="s">
        <v>519</v>
      </c>
      <c r="E97" s="273" t="s">
        <v>2148</v>
      </c>
      <c r="F97" s="274" t="s">
        <v>2149</v>
      </c>
      <c r="G97" s="275" t="s">
        <v>472</v>
      </c>
      <c r="H97" s="276">
        <v>2</v>
      </c>
      <c r="I97" s="277"/>
      <c r="J97" s="278">
        <f>ROUND(I97*H97,2)</f>
        <v>0</v>
      </c>
      <c r="K97" s="274" t="s">
        <v>81</v>
      </c>
      <c r="L97" s="279"/>
      <c r="M97" s="280" t="s">
        <v>81</v>
      </c>
      <c r="N97" s="281" t="s">
        <v>53</v>
      </c>
      <c r="O97" s="44"/>
      <c r="P97" s="217">
        <f>O97*H97</f>
        <v>0</v>
      </c>
      <c r="Q97" s="217">
        <v>7.0000000000000007E-2</v>
      </c>
      <c r="R97" s="217">
        <f>Q97*H97</f>
        <v>0.14000000000000001</v>
      </c>
      <c r="S97" s="217">
        <v>0</v>
      </c>
      <c r="T97" s="218">
        <f>S97*H97</f>
        <v>0</v>
      </c>
      <c r="AR97" s="25" t="s">
        <v>340</v>
      </c>
      <c r="AT97" s="25" t="s">
        <v>519</v>
      </c>
      <c r="AU97" s="25" t="s">
        <v>92</v>
      </c>
      <c r="AY97" s="25" t="s">
        <v>250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5" t="s">
        <v>45</v>
      </c>
      <c r="BK97" s="219">
        <f>ROUND(I97*H97,2)</f>
        <v>0</v>
      </c>
      <c r="BL97" s="25" t="s">
        <v>128</v>
      </c>
      <c r="BM97" s="25" t="s">
        <v>2150</v>
      </c>
    </row>
    <row r="98" spans="2:65" s="13" customFormat="1">
      <c r="B98" s="232"/>
      <c r="C98" s="233"/>
      <c r="D98" s="222" t="s">
        <v>257</v>
      </c>
      <c r="E98" s="234" t="s">
        <v>81</v>
      </c>
      <c r="F98" s="235" t="s">
        <v>2165</v>
      </c>
      <c r="G98" s="233"/>
      <c r="H98" s="236">
        <v>2</v>
      </c>
      <c r="I98" s="237"/>
      <c r="J98" s="233"/>
      <c r="K98" s="233"/>
      <c r="L98" s="238"/>
      <c r="M98" s="239"/>
      <c r="N98" s="240"/>
      <c r="O98" s="240"/>
      <c r="P98" s="240"/>
      <c r="Q98" s="240"/>
      <c r="R98" s="240"/>
      <c r="S98" s="240"/>
      <c r="T98" s="241"/>
      <c r="AT98" s="242" t="s">
        <v>257</v>
      </c>
      <c r="AU98" s="242" t="s">
        <v>92</v>
      </c>
      <c r="AV98" s="13" t="s">
        <v>92</v>
      </c>
      <c r="AW98" s="13" t="s">
        <v>44</v>
      </c>
      <c r="AX98" s="13" t="s">
        <v>45</v>
      </c>
      <c r="AY98" s="242" t="s">
        <v>250</v>
      </c>
    </row>
    <row r="99" spans="2:65" s="11" customFormat="1" ht="29.85" customHeight="1">
      <c r="B99" s="191"/>
      <c r="C99" s="192"/>
      <c r="D99" s="205" t="s">
        <v>82</v>
      </c>
      <c r="E99" s="206" t="s">
        <v>898</v>
      </c>
      <c r="F99" s="206" t="s">
        <v>899</v>
      </c>
      <c r="G99" s="192"/>
      <c r="H99" s="192"/>
      <c r="I99" s="195"/>
      <c r="J99" s="207">
        <f>BK99</f>
        <v>0</v>
      </c>
      <c r="K99" s="192"/>
      <c r="L99" s="197"/>
      <c r="M99" s="198"/>
      <c r="N99" s="199"/>
      <c r="O99" s="199"/>
      <c r="P99" s="200">
        <f>P100</f>
        <v>0</v>
      </c>
      <c r="Q99" s="199"/>
      <c r="R99" s="200">
        <f>R100</f>
        <v>0</v>
      </c>
      <c r="S99" s="199"/>
      <c r="T99" s="201">
        <f>T100</f>
        <v>0</v>
      </c>
      <c r="AR99" s="202" t="s">
        <v>45</v>
      </c>
      <c r="AT99" s="203" t="s">
        <v>82</v>
      </c>
      <c r="AU99" s="203" t="s">
        <v>45</v>
      </c>
      <c r="AY99" s="202" t="s">
        <v>250</v>
      </c>
      <c r="BK99" s="204">
        <f>BK100</f>
        <v>0</v>
      </c>
    </row>
    <row r="100" spans="2:65" s="1" customFormat="1" ht="22.5" customHeight="1">
      <c r="B100" s="43"/>
      <c r="C100" s="208" t="s">
        <v>100</v>
      </c>
      <c r="D100" s="208" t="s">
        <v>252</v>
      </c>
      <c r="E100" s="209" t="s">
        <v>2020</v>
      </c>
      <c r="F100" s="210" t="s">
        <v>2021</v>
      </c>
      <c r="G100" s="211" t="s">
        <v>634</v>
      </c>
      <c r="H100" s="212">
        <v>0.14199999999999999</v>
      </c>
      <c r="I100" s="213"/>
      <c r="J100" s="214">
        <f>ROUND(I100*H100,2)</f>
        <v>0</v>
      </c>
      <c r="K100" s="210" t="s">
        <v>277</v>
      </c>
      <c r="L100" s="63"/>
      <c r="M100" s="215" t="s">
        <v>81</v>
      </c>
      <c r="N100" s="285" t="s">
        <v>53</v>
      </c>
      <c r="O100" s="286"/>
      <c r="P100" s="287">
        <f>O100*H100</f>
        <v>0</v>
      </c>
      <c r="Q100" s="287">
        <v>0</v>
      </c>
      <c r="R100" s="287">
        <f>Q100*H100</f>
        <v>0</v>
      </c>
      <c r="S100" s="287">
        <v>0</v>
      </c>
      <c r="T100" s="288">
        <f>S100*H100</f>
        <v>0</v>
      </c>
      <c r="AR100" s="25" t="s">
        <v>128</v>
      </c>
      <c r="AT100" s="25" t="s">
        <v>252</v>
      </c>
      <c r="AU100" s="25" t="s">
        <v>92</v>
      </c>
      <c r="AY100" s="25" t="s">
        <v>250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5" t="s">
        <v>45</v>
      </c>
      <c r="BK100" s="219">
        <f>ROUND(I100*H100,2)</f>
        <v>0</v>
      </c>
      <c r="BL100" s="25" t="s">
        <v>128</v>
      </c>
      <c r="BM100" s="25" t="s">
        <v>2166</v>
      </c>
    </row>
    <row r="101" spans="2:65" s="1" customFormat="1" ht="6.95" customHeight="1">
      <c r="B101" s="58"/>
      <c r="C101" s="59"/>
      <c r="D101" s="59"/>
      <c r="E101" s="59"/>
      <c r="F101" s="59"/>
      <c r="G101" s="59"/>
      <c r="H101" s="59"/>
      <c r="I101" s="152"/>
      <c r="J101" s="59"/>
      <c r="K101" s="59"/>
      <c r="L101" s="63"/>
    </row>
  </sheetData>
  <sheetProtection password="CC35" sheet="1" objects="1" scenarios="1" formatCells="0" formatColumns="0" formatRows="0" sort="0" autoFilter="0"/>
  <autoFilter ref="C90:K100"/>
  <mergeCells count="15">
    <mergeCell ref="E81:H81"/>
    <mergeCell ref="E79:H79"/>
    <mergeCell ref="E83:H83"/>
    <mergeCell ref="G1:H1"/>
    <mergeCell ref="L2:V2"/>
    <mergeCell ref="E49:H49"/>
    <mergeCell ref="E53:H53"/>
    <mergeCell ref="E51:H51"/>
    <mergeCell ref="E55:H55"/>
    <mergeCell ref="E77:H77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4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149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s="1" customFormat="1" ht="22.5" customHeight="1">
      <c r="B9" s="43"/>
      <c r="C9" s="44"/>
      <c r="D9" s="44"/>
      <c r="E9" s="421" t="s">
        <v>2116</v>
      </c>
      <c r="F9" s="423"/>
      <c r="G9" s="423"/>
      <c r="H9" s="423"/>
      <c r="I9" s="130"/>
      <c r="J9" s="44"/>
      <c r="K9" s="47"/>
    </row>
    <row r="10" spans="1:70" s="1" customFormat="1" ht="15">
      <c r="B10" s="43"/>
      <c r="C10" s="44"/>
      <c r="D10" s="38" t="s">
        <v>185</v>
      </c>
      <c r="E10" s="44"/>
      <c r="F10" s="44"/>
      <c r="G10" s="44"/>
      <c r="H10" s="44"/>
      <c r="I10" s="130"/>
      <c r="J10" s="44"/>
      <c r="K10" s="47"/>
    </row>
    <row r="11" spans="1:70" s="1" customFormat="1" ht="36.950000000000003" customHeight="1">
      <c r="B11" s="43"/>
      <c r="C11" s="44"/>
      <c r="D11" s="44"/>
      <c r="E11" s="424" t="s">
        <v>2167</v>
      </c>
      <c r="F11" s="423"/>
      <c r="G11" s="423"/>
      <c r="H11" s="423"/>
      <c r="I11" s="130"/>
      <c r="J11" s="44"/>
      <c r="K11" s="47"/>
    </row>
    <row r="12" spans="1:70" s="1" customFormat="1">
      <c r="B12" s="43"/>
      <c r="C12" s="44"/>
      <c r="D12" s="44"/>
      <c r="E12" s="44"/>
      <c r="F12" s="44"/>
      <c r="G12" s="44"/>
      <c r="H12" s="44"/>
      <c r="I12" s="130"/>
      <c r="J12" s="44"/>
      <c r="K12" s="47"/>
    </row>
    <row r="13" spans="1:70" s="1" customFormat="1" ht="14.45" customHeight="1">
      <c r="B13" s="43"/>
      <c r="C13" s="44"/>
      <c r="D13" s="38" t="s">
        <v>20</v>
      </c>
      <c r="E13" s="44"/>
      <c r="F13" s="36" t="s">
        <v>91</v>
      </c>
      <c r="G13" s="44"/>
      <c r="H13" s="44"/>
      <c r="I13" s="131" t="s">
        <v>22</v>
      </c>
      <c r="J13" s="36" t="s">
        <v>23</v>
      </c>
      <c r="K13" s="47"/>
    </row>
    <row r="14" spans="1:70" s="1" customFormat="1" ht="14.45" customHeight="1">
      <c r="B14" s="43"/>
      <c r="C14" s="44"/>
      <c r="D14" s="38" t="s">
        <v>24</v>
      </c>
      <c r="E14" s="44"/>
      <c r="F14" s="36" t="s">
        <v>25</v>
      </c>
      <c r="G14" s="44"/>
      <c r="H14" s="44"/>
      <c r="I14" s="131" t="s">
        <v>26</v>
      </c>
      <c r="J14" s="132" t="str">
        <f>'Rekapitulace stavby'!AN8</f>
        <v>7. 7. 2017</v>
      </c>
      <c r="K14" s="47"/>
    </row>
    <row r="15" spans="1:70" s="1" customFormat="1" ht="21.75" customHeight="1">
      <c r="B15" s="43"/>
      <c r="C15" s="44"/>
      <c r="D15" s="35" t="s">
        <v>28</v>
      </c>
      <c r="E15" s="44"/>
      <c r="F15" s="40" t="s">
        <v>29</v>
      </c>
      <c r="G15" s="44"/>
      <c r="H15" s="44"/>
      <c r="I15" s="133" t="s">
        <v>30</v>
      </c>
      <c r="J15" s="40" t="s">
        <v>31</v>
      </c>
      <c r="K15" s="47"/>
    </row>
    <row r="16" spans="1:70" s="1" customFormat="1" ht="14.45" customHeight="1">
      <c r="B16" s="43"/>
      <c r="C16" s="44"/>
      <c r="D16" s="38" t="s">
        <v>32</v>
      </c>
      <c r="E16" s="44"/>
      <c r="F16" s="44"/>
      <c r="G16" s="44"/>
      <c r="H16" s="44"/>
      <c r="I16" s="131" t="s">
        <v>33</v>
      </c>
      <c r="J16" s="36" t="s">
        <v>34</v>
      </c>
      <c r="K16" s="47"/>
    </row>
    <row r="17" spans="2:11" s="1" customFormat="1" ht="18" customHeight="1">
      <c r="B17" s="43"/>
      <c r="C17" s="44"/>
      <c r="D17" s="44"/>
      <c r="E17" s="36" t="s">
        <v>35</v>
      </c>
      <c r="F17" s="44"/>
      <c r="G17" s="44"/>
      <c r="H17" s="44"/>
      <c r="I17" s="131" t="s">
        <v>36</v>
      </c>
      <c r="J17" s="36" t="s">
        <v>81</v>
      </c>
      <c r="K17" s="47"/>
    </row>
    <row r="18" spans="2:11" s="1" customFormat="1" ht="6.95" customHeight="1">
      <c r="B18" s="43"/>
      <c r="C18" s="44"/>
      <c r="D18" s="44"/>
      <c r="E18" s="44"/>
      <c r="F18" s="44"/>
      <c r="G18" s="44"/>
      <c r="H18" s="44"/>
      <c r="I18" s="130"/>
      <c r="J18" s="44"/>
      <c r="K18" s="47"/>
    </row>
    <row r="19" spans="2:11" s="1" customFormat="1" ht="14.45" customHeight="1">
      <c r="B19" s="43"/>
      <c r="C19" s="44"/>
      <c r="D19" s="38" t="s">
        <v>38</v>
      </c>
      <c r="E19" s="44"/>
      <c r="F19" s="44"/>
      <c r="G19" s="44"/>
      <c r="H19" s="44"/>
      <c r="I19" s="131" t="s">
        <v>33</v>
      </c>
      <c r="J19" s="36" t="str">
        <f>IF('Rekapitulace stavby'!AN13="Vyplň údaj","",IF('Rekapitulace stavby'!AN13="","",'Rekapitulace stavby'!AN13))</f>
        <v/>
      </c>
      <c r="K19" s="47"/>
    </row>
    <row r="20" spans="2:11" s="1" customFormat="1" ht="18" customHeight="1">
      <c r="B20" s="43"/>
      <c r="C20" s="44"/>
      <c r="D20" s="44"/>
      <c r="E20" s="36" t="str">
        <f>IF('Rekapitulace stavby'!E14="Vyplň údaj","",IF('Rekapitulace stavby'!E14="","",'Rekapitulace stavby'!E14))</f>
        <v/>
      </c>
      <c r="F20" s="44"/>
      <c r="G20" s="44"/>
      <c r="H20" s="44"/>
      <c r="I20" s="131" t="s">
        <v>36</v>
      </c>
      <c r="J20" s="36" t="str">
        <f>IF('Rekapitulace stavby'!AN14="Vyplň údaj","",IF('Rekapitulace stavby'!AN14="","",'Rekapitulace stavby'!AN14))</f>
        <v/>
      </c>
      <c r="K20" s="47"/>
    </row>
    <row r="21" spans="2:11" s="1" customFormat="1" ht="6.95" customHeight="1">
      <c r="B21" s="43"/>
      <c r="C21" s="44"/>
      <c r="D21" s="44"/>
      <c r="E21" s="44"/>
      <c r="F21" s="44"/>
      <c r="G21" s="44"/>
      <c r="H21" s="44"/>
      <c r="I21" s="130"/>
      <c r="J21" s="44"/>
      <c r="K21" s="47"/>
    </row>
    <row r="22" spans="2:11" s="1" customFormat="1" ht="14.45" customHeight="1">
      <c r="B22" s="43"/>
      <c r="C22" s="44"/>
      <c r="D22" s="38" t="s">
        <v>40</v>
      </c>
      <c r="E22" s="44"/>
      <c r="F22" s="44"/>
      <c r="G22" s="44"/>
      <c r="H22" s="44"/>
      <c r="I22" s="131" t="s">
        <v>33</v>
      </c>
      <c r="J22" s="36" t="s">
        <v>41</v>
      </c>
      <c r="K22" s="47"/>
    </row>
    <row r="23" spans="2:11" s="1" customFormat="1" ht="18" customHeight="1">
      <c r="B23" s="43"/>
      <c r="C23" s="44"/>
      <c r="D23" s="44"/>
      <c r="E23" s="36" t="s">
        <v>42</v>
      </c>
      <c r="F23" s="44"/>
      <c r="G23" s="44"/>
      <c r="H23" s="44"/>
      <c r="I23" s="131" t="s">
        <v>36</v>
      </c>
      <c r="J23" s="36" t="s">
        <v>43</v>
      </c>
      <c r="K23" s="47"/>
    </row>
    <row r="24" spans="2:11" s="1" customFormat="1" ht="6.95" customHeight="1">
      <c r="B24" s="43"/>
      <c r="C24" s="44"/>
      <c r="D24" s="44"/>
      <c r="E24" s="44"/>
      <c r="F24" s="44"/>
      <c r="G24" s="44"/>
      <c r="H24" s="44"/>
      <c r="I24" s="130"/>
      <c r="J24" s="44"/>
      <c r="K24" s="47"/>
    </row>
    <row r="25" spans="2:11" s="1" customFormat="1" ht="14.45" customHeight="1">
      <c r="B25" s="43"/>
      <c r="C25" s="44"/>
      <c r="D25" s="38" t="s">
        <v>46</v>
      </c>
      <c r="E25" s="44"/>
      <c r="F25" s="44"/>
      <c r="G25" s="44"/>
      <c r="H25" s="44"/>
      <c r="I25" s="130"/>
      <c r="J25" s="44"/>
      <c r="K25" s="47"/>
    </row>
    <row r="26" spans="2:11" s="7" customFormat="1" ht="22.5" customHeight="1">
      <c r="B26" s="134"/>
      <c r="C26" s="135"/>
      <c r="D26" s="135"/>
      <c r="E26" s="380" t="s">
        <v>81</v>
      </c>
      <c r="F26" s="380"/>
      <c r="G26" s="380"/>
      <c r="H26" s="380"/>
      <c r="I26" s="136"/>
      <c r="J26" s="135"/>
      <c r="K26" s="137"/>
    </row>
    <row r="27" spans="2:11" s="1" customFormat="1" ht="6.95" customHeight="1">
      <c r="B27" s="43"/>
      <c r="C27" s="44"/>
      <c r="D27" s="44"/>
      <c r="E27" s="44"/>
      <c r="F27" s="44"/>
      <c r="G27" s="44"/>
      <c r="H27" s="44"/>
      <c r="I27" s="130"/>
      <c r="J27" s="44"/>
      <c r="K27" s="47"/>
    </row>
    <row r="28" spans="2:11" s="1" customFormat="1" ht="6.95" customHeight="1">
      <c r="B28" s="43"/>
      <c r="C28" s="44"/>
      <c r="D28" s="87"/>
      <c r="E28" s="87"/>
      <c r="F28" s="87"/>
      <c r="G28" s="87"/>
      <c r="H28" s="87"/>
      <c r="I28" s="138"/>
      <c r="J28" s="87"/>
      <c r="K28" s="139"/>
    </row>
    <row r="29" spans="2:11" s="1" customFormat="1" ht="25.35" customHeight="1">
      <c r="B29" s="43"/>
      <c r="C29" s="44"/>
      <c r="D29" s="140" t="s">
        <v>48</v>
      </c>
      <c r="E29" s="44"/>
      <c r="F29" s="44"/>
      <c r="G29" s="44"/>
      <c r="H29" s="44"/>
      <c r="I29" s="130"/>
      <c r="J29" s="141">
        <f>ROUND(J87,0)</f>
        <v>0</v>
      </c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14.45" customHeight="1">
      <c r="B31" s="43"/>
      <c r="C31" s="44"/>
      <c r="D31" s="44"/>
      <c r="E31" s="44"/>
      <c r="F31" s="48" t="s">
        <v>50</v>
      </c>
      <c r="G31" s="44"/>
      <c r="H31" s="44"/>
      <c r="I31" s="142" t="s">
        <v>49</v>
      </c>
      <c r="J31" s="48" t="s">
        <v>51</v>
      </c>
      <c r="K31" s="47"/>
    </row>
    <row r="32" spans="2:11" s="1" customFormat="1" ht="14.45" customHeight="1">
      <c r="B32" s="43"/>
      <c r="C32" s="44"/>
      <c r="D32" s="51" t="s">
        <v>52</v>
      </c>
      <c r="E32" s="51" t="s">
        <v>53</v>
      </c>
      <c r="F32" s="143">
        <f>ROUND(SUM(BE87:BE113), 0)</f>
        <v>0</v>
      </c>
      <c r="G32" s="44"/>
      <c r="H32" s="44"/>
      <c r="I32" s="144">
        <v>0.21</v>
      </c>
      <c r="J32" s="143">
        <f>ROUND(ROUND((SUM(BE87:BE113)), 0)*I32, 0)</f>
        <v>0</v>
      </c>
      <c r="K32" s="47"/>
    </row>
    <row r="33" spans="2:11" s="1" customFormat="1" ht="14.45" customHeight="1">
      <c r="B33" s="43"/>
      <c r="C33" s="44"/>
      <c r="D33" s="44"/>
      <c r="E33" s="51" t="s">
        <v>54</v>
      </c>
      <c r="F33" s="143">
        <f>ROUND(SUM(BF87:BF113), 0)</f>
        <v>0</v>
      </c>
      <c r="G33" s="44"/>
      <c r="H33" s="44"/>
      <c r="I33" s="144">
        <v>0.15</v>
      </c>
      <c r="J33" s="143">
        <f>ROUND(ROUND((SUM(BF87:BF113)), 0)*I33, 0)</f>
        <v>0</v>
      </c>
      <c r="K33" s="47"/>
    </row>
    <row r="34" spans="2:11" s="1" customFormat="1" ht="14.45" hidden="1" customHeight="1">
      <c r="B34" s="43"/>
      <c r="C34" s="44"/>
      <c r="D34" s="44"/>
      <c r="E34" s="51" t="s">
        <v>55</v>
      </c>
      <c r="F34" s="143">
        <f>ROUND(SUM(BG87:BG113), 0)</f>
        <v>0</v>
      </c>
      <c r="G34" s="44"/>
      <c r="H34" s="44"/>
      <c r="I34" s="144">
        <v>0.21</v>
      </c>
      <c r="J34" s="143">
        <v>0</v>
      </c>
      <c r="K34" s="47"/>
    </row>
    <row r="35" spans="2:11" s="1" customFormat="1" ht="14.45" hidden="1" customHeight="1">
      <c r="B35" s="43"/>
      <c r="C35" s="44"/>
      <c r="D35" s="44"/>
      <c r="E35" s="51" t="s">
        <v>56</v>
      </c>
      <c r="F35" s="143">
        <f>ROUND(SUM(BH87:BH113), 0)</f>
        <v>0</v>
      </c>
      <c r="G35" s="44"/>
      <c r="H35" s="44"/>
      <c r="I35" s="144">
        <v>0.15</v>
      </c>
      <c r="J35" s="143"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57</v>
      </c>
      <c r="F36" s="143">
        <f>ROUND(SUM(BI87:BI113), 0)</f>
        <v>0</v>
      </c>
      <c r="G36" s="44"/>
      <c r="H36" s="44"/>
      <c r="I36" s="144">
        <v>0</v>
      </c>
      <c r="J36" s="143">
        <v>0</v>
      </c>
      <c r="K36" s="47"/>
    </row>
    <row r="37" spans="2:11" s="1" customFormat="1" ht="6.95" customHeight="1">
      <c r="B37" s="43"/>
      <c r="C37" s="44"/>
      <c r="D37" s="44"/>
      <c r="E37" s="44"/>
      <c r="F37" s="44"/>
      <c r="G37" s="44"/>
      <c r="H37" s="44"/>
      <c r="I37" s="130"/>
      <c r="J37" s="44"/>
      <c r="K37" s="47"/>
    </row>
    <row r="38" spans="2:11" s="1" customFormat="1" ht="25.35" customHeight="1">
      <c r="B38" s="43"/>
      <c r="C38" s="145"/>
      <c r="D38" s="146" t="s">
        <v>58</v>
      </c>
      <c r="E38" s="81"/>
      <c r="F38" s="81"/>
      <c r="G38" s="147" t="s">
        <v>59</v>
      </c>
      <c r="H38" s="148" t="s">
        <v>60</v>
      </c>
      <c r="I38" s="149"/>
      <c r="J38" s="150">
        <f>SUM(J29:J36)</f>
        <v>0</v>
      </c>
      <c r="K38" s="151"/>
    </row>
    <row r="39" spans="2:11" s="1" customFormat="1" ht="14.45" customHeight="1">
      <c r="B39" s="58"/>
      <c r="C39" s="59"/>
      <c r="D39" s="59"/>
      <c r="E39" s="59"/>
      <c r="F39" s="59"/>
      <c r="G39" s="59"/>
      <c r="H39" s="59"/>
      <c r="I39" s="152"/>
      <c r="J39" s="59"/>
      <c r="K39" s="60"/>
    </row>
    <row r="43" spans="2:11" s="1" customFormat="1" ht="6.95" customHeight="1">
      <c r="B43" s="153"/>
      <c r="C43" s="154"/>
      <c r="D43" s="154"/>
      <c r="E43" s="154"/>
      <c r="F43" s="154"/>
      <c r="G43" s="154"/>
      <c r="H43" s="154"/>
      <c r="I43" s="155"/>
      <c r="J43" s="154"/>
      <c r="K43" s="156"/>
    </row>
    <row r="44" spans="2:11" s="1" customFormat="1" ht="36.950000000000003" customHeight="1">
      <c r="B44" s="43"/>
      <c r="C44" s="31" t="s">
        <v>220</v>
      </c>
      <c r="D44" s="44"/>
      <c r="E44" s="44"/>
      <c r="F44" s="44"/>
      <c r="G44" s="44"/>
      <c r="H44" s="44"/>
      <c r="I44" s="130"/>
      <c r="J44" s="44"/>
      <c r="K44" s="47"/>
    </row>
    <row r="45" spans="2:11" s="1" customFormat="1" ht="6.95" customHeight="1">
      <c r="B45" s="43"/>
      <c r="C45" s="44"/>
      <c r="D45" s="44"/>
      <c r="E45" s="44"/>
      <c r="F45" s="44"/>
      <c r="G45" s="44"/>
      <c r="H45" s="44"/>
      <c r="I45" s="130"/>
      <c r="J45" s="44"/>
      <c r="K45" s="47"/>
    </row>
    <row r="46" spans="2:11" s="1" customFormat="1" ht="14.45" customHeight="1">
      <c r="B46" s="43"/>
      <c r="C46" s="38" t="s">
        <v>18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22.5" customHeight="1">
      <c r="B47" s="43"/>
      <c r="C47" s="44"/>
      <c r="D47" s="44"/>
      <c r="E47" s="421" t="str">
        <f>E7</f>
        <v>STEZKA PRO CHODCE A CYKLISTY ŠUMVALD - LIBINA  ( dělené výdaje)</v>
      </c>
      <c r="F47" s="422"/>
      <c r="G47" s="422"/>
      <c r="H47" s="422"/>
      <c r="I47" s="130"/>
      <c r="J47" s="44"/>
      <c r="K47" s="47"/>
    </row>
    <row r="48" spans="2:11" ht="15">
      <c r="B48" s="29"/>
      <c r="C48" s="38" t="s">
        <v>179</v>
      </c>
      <c r="D48" s="30"/>
      <c r="E48" s="30"/>
      <c r="F48" s="30"/>
      <c r="G48" s="30"/>
      <c r="H48" s="30"/>
      <c r="I48" s="129"/>
      <c r="J48" s="30"/>
      <c r="K48" s="32"/>
    </row>
    <row r="49" spans="2:47" s="1" customFormat="1" ht="22.5" customHeight="1">
      <c r="B49" s="43"/>
      <c r="C49" s="44"/>
      <c r="D49" s="44"/>
      <c r="E49" s="421" t="s">
        <v>2116</v>
      </c>
      <c r="F49" s="423"/>
      <c r="G49" s="423"/>
      <c r="H49" s="423"/>
      <c r="I49" s="130"/>
      <c r="J49" s="44"/>
      <c r="K49" s="47"/>
    </row>
    <row r="50" spans="2:47" s="1" customFormat="1" ht="14.45" customHeight="1">
      <c r="B50" s="43"/>
      <c r="C50" s="38" t="s">
        <v>185</v>
      </c>
      <c r="D50" s="44"/>
      <c r="E50" s="44"/>
      <c r="F50" s="44"/>
      <c r="G50" s="44"/>
      <c r="H50" s="44"/>
      <c r="I50" s="130"/>
      <c r="J50" s="44"/>
      <c r="K50" s="47"/>
    </row>
    <row r="51" spans="2:47" s="1" customFormat="1" ht="23.25" customHeight="1">
      <c r="B51" s="43"/>
      <c r="C51" s="44"/>
      <c r="D51" s="44"/>
      <c r="E51" s="424" t="str">
        <f>E11</f>
        <v>VON - VEDLEJŠÍ  A OSTATNÍ ROZPOČTOVÉ NÁKLADY (ZVVA)</v>
      </c>
      <c r="F51" s="423"/>
      <c r="G51" s="423"/>
      <c r="H51" s="423"/>
      <c r="I51" s="130"/>
      <c r="J51" s="44"/>
      <c r="K51" s="47"/>
    </row>
    <row r="52" spans="2:47" s="1" customFormat="1" ht="6.95" customHeight="1">
      <c r="B52" s="43"/>
      <c r="C52" s="44"/>
      <c r="D52" s="44"/>
      <c r="E52" s="44"/>
      <c r="F52" s="44"/>
      <c r="G52" s="44"/>
      <c r="H52" s="44"/>
      <c r="I52" s="130"/>
      <c r="J52" s="44"/>
      <c r="K52" s="47"/>
    </row>
    <row r="53" spans="2:47" s="1" customFormat="1" ht="18" customHeight="1">
      <c r="B53" s="43"/>
      <c r="C53" s="38" t="s">
        <v>24</v>
      </c>
      <c r="D53" s="44"/>
      <c r="E53" s="44"/>
      <c r="F53" s="36" t="str">
        <f>F14</f>
        <v>ŠUMVALD - LIBINA</v>
      </c>
      <c r="G53" s="44"/>
      <c r="H53" s="44"/>
      <c r="I53" s="131" t="s">
        <v>26</v>
      </c>
      <c r="J53" s="132" t="str">
        <f>IF(J14="","",J14)</f>
        <v>7. 7. 2017</v>
      </c>
      <c r="K53" s="47"/>
    </row>
    <row r="54" spans="2:47" s="1" customFormat="1" ht="6.95" customHeight="1">
      <c r="B54" s="43"/>
      <c r="C54" s="44"/>
      <c r="D54" s="44"/>
      <c r="E54" s="44"/>
      <c r="F54" s="44"/>
      <c r="G54" s="44"/>
      <c r="H54" s="44"/>
      <c r="I54" s="130"/>
      <c r="J54" s="44"/>
      <c r="K54" s="47"/>
    </row>
    <row r="55" spans="2:47" s="1" customFormat="1" ht="15">
      <c r="B55" s="43"/>
      <c r="C55" s="38" t="s">
        <v>32</v>
      </c>
      <c r="D55" s="44"/>
      <c r="E55" s="44"/>
      <c r="F55" s="36" t="str">
        <f>E17</f>
        <v>Obec Šumvald, Obec Libina</v>
      </c>
      <c r="G55" s="44"/>
      <c r="H55" s="44"/>
      <c r="I55" s="131" t="s">
        <v>40</v>
      </c>
      <c r="J55" s="36" t="str">
        <f>E23</f>
        <v xml:space="preserve">EPROJEKT s.r.o., PŘEROV  </v>
      </c>
      <c r="K55" s="47"/>
    </row>
    <row r="56" spans="2:47" s="1" customFormat="1" ht="14.45" customHeight="1">
      <c r="B56" s="43"/>
      <c r="C56" s="38" t="s">
        <v>38</v>
      </c>
      <c r="D56" s="44"/>
      <c r="E56" s="44"/>
      <c r="F56" s="36" t="str">
        <f>IF(E20="","",E20)</f>
        <v/>
      </c>
      <c r="G56" s="44"/>
      <c r="H56" s="44"/>
      <c r="I56" s="130"/>
      <c r="J56" s="44"/>
      <c r="K56" s="47"/>
    </row>
    <row r="57" spans="2:47" s="1" customFormat="1" ht="10.35" customHeight="1">
      <c r="B57" s="43"/>
      <c r="C57" s="44"/>
      <c r="D57" s="44"/>
      <c r="E57" s="44"/>
      <c r="F57" s="44"/>
      <c r="G57" s="44"/>
      <c r="H57" s="44"/>
      <c r="I57" s="130"/>
      <c r="J57" s="44"/>
      <c r="K57" s="47"/>
    </row>
    <row r="58" spans="2:47" s="1" customFormat="1" ht="29.25" customHeight="1">
      <c r="B58" s="43"/>
      <c r="C58" s="157" t="s">
        <v>221</v>
      </c>
      <c r="D58" s="145"/>
      <c r="E58" s="145"/>
      <c r="F58" s="145"/>
      <c r="G58" s="145"/>
      <c r="H58" s="145"/>
      <c r="I58" s="158"/>
      <c r="J58" s="159" t="s">
        <v>222</v>
      </c>
      <c r="K58" s="160"/>
    </row>
    <row r="59" spans="2:47" s="1" customFormat="1" ht="10.35" customHeight="1">
      <c r="B59" s="43"/>
      <c r="C59" s="44"/>
      <c r="D59" s="44"/>
      <c r="E59" s="44"/>
      <c r="F59" s="44"/>
      <c r="G59" s="44"/>
      <c r="H59" s="44"/>
      <c r="I59" s="130"/>
      <c r="J59" s="44"/>
      <c r="K59" s="47"/>
    </row>
    <row r="60" spans="2:47" s="1" customFormat="1" ht="29.25" customHeight="1">
      <c r="B60" s="43"/>
      <c r="C60" s="161" t="s">
        <v>223</v>
      </c>
      <c r="D60" s="44"/>
      <c r="E60" s="44"/>
      <c r="F60" s="44"/>
      <c r="G60" s="44"/>
      <c r="H60" s="44"/>
      <c r="I60" s="130"/>
      <c r="J60" s="141">
        <f>J87</f>
        <v>0</v>
      </c>
      <c r="K60" s="47"/>
      <c r="AU60" s="25" t="s">
        <v>224</v>
      </c>
    </row>
    <row r="61" spans="2:47" s="8" customFormat="1" ht="24.95" customHeight="1">
      <c r="B61" s="162"/>
      <c r="C61" s="163"/>
      <c r="D61" s="164" t="s">
        <v>2168</v>
      </c>
      <c r="E61" s="165"/>
      <c r="F61" s="165"/>
      <c r="G61" s="165"/>
      <c r="H61" s="165"/>
      <c r="I61" s="166"/>
      <c r="J61" s="167">
        <f>J88</f>
        <v>0</v>
      </c>
      <c r="K61" s="168"/>
    </row>
    <row r="62" spans="2:47" s="9" customFormat="1" ht="19.899999999999999" customHeight="1">
      <c r="B62" s="169"/>
      <c r="C62" s="170"/>
      <c r="D62" s="171" t="s">
        <v>2169</v>
      </c>
      <c r="E62" s="172"/>
      <c r="F62" s="172"/>
      <c r="G62" s="172"/>
      <c r="H62" s="172"/>
      <c r="I62" s="173"/>
      <c r="J62" s="174">
        <f>J89</f>
        <v>0</v>
      </c>
      <c r="K62" s="175"/>
    </row>
    <row r="63" spans="2:47" s="8" customFormat="1" ht="24.95" customHeight="1">
      <c r="B63" s="162"/>
      <c r="C63" s="163"/>
      <c r="D63" s="164" t="s">
        <v>2029</v>
      </c>
      <c r="E63" s="165"/>
      <c r="F63" s="165"/>
      <c r="G63" s="165"/>
      <c r="H63" s="165"/>
      <c r="I63" s="166"/>
      <c r="J63" s="167">
        <f>J93</f>
        <v>0</v>
      </c>
      <c r="K63" s="168"/>
    </row>
    <row r="64" spans="2:47" s="9" customFormat="1" ht="19.899999999999999" customHeight="1">
      <c r="B64" s="169"/>
      <c r="C64" s="170"/>
      <c r="D64" s="171" t="s">
        <v>2030</v>
      </c>
      <c r="E64" s="172"/>
      <c r="F64" s="172"/>
      <c r="G64" s="172"/>
      <c r="H64" s="172"/>
      <c r="I64" s="173"/>
      <c r="J64" s="174">
        <f>J94</f>
        <v>0</v>
      </c>
      <c r="K64" s="175"/>
    </row>
    <row r="65" spans="2:12" s="9" customFormat="1" ht="19.899999999999999" customHeight="1">
      <c r="B65" s="169"/>
      <c r="C65" s="170"/>
      <c r="D65" s="171" t="s">
        <v>2033</v>
      </c>
      <c r="E65" s="172"/>
      <c r="F65" s="172"/>
      <c r="G65" s="172"/>
      <c r="H65" s="172"/>
      <c r="I65" s="173"/>
      <c r="J65" s="174">
        <f>J102</f>
        <v>0</v>
      </c>
      <c r="K65" s="175"/>
    </row>
    <row r="66" spans="2:12" s="1" customFormat="1" ht="21.75" customHeight="1">
      <c r="B66" s="43"/>
      <c r="C66" s="44"/>
      <c r="D66" s="44"/>
      <c r="E66" s="44"/>
      <c r="F66" s="44"/>
      <c r="G66" s="44"/>
      <c r="H66" s="44"/>
      <c r="I66" s="130"/>
      <c r="J66" s="44"/>
      <c r="K66" s="47"/>
    </row>
    <row r="67" spans="2:12" s="1" customFormat="1" ht="6.95" customHeight="1">
      <c r="B67" s="58"/>
      <c r="C67" s="59"/>
      <c r="D67" s="59"/>
      <c r="E67" s="59"/>
      <c r="F67" s="59"/>
      <c r="G67" s="59"/>
      <c r="H67" s="59"/>
      <c r="I67" s="152"/>
      <c r="J67" s="59"/>
      <c r="K67" s="60"/>
    </row>
    <row r="71" spans="2:12" s="1" customFormat="1" ht="6.95" customHeight="1">
      <c r="B71" s="61"/>
      <c r="C71" s="62"/>
      <c r="D71" s="62"/>
      <c r="E71" s="62"/>
      <c r="F71" s="62"/>
      <c r="G71" s="62"/>
      <c r="H71" s="62"/>
      <c r="I71" s="155"/>
      <c r="J71" s="62"/>
      <c r="K71" s="62"/>
      <c r="L71" s="63"/>
    </row>
    <row r="72" spans="2:12" s="1" customFormat="1" ht="36.950000000000003" customHeight="1">
      <c r="B72" s="43"/>
      <c r="C72" s="64" t="s">
        <v>234</v>
      </c>
      <c r="D72" s="65"/>
      <c r="E72" s="65"/>
      <c r="F72" s="65"/>
      <c r="G72" s="65"/>
      <c r="H72" s="65"/>
      <c r="I72" s="176"/>
      <c r="J72" s="65"/>
      <c r="K72" s="65"/>
      <c r="L72" s="63"/>
    </row>
    <row r="73" spans="2:12" s="1" customFormat="1" ht="6.95" customHeight="1">
      <c r="B73" s="43"/>
      <c r="C73" s="65"/>
      <c r="D73" s="65"/>
      <c r="E73" s="65"/>
      <c r="F73" s="65"/>
      <c r="G73" s="65"/>
      <c r="H73" s="65"/>
      <c r="I73" s="176"/>
      <c r="J73" s="65"/>
      <c r="K73" s="65"/>
      <c r="L73" s="63"/>
    </row>
    <row r="74" spans="2:12" s="1" customFormat="1" ht="14.45" customHeight="1">
      <c r="B74" s="43"/>
      <c r="C74" s="67" t="s">
        <v>18</v>
      </c>
      <c r="D74" s="65"/>
      <c r="E74" s="65"/>
      <c r="F74" s="65"/>
      <c r="G74" s="65"/>
      <c r="H74" s="65"/>
      <c r="I74" s="176"/>
      <c r="J74" s="65"/>
      <c r="K74" s="65"/>
      <c r="L74" s="63"/>
    </row>
    <row r="75" spans="2:12" s="1" customFormat="1" ht="22.5" customHeight="1">
      <c r="B75" s="43"/>
      <c r="C75" s="65"/>
      <c r="D75" s="65"/>
      <c r="E75" s="418" t="str">
        <f>E7</f>
        <v>STEZKA PRO CHODCE A CYKLISTY ŠUMVALD - LIBINA  ( dělené výdaje)</v>
      </c>
      <c r="F75" s="425"/>
      <c r="G75" s="425"/>
      <c r="H75" s="425"/>
      <c r="I75" s="176"/>
      <c r="J75" s="65"/>
      <c r="K75" s="65"/>
      <c r="L75" s="63"/>
    </row>
    <row r="76" spans="2:12" ht="15">
      <c r="B76" s="29"/>
      <c r="C76" s="67" t="s">
        <v>179</v>
      </c>
      <c r="D76" s="177"/>
      <c r="E76" s="177"/>
      <c r="F76" s="177"/>
      <c r="G76" s="177"/>
      <c r="H76" s="177"/>
      <c r="J76" s="177"/>
      <c r="K76" s="177"/>
      <c r="L76" s="178"/>
    </row>
    <row r="77" spans="2:12" s="1" customFormat="1" ht="22.5" customHeight="1">
      <c r="B77" s="43"/>
      <c r="C77" s="65"/>
      <c r="D77" s="65"/>
      <c r="E77" s="418" t="s">
        <v>2116</v>
      </c>
      <c r="F77" s="417"/>
      <c r="G77" s="417"/>
      <c r="H77" s="417"/>
      <c r="I77" s="176"/>
      <c r="J77" s="65"/>
      <c r="K77" s="65"/>
      <c r="L77" s="63"/>
    </row>
    <row r="78" spans="2:12" s="1" customFormat="1" ht="14.45" customHeight="1">
      <c r="B78" s="43"/>
      <c r="C78" s="67" t="s">
        <v>185</v>
      </c>
      <c r="D78" s="65"/>
      <c r="E78" s="65"/>
      <c r="F78" s="65"/>
      <c r="G78" s="65"/>
      <c r="H78" s="65"/>
      <c r="I78" s="176"/>
      <c r="J78" s="65"/>
      <c r="K78" s="65"/>
      <c r="L78" s="63"/>
    </row>
    <row r="79" spans="2:12" s="1" customFormat="1" ht="23.25" customHeight="1">
      <c r="B79" s="43"/>
      <c r="C79" s="65"/>
      <c r="D79" s="65"/>
      <c r="E79" s="391" t="str">
        <f>E11</f>
        <v>VON - VEDLEJŠÍ  A OSTATNÍ ROZPOČTOVÉ NÁKLADY (ZVVA)</v>
      </c>
      <c r="F79" s="417"/>
      <c r="G79" s="417"/>
      <c r="H79" s="417"/>
      <c r="I79" s="176"/>
      <c r="J79" s="65"/>
      <c r="K79" s="65"/>
      <c r="L79" s="63"/>
    </row>
    <row r="80" spans="2:12" s="1" customFormat="1" ht="6.95" customHeight="1">
      <c r="B80" s="43"/>
      <c r="C80" s="65"/>
      <c r="D80" s="65"/>
      <c r="E80" s="65"/>
      <c r="F80" s="65"/>
      <c r="G80" s="65"/>
      <c r="H80" s="65"/>
      <c r="I80" s="176"/>
      <c r="J80" s="65"/>
      <c r="K80" s="65"/>
      <c r="L80" s="63"/>
    </row>
    <row r="81" spans="2:65" s="1" customFormat="1" ht="18" customHeight="1">
      <c r="B81" s="43"/>
      <c r="C81" s="67" t="s">
        <v>24</v>
      </c>
      <c r="D81" s="65"/>
      <c r="E81" s="65"/>
      <c r="F81" s="179" t="str">
        <f>F14</f>
        <v>ŠUMVALD - LIBINA</v>
      </c>
      <c r="G81" s="65"/>
      <c r="H81" s="65"/>
      <c r="I81" s="180" t="s">
        <v>26</v>
      </c>
      <c r="J81" s="75" t="str">
        <f>IF(J14="","",J14)</f>
        <v>7. 7. 2017</v>
      </c>
      <c r="K81" s="65"/>
      <c r="L81" s="63"/>
    </row>
    <row r="82" spans="2:65" s="1" customFormat="1" ht="6.95" customHeight="1">
      <c r="B82" s="43"/>
      <c r="C82" s="65"/>
      <c r="D82" s="65"/>
      <c r="E82" s="65"/>
      <c r="F82" s="65"/>
      <c r="G82" s="65"/>
      <c r="H82" s="65"/>
      <c r="I82" s="176"/>
      <c r="J82" s="65"/>
      <c r="K82" s="65"/>
      <c r="L82" s="63"/>
    </row>
    <row r="83" spans="2:65" s="1" customFormat="1" ht="15">
      <c r="B83" s="43"/>
      <c r="C83" s="67" t="s">
        <v>32</v>
      </c>
      <c r="D83" s="65"/>
      <c r="E83" s="65"/>
      <c r="F83" s="179" t="str">
        <f>E17</f>
        <v>Obec Šumvald, Obec Libina</v>
      </c>
      <c r="G83" s="65"/>
      <c r="H83" s="65"/>
      <c r="I83" s="180" t="s">
        <v>40</v>
      </c>
      <c r="J83" s="179" t="str">
        <f>E23</f>
        <v xml:space="preserve">EPROJEKT s.r.o., PŘEROV  </v>
      </c>
      <c r="K83" s="65"/>
      <c r="L83" s="63"/>
    </row>
    <row r="84" spans="2:65" s="1" customFormat="1" ht="14.45" customHeight="1">
      <c r="B84" s="43"/>
      <c r="C84" s="67" t="s">
        <v>38</v>
      </c>
      <c r="D84" s="65"/>
      <c r="E84" s="65"/>
      <c r="F84" s="179" t="str">
        <f>IF(E20="","",E20)</f>
        <v/>
      </c>
      <c r="G84" s="65"/>
      <c r="H84" s="65"/>
      <c r="I84" s="176"/>
      <c r="J84" s="65"/>
      <c r="K84" s="65"/>
      <c r="L84" s="63"/>
    </row>
    <row r="85" spans="2:65" s="1" customFormat="1" ht="10.35" customHeight="1">
      <c r="B85" s="43"/>
      <c r="C85" s="65"/>
      <c r="D85" s="65"/>
      <c r="E85" s="65"/>
      <c r="F85" s="65"/>
      <c r="G85" s="65"/>
      <c r="H85" s="65"/>
      <c r="I85" s="176"/>
      <c r="J85" s="65"/>
      <c r="K85" s="65"/>
      <c r="L85" s="63"/>
    </row>
    <row r="86" spans="2:65" s="10" customFormat="1" ht="29.25" customHeight="1">
      <c r="B86" s="181"/>
      <c r="C86" s="182" t="s">
        <v>235</v>
      </c>
      <c r="D86" s="183" t="s">
        <v>67</v>
      </c>
      <c r="E86" s="183" t="s">
        <v>63</v>
      </c>
      <c r="F86" s="183" t="s">
        <v>236</v>
      </c>
      <c r="G86" s="183" t="s">
        <v>237</v>
      </c>
      <c r="H86" s="183" t="s">
        <v>238</v>
      </c>
      <c r="I86" s="184" t="s">
        <v>239</v>
      </c>
      <c r="J86" s="183" t="s">
        <v>222</v>
      </c>
      <c r="K86" s="185" t="s">
        <v>240</v>
      </c>
      <c r="L86" s="186"/>
      <c r="M86" s="83" t="s">
        <v>241</v>
      </c>
      <c r="N86" s="84" t="s">
        <v>52</v>
      </c>
      <c r="O86" s="84" t="s">
        <v>242</v>
      </c>
      <c r="P86" s="84" t="s">
        <v>243</v>
      </c>
      <c r="Q86" s="84" t="s">
        <v>244</v>
      </c>
      <c r="R86" s="84" t="s">
        <v>245</v>
      </c>
      <c r="S86" s="84" t="s">
        <v>246</v>
      </c>
      <c r="T86" s="85" t="s">
        <v>247</v>
      </c>
    </row>
    <row r="87" spans="2:65" s="1" customFormat="1" ht="29.25" customHeight="1">
      <c r="B87" s="43"/>
      <c r="C87" s="89" t="s">
        <v>223</v>
      </c>
      <c r="D87" s="65"/>
      <c r="E87" s="65"/>
      <c r="F87" s="65"/>
      <c r="G87" s="65"/>
      <c r="H87" s="65"/>
      <c r="I87" s="176"/>
      <c r="J87" s="187">
        <f>BK87</f>
        <v>0</v>
      </c>
      <c r="K87" s="65"/>
      <c r="L87" s="63"/>
      <c r="M87" s="86"/>
      <c r="N87" s="87"/>
      <c r="O87" s="87"/>
      <c r="P87" s="188">
        <f>P88+P93</f>
        <v>0</v>
      </c>
      <c r="Q87" s="87"/>
      <c r="R87" s="188">
        <f>R88+R93</f>
        <v>0</v>
      </c>
      <c r="S87" s="87"/>
      <c r="T87" s="189">
        <f>T88+T93</f>
        <v>0</v>
      </c>
      <c r="AT87" s="25" t="s">
        <v>82</v>
      </c>
      <c r="AU87" s="25" t="s">
        <v>224</v>
      </c>
      <c r="BK87" s="190">
        <f>BK88+BK93</f>
        <v>0</v>
      </c>
    </row>
    <row r="88" spans="2:65" s="11" customFormat="1" ht="37.35" customHeight="1">
      <c r="B88" s="191"/>
      <c r="C88" s="192"/>
      <c r="D88" s="193" t="s">
        <v>82</v>
      </c>
      <c r="E88" s="194" t="s">
        <v>2170</v>
      </c>
      <c r="F88" s="194" t="s">
        <v>2171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</f>
        <v>0</v>
      </c>
      <c r="Q88" s="199"/>
      <c r="R88" s="200">
        <f>R89</f>
        <v>0</v>
      </c>
      <c r="S88" s="199"/>
      <c r="T88" s="201">
        <f>T89</f>
        <v>0</v>
      </c>
      <c r="AR88" s="202" t="s">
        <v>128</v>
      </c>
      <c r="AT88" s="203" t="s">
        <v>82</v>
      </c>
      <c r="AU88" s="203" t="s">
        <v>83</v>
      </c>
      <c r="AY88" s="202" t="s">
        <v>250</v>
      </c>
      <c r="BK88" s="204">
        <f>BK89</f>
        <v>0</v>
      </c>
    </row>
    <row r="89" spans="2:65" s="11" customFormat="1" ht="19.899999999999999" customHeight="1">
      <c r="B89" s="191"/>
      <c r="C89" s="192"/>
      <c r="D89" s="205" t="s">
        <v>82</v>
      </c>
      <c r="E89" s="206" t="s">
        <v>2172</v>
      </c>
      <c r="F89" s="206" t="s">
        <v>2173</v>
      </c>
      <c r="G89" s="192"/>
      <c r="H89" s="192"/>
      <c r="I89" s="195"/>
      <c r="J89" s="207">
        <f>BK89</f>
        <v>0</v>
      </c>
      <c r="K89" s="192"/>
      <c r="L89" s="197"/>
      <c r="M89" s="198"/>
      <c r="N89" s="199"/>
      <c r="O89" s="199"/>
      <c r="P89" s="200">
        <f>SUM(P90:P92)</f>
        <v>0</v>
      </c>
      <c r="Q89" s="199"/>
      <c r="R89" s="200">
        <f>SUM(R90:R92)</f>
        <v>0</v>
      </c>
      <c r="S89" s="199"/>
      <c r="T89" s="201">
        <f>SUM(T90:T92)</f>
        <v>0</v>
      </c>
      <c r="AR89" s="202" t="s">
        <v>128</v>
      </c>
      <c r="AT89" s="203" t="s">
        <v>82</v>
      </c>
      <c r="AU89" s="203" t="s">
        <v>45</v>
      </c>
      <c r="AY89" s="202" t="s">
        <v>250</v>
      </c>
      <c r="BK89" s="204">
        <f>SUM(BK90:BK92)</f>
        <v>0</v>
      </c>
    </row>
    <row r="90" spans="2:65" s="1" customFormat="1" ht="44.25" customHeight="1">
      <c r="B90" s="43"/>
      <c r="C90" s="208" t="s">
        <v>45</v>
      </c>
      <c r="D90" s="208" t="s">
        <v>252</v>
      </c>
      <c r="E90" s="209" t="s">
        <v>2174</v>
      </c>
      <c r="F90" s="210" t="s">
        <v>2175</v>
      </c>
      <c r="G90" s="211" t="s">
        <v>812</v>
      </c>
      <c r="H90" s="212">
        <v>1</v>
      </c>
      <c r="I90" s="213"/>
      <c r="J90" s="214">
        <f>ROUND(I90*H90,2)</f>
        <v>0</v>
      </c>
      <c r="K90" s="210" t="s">
        <v>81</v>
      </c>
      <c r="L90" s="63"/>
      <c r="M90" s="215" t="s">
        <v>81</v>
      </c>
      <c r="N90" s="216" t="s">
        <v>53</v>
      </c>
      <c r="O90" s="44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AR90" s="25" t="s">
        <v>2176</v>
      </c>
      <c r="AT90" s="25" t="s">
        <v>252</v>
      </c>
      <c r="AU90" s="25" t="s">
        <v>92</v>
      </c>
      <c r="AY90" s="25" t="s">
        <v>250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5" t="s">
        <v>45</v>
      </c>
      <c r="BK90" s="219">
        <f>ROUND(I90*H90,2)</f>
        <v>0</v>
      </c>
      <c r="BL90" s="25" t="s">
        <v>2176</v>
      </c>
      <c r="BM90" s="25" t="s">
        <v>2177</v>
      </c>
    </row>
    <row r="91" spans="2:65" s="12" customFormat="1">
      <c r="B91" s="220"/>
      <c r="C91" s="221"/>
      <c r="D91" s="222" t="s">
        <v>257</v>
      </c>
      <c r="E91" s="223" t="s">
        <v>81</v>
      </c>
      <c r="F91" s="224" t="s">
        <v>2178</v>
      </c>
      <c r="G91" s="221"/>
      <c r="H91" s="225" t="s">
        <v>81</v>
      </c>
      <c r="I91" s="226"/>
      <c r="J91" s="221"/>
      <c r="K91" s="221"/>
      <c r="L91" s="227"/>
      <c r="M91" s="228"/>
      <c r="N91" s="229"/>
      <c r="O91" s="229"/>
      <c r="P91" s="229"/>
      <c r="Q91" s="229"/>
      <c r="R91" s="229"/>
      <c r="S91" s="229"/>
      <c r="T91" s="230"/>
      <c r="AT91" s="231" t="s">
        <v>257</v>
      </c>
      <c r="AU91" s="231" t="s">
        <v>92</v>
      </c>
      <c r="AV91" s="12" t="s">
        <v>45</v>
      </c>
      <c r="AW91" s="12" t="s">
        <v>44</v>
      </c>
      <c r="AX91" s="12" t="s">
        <v>83</v>
      </c>
      <c r="AY91" s="231" t="s">
        <v>250</v>
      </c>
    </row>
    <row r="92" spans="2:65" s="13" customFormat="1">
      <c r="B92" s="232"/>
      <c r="C92" s="233"/>
      <c r="D92" s="222" t="s">
        <v>257</v>
      </c>
      <c r="E92" s="234" t="s">
        <v>81</v>
      </c>
      <c r="F92" s="235" t="s">
        <v>2179</v>
      </c>
      <c r="G92" s="233"/>
      <c r="H92" s="236">
        <v>1</v>
      </c>
      <c r="I92" s="237"/>
      <c r="J92" s="233"/>
      <c r="K92" s="233"/>
      <c r="L92" s="238"/>
      <c r="M92" s="239"/>
      <c r="N92" s="240"/>
      <c r="O92" s="240"/>
      <c r="P92" s="240"/>
      <c r="Q92" s="240"/>
      <c r="R92" s="240"/>
      <c r="S92" s="240"/>
      <c r="T92" s="241"/>
      <c r="AT92" s="242" t="s">
        <v>257</v>
      </c>
      <c r="AU92" s="242" t="s">
        <v>92</v>
      </c>
      <c r="AV92" s="13" t="s">
        <v>92</v>
      </c>
      <c r="AW92" s="13" t="s">
        <v>44</v>
      </c>
      <c r="AX92" s="13" t="s">
        <v>45</v>
      </c>
      <c r="AY92" s="242" t="s">
        <v>250</v>
      </c>
    </row>
    <row r="93" spans="2:65" s="11" customFormat="1" ht="37.35" customHeight="1">
      <c r="B93" s="191"/>
      <c r="C93" s="192"/>
      <c r="D93" s="193" t="s">
        <v>82</v>
      </c>
      <c r="E93" s="194" t="s">
        <v>2034</v>
      </c>
      <c r="F93" s="194" t="s">
        <v>2035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f>P94+P102</f>
        <v>0</v>
      </c>
      <c r="Q93" s="199"/>
      <c r="R93" s="200">
        <f>R94+R102</f>
        <v>0</v>
      </c>
      <c r="S93" s="199"/>
      <c r="T93" s="201">
        <f>T94+T102</f>
        <v>0</v>
      </c>
      <c r="AR93" s="202" t="s">
        <v>304</v>
      </c>
      <c r="AT93" s="203" t="s">
        <v>82</v>
      </c>
      <c r="AU93" s="203" t="s">
        <v>83</v>
      </c>
      <c r="AY93" s="202" t="s">
        <v>250</v>
      </c>
      <c r="BK93" s="204">
        <f>BK94+BK102</f>
        <v>0</v>
      </c>
    </row>
    <row r="94" spans="2:65" s="11" customFormat="1" ht="19.899999999999999" customHeight="1">
      <c r="B94" s="191"/>
      <c r="C94" s="192"/>
      <c r="D94" s="205" t="s">
        <v>82</v>
      </c>
      <c r="E94" s="206" t="s">
        <v>2036</v>
      </c>
      <c r="F94" s="206" t="s">
        <v>2037</v>
      </c>
      <c r="G94" s="192"/>
      <c r="H94" s="192"/>
      <c r="I94" s="195"/>
      <c r="J94" s="207">
        <f>BK94</f>
        <v>0</v>
      </c>
      <c r="K94" s="192"/>
      <c r="L94" s="197"/>
      <c r="M94" s="198"/>
      <c r="N94" s="199"/>
      <c r="O94" s="199"/>
      <c r="P94" s="200">
        <f>SUM(P95:P101)</f>
        <v>0</v>
      </c>
      <c r="Q94" s="199"/>
      <c r="R94" s="200">
        <f>SUM(R95:R101)</f>
        <v>0</v>
      </c>
      <c r="S94" s="199"/>
      <c r="T94" s="201">
        <f>SUM(T95:T101)</f>
        <v>0</v>
      </c>
      <c r="AR94" s="202" t="s">
        <v>304</v>
      </c>
      <c r="AT94" s="203" t="s">
        <v>82</v>
      </c>
      <c r="AU94" s="203" t="s">
        <v>45</v>
      </c>
      <c r="AY94" s="202" t="s">
        <v>250</v>
      </c>
      <c r="BK94" s="204">
        <f>SUM(BK95:BK101)</f>
        <v>0</v>
      </c>
    </row>
    <row r="95" spans="2:65" s="1" customFormat="1" ht="22.5" customHeight="1">
      <c r="B95" s="43"/>
      <c r="C95" s="208" t="s">
        <v>92</v>
      </c>
      <c r="D95" s="208" t="s">
        <v>252</v>
      </c>
      <c r="E95" s="209" t="s">
        <v>2180</v>
      </c>
      <c r="F95" s="210" t="s">
        <v>2181</v>
      </c>
      <c r="G95" s="211" t="s">
        <v>812</v>
      </c>
      <c r="H95" s="212">
        <v>1</v>
      </c>
      <c r="I95" s="213"/>
      <c r="J95" s="214">
        <f>ROUND(I95*H95,2)</f>
        <v>0</v>
      </c>
      <c r="K95" s="210" t="s">
        <v>81</v>
      </c>
      <c r="L95" s="63"/>
      <c r="M95" s="215" t="s">
        <v>81</v>
      </c>
      <c r="N95" s="216" t="s">
        <v>53</v>
      </c>
      <c r="O95" s="44"/>
      <c r="P95" s="217">
        <f>O95*H95</f>
        <v>0</v>
      </c>
      <c r="Q95" s="217">
        <v>0</v>
      </c>
      <c r="R95" s="217">
        <f>Q95*H95</f>
        <v>0</v>
      </c>
      <c r="S95" s="217">
        <v>0</v>
      </c>
      <c r="T95" s="218">
        <f>S95*H95</f>
        <v>0</v>
      </c>
      <c r="AR95" s="25" t="s">
        <v>2041</v>
      </c>
      <c r="AT95" s="25" t="s">
        <v>252</v>
      </c>
      <c r="AU95" s="25" t="s">
        <v>92</v>
      </c>
      <c r="AY95" s="25" t="s">
        <v>250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5" t="s">
        <v>45</v>
      </c>
      <c r="BK95" s="219">
        <f>ROUND(I95*H95,2)</f>
        <v>0</v>
      </c>
      <c r="BL95" s="25" t="s">
        <v>2041</v>
      </c>
      <c r="BM95" s="25" t="s">
        <v>2182</v>
      </c>
    </row>
    <row r="96" spans="2:65" s="12" customFormat="1">
      <c r="B96" s="220"/>
      <c r="C96" s="221"/>
      <c r="D96" s="222" t="s">
        <v>257</v>
      </c>
      <c r="E96" s="223" t="s">
        <v>81</v>
      </c>
      <c r="F96" s="224" t="s">
        <v>2183</v>
      </c>
      <c r="G96" s="221"/>
      <c r="H96" s="225" t="s">
        <v>81</v>
      </c>
      <c r="I96" s="226"/>
      <c r="J96" s="221"/>
      <c r="K96" s="221"/>
      <c r="L96" s="227"/>
      <c r="M96" s="228"/>
      <c r="N96" s="229"/>
      <c r="O96" s="229"/>
      <c r="P96" s="229"/>
      <c r="Q96" s="229"/>
      <c r="R96" s="229"/>
      <c r="S96" s="229"/>
      <c r="T96" s="230"/>
      <c r="AT96" s="231" t="s">
        <v>257</v>
      </c>
      <c r="AU96" s="231" t="s">
        <v>92</v>
      </c>
      <c r="AV96" s="12" t="s">
        <v>45</v>
      </c>
      <c r="AW96" s="12" t="s">
        <v>44</v>
      </c>
      <c r="AX96" s="12" t="s">
        <v>83</v>
      </c>
      <c r="AY96" s="231" t="s">
        <v>250</v>
      </c>
    </row>
    <row r="97" spans="2:65" s="12" customFormat="1">
      <c r="B97" s="220"/>
      <c r="C97" s="221"/>
      <c r="D97" s="222" t="s">
        <v>257</v>
      </c>
      <c r="E97" s="223" t="s">
        <v>81</v>
      </c>
      <c r="F97" s="224" t="s">
        <v>2184</v>
      </c>
      <c r="G97" s="221"/>
      <c r="H97" s="225" t="s">
        <v>81</v>
      </c>
      <c r="I97" s="226"/>
      <c r="J97" s="221"/>
      <c r="K97" s="221"/>
      <c r="L97" s="227"/>
      <c r="M97" s="228"/>
      <c r="N97" s="229"/>
      <c r="O97" s="229"/>
      <c r="P97" s="229"/>
      <c r="Q97" s="229"/>
      <c r="R97" s="229"/>
      <c r="S97" s="229"/>
      <c r="T97" s="230"/>
      <c r="AT97" s="231" t="s">
        <v>257</v>
      </c>
      <c r="AU97" s="231" t="s">
        <v>92</v>
      </c>
      <c r="AV97" s="12" t="s">
        <v>45</v>
      </c>
      <c r="AW97" s="12" t="s">
        <v>44</v>
      </c>
      <c r="AX97" s="12" t="s">
        <v>83</v>
      </c>
      <c r="AY97" s="231" t="s">
        <v>250</v>
      </c>
    </row>
    <row r="98" spans="2:65" s="12" customFormat="1">
      <c r="B98" s="220"/>
      <c r="C98" s="221"/>
      <c r="D98" s="222" t="s">
        <v>257</v>
      </c>
      <c r="E98" s="223" t="s">
        <v>81</v>
      </c>
      <c r="F98" s="224" t="s">
        <v>2185</v>
      </c>
      <c r="G98" s="221"/>
      <c r="H98" s="225" t="s">
        <v>81</v>
      </c>
      <c r="I98" s="226"/>
      <c r="J98" s="221"/>
      <c r="K98" s="221"/>
      <c r="L98" s="227"/>
      <c r="M98" s="228"/>
      <c r="N98" s="229"/>
      <c r="O98" s="229"/>
      <c r="P98" s="229"/>
      <c r="Q98" s="229"/>
      <c r="R98" s="229"/>
      <c r="S98" s="229"/>
      <c r="T98" s="230"/>
      <c r="AT98" s="231" t="s">
        <v>257</v>
      </c>
      <c r="AU98" s="231" t="s">
        <v>92</v>
      </c>
      <c r="AV98" s="12" t="s">
        <v>45</v>
      </c>
      <c r="AW98" s="12" t="s">
        <v>44</v>
      </c>
      <c r="AX98" s="12" t="s">
        <v>83</v>
      </c>
      <c r="AY98" s="231" t="s">
        <v>250</v>
      </c>
    </row>
    <row r="99" spans="2:65" s="12" customFormat="1">
      <c r="B99" s="220"/>
      <c r="C99" s="221"/>
      <c r="D99" s="222" t="s">
        <v>257</v>
      </c>
      <c r="E99" s="223" t="s">
        <v>81</v>
      </c>
      <c r="F99" s="224" t="s">
        <v>2186</v>
      </c>
      <c r="G99" s="221"/>
      <c r="H99" s="225" t="s">
        <v>81</v>
      </c>
      <c r="I99" s="226"/>
      <c r="J99" s="221"/>
      <c r="K99" s="221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257</v>
      </c>
      <c r="AU99" s="231" t="s">
        <v>92</v>
      </c>
      <c r="AV99" s="12" t="s">
        <v>45</v>
      </c>
      <c r="AW99" s="12" t="s">
        <v>44</v>
      </c>
      <c r="AX99" s="12" t="s">
        <v>83</v>
      </c>
      <c r="AY99" s="231" t="s">
        <v>250</v>
      </c>
    </row>
    <row r="100" spans="2:65" s="12" customFormat="1">
      <c r="B100" s="220"/>
      <c r="C100" s="221"/>
      <c r="D100" s="222" t="s">
        <v>257</v>
      </c>
      <c r="E100" s="223" t="s">
        <v>81</v>
      </c>
      <c r="F100" s="224" t="s">
        <v>2187</v>
      </c>
      <c r="G100" s="221"/>
      <c r="H100" s="225" t="s">
        <v>81</v>
      </c>
      <c r="I100" s="226"/>
      <c r="J100" s="221"/>
      <c r="K100" s="221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257</v>
      </c>
      <c r="AU100" s="231" t="s">
        <v>92</v>
      </c>
      <c r="AV100" s="12" t="s">
        <v>45</v>
      </c>
      <c r="AW100" s="12" t="s">
        <v>44</v>
      </c>
      <c r="AX100" s="12" t="s">
        <v>83</v>
      </c>
      <c r="AY100" s="231" t="s">
        <v>250</v>
      </c>
    </row>
    <row r="101" spans="2:65" s="13" customFormat="1">
      <c r="B101" s="232"/>
      <c r="C101" s="233"/>
      <c r="D101" s="222" t="s">
        <v>257</v>
      </c>
      <c r="E101" s="234" t="s">
        <v>81</v>
      </c>
      <c r="F101" s="235" t="s">
        <v>45</v>
      </c>
      <c r="G101" s="233"/>
      <c r="H101" s="236">
        <v>1</v>
      </c>
      <c r="I101" s="237"/>
      <c r="J101" s="233"/>
      <c r="K101" s="233"/>
      <c r="L101" s="238"/>
      <c r="M101" s="239"/>
      <c r="N101" s="240"/>
      <c r="O101" s="240"/>
      <c r="P101" s="240"/>
      <c r="Q101" s="240"/>
      <c r="R101" s="240"/>
      <c r="S101" s="240"/>
      <c r="T101" s="241"/>
      <c r="AT101" s="242" t="s">
        <v>257</v>
      </c>
      <c r="AU101" s="242" t="s">
        <v>92</v>
      </c>
      <c r="AV101" s="13" t="s">
        <v>92</v>
      </c>
      <c r="AW101" s="13" t="s">
        <v>44</v>
      </c>
      <c r="AX101" s="13" t="s">
        <v>45</v>
      </c>
      <c r="AY101" s="242" t="s">
        <v>250</v>
      </c>
    </row>
    <row r="102" spans="2:65" s="11" customFormat="1" ht="29.85" customHeight="1">
      <c r="B102" s="191"/>
      <c r="C102" s="192"/>
      <c r="D102" s="205" t="s">
        <v>82</v>
      </c>
      <c r="E102" s="206" t="s">
        <v>2090</v>
      </c>
      <c r="F102" s="206" t="s">
        <v>2091</v>
      </c>
      <c r="G102" s="192"/>
      <c r="H102" s="192"/>
      <c r="I102" s="195"/>
      <c r="J102" s="207">
        <f>BK102</f>
        <v>0</v>
      </c>
      <c r="K102" s="192"/>
      <c r="L102" s="197"/>
      <c r="M102" s="198"/>
      <c r="N102" s="199"/>
      <c r="O102" s="199"/>
      <c r="P102" s="200">
        <f>SUM(P103:P113)</f>
        <v>0</v>
      </c>
      <c r="Q102" s="199"/>
      <c r="R102" s="200">
        <f>SUM(R103:R113)</f>
        <v>0</v>
      </c>
      <c r="S102" s="199"/>
      <c r="T102" s="201">
        <f>SUM(T103:T113)</f>
        <v>0</v>
      </c>
      <c r="AR102" s="202" t="s">
        <v>304</v>
      </c>
      <c r="AT102" s="203" t="s">
        <v>82</v>
      </c>
      <c r="AU102" s="203" t="s">
        <v>45</v>
      </c>
      <c r="AY102" s="202" t="s">
        <v>250</v>
      </c>
      <c r="BK102" s="204">
        <f>SUM(BK103:BK113)</f>
        <v>0</v>
      </c>
    </row>
    <row r="103" spans="2:65" s="1" customFormat="1" ht="22.5" customHeight="1">
      <c r="B103" s="43"/>
      <c r="C103" s="208" t="s">
        <v>100</v>
      </c>
      <c r="D103" s="208" t="s">
        <v>252</v>
      </c>
      <c r="E103" s="209" t="s">
        <v>2188</v>
      </c>
      <c r="F103" s="210" t="s">
        <v>2189</v>
      </c>
      <c r="G103" s="211" t="s">
        <v>812</v>
      </c>
      <c r="H103" s="212">
        <v>1</v>
      </c>
      <c r="I103" s="213"/>
      <c r="J103" s="214">
        <f>ROUND(I103*H103,2)</f>
        <v>0</v>
      </c>
      <c r="K103" s="210" t="s">
        <v>81</v>
      </c>
      <c r="L103" s="63"/>
      <c r="M103" s="215" t="s">
        <v>81</v>
      </c>
      <c r="N103" s="216" t="s">
        <v>53</v>
      </c>
      <c r="O103" s="44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AR103" s="25" t="s">
        <v>2041</v>
      </c>
      <c r="AT103" s="25" t="s">
        <v>252</v>
      </c>
      <c r="AU103" s="25" t="s">
        <v>92</v>
      </c>
      <c r="AY103" s="25" t="s">
        <v>250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5" t="s">
        <v>45</v>
      </c>
      <c r="BK103" s="219">
        <f>ROUND(I103*H103,2)</f>
        <v>0</v>
      </c>
      <c r="BL103" s="25" t="s">
        <v>2041</v>
      </c>
      <c r="BM103" s="25" t="s">
        <v>2190</v>
      </c>
    </row>
    <row r="104" spans="2:65" s="12" customFormat="1">
      <c r="B104" s="220"/>
      <c r="C104" s="221"/>
      <c r="D104" s="222" t="s">
        <v>257</v>
      </c>
      <c r="E104" s="223" t="s">
        <v>81</v>
      </c>
      <c r="F104" s="224" t="s">
        <v>2191</v>
      </c>
      <c r="G104" s="221"/>
      <c r="H104" s="225" t="s">
        <v>81</v>
      </c>
      <c r="I104" s="226"/>
      <c r="J104" s="221"/>
      <c r="K104" s="221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257</v>
      </c>
      <c r="AU104" s="231" t="s">
        <v>92</v>
      </c>
      <c r="AV104" s="12" t="s">
        <v>45</v>
      </c>
      <c r="AW104" s="12" t="s">
        <v>44</v>
      </c>
      <c r="AX104" s="12" t="s">
        <v>83</v>
      </c>
      <c r="AY104" s="231" t="s">
        <v>250</v>
      </c>
    </row>
    <row r="105" spans="2:65" s="12" customFormat="1">
      <c r="B105" s="220"/>
      <c r="C105" s="221"/>
      <c r="D105" s="222" t="s">
        <v>257</v>
      </c>
      <c r="E105" s="223" t="s">
        <v>81</v>
      </c>
      <c r="F105" s="224" t="s">
        <v>2192</v>
      </c>
      <c r="G105" s="221"/>
      <c r="H105" s="225" t="s">
        <v>81</v>
      </c>
      <c r="I105" s="226"/>
      <c r="J105" s="221"/>
      <c r="K105" s="221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257</v>
      </c>
      <c r="AU105" s="231" t="s">
        <v>92</v>
      </c>
      <c r="AV105" s="12" t="s">
        <v>45</v>
      </c>
      <c r="AW105" s="12" t="s">
        <v>44</v>
      </c>
      <c r="AX105" s="12" t="s">
        <v>83</v>
      </c>
      <c r="AY105" s="231" t="s">
        <v>250</v>
      </c>
    </row>
    <row r="106" spans="2:65" s="12" customFormat="1">
      <c r="B106" s="220"/>
      <c r="C106" s="221"/>
      <c r="D106" s="222" t="s">
        <v>257</v>
      </c>
      <c r="E106" s="223" t="s">
        <v>81</v>
      </c>
      <c r="F106" s="224" t="s">
        <v>2193</v>
      </c>
      <c r="G106" s="221"/>
      <c r="H106" s="225" t="s">
        <v>81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257</v>
      </c>
      <c r="AU106" s="231" t="s">
        <v>92</v>
      </c>
      <c r="AV106" s="12" t="s">
        <v>45</v>
      </c>
      <c r="AW106" s="12" t="s">
        <v>44</v>
      </c>
      <c r="AX106" s="12" t="s">
        <v>83</v>
      </c>
      <c r="AY106" s="231" t="s">
        <v>250</v>
      </c>
    </row>
    <row r="107" spans="2:65" s="12" customFormat="1">
      <c r="B107" s="220"/>
      <c r="C107" s="221"/>
      <c r="D107" s="222" t="s">
        <v>257</v>
      </c>
      <c r="E107" s="223" t="s">
        <v>81</v>
      </c>
      <c r="F107" s="224" t="s">
        <v>2194</v>
      </c>
      <c r="G107" s="221"/>
      <c r="H107" s="225" t="s">
        <v>81</v>
      </c>
      <c r="I107" s="226"/>
      <c r="J107" s="221"/>
      <c r="K107" s="221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257</v>
      </c>
      <c r="AU107" s="231" t="s">
        <v>92</v>
      </c>
      <c r="AV107" s="12" t="s">
        <v>45</v>
      </c>
      <c r="AW107" s="12" t="s">
        <v>44</v>
      </c>
      <c r="AX107" s="12" t="s">
        <v>83</v>
      </c>
      <c r="AY107" s="231" t="s">
        <v>250</v>
      </c>
    </row>
    <row r="108" spans="2:65" s="13" customFormat="1">
      <c r="B108" s="232"/>
      <c r="C108" s="233"/>
      <c r="D108" s="256" t="s">
        <v>257</v>
      </c>
      <c r="E108" s="269" t="s">
        <v>81</v>
      </c>
      <c r="F108" s="270" t="s">
        <v>45</v>
      </c>
      <c r="G108" s="233"/>
      <c r="H108" s="271">
        <v>1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AT108" s="242" t="s">
        <v>257</v>
      </c>
      <c r="AU108" s="242" t="s">
        <v>92</v>
      </c>
      <c r="AV108" s="13" t="s">
        <v>92</v>
      </c>
      <c r="AW108" s="13" t="s">
        <v>44</v>
      </c>
      <c r="AX108" s="13" t="s">
        <v>45</v>
      </c>
      <c r="AY108" s="242" t="s">
        <v>250</v>
      </c>
    </row>
    <row r="109" spans="2:65" s="1" customFormat="1" ht="22.5" customHeight="1">
      <c r="B109" s="43"/>
      <c r="C109" s="208" t="s">
        <v>128</v>
      </c>
      <c r="D109" s="208" t="s">
        <v>252</v>
      </c>
      <c r="E109" s="209" t="s">
        <v>2195</v>
      </c>
      <c r="F109" s="210" t="s">
        <v>2196</v>
      </c>
      <c r="G109" s="211" t="s">
        <v>812</v>
      </c>
      <c r="H109" s="212">
        <v>1</v>
      </c>
      <c r="I109" s="213"/>
      <c r="J109" s="214">
        <f>ROUND(I109*H109,2)</f>
        <v>0</v>
      </c>
      <c r="K109" s="210" t="s">
        <v>81</v>
      </c>
      <c r="L109" s="63"/>
      <c r="M109" s="215" t="s">
        <v>81</v>
      </c>
      <c r="N109" s="216" t="s">
        <v>53</v>
      </c>
      <c r="O109" s="44"/>
      <c r="P109" s="217">
        <f>O109*H109</f>
        <v>0</v>
      </c>
      <c r="Q109" s="217">
        <v>0</v>
      </c>
      <c r="R109" s="217">
        <f>Q109*H109</f>
        <v>0</v>
      </c>
      <c r="S109" s="217">
        <v>0</v>
      </c>
      <c r="T109" s="218">
        <f>S109*H109</f>
        <v>0</v>
      </c>
      <c r="AR109" s="25" t="s">
        <v>2041</v>
      </c>
      <c r="AT109" s="25" t="s">
        <v>252</v>
      </c>
      <c r="AU109" s="25" t="s">
        <v>92</v>
      </c>
      <c r="AY109" s="25" t="s">
        <v>250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5" t="s">
        <v>45</v>
      </c>
      <c r="BK109" s="219">
        <f>ROUND(I109*H109,2)</f>
        <v>0</v>
      </c>
      <c r="BL109" s="25" t="s">
        <v>2041</v>
      </c>
      <c r="BM109" s="25" t="s">
        <v>2197</v>
      </c>
    </row>
    <row r="110" spans="2:65" s="12" customFormat="1">
      <c r="B110" s="220"/>
      <c r="C110" s="221"/>
      <c r="D110" s="222" t="s">
        <v>257</v>
      </c>
      <c r="E110" s="223" t="s">
        <v>81</v>
      </c>
      <c r="F110" s="224" t="s">
        <v>2198</v>
      </c>
      <c r="G110" s="221"/>
      <c r="H110" s="225" t="s">
        <v>81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257</v>
      </c>
      <c r="AU110" s="231" t="s">
        <v>92</v>
      </c>
      <c r="AV110" s="12" t="s">
        <v>45</v>
      </c>
      <c r="AW110" s="12" t="s">
        <v>44</v>
      </c>
      <c r="AX110" s="12" t="s">
        <v>83</v>
      </c>
      <c r="AY110" s="231" t="s">
        <v>250</v>
      </c>
    </row>
    <row r="111" spans="2:65" s="12" customFormat="1">
      <c r="B111" s="220"/>
      <c r="C111" s="221"/>
      <c r="D111" s="222" t="s">
        <v>257</v>
      </c>
      <c r="E111" s="223" t="s">
        <v>81</v>
      </c>
      <c r="F111" s="224" t="s">
        <v>2199</v>
      </c>
      <c r="G111" s="221"/>
      <c r="H111" s="225" t="s">
        <v>81</v>
      </c>
      <c r="I111" s="226"/>
      <c r="J111" s="221"/>
      <c r="K111" s="221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257</v>
      </c>
      <c r="AU111" s="231" t="s">
        <v>92</v>
      </c>
      <c r="AV111" s="12" t="s">
        <v>45</v>
      </c>
      <c r="AW111" s="12" t="s">
        <v>44</v>
      </c>
      <c r="AX111" s="12" t="s">
        <v>83</v>
      </c>
      <c r="AY111" s="231" t="s">
        <v>250</v>
      </c>
    </row>
    <row r="112" spans="2:65" s="12" customFormat="1">
      <c r="B112" s="220"/>
      <c r="C112" s="221"/>
      <c r="D112" s="222" t="s">
        <v>257</v>
      </c>
      <c r="E112" s="223" t="s">
        <v>81</v>
      </c>
      <c r="F112" s="224" t="s">
        <v>2200</v>
      </c>
      <c r="G112" s="221"/>
      <c r="H112" s="225" t="s">
        <v>81</v>
      </c>
      <c r="I112" s="226"/>
      <c r="J112" s="221"/>
      <c r="K112" s="221"/>
      <c r="L112" s="227"/>
      <c r="M112" s="228"/>
      <c r="N112" s="229"/>
      <c r="O112" s="229"/>
      <c r="P112" s="229"/>
      <c r="Q112" s="229"/>
      <c r="R112" s="229"/>
      <c r="S112" s="229"/>
      <c r="T112" s="230"/>
      <c r="AT112" s="231" t="s">
        <v>257</v>
      </c>
      <c r="AU112" s="231" t="s">
        <v>92</v>
      </c>
      <c r="AV112" s="12" t="s">
        <v>45</v>
      </c>
      <c r="AW112" s="12" t="s">
        <v>44</v>
      </c>
      <c r="AX112" s="12" t="s">
        <v>83</v>
      </c>
      <c r="AY112" s="231" t="s">
        <v>250</v>
      </c>
    </row>
    <row r="113" spans="2:51" s="13" customFormat="1">
      <c r="B113" s="232"/>
      <c r="C113" s="233"/>
      <c r="D113" s="222" t="s">
        <v>257</v>
      </c>
      <c r="E113" s="234" t="s">
        <v>81</v>
      </c>
      <c r="F113" s="235" t="s">
        <v>45</v>
      </c>
      <c r="G113" s="233"/>
      <c r="H113" s="236">
        <v>1</v>
      </c>
      <c r="I113" s="237"/>
      <c r="J113" s="233"/>
      <c r="K113" s="233"/>
      <c r="L113" s="238"/>
      <c r="M113" s="292"/>
      <c r="N113" s="293"/>
      <c r="O113" s="293"/>
      <c r="P113" s="293"/>
      <c r="Q113" s="293"/>
      <c r="R113" s="293"/>
      <c r="S113" s="293"/>
      <c r="T113" s="294"/>
      <c r="AT113" s="242" t="s">
        <v>257</v>
      </c>
      <c r="AU113" s="242" t="s">
        <v>92</v>
      </c>
      <c r="AV113" s="13" t="s">
        <v>92</v>
      </c>
      <c r="AW113" s="13" t="s">
        <v>44</v>
      </c>
      <c r="AX113" s="13" t="s">
        <v>45</v>
      </c>
      <c r="AY113" s="242" t="s">
        <v>250</v>
      </c>
    </row>
    <row r="114" spans="2:51" s="1" customFormat="1" ht="6.95" customHeight="1">
      <c r="B114" s="58"/>
      <c r="C114" s="59"/>
      <c r="D114" s="59"/>
      <c r="E114" s="59"/>
      <c r="F114" s="59"/>
      <c r="G114" s="59"/>
      <c r="H114" s="59"/>
      <c r="I114" s="152"/>
      <c r="J114" s="59"/>
      <c r="K114" s="59"/>
      <c r="L114" s="63"/>
    </row>
  </sheetData>
  <sheetProtection password="CC35" sheet="1" objects="1" scenarios="1" formatCells="0" formatColumns="0" formatRows="0" sort="0" autoFilter="0"/>
  <autoFilter ref="C86:K113"/>
  <mergeCells count="12">
    <mergeCell ref="G1:H1"/>
    <mergeCell ref="L2:V2"/>
    <mergeCell ref="E49:H49"/>
    <mergeCell ref="E51:H51"/>
    <mergeCell ref="E75:H75"/>
    <mergeCell ref="E77:H77"/>
    <mergeCell ref="E79:H79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6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156</v>
      </c>
      <c r="AZ2" s="127" t="s">
        <v>2201</v>
      </c>
      <c r="BA2" s="127" t="s">
        <v>81</v>
      </c>
      <c r="BB2" s="127" t="s">
        <v>81</v>
      </c>
      <c r="BC2" s="127" t="s">
        <v>2202</v>
      </c>
      <c r="BD2" s="127" t="s">
        <v>92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  <c r="AZ3" s="127" t="s">
        <v>2203</v>
      </c>
      <c r="BA3" s="127" t="s">
        <v>81</v>
      </c>
      <c r="BB3" s="127" t="s">
        <v>81</v>
      </c>
      <c r="BC3" s="127" t="s">
        <v>2204</v>
      </c>
      <c r="BD3" s="127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ht="22.5" customHeight="1">
      <c r="B9" s="29"/>
      <c r="C9" s="30"/>
      <c r="D9" s="30"/>
      <c r="E9" s="421" t="s">
        <v>2205</v>
      </c>
      <c r="F9" s="376"/>
      <c r="G9" s="376"/>
      <c r="H9" s="376"/>
      <c r="I9" s="129"/>
      <c r="J9" s="30"/>
      <c r="K9" s="32"/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</row>
    <row r="11" spans="1:70" s="1" customFormat="1" ht="22.5" customHeight="1">
      <c r="B11" s="43"/>
      <c r="C11" s="44"/>
      <c r="D11" s="44"/>
      <c r="E11" s="400" t="s">
        <v>2206</v>
      </c>
      <c r="F11" s="423"/>
      <c r="G11" s="423"/>
      <c r="H11" s="423"/>
      <c r="I11" s="130"/>
      <c r="J11" s="44"/>
      <c r="K11" s="47"/>
    </row>
    <row r="12" spans="1:70" s="1" customFormat="1" ht="15">
      <c r="B12" s="43"/>
      <c r="C12" s="44"/>
      <c r="D12" s="38" t="s">
        <v>191</v>
      </c>
      <c r="E12" s="44"/>
      <c r="F12" s="44"/>
      <c r="G12" s="44"/>
      <c r="H12" s="44"/>
      <c r="I12" s="130"/>
      <c r="J12" s="44"/>
      <c r="K12" s="47"/>
    </row>
    <row r="13" spans="1:70" s="1" customFormat="1" ht="36.950000000000003" customHeight="1">
      <c r="B13" s="43"/>
      <c r="C13" s="44"/>
      <c r="D13" s="44"/>
      <c r="E13" s="424" t="s">
        <v>2207</v>
      </c>
      <c r="F13" s="423"/>
      <c r="G13" s="423"/>
      <c r="H13" s="423"/>
      <c r="I13" s="130"/>
      <c r="J13" s="44"/>
      <c r="K13" s="47"/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</row>
    <row r="15" spans="1:70" s="1" customFormat="1" ht="14.45" customHeight="1">
      <c r="B15" s="43"/>
      <c r="C15" s="44"/>
      <c r="D15" s="38" t="s">
        <v>20</v>
      </c>
      <c r="E15" s="44"/>
      <c r="F15" s="36" t="s">
        <v>91</v>
      </c>
      <c r="G15" s="44"/>
      <c r="H15" s="44"/>
      <c r="I15" s="131" t="s">
        <v>22</v>
      </c>
      <c r="J15" s="36" t="s">
        <v>23</v>
      </c>
      <c r="K15" s="47"/>
    </row>
    <row r="16" spans="1:70" s="1" customFormat="1" ht="14.45" customHeight="1">
      <c r="B16" s="43"/>
      <c r="C16" s="44"/>
      <c r="D16" s="38" t="s">
        <v>24</v>
      </c>
      <c r="E16" s="44"/>
      <c r="F16" s="36" t="s">
        <v>25</v>
      </c>
      <c r="G16" s="44"/>
      <c r="H16" s="44"/>
      <c r="I16" s="131" t="s">
        <v>26</v>
      </c>
      <c r="J16" s="132" t="str">
        <f>'Rekapitulace stavby'!AN8</f>
        <v>7. 7. 2017</v>
      </c>
      <c r="K16" s="47"/>
    </row>
    <row r="17" spans="2:11" s="1" customFormat="1" ht="21.75" customHeight="1">
      <c r="B17" s="43"/>
      <c r="C17" s="44"/>
      <c r="D17" s="35" t="s">
        <v>28</v>
      </c>
      <c r="E17" s="44"/>
      <c r="F17" s="40" t="s">
        <v>29</v>
      </c>
      <c r="G17" s="44"/>
      <c r="H17" s="44"/>
      <c r="I17" s="133" t="s">
        <v>30</v>
      </c>
      <c r="J17" s="40" t="s">
        <v>31</v>
      </c>
      <c r="K17" s="47"/>
    </row>
    <row r="18" spans="2:11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</row>
    <row r="19" spans="2:11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</row>
    <row r="20" spans="2:11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</row>
    <row r="21" spans="2:11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</row>
    <row r="22" spans="2:11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</row>
    <row r="23" spans="2:11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</row>
    <row r="24" spans="2:11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</row>
    <row r="25" spans="2:11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11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11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11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11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ROUND(J93,0)</f>
        <v>0</v>
      </c>
      <c r="K31" s="47"/>
    </row>
    <row r="32" spans="2:11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ROUND(SUM(BE93:BE165), 0)</f>
        <v>0</v>
      </c>
      <c r="G34" s="44"/>
      <c r="H34" s="44"/>
      <c r="I34" s="144">
        <v>0.21</v>
      </c>
      <c r="J34" s="143">
        <f>ROUND(ROUND((SUM(BE93:BE165)),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ROUND(SUM(BF93:BF165), 0)</f>
        <v>0</v>
      </c>
      <c r="G35" s="44"/>
      <c r="H35" s="44"/>
      <c r="I35" s="144">
        <v>0.15</v>
      </c>
      <c r="J35" s="143">
        <f>ROUND(ROUND((SUM(BF93:BF165)),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ROUND(SUM(BG93:BG165),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ROUND(SUM(BH93:BH165),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ROUND(SUM(BI93:BI165),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2205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2206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191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101.1 - Stezka pro chodce a cyklisty - E1 (NV)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>ŠUMVALD - LIBINA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J93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225</v>
      </c>
      <c r="E65" s="165"/>
      <c r="F65" s="165"/>
      <c r="G65" s="165"/>
      <c r="H65" s="165"/>
      <c r="I65" s="166"/>
      <c r="J65" s="167">
        <f>J94</f>
        <v>0</v>
      </c>
      <c r="K65" s="168"/>
    </row>
    <row r="66" spans="2:12" s="9" customFormat="1" ht="19.899999999999999" customHeight="1">
      <c r="B66" s="169"/>
      <c r="C66" s="170"/>
      <c r="D66" s="171" t="s">
        <v>226</v>
      </c>
      <c r="E66" s="172"/>
      <c r="F66" s="172"/>
      <c r="G66" s="172"/>
      <c r="H66" s="172"/>
      <c r="I66" s="173"/>
      <c r="J66" s="174">
        <f>J95</f>
        <v>0</v>
      </c>
      <c r="K66" s="175"/>
    </row>
    <row r="67" spans="2:12" s="9" customFormat="1" ht="19.899999999999999" customHeight="1">
      <c r="B67" s="169"/>
      <c r="C67" s="170"/>
      <c r="D67" s="171" t="s">
        <v>230</v>
      </c>
      <c r="E67" s="172"/>
      <c r="F67" s="172"/>
      <c r="G67" s="172"/>
      <c r="H67" s="172"/>
      <c r="I67" s="173"/>
      <c r="J67" s="174">
        <f>J113</f>
        <v>0</v>
      </c>
      <c r="K67" s="175"/>
    </row>
    <row r="68" spans="2:12" s="9" customFormat="1" ht="19.899999999999999" customHeight="1">
      <c r="B68" s="169"/>
      <c r="C68" s="170"/>
      <c r="D68" s="171" t="s">
        <v>232</v>
      </c>
      <c r="E68" s="172"/>
      <c r="F68" s="172"/>
      <c r="G68" s="172"/>
      <c r="H68" s="172"/>
      <c r="I68" s="173"/>
      <c r="J68" s="174">
        <f>J143</f>
        <v>0</v>
      </c>
      <c r="K68" s="175"/>
    </row>
    <row r="69" spans="2:12" s="9" customFormat="1" ht="19.899999999999999" customHeight="1">
      <c r="B69" s="169"/>
      <c r="C69" s="170"/>
      <c r="D69" s="171" t="s">
        <v>233</v>
      </c>
      <c r="E69" s="172"/>
      <c r="F69" s="172"/>
      <c r="G69" s="172"/>
      <c r="H69" s="172"/>
      <c r="I69" s="173"/>
      <c r="J69" s="174">
        <f>J164</f>
        <v>0</v>
      </c>
      <c r="K69" s="175"/>
    </row>
    <row r="70" spans="2:12" s="1" customFormat="1" ht="21.75" customHeight="1">
      <c r="B70" s="43"/>
      <c r="C70" s="44"/>
      <c r="D70" s="44"/>
      <c r="E70" s="44"/>
      <c r="F70" s="44"/>
      <c r="G70" s="44"/>
      <c r="H70" s="44"/>
      <c r="I70" s="130"/>
      <c r="J70" s="44"/>
      <c r="K70" s="47"/>
    </row>
    <row r="71" spans="2:12" s="1" customFormat="1" ht="6.95" customHeight="1">
      <c r="B71" s="58"/>
      <c r="C71" s="59"/>
      <c r="D71" s="59"/>
      <c r="E71" s="59"/>
      <c r="F71" s="59"/>
      <c r="G71" s="59"/>
      <c r="H71" s="59"/>
      <c r="I71" s="152"/>
      <c r="J71" s="59"/>
      <c r="K71" s="60"/>
    </row>
    <row r="75" spans="2:12" s="1" customFormat="1" ht="6.95" customHeight="1">
      <c r="B75" s="61"/>
      <c r="C75" s="62"/>
      <c r="D75" s="62"/>
      <c r="E75" s="62"/>
      <c r="F75" s="62"/>
      <c r="G75" s="62"/>
      <c r="H75" s="62"/>
      <c r="I75" s="155"/>
      <c r="J75" s="62"/>
      <c r="K75" s="62"/>
      <c r="L75" s="63"/>
    </row>
    <row r="76" spans="2:12" s="1" customFormat="1" ht="36.950000000000003" customHeight="1">
      <c r="B76" s="43"/>
      <c r="C76" s="64" t="s">
        <v>234</v>
      </c>
      <c r="D76" s="65"/>
      <c r="E76" s="65"/>
      <c r="F76" s="65"/>
      <c r="G76" s="65"/>
      <c r="H76" s="65"/>
      <c r="I76" s="176"/>
      <c r="J76" s="65"/>
      <c r="K76" s="65"/>
      <c r="L76" s="63"/>
    </row>
    <row r="77" spans="2:12" s="1" customFormat="1" ht="6.95" customHeight="1">
      <c r="B77" s="43"/>
      <c r="C77" s="65"/>
      <c r="D77" s="65"/>
      <c r="E77" s="65"/>
      <c r="F77" s="65"/>
      <c r="G77" s="65"/>
      <c r="H77" s="65"/>
      <c r="I77" s="176"/>
      <c r="J77" s="65"/>
      <c r="K77" s="65"/>
      <c r="L77" s="63"/>
    </row>
    <row r="78" spans="2:12" s="1" customFormat="1" ht="14.45" customHeight="1">
      <c r="B78" s="43"/>
      <c r="C78" s="67" t="s">
        <v>18</v>
      </c>
      <c r="D78" s="65"/>
      <c r="E78" s="65"/>
      <c r="F78" s="65"/>
      <c r="G78" s="65"/>
      <c r="H78" s="65"/>
      <c r="I78" s="176"/>
      <c r="J78" s="65"/>
      <c r="K78" s="65"/>
      <c r="L78" s="63"/>
    </row>
    <row r="79" spans="2:12" s="1" customFormat="1" ht="22.5" customHeight="1">
      <c r="B79" s="43"/>
      <c r="C79" s="65"/>
      <c r="D79" s="65"/>
      <c r="E79" s="418" t="str">
        <f>E7</f>
        <v>STEZKA PRO CHODCE A CYKLISTY ŠUMVALD - LIBINA  ( dělené výdaje)</v>
      </c>
      <c r="F79" s="425"/>
      <c r="G79" s="425"/>
      <c r="H79" s="425"/>
      <c r="I79" s="176"/>
      <c r="J79" s="65"/>
      <c r="K79" s="65"/>
      <c r="L79" s="63"/>
    </row>
    <row r="80" spans="2:12" ht="15">
      <c r="B80" s="29"/>
      <c r="C80" s="67" t="s">
        <v>179</v>
      </c>
      <c r="D80" s="177"/>
      <c r="E80" s="177"/>
      <c r="F80" s="177"/>
      <c r="G80" s="177"/>
      <c r="H80" s="177"/>
      <c r="J80" s="177"/>
      <c r="K80" s="177"/>
      <c r="L80" s="178"/>
    </row>
    <row r="81" spans="2:65" ht="22.5" customHeight="1">
      <c r="B81" s="29"/>
      <c r="C81" s="177"/>
      <c r="D81" s="177"/>
      <c r="E81" s="418" t="s">
        <v>2205</v>
      </c>
      <c r="F81" s="419"/>
      <c r="G81" s="419"/>
      <c r="H81" s="419"/>
      <c r="J81" s="177"/>
      <c r="K81" s="177"/>
      <c r="L81" s="178"/>
    </row>
    <row r="82" spans="2:65" ht="15">
      <c r="B82" s="29"/>
      <c r="C82" s="67" t="s">
        <v>185</v>
      </c>
      <c r="D82" s="177"/>
      <c r="E82" s="177"/>
      <c r="F82" s="177"/>
      <c r="G82" s="177"/>
      <c r="H82" s="177"/>
      <c r="J82" s="177"/>
      <c r="K82" s="177"/>
      <c r="L82" s="178"/>
    </row>
    <row r="83" spans="2:65" s="1" customFormat="1" ht="22.5" customHeight="1">
      <c r="B83" s="43"/>
      <c r="C83" s="65"/>
      <c r="D83" s="65"/>
      <c r="E83" s="416" t="s">
        <v>2206</v>
      </c>
      <c r="F83" s="417"/>
      <c r="G83" s="417"/>
      <c r="H83" s="417"/>
      <c r="I83" s="176"/>
      <c r="J83" s="65"/>
      <c r="K83" s="65"/>
      <c r="L83" s="63"/>
    </row>
    <row r="84" spans="2:65" s="1" customFormat="1" ht="14.45" customHeight="1">
      <c r="B84" s="43"/>
      <c r="C84" s="67" t="s">
        <v>191</v>
      </c>
      <c r="D84" s="65"/>
      <c r="E84" s="65"/>
      <c r="F84" s="65"/>
      <c r="G84" s="65"/>
      <c r="H84" s="65"/>
      <c r="I84" s="176"/>
      <c r="J84" s="65"/>
      <c r="K84" s="65"/>
      <c r="L84" s="63"/>
    </row>
    <row r="85" spans="2:65" s="1" customFormat="1" ht="23.25" customHeight="1">
      <c r="B85" s="43"/>
      <c r="C85" s="65"/>
      <c r="D85" s="65"/>
      <c r="E85" s="391" t="str">
        <f>E13</f>
        <v>SO 101.1 - Stezka pro chodce a cyklisty - E1 (NV)</v>
      </c>
      <c r="F85" s="417"/>
      <c r="G85" s="417"/>
      <c r="H85" s="417"/>
      <c r="I85" s="176"/>
      <c r="J85" s="65"/>
      <c r="K85" s="65"/>
      <c r="L85" s="63"/>
    </row>
    <row r="86" spans="2:65" s="1" customFormat="1" ht="6.95" customHeight="1">
      <c r="B86" s="43"/>
      <c r="C86" s="65"/>
      <c r="D86" s="65"/>
      <c r="E86" s="65"/>
      <c r="F86" s="65"/>
      <c r="G86" s="65"/>
      <c r="H86" s="65"/>
      <c r="I86" s="176"/>
      <c r="J86" s="65"/>
      <c r="K86" s="65"/>
      <c r="L86" s="63"/>
    </row>
    <row r="87" spans="2:65" s="1" customFormat="1" ht="18" customHeight="1">
      <c r="B87" s="43"/>
      <c r="C87" s="67" t="s">
        <v>24</v>
      </c>
      <c r="D87" s="65"/>
      <c r="E87" s="65"/>
      <c r="F87" s="179" t="str">
        <f>F16</f>
        <v>ŠUMVALD - LIBINA</v>
      </c>
      <c r="G87" s="65"/>
      <c r="H87" s="65"/>
      <c r="I87" s="180" t="s">
        <v>26</v>
      </c>
      <c r="J87" s="75" t="str">
        <f>IF(J16="","",J16)</f>
        <v>7. 7. 2017</v>
      </c>
      <c r="K87" s="65"/>
      <c r="L87" s="63"/>
    </row>
    <row r="88" spans="2:65" s="1" customFormat="1" ht="6.95" customHeight="1">
      <c r="B88" s="43"/>
      <c r="C88" s="65"/>
      <c r="D88" s="65"/>
      <c r="E88" s="65"/>
      <c r="F88" s="65"/>
      <c r="G88" s="65"/>
      <c r="H88" s="65"/>
      <c r="I88" s="176"/>
      <c r="J88" s="65"/>
      <c r="K88" s="65"/>
      <c r="L88" s="63"/>
    </row>
    <row r="89" spans="2:65" s="1" customFormat="1" ht="15">
      <c r="B89" s="43"/>
      <c r="C89" s="67" t="s">
        <v>32</v>
      </c>
      <c r="D89" s="65"/>
      <c r="E89" s="65"/>
      <c r="F89" s="179" t="str">
        <f>E19</f>
        <v>Obec Šumvald, Obec Libina</v>
      </c>
      <c r="G89" s="65"/>
      <c r="H89" s="65"/>
      <c r="I89" s="180" t="s">
        <v>40</v>
      </c>
      <c r="J89" s="179" t="str">
        <f>E25</f>
        <v xml:space="preserve">EPROJEKT s.r.o., PŘEROV  </v>
      </c>
      <c r="K89" s="65"/>
      <c r="L89" s="63"/>
    </row>
    <row r="90" spans="2:65" s="1" customFormat="1" ht="14.45" customHeight="1">
      <c r="B90" s="43"/>
      <c r="C90" s="67" t="s">
        <v>38</v>
      </c>
      <c r="D90" s="65"/>
      <c r="E90" s="65"/>
      <c r="F90" s="179" t="str">
        <f>IF(E22="","",E22)</f>
        <v/>
      </c>
      <c r="G90" s="65"/>
      <c r="H90" s="65"/>
      <c r="I90" s="176"/>
      <c r="J90" s="65"/>
      <c r="K90" s="65"/>
      <c r="L90" s="63"/>
    </row>
    <row r="91" spans="2:65" s="1" customFormat="1" ht="10.35" customHeight="1">
      <c r="B91" s="43"/>
      <c r="C91" s="65"/>
      <c r="D91" s="65"/>
      <c r="E91" s="65"/>
      <c r="F91" s="65"/>
      <c r="G91" s="65"/>
      <c r="H91" s="65"/>
      <c r="I91" s="176"/>
      <c r="J91" s="65"/>
      <c r="K91" s="65"/>
      <c r="L91" s="63"/>
    </row>
    <row r="92" spans="2:65" s="10" customFormat="1" ht="29.25" customHeight="1">
      <c r="B92" s="181"/>
      <c r="C92" s="182" t="s">
        <v>235</v>
      </c>
      <c r="D92" s="183" t="s">
        <v>67</v>
      </c>
      <c r="E92" s="183" t="s">
        <v>63</v>
      </c>
      <c r="F92" s="183" t="s">
        <v>236</v>
      </c>
      <c r="G92" s="183" t="s">
        <v>237</v>
      </c>
      <c r="H92" s="183" t="s">
        <v>238</v>
      </c>
      <c r="I92" s="184" t="s">
        <v>239</v>
      </c>
      <c r="J92" s="183" t="s">
        <v>222</v>
      </c>
      <c r="K92" s="185" t="s">
        <v>240</v>
      </c>
      <c r="L92" s="186"/>
      <c r="M92" s="83" t="s">
        <v>241</v>
      </c>
      <c r="N92" s="84" t="s">
        <v>52</v>
      </c>
      <c r="O92" s="84" t="s">
        <v>242</v>
      </c>
      <c r="P92" s="84" t="s">
        <v>243</v>
      </c>
      <c r="Q92" s="84" t="s">
        <v>244</v>
      </c>
      <c r="R92" s="84" t="s">
        <v>245</v>
      </c>
      <c r="S92" s="84" t="s">
        <v>246</v>
      </c>
      <c r="T92" s="85" t="s">
        <v>247</v>
      </c>
    </row>
    <row r="93" spans="2:65" s="1" customFormat="1" ht="29.25" customHeight="1">
      <c r="B93" s="43"/>
      <c r="C93" s="89" t="s">
        <v>223</v>
      </c>
      <c r="D93" s="65"/>
      <c r="E93" s="65"/>
      <c r="F93" s="65"/>
      <c r="G93" s="65"/>
      <c r="H93" s="65"/>
      <c r="I93" s="176"/>
      <c r="J93" s="187">
        <f>BK93</f>
        <v>0</v>
      </c>
      <c r="K93" s="65"/>
      <c r="L93" s="63"/>
      <c r="M93" s="86"/>
      <c r="N93" s="87"/>
      <c r="O93" s="87"/>
      <c r="P93" s="188">
        <f>P94</f>
        <v>0</v>
      </c>
      <c r="Q93" s="87"/>
      <c r="R93" s="188">
        <f>R94</f>
        <v>2.989E-2</v>
      </c>
      <c r="S93" s="87"/>
      <c r="T93" s="189">
        <f>T94</f>
        <v>2.64</v>
      </c>
      <c r="AT93" s="25" t="s">
        <v>82</v>
      </c>
      <c r="AU93" s="25" t="s">
        <v>224</v>
      </c>
      <c r="BK93" s="190">
        <f>BK94</f>
        <v>0</v>
      </c>
    </row>
    <row r="94" spans="2:65" s="11" customFormat="1" ht="37.35" customHeight="1">
      <c r="B94" s="191"/>
      <c r="C94" s="192"/>
      <c r="D94" s="193" t="s">
        <v>82</v>
      </c>
      <c r="E94" s="194" t="s">
        <v>248</v>
      </c>
      <c r="F94" s="194" t="s">
        <v>249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P95+P113+P143+P164</f>
        <v>0</v>
      </c>
      <c r="Q94" s="199"/>
      <c r="R94" s="200">
        <f>R95+R113+R143+R164</f>
        <v>2.989E-2</v>
      </c>
      <c r="S94" s="199"/>
      <c r="T94" s="201">
        <f>T95+T113+T143+T164</f>
        <v>2.64</v>
      </c>
      <c r="AR94" s="202" t="s">
        <v>45</v>
      </c>
      <c r="AT94" s="203" t="s">
        <v>82</v>
      </c>
      <c r="AU94" s="203" t="s">
        <v>83</v>
      </c>
      <c r="AY94" s="202" t="s">
        <v>250</v>
      </c>
      <c r="BK94" s="204">
        <f>BK95+BK113+BK143+BK164</f>
        <v>0</v>
      </c>
    </row>
    <row r="95" spans="2:65" s="11" customFormat="1" ht="19.899999999999999" customHeight="1">
      <c r="B95" s="191"/>
      <c r="C95" s="192"/>
      <c r="D95" s="205" t="s">
        <v>82</v>
      </c>
      <c r="E95" s="206" t="s">
        <v>45</v>
      </c>
      <c r="F95" s="206" t="s">
        <v>251</v>
      </c>
      <c r="G95" s="192"/>
      <c r="H95" s="192"/>
      <c r="I95" s="195"/>
      <c r="J95" s="207">
        <f>BK95</f>
        <v>0</v>
      </c>
      <c r="K95" s="192"/>
      <c r="L95" s="197"/>
      <c r="M95" s="198"/>
      <c r="N95" s="199"/>
      <c r="O95" s="199"/>
      <c r="P95" s="200">
        <f>SUM(P96:P112)</f>
        <v>0</v>
      </c>
      <c r="Q95" s="199"/>
      <c r="R95" s="200">
        <f>SUM(R96:R112)</f>
        <v>0</v>
      </c>
      <c r="S95" s="199"/>
      <c r="T95" s="201">
        <f>SUM(T96:T112)</f>
        <v>0</v>
      </c>
      <c r="AR95" s="202" t="s">
        <v>45</v>
      </c>
      <c r="AT95" s="203" t="s">
        <v>82</v>
      </c>
      <c r="AU95" s="203" t="s">
        <v>45</v>
      </c>
      <c r="AY95" s="202" t="s">
        <v>250</v>
      </c>
      <c r="BK95" s="204">
        <f>SUM(BK96:BK112)</f>
        <v>0</v>
      </c>
    </row>
    <row r="96" spans="2:65" s="1" customFormat="1" ht="22.5" customHeight="1">
      <c r="B96" s="43"/>
      <c r="C96" s="208" t="s">
        <v>45</v>
      </c>
      <c r="D96" s="208" t="s">
        <v>252</v>
      </c>
      <c r="E96" s="209" t="s">
        <v>461</v>
      </c>
      <c r="F96" s="210" t="s">
        <v>462</v>
      </c>
      <c r="G96" s="211" t="s">
        <v>255</v>
      </c>
      <c r="H96" s="212">
        <v>151</v>
      </c>
      <c r="I96" s="213"/>
      <c r="J96" s="214">
        <f>ROUND(I96*H96,2)</f>
        <v>0</v>
      </c>
      <c r="K96" s="210" t="s">
        <v>277</v>
      </c>
      <c r="L96" s="63"/>
      <c r="M96" s="215" t="s">
        <v>81</v>
      </c>
      <c r="N96" s="216" t="s">
        <v>53</v>
      </c>
      <c r="O96" s="44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AR96" s="25" t="s">
        <v>128</v>
      </c>
      <c r="AT96" s="25" t="s">
        <v>252</v>
      </c>
      <c r="AU96" s="25" t="s">
        <v>92</v>
      </c>
      <c r="AY96" s="25" t="s">
        <v>250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5" t="s">
        <v>45</v>
      </c>
      <c r="BK96" s="219">
        <f>ROUND(I96*H96,2)</f>
        <v>0</v>
      </c>
      <c r="BL96" s="25" t="s">
        <v>128</v>
      </c>
      <c r="BM96" s="25" t="s">
        <v>463</v>
      </c>
    </row>
    <row r="97" spans="2:51" s="12" customFormat="1">
      <c r="B97" s="220"/>
      <c r="C97" s="221"/>
      <c r="D97" s="222" t="s">
        <v>257</v>
      </c>
      <c r="E97" s="223" t="s">
        <v>81</v>
      </c>
      <c r="F97" s="224" t="s">
        <v>258</v>
      </c>
      <c r="G97" s="221"/>
      <c r="H97" s="225" t="s">
        <v>81</v>
      </c>
      <c r="I97" s="226"/>
      <c r="J97" s="221"/>
      <c r="K97" s="221"/>
      <c r="L97" s="227"/>
      <c r="M97" s="228"/>
      <c r="N97" s="229"/>
      <c r="O97" s="229"/>
      <c r="P97" s="229"/>
      <c r="Q97" s="229"/>
      <c r="R97" s="229"/>
      <c r="S97" s="229"/>
      <c r="T97" s="230"/>
      <c r="AT97" s="231" t="s">
        <v>257</v>
      </c>
      <c r="AU97" s="231" t="s">
        <v>92</v>
      </c>
      <c r="AV97" s="12" t="s">
        <v>45</v>
      </c>
      <c r="AW97" s="12" t="s">
        <v>44</v>
      </c>
      <c r="AX97" s="12" t="s">
        <v>83</v>
      </c>
      <c r="AY97" s="231" t="s">
        <v>250</v>
      </c>
    </row>
    <row r="98" spans="2:51" s="12" customFormat="1">
      <c r="B98" s="220"/>
      <c r="C98" s="221"/>
      <c r="D98" s="222" t="s">
        <v>257</v>
      </c>
      <c r="E98" s="223" t="s">
        <v>81</v>
      </c>
      <c r="F98" s="224" t="s">
        <v>259</v>
      </c>
      <c r="G98" s="221"/>
      <c r="H98" s="225" t="s">
        <v>81</v>
      </c>
      <c r="I98" s="226"/>
      <c r="J98" s="221"/>
      <c r="K98" s="221"/>
      <c r="L98" s="227"/>
      <c r="M98" s="228"/>
      <c r="N98" s="229"/>
      <c r="O98" s="229"/>
      <c r="P98" s="229"/>
      <c r="Q98" s="229"/>
      <c r="R98" s="229"/>
      <c r="S98" s="229"/>
      <c r="T98" s="230"/>
      <c r="AT98" s="231" t="s">
        <v>257</v>
      </c>
      <c r="AU98" s="231" t="s">
        <v>92</v>
      </c>
      <c r="AV98" s="12" t="s">
        <v>45</v>
      </c>
      <c r="AW98" s="12" t="s">
        <v>44</v>
      </c>
      <c r="AX98" s="12" t="s">
        <v>83</v>
      </c>
      <c r="AY98" s="231" t="s">
        <v>250</v>
      </c>
    </row>
    <row r="99" spans="2:51" s="12" customFormat="1">
      <c r="B99" s="220"/>
      <c r="C99" s="221"/>
      <c r="D99" s="222" t="s">
        <v>257</v>
      </c>
      <c r="E99" s="223" t="s">
        <v>81</v>
      </c>
      <c r="F99" s="224" t="s">
        <v>260</v>
      </c>
      <c r="G99" s="221"/>
      <c r="H99" s="225" t="s">
        <v>81</v>
      </c>
      <c r="I99" s="226"/>
      <c r="J99" s="221"/>
      <c r="K99" s="221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257</v>
      </c>
      <c r="AU99" s="231" t="s">
        <v>92</v>
      </c>
      <c r="AV99" s="12" t="s">
        <v>45</v>
      </c>
      <c r="AW99" s="12" t="s">
        <v>44</v>
      </c>
      <c r="AX99" s="12" t="s">
        <v>83</v>
      </c>
      <c r="AY99" s="231" t="s">
        <v>250</v>
      </c>
    </row>
    <row r="100" spans="2:51" s="12" customFormat="1">
      <c r="B100" s="220"/>
      <c r="C100" s="221"/>
      <c r="D100" s="222" t="s">
        <v>257</v>
      </c>
      <c r="E100" s="223" t="s">
        <v>81</v>
      </c>
      <c r="F100" s="224" t="s">
        <v>2208</v>
      </c>
      <c r="G100" s="221"/>
      <c r="H100" s="225" t="s">
        <v>81</v>
      </c>
      <c r="I100" s="226"/>
      <c r="J100" s="221"/>
      <c r="K100" s="221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257</v>
      </c>
      <c r="AU100" s="231" t="s">
        <v>92</v>
      </c>
      <c r="AV100" s="12" t="s">
        <v>45</v>
      </c>
      <c r="AW100" s="12" t="s">
        <v>44</v>
      </c>
      <c r="AX100" s="12" t="s">
        <v>83</v>
      </c>
      <c r="AY100" s="231" t="s">
        <v>250</v>
      </c>
    </row>
    <row r="101" spans="2:51" s="12" customFormat="1">
      <c r="B101" s="220"/>
      <c r="C101" s="221"/>
      <c r="D101" s="222" t="s">
        <v>257</v>
      </c>
      <c r="E101" s="223" t="s">
        <v>81</v>
      </c>
      <c r="F101" s="224" t="s">
        <v>262</v>
      </c>
      <c r="G101" s="221"/>
      <c r="H101" s="225" t="s">
        <v>81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257</v>
      </c>
      <c r="AU101" s="231" t="s">
        <v>92</v>
      </c>
      <c r="AV101" s="12" t="s">
        <v>45</v>
      </c>
      <c r="AW101" s="12" t="s">
        <v>44</v>
      </c>
      <c r="AX101" s="12" t="s">
        <v>83</v>
      </c>
      <c r="AY101" s="231" t="s">
        <v>250</v>
      </c>
    </row>
    <row r="102" spans="2:51" s="12" customFormat="1">
      <c r="B102" s="220"/>
      <c r="C102" s="221"/>
      <c r="D102" s="222" t="s">
        <v>257</v>
      </c>
      <c r="E102" s="223" t="s">
        <v>81</v>
      </c>
      <c r="F102" s="224" t="s">
        <v>263</v>
      </c>
      <c r="G102" s="221"/>
      <c r="H102" s="225" t="s">
        <v>81</v>
      </c>
      <c r="I102" s="226"/>
      <c r="J102" s="221"/>
      <c r="K102" s="221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257</v>
      </c>
      <c r="AU102" s="231" t="s">
        <v>92</v>
      </c>
      <c r="AV102" s="12" t="s">
        <v>45</v>
      </c>
      <c r="AW102" s="12" t="s">
        <v>44</v>
      </c>
      <c r="AX102" s="12" t="s">
        <v>83</v>
      </c>
      <c r="AY102" s="231" t="s">
        <v>250</v>
      </c>
    </row>
    <row r="103" spans="2:51" s="12" customFormat="1">
      <c r="B103" s="220"/>
      <c r="C103" s="221"/>
      <c r="D103" s="222" t="s">
        <v>257</v>
      </c>
      <c r="E103" s="223" t="s">
        <v>81</v>
      </c>
      <c r="F103" s="224" t="s">
        <v>264</v>
      </c>
      <c r="G103" s="221"/>
      <c r="H103" s="225" t="s">
        <v>81</v>
      </c>
      <c r="I103" s="226"/>
      <c r="J103" s="221"/>
      <c r="K103" s="221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257</v>
      </c>
      <c r="AU103" s="231" t="s">
        <v>92</v>
      </c>
      <c r="AV103" s="12" t="s">
        <v>45</v>
      </c>
      <c r="AW103" s="12" t="s">
        <v>44</v>
      </c>
      <c r="AX103" s="12" t="s">
        <v>83</v>
      </c>
      <c r="AY103" s="231" t="s">
        <v>250</v>
      </c>
    </row>
    <row r="104" spans="2:51" s="12" customFormat="1">
      <c r="B104" s="220"/>
      <c r="C104" s="221"/>
      <c r="D104" s="222" t="s">
        <v>257</v>
      </c>
      <c r="E104" s="223" t="s">
        <v>81</v>
      </c>
      <c r="F104" s="224" t="s">
        <v>265</v>
      </c>
      <c r="G104" s="221"/>
      <c r="H104" s="225" t="s">
        <v>81</v>
      </c>
      <c r="I104" s="226"/>
      <c r="J104" s="221"/>
      <c r="K104" s="221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257</v>
      </c>
      <c r="AU104" s="231" t="s">
        <v>92</v>
      </c>
      <c r="AV104" s="12" t="s">
        <v>45</v>
      </c>
      <c r="AW104" s="12" t="s">
        <v>44</v>
      </c>
      <c r="AX104" s="12" t="s">
        <v>83</v>
      </c>
      <c r="AY104" s="231" t="s">
        <v>250</v>
      </c>
    </row>
    <row r="105" spans="2:51" s="12" customFormat="1">
      <c r="B105" s="220"/>
      <c r="C105" s="221"/>
      <c r="D105" s="222" t="s">
        <v>257</v>
      </c>
      <c r="E105" s="223" t="s">
        <v>81</v>
      </c>
      <c r="F105" s="224" t="s">
        <v>267</v>
      </c>
      <c r="G105" s="221"/>
      <c r="H105" s="225" t="s">
        <v>81</v>
      </c>
      <c r="I105" s="226"/>
      <c r="J105" s="221"/>
      <c r="K105" s="221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257</v>
      </c>
      <c r="AU105" s="231" t="s">
        <v>92</v>
      </c>
      <c r="AV105" s="12" t="s">
        <v>45</v>
      </c>
      <c r="AW105" s="12" t="s">
        <v>44</v>
      </c>
      <c r="AX105" s="12" t="s">
        <v>83</v>
      </c>
      <c r="AY105" s="231" t="s">
        <v>250</v>
      </c>
    </row>
    <row r="106" spans="2:51" s="12" customFormat="1">
      <c r="B106" s="220"/>
      <c r="C106" s="221"/>
      <c r="D106" s="222" t="s">
        <v>257</v>
      </c>
      <c r="E106" s="223" t="s">
        <v>81</v>
      </c>
      <c r="F106" s="224" t="s">
        <v>268</v>
      </c>
      <c r="G106" s="221"/>
      <c r="H106" s="225" t="s">
        <v>81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257</v>
      </c>
      <c r="AU106" s="231" t="s">
        <v>92</v>
      </c>
      <c r="AV106" s="12" t="s">
        <v>45</v>
      </c>
      <c r="AW106" s="12" t="s">
        <v>44</v>
      </c>
      <c r="AX106" s="12" t="s">
        <v>83</v>
      </c>
      <c r="AY106" s="231" t="s">
        <v>250</v>
      </c>
    </row>
    <row r="107" spans="2:51" s="13" customFormat="1">
      <c r="B107" s="232"/>
      <c r="C107" s="233"/>
      <c r="D107" s="222" t="s">
        <v>257</v>
      </c>
      <c r="E107" s="234" t="s">
        <v>81</v>
      </c>
      <c r="F107" s="235" t="s">
        <v>83</v>
      </c>
      <c r="G107" s="233"/>
      <c r="H107" s="236">
        <v>0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AT107" s="242" t="s">
        <v>257</v>
      </c>
      <c r="AU107" s="242" t="s">
        <v>92</v>
      </c>
      <c r="AV107" s="13" t="s">
        <v>92</v>
      </c>
      <c r="AW107" s="13" t="s">
        <v>44</v>
      </c>
      <c r="AX107" s="13" t="s">
        <v>83</v>
      </c>
      <c r="AY107" s="242" t="s">
        <v>250</v>
      </c>
    </row>
    <row r="108" spans="2:51" s="14" customFormat="1">
      <c r="B108" s="243"/>
      <c r="C108" s="244"/>
      <c r="D108" s="222" t="s">
        <v>257</v>
      </c>
      <c r="E108" s="245" t="s">
        <v>81</v>
      </c>
      <c r="F108" s="246" t="s">
        <v>2209</v>
      </c>
      <c r="G108" s="244"/>
      <c r="H108" s="247">
        <v>0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AT108" s="253" t="s">
        <v>257</v>
      </c>
      <c r="AU108" s="253" t="s">
        <v>92</v>
      </c>
      <c r="AV108" s="14" t="s">
        <v>100</v>
      </c>
      <c r="AW108" s="14" t="s">
        <v>44</v>
      </c>
      <c r="AX108" s="14" t="s">
        <v>83</v>
      </c>
      <c r="AY108" s="253" t="s">
        <v>250</v>
      </c>
    </row>
    <row r="109" spans="2:51" s="12" customFormat="1">
      <c r="B109" s="220"/>
      <c r="C109" s="221"/>
      <c r="D109" s="222" t="s">
        <v>257</v>
      </c>
      <c r="E109" s="223" t="s">
        <v>81</v>
      </c>
      <c r="F109" s="224" t="s">
        <v>464</v>
      </c>
      <c r="G109" s="221"/>
      <c r="H109" s="225" t="s">
        <v>81</v>
      </c>
      <c r="I109" s="226"/>
      <c r="J109" s="221"/>
      <c r="K109" s="221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257</v>
      </c>
      <c r="AU109" s="231" t="s">
        <v>92</v>
      </c>
      <c r="AV109" s="12" t="s">
        <v>45</v>
      </c>
      <c r="AW109" s="12" t="s">
        <v>44</v>
      </c>
      <c r="AX109" s="12" t="s">
        <v>83</v>
      </c>
      <c r="AY109" s="231" t="s">
        <v>250</v>
      </c>
    </row>
    <row r="110" spans="2:51" s="12" customFormat="1">
      <c r="B110" s="220"/>
      <c r="C110" s="221"/>
      <c r="D110" s="222" t="s">
        <v>257</v>
      </c>
      <c r="E110" s="223" t="s">
        <v>81</v>
      </c>
      <c r="F110" s="224" t="s">
        <v>2120</v>
      </c>
      <c r="G110" s="221"/>
      <c r="H110" s="225" t="s">
        <v>81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257</v>
      </c>
      <c r="AU110" s="231" t="s">
        <v>92</v>
      </c>
      <c r="AV110" s="12" t="s">
        <v>45</v>
      </c>
      <c r="AW110" s="12" t="s">
        <v>44</v>
      </c>
      <c r="AX110" s="12" t="s">
        <v>83</v>
      </c>
      <c r="AY110" s="231" t="s">
        <v>250</v>
      </c>
    </row>
    <row r="111" spans="2:51" s="13" customFormat="1">
      <c r="B111" s="232"/>
      <c r="C111" s="233"/>
      <c r="D111" s="222" t="s">
        <v>257</v>
      </c>
      <c r="E111" s="234" t="s">
        <v>81</v>
      </c>
      <c r="F111" s="235" t="s">
        <v>2210</v>
      </c>
      <c r="G111" s="233"/>
      <c r="H111" s="236">
        <v>151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AT111" s="242" t="s">
        <v>257</v>
      </c>
      <c r="AU111" s="242" t="s">
        <v>92</v>
      </c>
      <c r="AV111" s="13" t="s">
        <v>92</v>
      </c>
      <c r="AW111" s="13" t="s">
        <v>44</v>
      </c>
      <c r="AX111" s="13" t="s">
        <v>83</v>
      </c>
      <c r="AY111" s="242" t="s">
        <v>250</v>
      </c>
    </row>
    <row r="112" spans="2:51" s="15" customFormat="1">
      <c r="B112" s="254"/>
      <c r="C112" s="255"/>
      <c r="D112" s="222" t="s">
        <v>257</v>
      </c>
      <c r="E112" s="282" t="s">
        <v>81</v>
      </c>
      <c r="F112" s="283" t="s">
        <v>273</v>
      </c>
      <c r="G112" s="255"/>
      <c r="H112" s="284">
        <v>151</v>
      </c>
      <c r="I112" s="260"/>
      <c r="J112" s="255"/>
      <c r="K112" s="255"/>
      <c r="L112" s="261"/>
      <c r="M112" s="262"/>
      <c r="N112" s="263"/>
      <c r="O112" s="263"/>
      <c r="P112" s="263"/>
      <c r="Q112" s="263"/>
      <c r="R112" s="263"/>
      <c r="S112" s="263"/>
      <c r="T112" s="264"/>
      <c r="AT112" s="265" t="s">
        <v>257</v>
      </c>
      <c r="AU112" s="265" t="s">
        <v>92</v>
      </c>
      <c r="AV112" s="15" t="s">
        <v>128</v>
      </c>
      <c r="AW112" s="15" t="s">
        <v>44</v>
      </c>
      <c r="AX112" s="15" t="s">
        <v>45</v>
      </c>
      <c r="AY112" s="265" t="s">
        <v>250</v>
      </c>
    </row>
    <row r="113" spans="2:65" s="11" customFormat="1" ht="29.85" customHeight="1">
      <c r="B113" s="191"/>
      <c r="C113" s="192"/>
      <c r="D113" s="205" t="s">
        <v>82</v>
      </c>
      <c r="E113" s="206" t="s">
        <v>304</v>
      </c>
      <c r="F113" s="206" t="s">
        <v>624</v>
      </c>
      <c r="G113" s="192"/>
      <c r="H113" s="192"/>
      <c r="I113" s="195"/>
      <c r="J113" s="207">
        <f>BK113</f>
        <v>0</v>
      </c>
      <c r="K113" s="192"/>
      <c r="L113" s="197"/>
      <c r="M113" s="198"/>
      <c r="N113" s="199"/>
      <c r="O113" s="199"/>
      <c r="P113" s="200">
        <f>SUM(P114:P142)</f>
        <v>0</v>
      </c>
      <c r="Q113" s="199"/>
      <c r="R113" s="200">
        <f>SUM(R114:R142)</f>
        <v>2.989E-2</v>
      </c>
      <c r="S113" s="199"/>
      <c r="T113" s="201">
        <f>SUM(T114:T142)</f>
        <v>2.64</v>
      </c>
      <c r="AR113" s="202" t="s">
        <v>45</v>
      </c>
      <c r="AT113" s="203" t="s">
        <v>82</v>
      </c>
      <c r="AU113" s="203" t="s">
        <v>45</v>
      </c>
      <c r="AY113" s="202" t="s">
        <v>250</v>
      </c>
      <c r="BK113" s="204">
        <f>SUM(BK114:BK142)</f>
        <v>0</v>
      </c>
    </row>
    <row r="114" spans="2:65" s="1" customFormat="1" ht="22.5" customHeight="1">
      <c r="B114" s="43"/>
      <c r="C114" s="208" t="s">
        <v>92</v>
      </c>
      <c r="D114" s="208" t="s">
        <v>252</v>
      </c>
      <c r="E114" s="209" t="s">
        <v>648</v>
      </c>
      <c r="F114" s="210" t="s">
        <v>649</v>
      </c>
      <c r="G114" s="211" t="s">
        <v>255</v>
      </c>
      <c r="H114" s="212">
        <v>291</v>
      </c>
      <c r="I114" s="213"/>
      <c r="J114" s="214">
        <f>ROUND(I114*H114,2)</f>
        <v>0</v>
      </c>
      <c r="K114" s="210" t="s">
        <v>81</v>
      </c>
      <c r="L114" s="63"/>
      <c r="M114" s="215" t="s">
        <v>81</v>
      </c>
      <c r="N114" s="216" t="s">
        <v>53</v>
      </c>
      <c r="O114" s="44"/>
      <c r="P114" s="217">
        <f>O114*H114</f>
        <v>0</v>
      </c>
      <c r="Q114" s="217">
        <v>0</v>
      </c>
      <c r="R114" s="217">
        <f>Q114*H114</f>
        <v>0</v>
      </c>
      <c r="S114" s="217">
        <v>0</v>
      </c>
      <c r="T114" s="218">
        <f>S114*H114</f>
        <v>0</v>
      </c>
      <c r="AR114" s="25" t="s">
        <v>128</v>
      </c>
      <c r="AT114" s="25" t="s">
        <v>252</v>
      </c>
      <c r="AU114" s="25" t="s">
        <v>92</v>
      </c>
      <c r="AY114" s="25" t="s">
        <v>250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5" t="s">
        <v>45</v>
      </c>
      <c r="BK114" s="219">
        <f>ROUND(I114*H114,2)</f>
        <v>0</v>
      </c>
      <c r="BL114" s="25" t="s">
        <v>128</v>
      </c>
      <c r="BM114" s="25" t="s">
        <v>650</v>
      </c>
    </row>
    <row r="115" spans="2:65" s="12" customFormat="1">
      <c r="B115" s="220"/>
      <c r="C115" s="221"/>
      <c r="D115" s="222" t="s">
        <v>257</v>
      </c>
      <c r="E115" s="223" t="s">
        <v>81</v>
      </c>
      <c r="F115" s="224" t="s">
        <v>2125</v>
      </c>
      <c r="G115" s="221"/>
      <c r="H115" s="225" t="s">
        <v>81</v>
      </c>
      <c r="I115" s="226"/>
      <c r="J115" s="221"/>
      <c r="K115" s="221"/>
      <c r="L115" s="227"/>
      <c r="M115" s="228"/>
      <c r="N115" s="229"/>
      <c r="O115" s="229"/>
      <c r="P115" s="229"/>
      <c r="Q115" s="229"/>
      <c r="R115" s="229"/>
      <c r="S115" s="229"/>
      <c r="T115" s="230"/>
      <c r="AT115" s="231" t="s">
        <v>257</v>
      </c>
      <c r="AU115" s="231" t="s">
        <v>92</v>
      </c>
      <c r="AV115" s="12" t="s">
        <v>45</v>
      </c>
      <c r="AW115" s="12" t="s">
        <v>44</v>
      </c>
      <c r="AX115" s="12" t="s">
        <v>83</v>
      </c>
      <c r="AY115" s="231" t="s">
        <v>250</v>
      </c>
    </row>
    <row r="116" spans="2:65" s="13" customFormat="1">
      <c r="B116" s="232"/>
      <c r="C116" s="233"/>
      <c r="D116" s="222" t="s">
        <v>257</v>
      </c>
      <c r="E116" s="234" t="s">
        <v>81</v>
      </c>
      <c r="F116" s="235" t="s">
        <v>2211</v>
      </c>
      <c r="G116" s="233"/>
      <c r="H116" s="236">
        <v>140</v>
      </c>
      <c r="I116" s="237"/>
      <c r="J116" s="233"/>
      <c r="K116" s="233"/>
      <c r="L116" s="238"/>
      <c r="M116" s="239"/>
      <c r="N116" s="240"/>
      <c r="O116" s="240"/>
      <c r="P116" s="240"/>
      <c r="Q116" s="240"/>
      <c r="R116" s="240"/>
      <c r="S116" s="240"/>
      <c r="T116" s="241"/>
      <c r="AT116" s="242" t="s">
        <v>257</v>
      </c>
      <c r="AU116" s="242" t="s">
        <v>92</v>
      </c>
      <c r="AV116" s="13" t="s">
        <v>92</v>
      </c>
      <c r="AW116" s="13" t="s">
        <v>44</v>
      </c>
      <c r="AX116" s="13" t="s">
        <v>83</v>
      </c>
      <c r="AY116" s="242" t="s">
        <v>250</v>
      </c>
    </row>
    <row r="117" spans="2:65" s="13" customFormat="1">
      <c r="B117" s="232"/>
      <c r="C117" s="233"/>
      <c r="D117" s="222" t="s">
        <v>257</v>
      </c>
      <c r="E117" s="234" t="s">
        <v>81</v>
      </c>
      <c r="F117" s="235" t="s">
        <v>2212</v>
      </c>
      <c r="G117" s="233"/>
      <c r="H117" s="236">
        <v>151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AT117" s="242" t="s">
        <v>257</v>
      </c>
      <c r="AU117" s="242" t="s">
        <v>92</v>
      </c>
      <c r="AV117" s="13" t="s">
        <v>92</v>
      </c>
      <c r="AW117" s="13" t="s">
        <v>44</v>
      </c>
      <c r="AX117" s="13" t="s">
        <v>83</v>
      </c>
      <c r="AY117" s="242" t="s">
        <v>250</v>
      </c>
    </row>
    <row r="118" spans="2:65" s="15" customFormat="1">
      <c r="B118" s="254"/>
      <c r="C118" s="255"/>
      <c r="D118" s="256" t="s">
        <v>257</v>
      </c>
      <c r="E118" s="257" t="s">
        <v>81</v>
      </c>
      <c r="F118" s="258" t="s">
        <v>273</v>
      </c>
      <c r="G118" s="255"/>
      <c r="H118" s="259">
        <v>291</v>
      </c>
      <c r="I118" s="260"/>
      <c r="J118" s="255"/>
      <c r="K118" s="255"/>
      <c r="L118" s="261"/>
      <c r="M118" s="262"/>
      <c r="N118" s="263"/>
      <c r="O118" s="263"/>
      <c r="P118" s="263"/>
      <c r="Q118" s="263"/>
      <c r="R118" s="263"/>
      <c r="S118" s="263"/>
      <c r="T118" s="264"/>
      <c r="AT118" s="265" t="s">
        <v>257</v>
      </c>
      <c r="AU118" s="265" t="s">
        <v>92</v>
      </c>
      <c r="AV118" s="15" t="s">
        <v>128</v>
      </c>
      <c r="AW118" s="15" t="s">
        <v>44</v>
      </c>
      <c r="AX118" s="15" t="s">
        <v>45</v>
      </c>
      <c r="AY118" s="265" t="s">
        <v>250</v>
      </c>
    </row>
    <row r="119" spans="2:65" s="1" customFormat="1" ht="22.5" customHeight="1">
      <c r="B119" s="43"/>
      <c r="C119" s="208" t="s">
        <v>100</v>
      </c>
      <c r="D119" s="208" t="s">
        <v>252</v>
      </c>
      <c r="E119" s="209" t="s">
        <v>667</v>
      </c>
      <c r="F119" s="210" t="s">
        <v>668</v>
      </c>
      <c r="G119" s="211" t="s">
        <v>255</v>
      </c>
      <c r="H119" s="212">
        <v>132</v>
      </c>
      <c r="I119" s="213"/>
      <c r="J119" s="214">
        <f>ROUND(I119*H119,2)</f>
        <v>0</v>
      </c>
      <c r="K119" s="210" t="s">
        <v>277</v>
      </c>
      <c r="L119" s="63"/>
      <c r="M119" s="215" t="s">
        <v>81</v>
      </c>
      <c r="N119" s="216" t="s">
        <v>53</v>
      </c>
      <c r="O119" s="44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AR119" s="25" t="s">
        <v>128</v>
      </c>
      <c r="AT119" s="25" t="s">
        <v>252</v>
      </c>
      <c r="AU119" s="25" t="s">
        <v>92</v>
      </c>
      <c r="AY119" s="25" t="s">
        <v>250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5" t="s">
        <v>45</v>
      </c>
      <c r="BK119" s="219">
        <f>ROUND(I119*H119,2)</f>
        <v>0</v>
      </c>
      <c r="BL119" s="25" t="s">
        <v>128</v>
      </c>
      <c r="BM119" s="25" t="s">
        <v>669</v>
      </c>
    </row>
    <row r="120" spans="2:65" s="12" customFormat="1">
      <c r="B120" s="220"/>
      <c r="C120" s="221"/>
      <c r="D120" s="222" t="s">
        <v>257</v>
      </c>
      <c r="E120" s="223" t="s">
        <v>81</v>
      </c>
      <c r="F120" s="224" t="s">
        <v>670</v>
      </c>
      <c r="G120" s="221"/>
      <c r="H120" s="225" t="s">
        <v>81</v>
      </c>
      <c r="I120" s="226"/>
      <c r="J120" s="221"/>
      <c r="K120" s="221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257</v>
      </c>
      <c r="AU120" s="231" t="s">
        <v>92</v>
      </c>
      <c r="AV120" s="12" t="s">
        <v>45</v>
      </c>
      <c r="AW120" s="12" t="s">
        <v>44</v>
      </c>
      <c r="AX120" s="12" t="s">
        <v>83</v>
      </c>
      <c r="AY120" s="231" t="s">
        <v>250</v>
      </c>
    </row>
    <row r="121" spans="2:65" s="12" customFormat="1">
      <c r="B121" s="220"/>
      <c r="C121" s="221"/>
      <c r="D121" s="222" t="s">
        <v>257</v>
      </c>
      <c r="E121" s="223" t="s">
        <v>81</v>
      </c>
      <c r="F121" s="224" t="s">
        <v>2131</v>
      </c>
      <c r="G121" s="221"/>
      <c r="H121" s="225" t="s">
        <v>81</v>
      </c>
      <c r="I121" s="226"/>
      <c r="J121" s="221"/>
      <c r="K121" s="221"/>
      <c r="L121" s="227"/>
      <c r="M121" s="228"/>
      <c r="N121" s="229"/>
      <c r="O121" s="229"/>
      <c r="P121" s="229"/>
      <c r="Q121" s="229"/>
      <c r="R121" s="229"/>
      <c r="S121" s="229"/>
      <c r="T121" s="230"/>
      <c r="AT121" s="231" t="s">
        <v>257</v>
      </c>
      <c r="AU121" s="231" t="s">
        <v>92</v>
      </c>
      <c r="AV121" s="12" t="s">
        <v>45</v>
      </c>
      <c r="AW121" s="12" t="s">
        <v>44</v>
      </c>
      <c r="AX121" s="12" t="s">
        <v>83</v>
      </c>
      <c r="AY121" s="231" t="s">
        <v>250</v>
      </c>
    </row>
    <row r="122" spans="2:65" s="13" customFormat="1">
      <c r="B122" s="232"/>
      <c r="C122" s="233"/>
      <c r="D122" s="256" t="s">
        <v>257</v>
      </c>
      <c r="E122" s="269" t="s">
        <v>81</v>
      </c>
      <c r="F122" s="270" t="s">
        <v>2213</v>
      </c>
      <c r="G122" s="233"/>
      <c r="H122" s="271">
        <v>132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AT122" s="242" t="s">
        <v>257</v>
      </c>
      <c r="AU122" s="242" t="s">
        <v>92</v>
      </c>
      <c r="AV122" s="13" t="s">
        <v>92</v>
      </c>
      <c r="AW122" s="13" t="s">
        <v>44</v>
      </c>
      <c r="AX122" s="13" t="s">
        <v>45</v>
      </c>
      <c r="AY122" s="242" t="s">
        <v>250</v>
      </c>
    </row>
    <row r="123" spans="2:65" s="1" customFormat="1" ht="22.5" customHeight="1">
      <c r="B123" s="43"/>
      <c r="C123" s="208" t="s">
        <v>128</v>
      </c>
      <c r="D123" s="208" t="s">
        <v>252</v>
      </c>
      <c r="E123" s="209" t="s">
        <v>674</v>
      </c>
      <c r="F123" s="210" t="s">
        <v>675</v>
      </c>
      <c r="G123" s="211" t="s">
        <v>255</v>
      </c>
      <c r="H123" s="212">
        <v>132</v>
      </c>
      <c r="I123" s="213"/>
      <c r="J123" s="214">
        <f>ROUND(I123*H123,2)</f>
        <v>0</v>
      </c>
      <c r="K123" s="210" t="s">
        <v>277</v>
      </c>
      <c r="L123" s="63"/>
      <c r="M123" s="215" t="s">
        <v>81</v>
      </c>
      <c r="N123" s="216" t="s">
        <v>53</v>
      </c>
      <c r="O123" s="44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AR123" s="25" t="s">
        <v>128</v>
      </c>
      <c r="AT123" s="25" t="s">
        <v>252</v>
      </c>
      <c r="AU123" s="25" t="s">
        <v>92</v>
      </c>
      <c r="AY123" s="25" t="s">
        <v>250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5" t="s">
        <v>45</v>
      </c>
      <c r="BK123" s="219">
        <f>ROUND(I123*H123,2)</f>
        <v>0</v>
      </c>
      <c r="BL123" s="25" t="s">
        <v>128</v>
      </c>
      <c r="BM123" s="25" t="s">
        <v>676</v>
      </c>
    </row>
    <row r="124" spans="2:65" s="12" customFormat="1">
      <c r="B124" s="220"/>
      <c r="C124" s="221"/>
      <c r="D124" s="222" t="s">
        <v>257</v>
      </c>
      <c r="E124" s="223" t="s">
        <v>81</v>
      </c>
      <c r="F124" s="224" t="s">
        <v>677</v>
      </c>
      <c r="G124" s="221"/>
      <c r="H124" s="225" t="s">
        <v>81</v>
      </c>
      <c r="I124" s="226"/>
      <c r="J124" s="221"/>
      <c r="K124" s="221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257</v>
      </c>
      <c r="AU124" s="231" t="s">
        <v>92</v>
      </c>
      <c r="AV124" s="12" t="s">
        <v>45</v>
      </c>
      <c r="AW124" s="12" t="s">
        <v>44</v>
      </c>
      <c r="AX124" s="12" t="s">
        <v>83</v>
      </c>
      <c r="AY124" s="231" t="s">
        <v>250</v>
      </c>
    </row>
    <row r="125" spans="2:65" s="12" customFormat="1">
      <c r="B125" s="220"/>
      <c r="C125" s="221"/>
      <c r="D125" s="222" t="s">
        <v>257</v>
      </c>
      <c r="E125" s="223" t="s">
        <v>81</v>
      </c>
      <c r="F125" s="224" t="s">
        <v>2131</v>
      </c>
      <c r="G125" s="221"/>
      <c r="H125" s="225" t="s">
        <v>81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257</v>
      </c>
      <c r="AU125" s="231" t="s">
        <v>92</v>
      </c>
      <c r="AV125" s="12" t="s">
        <v>45</v>
      </c>
      <c r="AW125" s="12" t="s">
        <v>44</v>
      </c>
      <c r="AX125" s="12" t="s">
        <v>83</v>
      </c>
      <c r="AY125" s="231" t="s">
        <v>250</v>
      </c>
    </row>
    <row r="126" spans="2:65" s="13" customFormat="1">
      <c r="B126" s="232"/>
      <c r="C126" s="233"/>
      <c r="D126" s="222" t="s">
        <v>257</v>
      </c>
      <c r="E126" s="234" t="s">
        <v>81</v>
      </c>
      <c r="F126" s="235" t="s">
        <v>2214</v>
      </c>
      <c r="G126" s="233"/>
      <c r="H126" s="236">
        <v>132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257</v>
      </c>
      <c r="AU126" s="242" t="s">
        <v>92</v>
      </c>
      <c r="AV126" s="13" t="s">
        <v>92</v>
      </c>
      <c r="AW126" s="13" t="s">
        <v>44</v>
      </c>
      <c r="AX126" s="13" t="s">
        <v>83</v>
      </c>
      <c r="AY126" s="242" t="s">
        <v>250</v>
      </c>
    </row>
    <row r="127" spans="2:65" s="15" customFormat="1">
      <c r="B127" s="254"/>
      <c r="C127" s="255"/>
      <c r="D127" s="256" t="s">
        <v>257</v>
      </c>
      <c r="E127" s="257" t="s">
        <v>81</v>
      </c>
      <c r="F127" s="258" t="s">
        <v>273</v>
      </c>
      <c r="G127" s="255"/>
      <c r="H127" s="259">
        <v>132</v>
      </c>
      <c r="I127" s="260"/>
      <c r="J127" s="255"/>
      <c r="K127" s="255"/>
      <c r="L127" s="261"/>
      <c r="M127" s="262"/>
      <c r="N127" s="263"/>
      <c r="O127" s="263"/>
      <c r="P127" s="263"/>
      <c r="Q127" s="263"/>
      <c r="R127" s="263"/>
      <c r="S127" s="263"/>
      <c r="T127" s="264"/>
      <c r="AT127" s="265" t="s">
        <v>257</v>
      </c>
      <c r="AU127" s="265" t="s">
        <v>92</v>
      </c>
      <c r="AV127" s="15" t="s">
        <v>128</v>
      </c>
      <c r="AW127" s="15" t="s">
        <v>44</v>
      </c>
      <c r="AX127" s="15" t="s">
        <v>45</v>
      </c>
      <c r="AY127" s="265" t="s">
        <v>250</v>
      </c>
    </row>
    <row r="128" spans="2:65" s="1" customFormat="1" ht="22.5" customHeight="1">
      <c r="B128" s="43"/>
      <c r="C128" s="208" t="s">
        <v>304</v>
      </c>
      <c r="D128" s="208" t="s">
        <v>252</v>
      </c>
      <c r="E128" s="209" t="s">
        <v>681</v>
      </c>
      <c r="F128" s="210" t="s">
        <v>682</v>
      </c>
      <c r="G128" s="211" t="s">
        <v>255</v>
      </c>
      <c r="H128" s="212">
        <v>132</v>
      </c>
      <c r="I128" s="213"/>
      <c r="J128" s="214">
        <f>ROUND(I128*H128,2)</f>
        <v>0</v>
      </c>
      <c r="K128" s="210" t="s">
        <v>277</v>
      </c>
      <c r="L128" s="63"/>
      <c r="M128" s="215" t="s">
        <v>81</v>
      </c>
      <c r="N128" s="216" t="s">
        <v>53</v>
      </c>
      <c r="O128" s="44"/>
      <c r="P128" s="217">
        <f>O128*H128</f>
        <v>0</v>
      </c>
      <c r="Q128" s="217">
        <v>0</v>
      </c>
      <c r="R128" s="217">
        <f>Q128*H128</f>
        <v>0</v>
      </c>
      <c r="S128" s="217">
        <v>0</v>
      </c>
      <c r="T128" s="218">
        <f>S128*H128</f>
        <v>0</v>
      </c>
      <c r="AR128" s="25" t="s">
        <v>128</v>
      </c>
      <c r="AT128" s="25" t="s">
        <v>252</v>
      </c>
      <c r="AU128" s="25" t="s">
        <v>92</v>
      </c>
      <c r="AY128" s="25" t="s">
        <v>250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5" t="s">
        <v>45</v>
      </c>
      <c r="BK128" s="219">
        <f>ROUND(I128*H128,2)</f>
        <v>0</v>
      </c>
      <c r="BL128" s="25" t="s">
        <v>128</v>
      </c>
      <c r="BM128" s="25" t="s">
        <v>683</v>
      </c>
    </row>
    <row r="129" spans="2:65" s="12" customFormat="1">
      <c r="B129" s="220"/>
      <c r="C129" s="221"/>
      <c r="D129" s="222" t="s">
        <v>257</v>
      </c>
      <c r="E129" s="223" t="s">
        <v>81</v>
      </c>
      <c r="F129" s="224" t="s">
        <v>2125</v>
      </c>
      <c r="G129" s="221"/>
      <c r="H129" s="225" t="s">
        <v>81</v>
      </c>
      <c r="I129" s="226"/>
      <c r="J129" s="221"/>
      <c r="K129" s="221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257</v>
      </c>
      <c r="AU129" s="231" t="s">
        <v>92</v>
      </c>
      <c r="AV129" s="12" t="s">
        <v>45</v>
      </c>
      <c r="AW129" s="12" t="s">
        <v>44</v>
      </c>
      <c r="AX129" s="12" t="s">
        <v>83</v>
      </c>
      <c r="AY129" s="231" t="s">
        <v>250</v>
      </c>
    </row>
    <row r="130" spans="2:65" s="13" customFormat="1">
      <c r="B130" s="232"/>
      <c r="C130" s="233"/>
      <c r="D130" s="222" t="s">
        <v>257</v>
      </c>
      <c r="E130" s="234" t="s">
        <v>81</v>
      </c>
      <c r="F130" s="235" t="s">
        <v>2215</v>
      </c>
      <c r="G130" s="233"/>
      <c r="H130" s="236">
        <v>132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AT130" s="242" t="s">
        <v>257</v>
      </c>
      <c r="AU130" s="242" t="s">
        <v>92</v>
      </c>
      <c r="AV130" s="13" t="s">
        <v>92</v>
      </c>
      <c r="AW130" s="13" t="s">
        <v>44</v>
      </c>
      <c r="AX130" s="13" t="s">
        <v>83</v>
      </c>
      <c r="AY130" s="242" t="s">
        <v>250</v>
      </c>
    </row>
    <row r="131" spans="2:65" s="15" customFormat="1">
      <c r="B131" s="254"/>
      <c r="C131" s="255"/>
      <c r="D131" s="256" t="s">
        <v>257</v>
      </c>
      <c r="E131" s="257" t="s">
        <v>81</v>
      </c>
      <c r="F131" s="258" t="s">
        <v>273</v>
      </c>
      <c r="G131" s="255"/>
      <c r="H131" s="259">
        <v>132</v>
      </c>
      <c r="I131" s="260"/>
      <c r="J131" s="255"/>
      <c r="K131" s="255"/>
      <c r="L131" s="261"/>
      <c r="M131" s="262"/>
      <c r="N131" s="263"/>
      <c r="O131" s="263"/>
      <c r="P131" s="263"/>
      <c r="Q131" s="263"/>
      <c r="R131" s="263"/>
      <c r="S131" s="263"/>
      <c r="T131" s="264"/>
      <c r="AT131" s="265" t="s">
        <v>257</v>
      </c>
      <c r="AU131" s="265" t="s">
        <v>92</v>
      </c>
      <c r="AV131" s="15" t="s">
        <v>128</v>
      </c>
      <c r="AW131" s="15" t="s">
        <v>44</v>
      </c>
      <c r="AX131" s="15" t="s">
        <v>45</v>
      </c>
      <c r="AY131" s="265" t="s">
        <v>250</v>
      </c>
    </row>
    <row r="132" spans="2:65" s="1" customFormat="1" ht="22.5" customHeight="1">
      <c r="B132" s="43"/>
      <c r="C132" s="208" t="s">
        <v>193</v>
      </c>
      <c r="D132" s="208" t="s">
        <v>252</v>
      </c>
      <c r="E132" s="209" t="s">
        <v>686</v>
      </c>
      <c r="F132" s="210" t="s">
        <v>687</v>
      </c>
      <c r="G132" s="211" t="s">
        <v>255</v>
      </c>
      <c r="H132" s="212">
        <v>132</v>
      </c>
      <c r="I132" s="213"/>
      <c r="J132" s="214">
        <f>ROUND(I132*H132,2)</f>
        <v>0</v>
      </c>
      <c r="K132" s="210" t="s">
        <v>277</v>
      </c>
      <c r="L132" s="63"/>
      <c r="M132" s="215" t="s">
        <v>81</v>
      </c>
      <c r="N132" s="216" t="s">
        <v>53</v>
      </c>
      <c r="O132" s="44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AR132" s="25" t="s">
        <v>128</v>
      </c>
      <c r="AT132" s="25" t="s">
        <v>252</v>
      </c>
      <c r="AU132" s="25" t="s">
        <v>92</v>
      </c>
      <c r="AY132" s="25" t="s">
        <v>250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5" t="s">
        <v>45</v>
      </c>
      <c r="BK132" s="219">
        <f>ROUND(I132*H132,2)</f>
        <v>0</v>
      </c>
      <c r="BL132" s="25" t="s">
        <v>128</v>
      </c>
      <c r="BM132" s="25" t="s">
        <v>688</v>
      </c>
    </row>
    <row r="133" spans="2:65" s="12" customFormat="1">
      <c r="B133" s="220"/>
      <c r="C133" s="221"/>
      <c r="D133" s="222" t="s">
        <v>257</v>
      </c>
      <c r="E133" s="223" t="s">
        <v>81</v>
      </c>
      <c r="F133" s="224" t="s">
        <v>2125</v>
      </c>
      <c r="G133" s="221"/>
      <c r="H133" s="225" t="s">
        <v>81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257</v>
      </c>
      <c r="AU133" s="231" t="s">
        <v>92</v>
      </c>
      <c r="AV133" s="12" t="s">
        <v>45</v>
      </c>
      <c r="AW133" s="12" t="s">
        <v>44</v>
      </c>
      <c r="AX133" s="12" t="s">
        <v>83</v>
      </c>
      <c r="AY133" s="231" t="s">
        <v>250</v>
      </c>
    </row>
    <row r="134" spans="2:65" s="13" customFormat="1">
      <c r="B134" s="232"/>
      <c r="C134" s="233"/>
      <c r="D134" s="256" t="s">
        <v>257</v>
      </c>
      <c r="E134" s="269" t="s">
        <v>81</v>
      </c>
      <c r="F134" s="270" t="s">
        <v>2216</v>
      </c>
      <c r="G134" s="233"/>
      <c r="H134" s="271">
        <v>132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257</v>
      </c>
      <c r="AU134" s="242" t="s">
        <v>92</v>
      </c>
      <c r="AV134" s="13" t="s">
        <v>92</v>
      </c>
      <c r="AW134" s="13" t="s">
        <v>44</v>
      </c>
      <c r="AX134" s="13" t="s">
        <v>45</v>
      </c>
      <c r="AY134" s="242" t="s">
        <v>250</v>
      </c>
    </row>
    <row r="135" spans="2:65" s="1" customFormat="1" ht="31.5" customHeight="1">
      <c r="B135" s="43"/>
      <c r="C135" s="208" t="s">
        <v>327</v>
      </c>
      <c r="D135" s="208" t="s">
        <v>252</v>
      </c>
      <c r="E135" s="209" t="s">
        <v>2217</v>
      </c>
      <c r="F135" s="210" t="s">
        <v>2218</v>
      </c>
      <c r="G135" s="211" t="s">
        <v>602</v>
      </c>
      <c r="H135" s="212">
        <v>49</v>
      </c>
      <c r="I135" s="213"/>
      <c r="J135" s="214">
        <f>ROUND(I135*H135,2)</f>
        <v>0</v>
      </c>
      <c r="K135" s="210" t="s">
        <v>277</v>
      </c>
      <c r="L135" s="63"/>
      <c r="M135" s="215" t="s">
        <v>81</v>
      </c>
      <c r="N135" s="216" t="s">
        <v>53</v>
      </c>
      <c r="O135" s="44"/>
      <c r="P135" s="217">
        <f>O135*H135</f>
        <v>0</v>
      </c>
      <c r="Q135" s="217">
        <v>6.0999999999999997E-4</v>
      </c>
      <c r="R135" s="217">
        <f>Q135*H135</f>
        <v>2.989E-2</v>
      </c>
      <c r="S135" s="217">
        <v>0</v>
      </c>
      <c r="T135" s="218">
        <f>S135*H135</f>
        <v>0</v>
      </c>
      <c r="AR135" s="25" t="s">
        <v>128</v>
      </c>
      <c r="AT135" s="25" t="s">
        <v>252</v>
      </c>
      <c r="AU135" s="25" t="s">
        <v>92</v>
      </c>
      <c r="AY135" s="25" t="s">
        <v>250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5" t="s">
        <v>45</v>
      </c>
      <c r="BK135" s="219">
        <f>ROUND(I135*H135,2)</f>
        <v>0</v>
      </c>
      <c r="BL135" s="25" t="s">
        <v>128</v>
      </c>
      <c r="BM135" s="25" t="s">
        <v>2219</v>
      </c>
    </row>
    <row r="136" spans="2:65" s="12" customFormat="1">
      <c r="B136" s="220"/>
      <c r="C136" s="221"/>
      <c r="D136" s="222" t="s">
        <v>257</v>
      </c>
      <c r="E136" s="223" t="s">
        <v>81</v>
      </c>
      <c r="F136" s="224" t="s">
        <v>2220</v>
      </c>
      <c r="G136" s="221"/>
      <c r="H136" s="225" t="s">
        <v>81</v>
      </c>
      <c r="I136" s="226"/>
      <c r="J136" s="221"/>
      <c r="K136" s="221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257</v>
      </c>
      <c r="AU136" s="231" t="s">
        <v>92</v>
      </c>
      <c r="AV136" s="12" t="s">
        <v>45</v>
      </c>
      <c r="AW136" s="12" t="s">
        <v>44</v>
      </c>
      <c r="AX136" s="12" t="s">
        <v>83</v>
      </c>
      <c r="AY136" s="231" t="s">
        <v>250</v>
      </c>
    </row>
    <row r="137" spans="2:65" s="12" customFormat="1">
      <c r="B137" s="220"/>
      <c r="C137" s="221"/>
      <c r="D137" s="222" t="s">
        <v>257</v>
      </c>
      <c r="E137" s="223" t="s">
        <v>81</v>
      </c>
      <c r="F137" s="224" t="s">
        <v>2221</v>
      </c>
      <c r="G137" s="221"/>
      <c r="H137" s="225" t="s">
        <v>81</v>
      </c>
      <c r="I137" s="226"/>
      <c r="J137" s="221"/>
      <c r="K137" s="221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257</v>
      </c>
      <c r="AU137" s="231" t="s">
        <v>92</v>
      </c>
      <c r="AV137" s="12" t="s">
        <v>45</v>
      </c>
      <c r="AW137" s="12" t="s">
        <v>44</v>
      </c>
      <c r="AX137" s="12" t="s">
        <v>83</v>
      </c>
      <c r="AY137" s="231" t="s">
        <v>250</v>
      </c>
    </row>
    <row r="138" spans="2:65" s="13" customFormat="1">
      <c r="B138" s="232"/>
      <c r="C138" s="233"/>
      <c r="D138" s="256" t="s">
        <v>257</v>
      </c>
      <c r="E138" s="269" t="s">
        <v>81</v>
      </c>
      <c r="F138" s="270" t="s">
        <v>2222</v>
      </c>
      <c r="G138" s="233"/>
      <c r="H138" s="271">
        <v>49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257</v>
      </c>
      <c r="AU138" s="242" t="s">
        <v>92</v>
      </c>
      <c r="AV138" s="13" t="s">
        <v>92</v>
      </c>
      <c r="AW138" s="13" t="s">
        <v>44</v>
      </c>
      <c r="AX138" s="13" t="s">
        <v>45</v>
      </c>
      <c r="AY138" s="242" t="s">
        <v>250</v>
      </c>
    </row>
    <row r="139" spans="2:65" s="1" customFormat="1" ht="22.5" customHeight="1">
      <c r="B139" s="43"/>
      <c r="C139" s="208" t="s">
        <v>340</v>
      </c>
      <c r="D139" s="208" t="s">
        <v>252</v>
      </c>
      <c r="E139" s="209" t="s">
        <v>850</v>
      </c>
      <c r="F139" s="210" t="s">
        <v>851</v>
      </c>
      <c r="G139" s="211" t="s">
        <v>255</v>
      </c>
      <c r="H139" s="212">
        <v>132</v>
      </c>
      <c r="I139" s="213"/>
      <c r="J139" s="214">
        <f>ROUND(I139*H139,2)</f>
        <v>0</v>
      </c>
      <c r="K139" s="210" t="s">
        <v>277</v>
      </c>
      <c r="L139" s="63"/>
      <c r="M139" s="215" t="s">
        <v>81</v>
      </c>
      <c r="N139" s="216" t="s">
        <v>53</v>
      </c>
      <c r="O139" s="44"/>
      <c r="P139" s="217">
        <f>O139*H139</f>
        <v>0</v>
      </c>
      <c r="Q139" s="217">
        <v>0</v>
      </c>
      <c r="R139" s="217">
        <f>Q139*H139</f>
        <v>0</v>
      </c>
      <c r="S139" s="217">
        <v>0.02</v>
      </c>
      <c r="T139" s="218">
        <f>S139*H139</f>
        <v>2.64</v>
      </c>
      <c r="AR139" s="25" t="s">
        <v>128</v>
      </c>
      <c r="AT139" s="25" t="s">
        <v>252</v>
      </c>
      <c r="AU139" s="25" t="s">
        <v>92</v>
      </c>
      <c r="AY139" s="25" t="s">
        <v>250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5" t="s">
        <v>45</v>
      </c>
      <c r="BK139" s="219">
        <f>ROUND(I139*H139,2)</f>
        <v>0</v>
      </c>
      <c r="BL139" s="25" t="s">
        <v>128</v>
      </c>
      <c r="BM139" s="25" t="s">
        <v>852</v>
      </c>
    </row>
    <row r="140" spans="2:65" s="12" customFormat="1">
      <c r="B140" s="220"/>
      <c r="C140" s="221"/>
      <c r="D140" s="222" t="s">
        <v>257</v>
      </c>
      <c r="E140" s="223" t="s">
        <v>81</v>
      </c>
      <c r="F140" s="224" t="s">
        <v>853</v>
      </c>
      <c r="G140" s="221"/>
      <c r="H140" s="225" t="s">
        <v>81</v>
      </c>
      <c r="I140" s="226"/>
      <c r="J140" s="221"/>
      <c r="K140" s="221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257</v>
      </c>
      <c r="AU140" s="231" t="s">
        <v>92</v>
      </c>
      <c r="AV140" s="12" t="s">
        <v>45</v>
      </c>
      <c r="AW140" s="12" t="s">
        <v>44</v>
      </c>
      <c r="AX140" s="12" t="s">
        <v>83</v>
      </c>
      <c r="AY140" s="231" t="s">
        <v>250</v>
      </c>
    </row>
    <row r="141" spans="2:65" s="12" customFormat="1">
      <c r="B141" s="220"/>
      <c r="C141" s="221"/>
      <c r="D141" s="222" t="s">
        <v>257</v>
      </c>
      <c r="E141" s="223" t="s">
        <v>81</v>
      </c>
      <c r="F141" s="224" t="s">
        <v>2223</v>
      </c>
      <c r="G141" s="221"/>
      <c r="H141" s="225" t="s">
        <v>81</v>
      </c>
      <c r="I141" s="226"/>
      <c r="J141" s="221"/>
      <c r="K141" s="221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257</v>
      </c>
      <c r="AU141" s="231" t="s">
        <v>92</v>
      </c>
      <c r="AV141" s="12" t="s">
        <v>45</v>
      </c>
      <c r="AW141" s="12" t="s">
        <v>44</v>
      </c>
      <c r="AX141" s="12" t="s">
        <v>83</v>
      </c>
      <c r="AY141" s="231" t="s">
        <v>250</v>
      </c>
    </row>
    <row r="142" spans="2:65" s="13" customFormat="1">
      <c r="B142" s="232"/>
      <c r="C142" s="233"/>
      <c r="D142" s="222" t="s">
        <v>257</v>
      </c>
      <c r="E142" s="234" t="s">
        <v>81</v>
      </c>
      <c r="F142" s="235" t="s">
        <v>2224</v>
      </c>
      <c r="G142" s="233"/>
      <c r="H142" s="236">
        <v>132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257</v>
      </c>
      <c r="AU142" s="242" t="s">
        <v>92</v>
      </c>
      <c r="AV142" s="13" t="s">
        <v>92</v>
      </c>
      <c r="AW142" s="13" t="s">
        <v>44</v>
      </c>
      <c r="AX142" s="13" t="s">
        <v>45</v>
      </c>
      <c r="AY142" s="242" t="s">
        <v>250</v>
      </c>
    </row>
    <row r="143" spans="2:65" s="11" customFormat="1" ht="29.85" customHeight="1">
      <c r="B143" s="191"/>
      <c r="C143" s="192"/>
      <c r="D143" s="205" t="s">
        <v>82</v>
      </c>
      <c r="E143" s="206" t="s">
        <v>867</v>
      </c>
      <c r="F143" s="206" t="s">
        <v>868</v>
      </c>
      <c r="G143" s="192"/>
      <c r="H143" s="192"/>
      <c r="I143" s="195"/>
      <c r="J143" s="207">
        <f>BK143</f>
        <v>0</v>
      </c>
      <c r="K143" s="192"/>
      <c r="L143" s="197"/>
      <c r="M143" s="198"/>
      <c r="N143" s="199"/>
      <c r="O143" s="199"/>
      <c r="P143" s="200">
        <f>SUM(P144:P163)</f>
        <v>0</v>
      </c>
      <c r="Q143" s="199"/>
      <c r="R143" s="200">
        <f>SUM(R144:R163)</f>
        <v>0</v>
      </c>
      <c r="S143" s="199"/>
      <c r="T143" s="201">
        <f>SUM(T144:T163)</f>
        <v>0</v>
      </c>
      <c r="AR143" s="202" t="s">
        <v>45</v>
      </c>
      <c r="AT143" s="203" t="s">
        <v>82</v>
      </c>
      <c r="AU143" s="203" t="s">
        <v>45</v>
      </c>
      <c r="AY143" s="202" t="s">
        <v>250</v>
      </c>
      <c r="BK143" s="204">
        <f>SUM(BK144:BK163)</f>
        <v>0</v>
      </c>
    </row>
    <row r="144" spans="2:65" s="1" customFormat="1" ht="22.5" customHeight="1">
      <c r="B144" s="43"/>
      <c r="C144" s="208" t="s">
        <v>215</v>
      </c>
      <c r="D144" s="208" t="s">
        <v>252</v>
      </c>
      <c r="E144" s="209" t="s">
        <v>870</v>
      </c>
      <c r="F144" s="210" t="s">
        <v>871</v>
      </c>
      <c r="G144" s="211" t="s">
        <v>634</v>
      </c>
      <c r="H144" s="212">
        <v>2.64</v>
      </c>
      <c r="I144" s="213"/>
      <c r="J144" s="214">
        <f>ROUND(I144*H144,2)</f>
        <v>0</v>
      </c>
      <c r="K144" s="210" t="s">
        <v>277</v>
      </c>
      <c r="L144" s="63"/>
      <c r="M144" s="215" t="s">
        <v>81</v>
      </c>
      <c r="N144" s="216" t="s">
        <v>53</v>
      </c>
      <c r="O144" s="44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AR144" s="25" t="s">
        <v>128</v>
      </c>
      <c r="AT144" s="25" t="s">
        <v>252</v>
      </c>
      <c r="AU144" s="25" t="s">
        <v>92</v>
      </c>
      <c r="AY144" s="25" t="s">
        <v>250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5" t="s">
        <v>45</v>
      </c>
      <c r="BK144" s="219">
        <f>ROUND(I144*H144,2)</f>
        <v>0</v>
      </c>
      <c r="BL144" s="25" t="s">
        <v>128</v>
      </c>
      <c r="BM144" s="25" t="s">
        <v>872</v>
      </c>
    </row>
    <row r="145" spans="2:65" s="13" customFormat="1">
      <c r="B145" s="232"/>
      <c r="C145" s="233"/>
      <c r="D145" s="222" t="s">
        <v>257</v>
      </c>
      <c r="E145" s="234" t="s">
        <v>81</v>
      </c>
      <c r="F145" s="235" t="s">
        <v>2201</v>
      </c>
      <c r="G145" s="233"/>
      <c r="H145" s="236">
        <v>0.52800000000000002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257</v>
      </c>
      <c r="AU145" s="242" t="s">
        <v>92</v>
      </c>
      <c r="AV145" s="13" t="s">
        <v>92</v>
      </c>
      <c r="AW145" s="13" t="s">
        <v>44</v>
      </c>
      <c r="AX145" s="13" t="s">
        <v>83</v>
      </c>
      <c r="AY145" s="242" t="s">
        <v>250</v>
      </c>
    </row>
    <row r="146" spans="2:65" s="13" customFormat="1">
      <c r="B146" s="232"/>
      <c r="C146" s="233"/>
      <c r="D146" s="222" t="s">
        <v>257</v>
      </c>
      <c r="E146" s="234" t="s">
        <v>81</v>
      </c>
      <c r="F146" s="235" t="s">
        <v>2203</v>
      </c>
      <c r="G146" s="233"/>
      <c r="H146" s="236">
        <v>2.1120000000000001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AT146" s="242" t="s">
        <v>257</v>
      </c>
      <c r="AU146" s="242" t="s">
        <v>92</v>
      </c>
      <c r="AV146" s="13" t="s">
        <v>92</v>
      </c>
      <c r="AW146" s="13" t="s">
        <v>44</v>
      </c>
      <c r="AX146" s="13" t="s">
        <v>83</v>
      </c>
      <c r="AY146" s="242" t="s">
        <v>250</v>
      </c>
    </row>
    <row r="147" spans="2:65" s="15" customFormat="1">
      <c r="B147" s="254"/>
      <c r="C147" s="255"/>
      <c r="D147" s="256" t="s">
        <v>257</v>
      </c>
      <c r="E147" s="257" t="s">
        <v>81</v>
      </c>
      <c r="F147" s="258" t="s">
        <v>273</v>
      </c>
      <c r="G147" s="255"/>
      <c r="H147" s="259">
        <v>2.64</v>
      </c>
      <c r="I147" s="260"/>
      <c r="J147" s="255"/>
      <c r="K147" s="255"/>
      <c r="L147" s="261"/>
      <c r="M147" s="262"/>
      <c r="N147" s="263"/>
      <c r="O147" s="263"/>
      <c r="P147" s="263"/>
      <c r="Q147" s="263"/>
      <c r="R147" s="263"/>
      <c r="S147" s="263"/>
      <c r="T147" s="264"/>
      <c r="AT147" s="265" t="s">
        <v>257</v>
      </c>
      <c r="AU147" s="265" t="s">
        <v>92</v>
      </c>
      <c r="AV147" s="15" t="s">
        <v>128</v>
      </c>
      <c r="AW147" s="15" t="s">
        <v>44</v>
      </c>
      <c r="AX147" s="15" t="s">
        <v>45</v>
      </c>
      <c r="AY147" s="265" t="s">
        <v>250</v>
      </c>
    </row>
    <row r="148" spans="2:65" s="1" customFormat="1" ht="22.5" customHeight="1">
      <c r="B148" s="43"/>
      <c r="C148" s="208" t="s">
        <v>352</v>
      </c>
      <c r="D148" s="208" t="s">
        <v>252</v>
      </c>
      <c r="E148" s="209" t="s">
        <v>874</v>
      </c>
      <c r="F148" s="210" t="s">
        <v>875</v>
      </c>
      <c r="G148" s="211" t="s">
        <v>634</v>
      </c>
      <c r="H148" s="212">
        <v>34.32</v>
      </c>
      <c r="I148" s="213"/>
      <c r="J148" s="214">
        <f>ROUND(I148*H148,2)</f>
        <v>0</v>
      </c>
      <c r="K148" s="210" t="s">
        <v>277</v>
      </c>
      <c r="L148" s="63"/>
      <c r="M148" s="215" t="s">
        <v>81</v>
      </c>
      <c r="N148" s="216" t="s">
        <v>53</v>
      </c>
      <c r="O148" s="44"/>
      <c r="P148" s="217">
        <f>O148*H148</f>
        <v>0</v>
      </c>
      <c r="Q148" s="217">
        <v>0</v>
      </c>
      <c r="R148" s="217">
        <f>Q148*H148</f>
        <v>0</v>
      </c>
      <c r="S148" s="217">
        <v>0</v>
      </c>
      <c r="T148" s="218">
        <f>S148*H148</f>
        <v>0</v>
      </c>
      <c r="AR148" s="25" t="s">
        <v>128</v>
      </c>
      <c r="AT148" s="25" t="s">
        <v>252</v>
      </c>
      <c r="AU148" s="25" t="s">
        <v>92</v>
      </c>
      <c r="AY148" s="25" t="s">
        <v>250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5" t="s">
        <v>45</v>
      </c>
      <c r="BK148" s="219">
        <f>ROUND(I148*H148,2)</f>
        <v>0</v>
      </c>
      <c r="BL148" s="25" t="s">
        <v>128</v>
      </c>
      <c r="BM148" s="25" t="s">
        <v>876</v>
      </c>
    </row>
    <row r="149" spans="2:65" s="12" customFormat="1">
      <c r="B149" s="220"/>
      <c r="C149" s="221"/>
      <c r="D149" s="222" t="s">
        <v>257</v>
      </c>
      <c r="E149" s="223" t="s">
        <v>81</v>
      </c>
      <c r="F149" s="224" t="s">
        <v>877</v>
      </c>
      <c r="G149" s="221"/>
      <c r="H149" s="225" t="s">
        <v>81</v>
      </c>
      <c r="I149" s="226"/>
      <c r="J149" s="221"/>
      <c r="K149" s="221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257</v>
      </c>
      <c r="AU149" s="231" t="s">
        <v>92</v>
      </c>
      <c r="AV149" s="12" t="s">
        <v>45</v>
      </c>
      <c r="AW149" s="12" t="s">
        <v>44</v>
      </c>
      <c r="AX149" s="12" t="s">
        <v>83</v>
      </c>
      <c r="AY149" s="231" t="s">
        <v>250</v>
      </c>
    </row>
    <row r="150" spans="2:65" s="13" customFormat="1">
      <c r="B150" s="232"/>
      <c r="C150" s="233"/>
      <c r="D150" s="222" t="s">
        <v>257</v>
      </c>
      <c r="E150" s="234" t="s">
        <v>81</v>
      </c>
      <c r="F150" s="235" t="s">
        <v>2225</v>
      </c>
      <c r="G150" s="233"/>
      <c r="H150" s="236">
        <v>15.311999999999999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AT150" s="242" t="s">
        <v>257</v>
      </c>
      <c r="AU150" s="242" t="s">
        <v>92</v>
      </c>
      <c r="AV150" s="13" t="s">
        <v>92</v>
      </c>
      <c r="AW150" s="13" t="s">
        <v>44</v>
      </c>
      <c r="AX150" s="13" t="s">
        <v>83</v>
      </c>
      <c r="AY150" s="242" t="s">
        <v>250</v>
      </c>
    </row>
    <row r="151" spans="2:65" s="12" customFormat="1">
      <c r="B151" s="220"/>
      <c r="C151" s="221"/>
      <c r="D151" s="222" t="s">
        <v>257</v>
      </c>
      <c r="E151" s="223" t="s">
        <v>81</v>
      </c>
      <c r="F151" s="224" t="s">
        <v>879</v>
      </c>
      <c r="G151" s="221"/>
      <c r="H151" s="225" t="s">
        <v>81</v>
      </c>
      <c r="I151" s="226"/>
      <c r="J151" s="221"/>
      <c r="K151" s="221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257</v>
      </c>
      <c r="AU151" s="231" t="s">
        <v>92</v>
      </c>
      <c r="AV151" s="12" t="s">
        <v>45</v>
      </c>
      <c r="AW151" s="12" t="s">
        <v>44</v>
      </c>
      <c r="AX151" s="12" t="s">
        <v>83</v>
      </c>
      <c r="AY151" s="231" t="s">
        <v>250</v>
      </c>
    </row>
    <row r="152" spans="2:65" s="13" customFormat="1">
      <c r="B152" s="232"/>
      <c r="C152" s="233"/>
      <c r="D152" s="222" t="s">
        <v>257</v>
      </c>
      <c r="E152" s="234" t="s">
        <v>81</v>
      </c>
      <c r="F152" s="235" t="s">
        <v>2226</v>
      </c>
      <c r="G152" s="233"/>
      <c r="H152" s="236">
        <v>19.007999999999999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AT152" s="242" t="s">
        <v>257</v>
      </c>
      <c r="AU152" s="242" t="s">
        <v>92</v>
      </c>
      <c r="AV152" s="13" t="s">
        <v>92</v>
      </c>
      <c r="AW152" s="13" t="s">
        <v>44</v>
      </c>
      <c r="AX152" s="13" t="s">
        <v>83</v>
      </c>
      <c r="AY152" s="242" t="s">
        <v>250</v>
      </c>
    </row>
    <row r="153" spans="2:65" s="15" customFormat="1">
      <c r="B153" s="254"/>
      <c r="C153" s="255"/>
      <c r="D153" s="256" t="s">
        <v>257</v>
      </c>
      <c r="E153" s="257" t="s">
        <v>81</v>
      </c>
      <c r="F153" s="258" t="s">
        <v>273</v>
      </c>
      <c r="G153" s="255"/>
      <c r="H153" s="259">
        <v>34.32</v>
      </c>
      <c r="I153" s="260"/>
      <c r="J153" s="255"/>
      <c r="K153" s="255"/>
      <c r="L153" s="261"/>
      <c r="M153" s="262"/>
      <c r="N153" s="263"/>
      <c r="O153" s="263"/>
      <c r="P153" s="263"/>
      <c r="Q153" s="263"/>
      <c r="R153" s="263"/>
      <c r="S153" s="263"/>
      <c r="T153" s="264"/>
      <c r="AT153" s="265" t="s">
        <v>257</v>
      </c>
      <c r="AU153" s="265" t="s">
        <v>92</v>
      </c>
      <c r="AV153" s="15" t="s">
        <v>128</v>
      </c>
      <c r="AW153" s="15" t="s">
        <v>44</v>
      </c>
      <c r="AX153" s="15" t="s">
        <v>45</v>
      </c>
      <c r="AY153" s="265" t="s">
        <v>250</v>
      </c>
    </row>
    <row r="154" spans="2:65" s="1" customFormat="1" ht="22.5" customHeight="1">
      <c r="B154" s="43"/>
      <c r="C154" s="208" t="s">
        <v>358</v>
      </c>
      <c r="D154" s="208" t="s">
        <v>252</v>
      </c>
      <c r="E154" s="209" t="s">
        <v>882</v>
      </c>
      <c r="F154" s="210" t="s">
        <v>883</v>
      </c>
      <c r="G154" s="211" t="s">
        <v>634</v>
      </c>
      <c r="H154" s="212">
        <v>0.52800000000000002</v>
      </c>
      <c r="I154" s="213"/>
      <c r="J154" s="214">
        <f>ROUND(I154*H154,2)</f>
        <v>0</v>
      </c>
      <c r="K154" s="210" t="s">
        <v>277</v>
      </c>
      <c r="L154" s="63"/>
      <c r="M154" s="215" t="s">
        <v>81</v>
      </c>
      <c r="N154" s="216" t="s">
        <v>53</v>
      </c>
      <c r="O154" s="44"/>
      <c r="P154" s="217">
        <f>O154*H154</f>
        <v>0</v>
      </c>
      <c r="Q154" s="217">
        <v>0</v>
      </c>
      <c r="R154" s="217">
        <f>Q154*H154</f>
        <v>0</v>
      </c>
      <c r="S154" s="217">
        <v>0</v>
      </c>
      <c r="T154" s="218">
        <f>S154*H154</f>
        <v>0</v>
      </c>
      <c r="AR154" s="25" t="s">
        <v>128</v>
      </c>
      <c r="AT154" s="25" t="s">
        <v>252</v>
      </c>
      <c r="AU154" s="25" t="s">
        <v>92</v>
      </c>
      <c r="AY154" s="25" t="s">
        <v>250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5" t="s">
        <v>45</v>
      </c>
      <c r="BK154" s="219">
        <f>ROUND(I154*H154,2)</f>
        <v>0</v>
      </c>
      <c r="BL154" s="25" t="s">
        <v>128</v>
      </c>
      <c r="BM154" s="25" t="s">
        <v>884</v>
      </c>
    </row>
    <row r="155" spans="2:65" s="13" customFormat="1">
      <c r="B155" s="232"/>
      <c r="C155" s="233"/>
      <c r="D155" s="222" t="s">
        <v>257</v>
      </c>
      <c r="E155" s="234" t="s">
        <v>81</v>
      </c>
      <c r="F155" s="235" t="s">
        <v>2227</v>
      </c>
      <c r="G155" s="233"/>
      <c r="H155" s="236">
        <v>2.64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257</v>
      </c>
      <c r="AU155" s="242" t="s">
        <v>92</v>
      </c>
      <c r="AV155" s="13" t="s">
        <v>92</v>
      </c>
      <c r="AW155" s="13" t="s">
        <v>44</v>
      </c>
      <c r="AX155" s="13" t="s">
        <v>83</v>
      </c>
      <c r="AY155" s="242" t="s">
        <v>250</v>
      </c>
    </row>
    <row r="156" spans="2:65" s="12" customFormat="1">
      <c r="B156" s="220"/>
      <c r="C156" s="221"/>
      <c r="D156" s="222" t="s">
        <v>257</v>
      </c>
      <c r="E156" s="223" t="s">
        <v>81</v>
      </c>
      <c r="F156" s="224" t="s">
        <v>888</v>
      </c>
      <c r="G156" s="221"/>
      <c r="H156" s="225" t="s">
        <v>81</v>
      </c>
      <c r="I156" s="226"/>
      <c r="J156" s="221"/>
      <c r="K156" s="221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257</v>
      </c>
      <c r="AU156" s="231" t="s">
        <v>92</v>
      </c>
      <c r="AV156" s="12" t="s">
        <v>45</v>
      </c>
      <c r="AW156" s="12" t="s">
        <v>44</v>
      </c>
      <c r="AX156" s="12" t="s">
        <v>83</v>
      </c>
      <c r="AY156" s="231" t="s">
        <v>250</v>
      </c>
    </row>
    <row r="157" spans="2:65" s="13" customFormat="1">
      <c r="B157" s="232"/>
      <c r="C157" s="233"/>
      <c r="D157" s="222" t="s">
        <v>257</v>
      </c>
      <c r="E157" s="234" t="s">
        <v>81</v>
      </c>
      <c r="F157" s="235" t="s">
        <v>2228</v>
      </c>
      <c r="G157" s="233"/>
      <c r="H157" s="236">
        <v>-2.1120000000000001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257</v>
      </c>
      <c r="AU157" s="242" t="s">
        <v>92</v>
      </c>
      <c r="AV157" s="13" t="s">
        <v>92</v>
      </c>
      <c r="AW157" s="13" t="s">
        <v>44</v>
      </c>
      <c r="AX157" s="13" t="s">
        <v>83</v>
      </c>
      <c r="AY157" s="242" t="s">
        <v>250</v>
      </c>
    </row>
    <row r="158" spans="2:65" s="15" customFormat="1">
      <c r="B158" s="254"/>
      <c r="C158" s="255"/>
      <c r="D158" s="256" t="s">
        <v>257</v>
      </c>
      <c r="E158" s="257" t="s">
        <v>2201</v>
      </c>
      <c r="F158" s="258" t="s">
        <v>1072</v>
      </c>
      <c r="G158" s="255"/>
      <c r="H158" s="259">
        <v>0.52800000000000002</v>
      </c>
      <c r="I158" s="260"/>
      <c r="J158" s="255"/>
      <c r="K158" s="255"/>
      <c r="L158" s="261"/>
      <c r="M158" s="262"/>
      <c r="N158" s="263"/>
      <c r="O158" s="263"/>
      <c r="P158" s="263"/>
      <c r="Q158" s="263"/>
      <c r="R158" s="263"/>
      <c r="S158" s="263"/>
      <c r="T158" s="264"/>
      <c r="AT158" s="265" t="s">
        <v>257</v>
      </c>
      <c r="AU158" s="265" t="s">
        <v>92</v>
      </c>
      <c r="AV158" s="15" t="s">
        <v>128</v>
      </c>
      <c r="AW158" s="15" t="s">
        <v>44</v>
      </c>
      <c r="AX158" s="15" t="s">
        <v>45</v>
      </c>
      <c r="AY158" s="265" t="s">
        <v>250</v>
      </c>
    </row>
    <row r="159" spans="2:65" s="1" customFormat="1" ht="31.5" customHeight="1">
      <c r="B159" s="43"/>
      <c r="C159" s="208" t="s">
        <v>369</v>
      </c>
      <c r="D159" s="208" t="s">
        <v>252</v>
      </c>
      <c r="E159" s="209" t="s">
        <v>892</v>
      </c>
      <c r="F159" s="210" t="s">
        <v>893</v>
      </c>
      <c r="G159" s="211" t="s">
        <v>634</v>
      </c>
      <c r="H159" s="212">
        <v>2.1120000000000001</v>
      </c>
      <c r="I159" s="213"/>
      <c r="J159" s="214">
        <f>ROUND(I159*H159,2)</f>
        <v>0</v>
      </c>
      <c r="K159" s="210" t="s">
        <v>81</v>
      </c>
      <c r="L159" s="63"/>
      <c r="M159" s="215" t="s">
        <v>81</v>
      </c>
      <c r="N159" s="216" t="s">
        <v>53</v>
      </c>
      <c r="O159" s="44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AR159" s="25" t="s">
        <v>128</v>
      </c>
      <c r="AT159" s="25" t="s">
        <v>252</v>
      </c>
      <c r="AU159" s="25" t="s">
        <v>92</v>
      </c>
      <c r="AY159" s="25" t="s">
        <v>250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5" t="s">
        <v>45</v>
      </c>
      <c r="BK159" s="219">
        <f>ROUND(I159*H159,2)</f>
        <v>0</v>
      </c>
      <c r="BL159" s="25" t="s">
        <v>128</v>
      </c>
      <c r="BM159" s="25" t="s">
        <v>894</v>
      </c>
    </row>
    <row r="160" spans="2:65" s="12" customFormat="1">
      <c r="B160" s="220"/>
      <c r="C160" s="221"/>
      <c r="D160" s="222" t="s">
        <v>257</v>
      </c>
      <c r="E160" s="223" t="s">
        <v>81</v>
      </c>
      <c r="F160" s="224" t="s">
        <v>2229</v>
      </c>
      <c r="G160" s="221"/>
      <c r="H160" s="225" t="s">
        <v>81</v>
      </c>
      <c r="I160" s="226"/>
      <c r="J160" s="221"/>
      <c r="K160" s="221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257</v>
      </c>
      <c r="AU160" s="231" t="s">
        <v>92</v>
      </c>
      <c r="AV160" s="12" t="s">
        <v>45</v>
      </c>
      <c r="AW160" s="12" t="s">
        <v>44</v>
      </c>
      <c r="AX160" s="12" t="s">
        <v>83</v>
      </c>
      <c r="AY160" s="231" t="s">
        <v>250</v>
      </c>
    </row>
    <row r="161" spans="2:65" s="12" customFormat="1">
      <c r="B161" s="220"/>
      <c r="C161" s="221"/>
      <c r="D161" s="222" t="s">
        <v>257</v>
      </c>
      <c r="E161" s="223" t="s">
        <v>81</v>
      </c>
      <c r="F161" s="224" t="s">
        <v>896</v>
      </c>
      <c r="G161" s="221"/>
      <c r="H161" s="225" t="s">
        <v>81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257</v>
      </c>
      <c r="AU161" s="231" t="s">
        <v>92</v>
      </c>
      <c r="AV161" s="12" t="s">
        <v>45</v>
      </c>
      <c r="AW161" s="12" t="s">
        <v>44</v>
      </c>
      <c r="AX161" s="12" t="s">
        <v>83</v>
      </c>
      <c r="AY161" s="231" t="s">
        <v>250</v>
      </c>
    </row>
    <row r="162" spans="2:65" s="13" customFormat="1">
      <c r="B162" s="232"/>
      <c r="C162" s="233"/>
      <c r="D162" s="222" t="s">
        <v>257</v>
      </c>
      <c r="E162" s="234" t="s">
        <v>81</v>
      </c>
      <c r="F162" s="235" t="s">
        <v>2230</v>
      </c>
      <c r="G162" s="233"/>
      <c r="H162" s="236">
        <v>2.1120000000000001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257</v>
      </c>
      <c r="AU162" s="242" t="s">
        <v>92</v>
      </c>
      <c r="AV162" s="13" t="s">
        <v>92</v>
      </c>
      <c r="AW162" s="13" t="s">
        <v>44</v>
      </c>
      <c r="AX162" s="13" t="s">
        <v>83</v>
      </c>
      <c r="AY162" s="242" t="s">
        <v>250</v>
      </c>
    </row>
    <row r="163" spans="2:65" s="15" customFormat="1">
      <c r="B163" s="254"/>
      <c r="C163" s="255"/>
      <c r="D163" s="222" t="s">
        <v>257</v>
      </c>
      <c r="E163" s="282" t="s">
        <v>2203</v>
      </c>
      <c r="F163" s="283" t="s">
        <v>273</v>
      </c>
      <c r="G163" s="255"/>
      <c r="H163" s="284">
        <v>2.1120000000000001</v>
      </c>
      <c r="I163" s="260"/>
      <c r="J163" s="255"/>
      <c r="K163" s="255"/>
      <c r="L163" s="261"/>
      <c r="M163" s="262"/>
      <c r="N163" s="263"/>
      <c r="O163" s="263"/>
      <c r="P163" s="263"/>
      <c r="Q163" s="263"/>
      <c r="R163" s="263"/>
      <c r="S163" s="263"/>
      <c r="T163" s="264"/>
      <c r="AT163" s="265" t="s">
        <v>257</v>
      </c>
      <c r="AU163" s="265" t="s">
        <v>92</v>
      </c>
      <c r="AV163" s="15" t="s">
        <v>128</v>
      </c>
      <c r="AW163" s="15" t="s">
        <v>44</v>
      </c>
      <c r="AX163" s="15" t="s">
        <v>45</v>
      </c>
      <c r="AY163" s="265" t="s">
        <v>250</v>
      </c>
    </row>
    <row r="164" spans="2:65" s="11" customFormat="1" ht="29.85" customHeight="1">
      <c r="B164" s="191"/>
      <c r="C164" s="192"/>
      <c r="D164" s="205" t="s">
        <v>82</v>
      </c>
      <c r="E164" s="206" t="s">
        <v>898</v>
      </c>
      <c r="F164" s="206" t="s">
        <v>899</v>
      </c>
      <c r="G164" s="192"/>
      <c r="H164" s="192"/>
      <c r="I164" s="195"/>
      <c r="J164" s="207">
        <f>BK164</f>
        <v>0</v>
      </c>
      <c r="K164" s="192"/>
      <c r="L164" s="197"/>
      <c r="M164" s="198"/>
      <c r="N164" s="199"/>
      <c r="O164" s="199"/>
      <c r="P164" s="200">
        <f>P165</f>
        <v>0</v>
      </c>
      <c r="Q164" s="199"/>
      <c r="R164" s="200">
        <f>R165</f>
        <v>0</v>
      </c>
      <c r="S164" s="199"/>
      <c r="T164" s="201">
        <f>T165</f>
        <v>0</v>
      </c>
      <c r="AR164" s="202" t="s">
        <v>45</v>
      </c>
      <c r="AT164" s="203" t="s">
        <v>82</v>
      </c>
      <c r="AU164" s="203" t="s">
        <v>45</v>
      </c>
      <c r="AY164" s="202" t="s">
        <v>250</v>
      </c>
      <c r="BK164" s="204">
        <f>BK165</f>
        <v>0</v>
      </c>
    </row>
    <row r="165" spans="2:65" s="1" customFormat="1" ht="31.5" customHeight="1">
      <c r="B165" s="43"/>
      <c r="C165" s="208" t="s">
        <v>374</v>
      </c>
      <c r="D165" s="208" t="s">
        <v>252</v>
      </c>
      <c r="E165" s="209" t="s">
        <v>906</v>
      </c>
      <c r="F165" s="210" t="s">
        <v>907</v>
      </c>
      <c r="G165" s="211" t="s">
        <v>634</v>
      </c>
      <c r="H165" s="212">
        <v>0.03</v>
      </c>
      <c r="I165" s="213"/>
      <c r="J165" s="214">
        <f>ROUND(I165*H165,2)</f>
        <v>0</v>
      </c>
      <c r="K165" s="210" t="s">
        <v>277</v>
      </c>
      <c r="L165" s="63"/>
      <c r="M165" s="215" t="s">
        <v>81</v>
      </c>
      <c r="N165" s="285" t="s">
        <v>53</v>
      </c>
      <c r="O165" s="286"/>
      <c r="P165" s="287">
        <f>O165*H165</f>
        <v>0</v>
      </c>
      <c r="Q165" s="287">
        <v>0</v>
      </c>
      <c r="R165" s="287">
        <f>Q165*H165</f>
        <v>0</v>
      </c>
      <c r="S165" s="287">
        <v>0</v>
      </c>
      <c r="T165" s="288">
        <f>S165*H165</f>
        <v>0</v>
      </c>
      <c r="AR165" s="25" t="s">
        <v>128</v>
      </c>
      <c r="AT165" s="25" t="s">
        <v>252</v>
      </c>
      <c r="AU165" s="25" t="s">
        <v>92</v>
      </c>
      <c r="AY165" s="25" t="s">
        <v>250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5" t="s">
        <v>45</v>
      </c>
      <c r="BK165" s="219">
        <f>ROUND(I165*H165,2)</f>
        <v>0</v>
      </c>
      <c r="BL165" s="25" t="s">
        <v>128</v>
      </c>
      <c r="BM165" s="25" t="s">
        <v>2231</v>
      </c>
    </row>
    <row r="166" spans="2:65" s="1" customFormat="1" ht="6.95" customHeight="1">
      <c r="B166" s="58"/>
      <c r="C166" s="59"/>
      <c r="D166" s="59"/>
      <c r="E166" s="59"/>
      <c r="F166" s="59"/>
      <c r="G166" s="59"/>
      <c r="H166" s="59"/>
      <c r="I166" s="152"/>
      <c r="J166" s="59"/>
      <c r="K166" s="59"/>
      <c r="L166" s="63"/>
    </row>
  </sheetData>
  <sheetProtection password="CC35" sheet="1" objects="1" scenarios="1" formatCells="0" formatColumns="0" formatRows="0" sort="0" autoFilter="0"/>
  <autoFilter ref="C92:K165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0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158</v>
      </c>
      <c r="AZ2" s="127" t="s">
        <v>2232</v>
      </c>
      <c r="BA2" s="127" t="s">
        <v>81</v>
      </c>
      <c r="BB2" s="127" t="s">
        <v>81</v>
      </c>
      <c r="BC2" s="127" t="s">
        <v>2233</v>
      </c>
      <c r="BD2" s="127" t="s">
        <v>92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  <c r="AZ3" s="127" t="s">
        <v>2234</v>
      </c>
      <c r="BA3" s="127" t="s">
        <v>81</v>
      </c>
      <c r="BB3" s="127" t="s">
        <v>81</v>
      </c>
      <c r="BC3" s="127" t="s">
        <v>2235</v>
      </c>
      <c r="BD3" s="127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  <c r="AZ4" s="127" t="s">
        <v>2236</v>
      </c>
      <c r="BA4" s="127" t="s">
        <v>81</v>
      </c>
      <c r="BB4" s="127" t="s">
        <v>81</v>
      </c>
      <c r="BC4" s="127" t="s">
        <v>2237</v>
      </c>
      <c r="BD4" s="127" t="s">
        <v>92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ht="22.5" customHeight="1">
      <c r="B9" s="29"/>
      <c r="C9" s="30"/>
      <c r="D9" s="30"/>
      <c r="E9" s="421" t="s">
        <v>2205</v>
      </c>
      <c r="F9" s="376"/>
      <c r="G9" s="376"/>
      <c r="H9" s="376"/>
      <c r="I9" s="129"/>
      <c r="J9" s="30"/>
      <c r="K9" s="32"/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</row>
    <row r="11" spans="1:70" s="1" customFormat="1" ht="22.5" customHeight="1">
      <c r="B11" s="43"/>
      <c r="C11" s="44"/>
      <c r="D11" s="44"/>
      <c r="E11" s="400" t="s">
        <v>2206</v>
      </c>
      <c r="F11" s="423"/>
      <c r="G11" s="423"/>
      <c r="H11" s="423"/>
      <c r="I11" s="130"/>
      <c r="J11" s="44"/>
      <c r="K11" s="47"/>
    </row>
    <row r="12" spans="1:70" s="1" customFormat="1" ht="15">
      <c r="B12" s="43"/>
      <c r="C12" s="44"/>
      <c r="D12" s="38" t="s">
        <v>191</v>
      </c>
      <c r="E12" s="44"/>
      <c r="F12" s="44"/>
      <c r="G12" s="44"/>
      <c r="H12" s="44"/>
      <c r="I12" s="130"/>
      <c r="J12" s="44"/>
      <c r="K12" s="47"/>
    </row>
    <row r="13" spans="1:70" s="1" customFormat="1" ht="36.950000000000003" customHeight="1">
      <c r="B13" s="43"/>
      <c r="C13" s="44"/>
      <c r="D13" s="44"/>
      <c r="E13" s="424" t="s">
        <v>2238</v>
      </c>
      <c r="F13" s="423"/>
      <c r="G13" s="423"/>
      <c r="H13" s="423"/>
      <c r="I13" s="130"/>
      <c r="J13" s="44"/>
      <c r="K13" s="47"/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</row>
    <row r="15" spans="1:70" s="1" customFormat="1" ht="14.45" customHeight="1">
      <c r="B15" s="43"/>
      <c r="C15" s="44"/>
      <c r="D15" s="38" t="s">
        <v>20</v>
      </c>
      <c r="E15" s="44"/>
      <c r="F15" s="36" t="s">
        <v>91</v>
      </c>
      <c r="G15" s="44"/>
      <c r="H15" s="44"/>
      <c r="I15" s="131" t="s">
        <v>22</v>
      </c>
      <c r="J15" s="36" t="s">
        <v>23</v>
      </c>
      <c r="K15" s="47"/>
    </row>
    <row r="16" spans="1:70" s="1" customFormat="1" ht="14.45" customHeight="1">
      <c r="B16" s="43"/>
      <c r="C16" s="44"/>
      <c r="D16" s="38" t="s">
        <v>24</v>
      </c>
      <c r="E16" s="44"/>
      <c r="F16" s="36" t="s">
        <v>25</v>
      </c>
      <c r="G16" s="44"/>
      <c r="H16" s="44"/>
      <c r="I16" s="131" t="s">
        <v>26</v>
      </c>
      <c r="J16" s="132" t="str">
        <f>'Rekapitulace stavby'!AN8</f>
        <v>7. 7. 2017</v>
      </c>
      <c r="K16" s="47"/>
    </row>
    <row r="17" spans="2:11" s="1" customFormat="1" ht="21.75" customHeight="1">
      <c r="B17" s="43"/>
      <c r="C17" s="44"/>
      <c r="D17" s="35" t="s">
        <v>28</v>
      </c>
      <c r="E17" s="44"/>
      <c r="F17" s="40" t="s">
        <v>29</v>
      </c>
      <c r="G17" s="44"/>
      <c r="H17" s="44"/>
      <c r="I17" s="133" t="s">
        <v>30</v>
      </c>
      <c r="J17" s="40" t="s">
        <v>31</v>
      </c>
      <c r="K17" s="47"/>
    </row>
    <row r="18" spans="2:11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</row>
    <row r="19" spans="2:11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</row>
    <row r="20" spans="2:11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</row>
    <row r="21" spans="2:11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</row>
    <row r="22" spans="2:11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</row>
    <row r="23" spans="2:11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</row>
    <row r="24" spans="2:11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</row>
    <row r="25" spans="2:11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11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11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11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11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ROUND(J93,0)</f>
        <v>0</v>
      </c>
      <c r="K31" s="47"/>
    </row>
    <row r="32" spans="2:11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ROUND(SUM(BE93:BE199), 0)</f>
        <v>0</v>
      </c>
      <c r="G34" s="44"/>
      <c r="H34" s="44"/>
      <c r="I34" s="144">
        <v>0.21</v>
      </c>
      <c r="J34" s="143">
        <f>ROUND(ROUND((SUM(BE93:BE199)),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ROUND(SUM(BF93:BF199), 0)</f>
        <v>0</v>
      </c>
      <c r="G35" s="44"/>
      <c r="H35" s="44"/>
      <c r="I35" s="144">
        <v>0.15</v>
      </c>
      <c r="J35" s="143">
        <f>ROUND(ROUND((SUM(BF93:BF199)),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ROUND(SUM(BG93:BG199),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ROUND(SUM(BH93:BH199),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ROUND(SUM(BI93:BI199),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2205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2206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191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101.2 - Stezka pro chodce a cyklisty - E2 (NV)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>ŠUMVALD - LIBINA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J93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225</v>
      </c>
      <c r="E65" s="165"/>
      <c r="F65" s="165"/>
      <c r="G65" s="165"/>
      <c r="H65" s="165"/>
      <c r="I65" s="166"/>
      <c r="J65" s="167">
        <f>J94</f>
        <v>0</v>
      </c>
      <c r="K65" s="168"/>
    </row>
    <row r="66" spans="2:12" s="9" customFormat="1" ht="19.899999999999999" customHeight="1">
      <c r="B66" s="169"/>
      <c r="C66" s="170"/>
      <c r="D66" s="171" t="s">
        <v>226</v>
      </c>
      <c r="E66" s="172"/>
      <c r="F66" s="172"/>
      <c r="G66" s="172"/>
      <c r="H66" s="172"/>
      <c r="I66" s="173"/>
      <c r="J66" s="174">
        <f>J95</f>
        <v>0</v>
      </c>
      <c r="K66" s="175"/>
    </row>
    <row r="67" spans="2:12" s="9" customFormat="1" ht="19.899999999999999" customHeight="1">
      <c r="B67" s="169"/>
      <c r="C67" s="170"/>
      <c r="D67" s="171" t="s">
        <v>230</v>
      </c>
      <c r="E67" s="172"/>
      <c r="F67" s="172"/>
      <c r="G67" s="172"/>
      <c r="H67" s="172"/>
      <c r="I67" s="173"/>
      <c r="J67" s="174">
        <f>J145</f>
        <v>0</v>
      </c>
      <c r="K67" s="175"/>
    </row>
    <row r="68" spans="2:12" s="9" customFormat="1" ht="19.899999999999999" customHeight="1">
      <c r="B68" s="169"/>
      <c r="C68" s="170"/>
      <c r="D68" s="171" t="s">
        <v>231</v>
      </c>
      <c r="E68" s="172"/>
      <c r="F68" s="172"/>
      <c r="G68" s="172"/>
      <c r="H68" s="172"/>
      <c r="I68" s="173"/>
      <c r="J68" s="174">
        <f>J167</f>
        <v>0</v>
      </c>
      <c r="K68" s="175"/>
    </row>
    <row r="69" spans="2:12" s="9" customFormat="1" ht="19.899999999999999" customHeight="1">
      <c r="B69" s="169"/>
      <c r="C69" s="170"/>
      <c r="D69" s="171" t="s">
        <v>232</v>
      </c>
      <c r="E69" s="172"/>
      <c r="F69" s="172"/>
      <c r="G69" s="172"/>
      <c r="H69" s="172"/>
      <c r="I69" s="173"/>
      <c r="J69" s="174">
        <f>J179</f>
        <v>0</v>
      </c>
      <c r="K69" s="175"/>
    </row>
    <row r="70" spans="2:12" s="1" customFormat="1" ht="21.75" customHeight="1">
      <c r="B70" s="43"/>
      <c r="C70" s="44"/>
      <c r="D70" s="44"/>
      <c r="E70" s="44"/>
      <c r="F70" s="44"/>
      <c r="G70" s="44"/>
      <c r="H70" s="44"/>
      <c r="I70" s="130"/>
      <c r="J70" s="44"/>
      <c r="K70" s="47"/>
    </row>
    <row r="71" spans="2:12" s="1" customFormat="1" ht="6.95" customHeight="1">
      <c r="B71" s="58"/>
      <c r="C71" s="59"/>
      <c r="D71" s="59"/>
      <c r="E71" s="59"/>
      <c r="F71" s="59"/>
      <c r="G71" s="59"/>
      <c r="H71" s="59"/>
      <c r="I71" s="152"/>
      <c r="J71" s="59"/>
      <c r="K71" s="60"/>
    </row>
    <row r="75" spans="2:12" s="1" customFormat="1" ht="6.95" customHeight="1">
      <c r="B75" s="61"/>
      <c r="C75" s="62"/>
      <c r="D75" s="62"/>
      <c r="E75" s="62"/>
      <c r="F75" s="62"/>
      <c r="G75" s="62"/>
      <c r="H75" s="62"/>
      <c r="I75" s="155"/>
      <c r="J75" s="62"/>
      <c r="K75" s="62"/>
      <c r="L75" s="63"/>
    </row>
    <row r="76" spans="2:12" s="1" customFormat="1" ht="36.950000000000003" customHeight="1">
      <c r="B76" s="43"/>
      <c r="C76" s="64" t="s">
        <v>234</v>
      </c>
      <c r="D76" s="65"/>
      <c r="E76" s="65"/>
      <c r="F76" s="65"/>
      <c r="G76" s="65"/>
      <c r="H76" s="65"/>
      <c r="I76" s="176"/>
      <c r="J76" s="65"/>
      <c r="K76" s="65"/>
      <c r="L76" s="63"/>
    </row>
    <row r="77" spans="2:12" s="1" customFormat="1" ht="6.95" customHeight="1">
      <c r="B77" s="43"/>
      <c r="C77" s="65"/>
      <c r="D77" s="65"/>
      <c r="E77" s="65"/>
      <c r="F77" s="65"/>
      <c r="G77" s="65"/>
      <c r="H77" s="65"/>
      <c r="I77" s="176"/>
      <c r="J77" s="65"/>
      <c r="K77" s="65"/>
      <c r="L77" s="63"/>
    </row>
    <row r="78" spans="2:12" s="1" customFormat="1" ht="14.45" customHeight="1">
      <c r="B78" s="43"/>
      <c r="C78" s="67" t="s">
        <v>18</v>
      </c>
      <c r="D78" s="65"/>
      <c r="E78" s="65"/>
      <c r="F78" s="65"/>
      <c r="G78" s="65"/>
      <c r="H78" s="65"/>
      <c r="I78" s="176"/>
      <c r="J78" s="65"/>
      <c r="K78" s="65"/>
      <c r="L78" s="63"/>
    </row>
    <row r="79" spans="2:12" s="1" customFormat="1" ht="22.5" customHeight="1">
      <c r="B79" s="43"/>
      <c r="C79" s="65"/>
      <c r="D79" s="65"/>
      <c r="E79" s="418" t="str">
        <f>E7</f>
        <v>STEZKA PRO CHODCE A CYKLISTY ŠUMVALD - LIBINA  ( dělené výdaje)</v>
      </c>
      <c r="F79" s="425"/>
      <c r="G79" s="425"/>
      <c r="H79" s="425"/>
      <c r="I79" s="176"/>
      <c r="J79" s="65"/>
      <c r="K79" s="65"/>
      <c r="L79" s="63"/>
    </row>
    <row r="80" spans="2:12" ht="15">
      <c r="B80" s="29"/>
      <c r="C80" s="67" t="s">
        <v>179</v>
      </c>
      <c r="D80" s="177"/>
      <c r="E80" s="177"/>
      <c r="F80" s="177"/>
      <c r="G80" s="177"/>
      <c r="H80" s="177"/>
      <c r="J80" s="177"/>
      <c r="K80" s="177"/>
      <c r="L80" s="178"/>
    </row>
    <row r="81" spans="2:65" ht="22.5" customHeight="1">
      <c r="B81" s="29"/>
      <c r="C81" s="177"/>
      <c r="D81" s="177"/>
      <c r="E81" s="418" t="s">
        <v>2205</v>
      </c>
      <c r="F81" s="419"/>
      <c r="G81" s="419"/>
      <c r="H81" s="419"/>
      <c r="J81" s="177"/>
      <c r="K81" s="177"/>
      <c r="L81" s="178"/>
    </row>
    <row r="82" spans="2:65" ht="15">
      <c r="B82" s="29"/>
      <c r="C82" s="67" t="s">
        <v>185</v>
      </c>
      <c r="D82" s="177"/>
      <c r="E82" s="177"/>
      <c r="F82" s="177"/>
      <c r="G82" s="177"/>
      <c r="H82" s="177"/>
      <c r="J82" s="177"/>
      <c r="K82" s="177"/>
      <c r="L82" s="178"/>
    </row>
    <row r="83" spans="2:65" s="1" customFormat="1" ht="22.5" customHeight="1">
      <c r="B83" s="43"/>
      <c r="C83" s="65"/>
      <c r="D83" s="65"/>
      <c r="E83" s="416" t="s">
        <v>2206</v>
      </c>
      <c r="F83" s="417"/>
      <c r="G83" s="417"/>
      <c r="H83" s="417"/>
      <c r="I83" s="176"/>
      <c r="J83" s="65"/>
      <c r="K83" s="65"/>
      <c r="L83" s="63"/>
    </row>
    <row r="84" spans="2:65" s="1" customFormat="1" ht="14.45" customHeight="1">
      <c r="B84" s="43"/>
      <c r="C84" s="67" t="s">
        <v>191</v>
      </c>
      <c r="D84" s="65"/>
      <c r="E84" s="65"/>
      <c r="F84" s="65"/>
      <c r="G84" s="65"/>
      <c r="H84" s="65"/>
      <c r="I84" s="176"/>
      <c r="J84" s="65"/>
      <c r="K84" s="65"/>
      <c r="L84" s="63"/>
    </row>
    <row r="85" spans="2:65" s="1" customFormat="1" ht="23.25" customHeight="1">
      <c r="B85" s="43"/>
      <c r="C85" s="65"/>
      <c r="D85" s="65"/>
      <c r="E85" s="391" t="str">
        <f>E13</f>
        <v>SO 101.2 - Stezka pro chodce a cyklisty - E2 (NV)</v>
      </c>
      <c r="F85" s="417"/>
      <c r="G85" s="417"/>
      <c r="H85" s="417"/>
      <c r="I85" s="176"/>
      <c r="J85" s="65"/>
      <c r="K85" s="65"/>
      <c r="L85" s="63"/>
    </row>
    <row r="86" spans="2:65" s="1" customFormat="1" ht="6.95" customHeight="1">
      <c r="B86" s="43"/>
      <c r="C86" s="65"/>
      <c r="D86" s="65"/>
      <c r="E86" s="65"/>
      <c r="F86" s="65"/>
      <c r="G86" s="65"/>
      <c r="H86" s="65"/>
      <c r="I86" s="176"/>
      <c r="J86" s="65"/>
      <c r="K86" s="65"/>
      <c r="L86" s="63"/>
    </row>
    <row r="87" spans="2:65" s="1" customFormat="1" ht="18" customHeight="1">
      <c r="B87" s="43"/>
      <c r="C87" s="67" t="s">
        <v>24</v>
      </c>
      <c r="D87" s="65"/>
      <c r="E87" s="65"/>
      <c r="F87" s="179" t="str">
        <f>F16</f>
        <v>ŠUMVALD - LIBINA</v>
      </c>
      <c r="G87" s="65"/>
      <c r="H87" s="65"/>
      <c r="I87" s="180" t="s">
        <v>26</v>
      </c>
      <c r="J87" s="75" t="str">
        <f>IF(J16="","",J16)</f>
        <v>7. 7. 2017</v>
      </c>
      <c r="K87" s="65"/>
      <c r="L87" s="63"/>
    </row>
    <row r="88" spans="2:65" s="1" customFormat="1" ht="6.95" customHeight="1">
      <c r="B88" s="43"/>
      <c r="C88" s="65"/>
      <c r="D88" s="65"/>
      <c r="E88" s="65"/>
      <c r="F88" s="65"/>
      <c r="G88" s="65"/>
      <c r="H88" s="65"/>
      <c r="I88" s="176"/>
      <c r="J88" s="65"/>
      <c r="K88" s="65"/>
      <c r="L88" s="63"/>
    </row>
    <row r="89" spans="2:65" s="1" customFormat="1" ht="15">
      <c r="B89" s="43"/>
      <c r="C89" s="67" t="s">
        <v>32</v>
      </c>
      <c r="D89" s="65"/>
      <c r="E89" s="65"/>
      <c r="F89" s="179" t="str">
        <f>E19</f>
        <v>Obec Šumvald, Obec Libina</v>
      </c>
      <c r="G89" s="65"/>
      <c r="H89" s="65"/>
      <c r="I89" s="180" t="s">
        <v>40</v>
      </c>
      <c r="J89" s="179" t="str">
        <f>E25</f>
        <v xml:space="preserve">EPROJEKT s.r.o., PŘEROV  </v>
      </c>
      <c r="K89" s="65"/>
      <c r="L89" s="63"/>
    </row>
    <row r="90" spans="2:65" s="1" customFormat="1" ht="14.45" customHeight="1">
      <c r="B90" s="43"/>
      <c r="C90" s="67" t="s">
        <v>38</v>
      </c>
      <c r="D90" s="65"/>
      <c r="E90" s="65"/>
      <c r="F90" s="179" t="str">
        <f>IF(E22="","",E22)</f>
        <v/>
      </c>
      <c r="G90" s="65"/>
      <c r="H90" s="65"/>
      <c r="I90" s="176"/>
      <c r="J90" s="65"/>
      <c r="K90" s="65"/>
      <c r="L90" s="63"/>
    </row>
    <row r="91" spans="2:65" s="1" customFormat="1" ht="10.35" customHeight="1">
      <c r="B91" s="43"/>
      <c r="C91" s="65"/>
      <c r="D91" s="65"/>
      <c r="E91" s="65"/>
      <c r="F91" s="65"/>
      <c r="G91" s="65"/>
      <c r="H91" s="65"/>
      <c r="I91" s="176"/>
      <c r="J91" s="65"/>
      <c r="K91" s="65"/>
      <c r="L91" s="63"/>
    </row>
    <row r="92" spans="2:65" s="10" customFormat="1" ht="29.25" customHeight="1">
      <c r="B92" s="181"/>
      <c r="C92" s="182" t="s">
        <v>235</v>
      </c>
      <c r="D92" s="183" t="s">
        <v>67</v>
      </c>
      <c r="E92" s="183" t="s">
        <v>63</v>
      </c>
      <c r="F92" s="183" t="s">
        <v>236</v>
      </c>
      <c r="G92" s="183" t="s">
        <v>237</v>
      </c>
      <c r="H92" s="183" t="s">
        <v>238</v>
      </c>
      <c r="I92" s="184" t="s">
        <v>239</v>
      </c>
      <c r="J92" s="183" t="s">
        <v>222</v>
      </c>
      <c r="K92" s="185" t="s">
        <v>240</v>
      </c>
      <c r="L92" s="186"/>
      <c r="M92" s="83" t="s">
        <v>241</v>
      </c>
      <c r="N92" s="84" t="s">
        <v>52</v>
      </c>
      <c r="O92" s="84" t="s">
        <v>242</v>
      </c>
      <c r="P92" s="84" t="s">
        <v>243</v>
      </c>
      <c r="Q92" s="84" t="s">
        <v>244</v>
      </c>
      <c r="R92" s="84" t="s">
        <v>245</v>
      </c>
      <c r="S92" s="84" t="s">
        <v>246</v>
      </c>
      <c r="T92" s="85" t="s">
        <v>247</v>
      </c>
    </row>
    <row r="93" spans="2:65" s="1" customFormat="1" ht="29.25" customHeight="1">
      <c r="B93" s="43"/>
      <c r="C93" s="89" t="s">
        <v>223</v>
      </c>
      <c r="D93" s="65"/>
      <c r="E93" s="65"/>
      <c r="F93" s="65"/>
      <c r="G93" s="65"/>
      <c r="H93" s="65"/>
      <c r="I93" s="176"/>
      <c r="J93" s="187">
        <f>BK93</f>
        <v>0</v>
      </c>
      <c r="K93" s="65"/>
      <c r="L93" s="63"/>
      <c r="M93" s="86"/>
      <c r="N93" s="87"/>
      <c r="O93" s="87"/>
      <c r="P93" s="188">
        <f>P94</f>
        <v>0</v>
      </c>
      <c r="Q93" s="87"/>
      <c r="R93" s="188">
        <f>R94</f>
        <v>7.9299999999999995E-3</v>
      </c>
      <c r="S93" s="87"/>
      <c r="T93" s="189">
        <f>T94</f>
        <v>1.74</v>
      </c>
      <c r="AT93" s="25" t="s">
        <v>82</v>
      </c>
      <c r="AU93" s="25" t="s">
        <v>224</v>
      </c>
      <c r="BK93" s="190">
        <f>BK94</f>
        <v>0</v>
      </c>
    </row>
    <row r="94" spans="2:65" s="11" customFormat="1" ht="37.35" customHeight="1">
      <c r="B94" s="191"/>
      <c r="C94" s="192"/>
      <c r="D94" s="193" t="s">
        <v>82</v>
      </c>
      <c r="E94" s="194" t="s">
        <v>248</v>
      </c>
      <c r="F94" s="194" t="s">
        <v>249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P95+P145+P167+P179</f>
        <v>0</v>
      </c>
      <c r="Q94" s="199"/>
      <c r="R94" s="200">
        <f>R95+R145+R167+R179</f>
        <v>7.9299999999999995E-3</v>
      </c>
      <c r="S94" s="199"/>
      <c r="T94" s="201">
        <f>T95+T145+T167+T179</f>
        <v>1.74</v>
      </c>
      <c r="AR94" s="202" t="s">
        <v>45</v>
      </c>
      <c r="AT94" s="203" t="s">
        <v>82</v>
      </c>
      <c r="AU94" s="203" t="s">
        <v>83</v>
      </c>
      <c r="AY94" s="202" t="s">
        <v>250</v>
      </c>
      <c r="BK94" s="204">
        <f>BK95+BK145+BK167+BK179</f>
        <v>0</v>
      </c>
    </row>
    <row r="95" spans="2:65" s="11" customFormat="1" ht="19.899999999999999" customHeight="1">
      <c r="B95" s="191"/>
      <c r="C95" s="192"/>
      <c r="D95" s="205" t="s">
        <v>82</v>
      </c>
      <c r="E95" s="206" t="s">
        <v>45</v>
      </c>
      <c r="F95" s="206" t="s">
        <v>251</v>
      </c>
      <c r="G95" s="192"/>
      <c r="H95" s="192"/>
      <c r="I95" s="195"/>
      <c r="J95" s="207">
        <f>BK95</f>
        <v>0</v>
      </c>
      <c r="K95" s="192"/>
      <c r="L95" s="197"/>
      <c r="M95" s="198"/>
      <c r="N95" s="199"/>
      <c r="O95" s="199"/>
      <c r="P95" s="200">
        <f>SUM(P96:P144)</f>
        <v>0</v>
      </c>
      <c r="Q95" s="199"/>
      <c r="R95" s="200">
        <f>SUM(R96:R144)</f>
        <v>0</v>
      </c>
      <c r="S95" s="199"/>
      <c r="T95" s="201">
        <f>SUM(T96:T144)</f>
        <v>0</v>
      </c>
      <c r="AR95" s="202" t="s">
        <v>45</v>
      </c>
      <c r="AT95" s="203" t="s">
        <v>82</v>
      </c>
      <c r="AU95" s="203" t="s">
        <v>45</v>
      </c>
      <c r="AY95" s="202" t="s">
        <v>250</v>
      </c>
      <c r="BK95" s="204">
        <f>SUM(BK96:BK144)</f>
        <v>0</v>
      </c>
    </row>
    <row r="96" spans="2:65" s="1" customFormat="1" ht="22.5" customHeight="1">
      <c r="B96" s="43"/>
      <c r="C96" s="208" t="s">
        <v>45</v>
      </c>
      <c r="D96" s="208" t="s">
        <v>252</v>
      </c>
      <c r="E96" s="209" t="s">
        <v>274</v>
      </c>
      <c r="F96" s="210" t="s">
        <v>275</v>
      </c>
      <c r="G96" s="211" t="s">
        <v>276</v>
      </c>
      <c r="H96" s="212">
        <v>3.0019999999999998</v>
      </c>
      <c r="I96" s="213"/>
      <c r="J96" s="214">
        <f>ROUND(I96*H96,2)</f>
        <v>0</v>
      </c>
      <c r="K96" s="210" t="s">
        <v>277</v>
      </c>
      <c r="L96" s="63"/>
      <c r="M96" s="215" t="s">
        <v>81</v>
      </c>
      <c r="N96" s="216" t="s">
        <v>53</v>
      </c>
      <c r="O96" s="44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AR96" s="25" t="s">
        <v>128</v>
      </c>
      <c r="AT96" s="25" t="s">
        <v>252</v>
      </c>
      <c r="AU96" s="25" t="s">
        <v>92</v>
      </c>
      <c r="AY96" s="25" t="s">
        <v>250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5" t="s">
        <v>45</v>
      </c>
      <c r="BK96" s="219">
        <f>ROUND(I96*H96,2)</f>
        <v>0</v>
      </c>
      <c r="BL96" s="25" t="s">
        <v>128</v>
      </c>
      <c r="BM96" s="25" t="s">
        <v>278</v>
      </c>
    </row>
    <row r="97" spans="2:51" s="12" customFormat="1">
      <c r="B97" s="220"/>
      <c r="C97" s="221"/>
      <c r="D97" s="222" t="s">
        <v>257</v>
      </c>
      <c r="E97" s="223" t="s">
        <v>81</v>
      </c>
      <c r="F97" s="224" t="s">
        <v>258</v>
      </c>
      <c r="G97" s="221"/>
      <c r="H97" s="225" t="s">
        <v>81</v>
      </c>
      <c r="I97" s="226"/>
      <c r="J97" s="221"/>
      <c r="K97" s="221"/>
      <c r="L97" s="227"/>
      <c r="M97" s="228"/>
      <c r="N97" s="229"/>
      <c r="O97" s="229"/>
      <c r="P97" s="229"/>
      <c r="Q97" s="229"/>
      <c r="R97" s="229"/>
      <c r="S97" s="229"/>
      <c r="T97" s="230"/>
      <c r="AT97" s="231" t="s">
        <v>257</v>
      </c>
      <c r="AU97" s="231" t="s">
        <v>92</v>
      </c>
      <c r="AV97" s="12" t="s">
        <v>45</v>
      </c>
      <c r="AW97" s="12" t="s">
        <v>44</v>
      </c>
      <c r="AX97" s="12" t="s">
        <v>83</v>
      </c>
      <c r="AY97" s="231" t="s">
        <v>250</v>
      </c>
    </row>
    <row r="98" spans="2:51" s="12" customFormat="1">
      <c r="B98" s="220"/>
      <c r="C98" s="221"/>
      <c r="D98" s="222" t="s">
        <v>257</v>
      </c>
      <c r="E98" s="223" t="s">
        <v>81</v>
      </c>
      <c r="F98" s="224" t="s">
        <v>259</v>
      </c>
      <c r="G98" s="221"/>
      <c r="H98" s="225" t="s">
        <v>81</v>
      </c>
      <c r="I98" s="226"/>
      <c r="J98" s="221"/>
      <c r="K98" s="221"/>
      <c r="L98" s="227"/>
      <c r="M98" s="228"/>
      <c r="N98" s="229"/>
      <c r="O98" s="229"/>
      <c r="P98" s="229"/>
      <c r="Q98" s="229"/>
      <c r="R98" s="229"/>
      <c r="S98" s="229"/>
      <c r="T98" s="230"/>
      <c r="AT98" s="231" t="s">
        <v>257</v>
      </c>
      <c r="AU98" s="231" t="s">
        <v>92</v>
      </c>
      <c r="AV98" s="12" t="s">
        <v>45</v>
      </c>
      <c r="AW98" s="12" t="s">
        <v>44</v>
      </c>
      <c r="AX98" s="12" t="s">
        <v>83</v>
      </c>
      <c r="AY98" s="231" t="s">
        <v>250</v>
      </c>
    </row>
    <row r="99" spans="2:51" s="12" customFormat="1">
      <c r="B99" s="220"/>
      <c r="C99" s="221"/>
      <c r="D99" s="222" t="s">
        <v>257</v>
      </c>
      <c r="E99" s="223" t="s">
        <v>81</v>
      </c>
      <c r="F99" s="224" t="s">
        <v>937</v>
      </c>
      <c r="G99" s="221"/>
      <c r="H99" s="225" t="s">
        <v>81</v>
      </c>
      <c r="I99" s="226"/>
      <c r="J99" s="221"/>
      <c r="K99" s="221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257</v>
      </c>
      <c r="AU99" s="231" t="s">
        <v>92</v>
      </c>
      <c r="AV99" s="12" t="s">
        <v>45</v>
      </c>
      <c r="AW99" s="12" t="s">
        <v>44</v>
      </c>
      <c r="AX99" s="12" t="s">
        <v>83</v>
      </c>
      <c r="AY99" s="231" t="s">
        <v>250</v>
      </c>
    </row>
    <row r="100" spans="2:51" s="12" customFormat="1">
      <c r="B100" s="220"/>
      <c r="C100" s="221"/>
      <c r="D100" s="222" t="s">
        <v>257</v>
      </c>
      <c r="E100" s="223" t="s">
        <v>81</v>
      </c>
      <c r="F100" s="224" t="s">
        <v>2239</v>
      </c>
      <c r="G100" s="221"/>
      <c r="H100" s="225" t="s">
        <v>81</v>
      </c>
      <c r="I100" s="226"/>
      <c r="J100" s="221"/>
      <c r="K100" s="221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257</v>
      </c>
      <c r="AU100" s="231" t="s">
        <v>92</v>
      </c>
      <c r="AV100" s="12" t="s">
        <v>45</v>
      </c>
      <c r="AW100" s="12" t="s">
        <v>44</v>
      </c>
      <c r="AX100" s="12" t="s">
        <v>83</v>
      </c>
      <c r="AY100" s="231" t="s">
        <v>250</v>
      </c>
    </row>
    <row r="101" spans="2:51" s="12" customFormat="1">
      <c r="B101" s="220"/>
      <c r="C101" s="221"/>
      <c r="D101" s="222" t="s">
        <v>257</v>
      </c>
      <c r="E101" s="223" t="s">
        <v>81</v>
      </c>
      <c r="F101" s="224" t="s">
        <v>262</v>
      </c>
      <c r="G101" s="221"/>
      <c r="H101" s="225" t="s">
        <v>81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257</v>
      </c>
      <c r="AU101" s="231" t="s">
        <v>92</v>
      </c>
      <c r="AV101" s="12" t="s">
        <v>45</v>
      </c>
      <c r="AW101" s="12" t="s">
        <v>44</v>
      </c>
      <c r="AX101" s="12" t="s">
        <v>83</v>
      </c>
      <c r="AY101" s="231" t="s">
        <v>250</v>
      </c>
    </row>
    <row r="102" spans="2:51" s="12" customFormat="1">
      <c r="B102" s="220"/>
      <c r="C102" s="221"/>
      <c r="D102" s="222" t="s">
        <v>257</v>
      </c>
      <c r="E102" s="223" t="s">
        <v>81</v>
      </c>
      <c r="F102" s="224" t="s">
        <v>938</v>
      </c>
      <c r="G102" s="221"/>
      <c r="H102" s="225" t="s">
        <v>81</v>
      </c>
      <c r="I102" s="226"/>
      <c r="J102" s="221"/>
      <c r="K102" s="221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257</v>
      </c>
      <c r="AU102" s="231" t="s">
        <v>92</v>
      </c>
      <c r="AV102" s="12" t="s">
        <v>45</v>
      </c>
      <c r="AW102" s="12" t="s">
        <v>44</v>
      </c>
      <c r="AX102" s="12" t="s">
        <v>83</v>
      </c>
      <c r="AY102" s="231" t="s">
        <v>250</v>
      </c>
    </row>
    <row r="103" spans="2:51" s="12" customFormat="1">
      <c r="B103" s="220"/>
      <c r="C103" s="221"/>
      <c r="D103" s="222" t="s">
        <v>257</v>
      </c>
      <c r="E103" s="223" t="s">
        <v>81</v>
      </c>
      <c r="F103" s="224" t="s">
        <v>264</v>
      </c>
      <c r="G103" s="221"/>
      <c r="H103" s="225" t="s">
        <v>81</v>
      </c>
      <c r="I103" s="226"/>
      <c r="J103" s="221"/>
      <c r="K103" s="221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257</v>
      </c>
      <c r="AU103" s="231" t="s">
        <v>92</v>
      </c>
      <c r="AV103" s="12" t="s">
        <v>45</v>
      </c>
      <c r="AW103" s="12" t="s">
        <v>44</v>
      </c>
      <c r="AX103" s="12" t="s">
        <v>83</v>
      </c>
      <c r="AY103" s="231" t="s">
        <v>250</v>
      </c>
    </row>
    <row r="104" spans="2:51" s="12" customFormat="1">
      <c r="B104" s="220"/>
      <c r="C104" s="221"/>
      <c r="D104" s="222" t="s">
        <v>257</v>
      </c>
      <c r="E104" s="223" t="s">
        <v>81</v>
      </c>
      <c r="F104" s="224" t="s">
        <v>939</v>
      </c>
      <c r="G104" s="221"/>
      <c r="H104" s="225" t="s">
        <v>81</v>
      </c>
      <c r="I104" s="226"/>
      <c r="J104" s="221"/>
      <c r="K104" s="221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257</v>
      </c>
      <c r="AU104" s="231" t="s">
        <v>92</v>
      </c>
      <c r="AV104" s="12" t="s">
        <v>45</v>
      </c>
      <c r="AW104" s="12" t="s">
        <v>44</v>
      </c>
      <c r="AX104" s="12" t="s">
        <v>83</v>
      </c>
      <c r="AY104" s="231" t="s">
        <v>250</v>
      </c>
    </row>
    <row r="105" spans="2:51" s="12" customFormat="1">
      <c r="B105" s="220"/>
      <c r="C105" s="221"/>
      <c r="D105" s="222" t="s">
        <v>257</v>
      </c>
      <c r="E105" s="223" t="s">
        <v>81</v>
      </c>
      <c r="F105" s="224" t="s">
        <v>2240</v>
      </c>
      <c r="G105" s="221"/>
      <c r="H105" s="225" t="s">
        <v>81</v>
      </c>
      <c r="I105" s="226"/>
      <c r="J105" s="221"/>
      <c r="K105" s="221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257</v>
      </c>
      <c r="AU105" s="231" t="s">
        <v>92</v>
      </c>
      <c r="AV105" s="12" t="s">
        <v>45</v>
      </c>
      <c r="AW105" s="12" t="s">
        <v>44</v>
      </c>
      <c r="AX105" s="12" t="s">
        <v>83</v>
      </c>
      <c r="AY105" s="231" t="s">
        <v>250</v>
      </c>
    </row>
    <row r="106" spans="2:51" s="12" customFormat="1">
      <c r="B106" s="220"/>
      <c r="C106" s="221"/>
      <c r="D106" s="222" t="s">
        <v>257</v>
      </c>
      <c r="E106" s="223" t="s">
        <v>81</v>
      </c>
      <c r="F106" s="224" t="s">
        <v>941</v>
      </c>
      <c r="G106" s="221"/>
      <c r="H106" s="225" t="s">
        <v>81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257</v>
      </c>
      <c r="AU106" s="231" t="s">
        <v>92</v>
      </c>
      <c r="AV106" s="12" t="s">
        <v>45</v>
      </c>
      <c r="AW106" s="12" t="s">
        <v>44</v>
      </c>
      <c r="AX106" s="12" t="s">
        <v>83</v>
      </c>
      <c r="AY106" s="231" t="s">
        <v>250</v>
      </c>
    </row>
    <row r="107" spans="2:51" s="12" customFormat="1">
      <c r="B107" s="220"/>
      <c r="C107" s="221"/>
      <c r="D107" s="222" t="s">
        <v>257</v>
      </c>
      <c r="E107" s="223" t="s">
        <v>81</v>
      </c>
      <c r="F107" s="224" t="s">
        <v>268</v>
      </c>
      <c r="G107" s="221"/>
      <c r="H107" s="225" t="s">
        <v>81</v>
      </c>
      <c r="I107" s="226"/>
      <c r="J107" s="221"/>
      <c r="K107" s="221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257</v>
      </c>
      <c r="AU107" s="231" t="s">
        <v>92</v>
      </c>
      <c r="AV107" s="12" t="s">
        <v>45</v>
      </c>
      <c r="AW107" s="12" t="s">
        <v>44</v>
      </c>
      <c r="AX107" s="12" t="s">
        <v>83</v>
      </c>
      <c r="AY107" s="231" t="s">
        <v>250</v>
      </c>
    </row>
    <row r="108" spans="2:51" s="13" customFormat="1">
      <c r="B108" s="232"/>
      <c r="C108" s="233"/>
      <c r="D108" s="222" t="s">
        <v>257</v>
      </c>
      <c r="E108" s="234" t="s">
        <v>81</v>
      </c>
      <c r="F108" s="235" t="s">
        <v>83</v>
      </c>
      <c r="G108" s="233"/>
      <c r="H108" s="236">
        <v>0</v>
      </c>
      <c r="I108" s="237"/>
      <c r="J108" s="233"/>
      <c r="K108" s="233"/>
      <c r="L108" s="238"/>
      <c r="M108" s="239"/>
      <c r="N108" s="240"/>
      <c r="O108" s="240"/>
      <c r="P108" s="240"/>
      <c r="Q108" s="240"/>
      <c r="R108" s="240"/>
      <c r="S108" s="240"/>
      <c r="T108" s="241"/>
      <c r="AT108" s="242" t="s">
        <v>257</v>
      </c>
      <c r="AU108" s="242" t="s">
        <v>92</v>
      </c>
      <c r="AV108" s="13" t="s">
        <v>92</v>
      </c>
      <c r="AW108" s="13" t="s">
        <v>44</v>
      </c>
      <c r="AX108" s="13" t="s">
        <v>83</v>
      </c>
      <c r="AY108" s="242" t="s">
        <v>250</v>
      </c>
    </row>
    <row r="109" spans="2:51" s="14" customFormat="1">
      <c r="B109" s="243"/>
      <c r="C109" s="244"/>
      <c r="D109" s="222" t="s">
        <v>257</v>
      </c>
      <c r="E109" s="245" t="s">
        <v>81</v>
      </c>
      <c r="F109" s="246" t="s">
        <v>269</v>
      </c>
      <c r="G109" s="244"/>
      <c r="H109" s="247">
        <v>0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AT109" s="253" t="s">
        <v>257</v>
      </c>
      <c r="AU109" s="253" t="s">
        <v>92</v>
      </c>
      <c r="AV109" s="14" t="s">
        <v>100</v>
      </c>
      <c r="AW109" s="14" t="s">
        <v>44</v>
      </c>
      <c r="AX109" s="14" t="s">
        <v>83</v>
      </c>
      <c r="AY109" s="253" t="s">
        <v>250</v>
      </c>
    </row>
    <row r="110" spans="2:51" s="12" customFormat="1">
      <c r="B110" s="220"/>
      <c r="C110" s="221"/>
      <c r="D110" s="222" t="s">
        <v>257</v>
      </c>
      <c r="E110" s="223" t="s">
        <v>81</v>
      </c>
      <c r="F110" s="224" t="s">
        <v>2241</v>
      </c>
      <c r="G110" s="221"/>
      <c r="H110" s="225" t="s">
        <v>81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257</v>
      </c>
      <c r="AU110" s="231" t="s">
        <v>92</v>
      </c>
      <c r="AV110" s="12" t="s">
        <v>45</v>
      </c>
      <c r="AW110" s="12" t="s">
        <v>44</v>
      </c>
      <c r="AX110" s="12" t="s">
        <v>83</v>
      </c>
      <c r="AY110" s="231" t="s">
        <v>250</v>
      </c>
    </row>
    <row r="111" spans="2:51" s="12" customFormat="1">
      <c r="B111" s="220"/>
      <c r="C111" s="221"/>
      <c r="D111" s="222" t="s">
        <v>257</v>
      </c>
      <c r="E111" s="223" t="s">
        <v>81</v>
      </c>
      <c r="F111" s="224" t="s">
        <v>2242</v>
      </c>
      <c r="G111" s="221"/>
      <c r="H111" s="225" t="s">
        <v>81</v>
      </c>
      <c r="I111" s="226"/>
      <c r="J111" s="221"/>
      <c r="K111" s="221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257</v>
      </c>
      <c r="AU111" s="231" t="s">
        <v>92</v>
      </c>
      <c r="AV111" s="12" t="s">
        <v>45</v>
      </c>
      <c r="AW111" s="12" t="s">
        <v>44</v>
      </c>
      <c r="AX111" s="12" t="s">
        <v>83</v>
      </c>
      <c r="AY111" s="231" t="s">
        <v>250</v>
      </c>
    </row>
    <row r="112" spans="2:51" s="13" customFormat="1">
      <c r="B112" s="232"/>
      <c r="C112" s="233"/>
      <c r="D112" s="222" t="s">
        <v>257</v>
      </c>
      <c r="E112" s="234" t="s">
        <v>81</v>
      </c>
      <c r="F112" s="235" t="s">
        <v>2243</v>
      </c>
      <c r="G112" s="233"/>
      <c r="H112" s="236">
        <v>2.0009999999999999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AT112" s="242" t="s">
        <v>257</v>
      </c>
      <c r="AU112" s="242" t="s">
        <v>92</v>
      </c>
      <c r="AV112" s="13" t="s">
        <v>92</v>
      </c>
      <c r="AW112" s="13" t="s">
        <v>44</v>
      </c>
      <c r="AX112" s="13" t="s">
        <v>83</v>
      </c>
      <c r="AY112" s="242" t="s">
        <v>250</v>
      </c>
    </row>
    <row r="113" spans="2:65" s="13" customFormat="1">
      <c r="B113" s="232"/>
      <c r="C113" s="233"/>
      <c r="D113" s="222" t="s">
        <v>257</v>
      </c>
      <c r="E113" s="234" t="s">
        <v>81</v>
      </c>
      <c r="F113" s="235" t="s">
        <v>2244</v>
      </c>
      <c r="G113" s="233"/>
      <c r="H113" s="236">
        <v>1.0009999999999999</v>
      </c>
      <c r="I113" s="237"/>
      <c r="J113" s="233"/>
      <c r="K113" s="233"/>
      <c r="L113" s="238"/>
      <c r="M113" s="239"/>
      <c r="N113" s="240"/>
      <c r="O113" s="240"/>
      <c r="P113" s="240"/>
      <c r="Q113" s="240"/>
      <c r="R113" s="240"/>
      <c r="S113" s="240"/>
      <c r="T113" s="241"/>
      <c r="AT113" s="242" t="s">
        <v>257</v>
      </c>
      <c r="AU113" s="242" t="s">
        <v>92</v>
      </c>
      <c r="AV113" s="13" t="s">
        <v>92</v>
      </c>
      <c r="AW113" s="13" t="s">
        <v>44</v>
      </c>
      <c r="AX113" s="13" t="s">
        <v>83</v>
      </c>
      <c r="AY113" s="242" t="s">
        <v>250</v>
      </c>
    </row>
    <row r="114" spans="2:65" s="14" customFormat="1">
      <c r="B114" s="243"/>
      <c r="C114" s="244"/>
      <c r="D114" s="222" t="s">
        <v>257</v>
      </c>
      <c r="E114" s="245" t="s">
        <v>81</v>
      </c>
      <c r="F114" s="246" t="s">
        <v>272</v>
      </c>
      <c r="G114" s="244"/>
      <c r="H114" s="247">
        <v>3.0019999999999998</v>
      </c>
      <c r="I114" s="248"/>
      <c r="J114" s="244"/>
      <c r="K114" s="244"/>
      <c r="L114" s="249"/>
      <c r="M114" s="250"/>
      <c r="N114" s="251"/>
      <c r="O114" s="251"/>
      <c r="P114" s="251"/>
      <c r="Q114" s="251"/>
      <c r="R114" s="251"/>
      <c r="S114" s="251"/>
      <c r="T114" s="252"/>
      <c r="AT114" s="253" t="s">
        <v>257</v>
      </c>
      <c r="AU114" s="253" t="s">
        <v>92</v>
      </c>
      <c r="AV114" s="14" t="s">
        <v>100</v>
      </c>
      <c r="AW114" s="14" t="s">
        <v>44</v>
      </c>
      <c r="AX114" s="14" t="s">
        <v>83</v>
      </c>
      <c r="AY114" s="253" t="s">
        <v>250</v>
      </c>
    </row>
    <row r="115" spans="2:65" s="15" customFormat="1">
      <c r="B115" s="254"/>
      <c r="C115" s="255"/>
      <c r="D115" s="256" t="s">
        <v>257</v>
      </c>
      <c r="E115" s="257" t="s">
        <v>81</v>
      </c>
      <c r="F115" s="258" t="s">
        <v>273</v>
      </c>
      <c r="G115" s="255"/>
      <c r="H115" s="259">
        <v>3.0019999999999998</v>
      </c>
      <c r="I115" s="260"/>
      <c r="J115" s="255"/>
      <c r="K115" s="255"/>
      <c r="L115" s="261"/>
      <c r="M115" s="262"/>
      <c r="N115" s="263"/>
      <c r="O115" s="263"/>
      <c r="P115" s="263"/>
      <c r="Q115" s="263"/>
      <c r="R115" s="263"/>
      <c r="S115" s="263"/>
      <c r="T115" s="264"/>
      <c r="AT115" s="265" t="s">
        <v>257</v>
      </c>
      <c r="AU115" s="265" t="s">
        <v>92</v>
      </c>
      <c r="AV115" s="15" t="s">
        <v>128</v>
      </c>
      <c r="AW115" s="15" t="s">
        <v>44</v>
      </c>
      <c r="AX115" s="15" t="s">
        <v>45</v>
      </c>
      <c r="AY115" s="265" t="s">
        <v>250</v>
      </c>
    </row>
    <row r="116" spans="2:65" s="1" customFormat="1" ht="31.5" customHeight="1">
      <c r="B116" s="43"/>
      <c r="C116" s="208" t="s">
        <v>92</v>
      </c>
      <c r="D116" s="208" t="s">
        <v>252</v>
      </c>
      <c r="E116" s="209" t="s">
        <v>283</v>
      </c>
      <c r="F116" s="210" t="s">
        <v>284</v>
      </c>
      <c r="G116" s="211" t="s">
        <v>276</v>
      </c>
      <c r="H116" s="212">
        <v>1.141</v>
      </c>
      <c r="I116" s="213"/>
      <c r="J116" s="214">
        <f>ROUND(I116*H116,2)</f>
        <v>0</v>
      </c>
      <c r="K116" s="210" t="s">
        <v>81</v>
      </c>
      <c r="L116" s="63"/>
      <c r="M116" s="215" t="s">
        <v>81</v>
      </c>
      <c r="N116" s="216" t="s">
        <v>53</v>
      </c>
      <c r="O116" s="44"/>
      <c r="P116" s="217">
        <f>O116*H116</f>
        <v>0</v>
      </c>
      <c r="Q116" s="217">
        <v>0</v>
      </c>
      <c r="R116" s="217">
        <f>Q116*H116</f>
        <v>0</v>
      </c>
      <c r="S116" s="217">
        <v>0</v>
      </c>
      <c r="T116" s="218">
        <f>S116*H116</f>
        <v>0</v>
      </c>
      <c r="AR116" s="25" t="s">
        <v>128</v>
      </c>
      <c r="AT116" s="25" t="s">
        <v>252</v>
      </c>
      <c r="AU116" s="25" t="s">
        <v>92</v>
      </c>
      <c r="AY116" s="25" t="s">
        <v>250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5" t="s">
        <v>45</v>
      </c>
      <c r="BK116" s="219">
        <f>ROUND(I116*H116,2)</f>
        <v>0</v>
      </c>
      <c r="BL116" s="25" t="s">
        <v>128</v>
      </c>
      <c r="BM116" s="25" t="s">
        <v>285</v>
      </c>
    </row>
    <row r="117" spans="2:65" s="12" customFormat="1">
      <c r="B117" s="220"/>
      <c r="C117" s="221"/>
      <c r="D117" s="222" t="s">
        <v>257</v>
      </c>
      <c r="E117" s="223" t="s">
        <v>81</v>
      </c>
      <c r="F117" s="224" t="s">
        <v>2245</v>
      </c>
      <c r="G117" s="221"/>
      <c r="H117" s="225" t="s">
        <v>81</v>
      </c>
      <c r="I117" s="226"/>
      <c r="J117" s="221"/>
      <c r="K117" s="221"/>
      <c r="L117" s="227"/>
      <c r="M117" s="228"/>
      <c r="N117" s="229"/>
      <c r="O117" s="229"/>
      <c r="P117" s="229"/>
      <c r="Q117" s="229"/>
      <c r="R117" s="229"/>
      <c r="S117" s="229"/>
      <c r="T117" s="230"/>
      <c r="AT117" s="231" t="s">
        <v>257</v>
      </c>
      <c r="AU117" s="231" t="s">
        <v>92</v>
      </c>
      <c r="AV117" s="12" t="s">
        <v>45</v>
      </c>
      <c r="AW117" s="12" t="s">
        <v>44</v>
      </c>
      <c r="AX117" s="12" t="s">
        <v>83</v>
      </c>
      <c r="AY117" s="231" t="s">
        <v>250</v>
      </c>
    </row>
    <row r="118" spans="2:65" s="12" customFormat="1">
      <c r="B118" s="220"/>
      <c r="C118" s="221"/>
      <c r="D118" s="222" t="s">
        <v>257</v>
      </c>
      <c r="E118" s="223" t="s">
        <v>81</v>
      </c>
      <c r="F118" s="224" t="s">
        <v>287</v>
      </c>
      <c r="G118" s="221"/>
      <c r="H118" s="225" t="s">
        <v>81</v>
      </c>
      <c r="I118" s="226"/>
      <c r="J118" s="221"/>
      <c r="K118" s="221"/>
      <c r="L118" s="227"/>
      <c r="M118" s="228"/>
      <c r="N118" s="229"/>
      <c r="O118" s="229"/>
      <c r="P118" s="229"/>
      <c r="Q118" s="229"/>
      <c r="R118" s="229"/>
      <c r="S118" s="229"/>
      <c r="T118" s="230"/>
      <c r="AT118" s="231" t="s">
        <v>257</v>
      </c>
      <c r="AU118" s="231" t="s">
        <v>92</v>
      </c>
      <c r="AV118" s="12" t="s">
        <v>45</v>
      </c>
      <c r="AW118" s="12" t="s">
        <v>44</v>
      </c>
      <c r="AX118" s="12" t="s">
        <v>83</v>
      </c>
      <c r="AY118" s="231" t="s">
        <v>250</v>
      </c>
    </row>
    <row r="119" spans="2:65" s="13" customFormat="1">
      <c r="B119" s="232"/>
      <c r="C119" s="233"/>
      <c r="D119" s="222" t="s">
        <v>257</v>
      </c>
      <c r="E119" s="234" t="s">
        <v>81</v>
      </c>
      <c r="F119" s="235" t="s">
        <v>2246</v>
      </c>
      <c r="G119" s="233"/>
      <c r="H119" s="236">
        <v>0.64100000000000001</v>
      </c>
      <c r="I119" s="237"/>
      <c r="J119" s="233"/>
      <c r="K119" s="233"/>
      <c r="L119" s="238"/>
      <c r="M119" s="239"/>
      <c r="N119" s="240"/>
      <c r="O119" s="240"/>
      <c r="P119" s="240"/>
      <c r="Q119" s="240"/>
      <c r="R119" s="240"/>
      <c r="S119" s="240"/>
      <c r="T119" s="241"/>
      <c r="AT119" s="242" t="s">
        <v>257</v>
      </c>
      <c r="AU119" s="242" t="s">
        <v>92</v>
      </c>
      <c r="AV119" s="13" t="s">
        <v>92</v>
      </c>
      <c r="AW119" s="13" t="s">
        <v>44</v>
      </c>
      <c r="AX119" s="13" t="s">
        <v>83</v>
      </c>
      <c r="AY119" s="242" t="s">
        <v>250</v>
      </c>
    </row>
    <row r="120" spans="2:65" s="13" customFormat="1">
      <c r="B120" s="232"/>
      <c r="C120" s="233"/>
      <c r="D120" s="222" t="s">
        <v>257</v>
      </c>
      <c r="E120" s="234" t="s">
        <v>81</v>
      </c>
      <c r="F120" s="235" t="s">
        <v>2247</v>
      </c>
      <c r="G120" s="233"/>
      <c r="H120" s="236">
        <v>0.5</v>
      </c>
      <c r="I120" s="237"/>
      <c r="J120" s="233"/>
      <c r="K120" s="233"/>
      <c r="L120" s="238"/>
      <c r="M120" s="239"/>
      <c r="N120" s="240"/>
      <c r="O120" s="240"/>
      <c r="P120" s="240"/>
      <c r="Q120" s="240"/>
      <c r="R120" s="240"/>
      <c r="S120" s="240"/>
      <c r="T120" s="241"/>
      <c r="AT120" s="242" t="s">
        <v>257</v>
      </c>
      <c r="AU120" s="242" t="s">
        <v>92</v>
      </c>
      <c r="AV120" s="13" t="s">
        <v>92</v>
      </c>
      <c r="AW120" s="13" t="s">
        <v>44</v>
      </c>
      <c r="AX120" s="13" t="s">
        <v>83</v>
      </c>
      <c r="AY120" s="242" t="s">
        <v>250</v>
      </c>
    </row>
    <row r="121" spans="2:65" s="14" customFormat="1">
      <c r="B121" s="243"/>
      <c r="C121" s="244"/>
      <c r="D121" s="256" t="s">
        <v>257</v>
      </c>
      <c r="E121" s="266" t="s">
        <v>2232</v>
      </c>
      <c r="F121" s="267" t="s">
        <v>2248</v>
      </c>
      <c r="G121" s="244"/>
      <c r="H121" s="268">
        <v>1.141</v>
      </c>
      <c r="I121" s="248"/>
      <c r="J121" s="244"/>
      <c r="K121" s="244"/>
      <c r="L121" s="249"/>
      <c r="M121" s="250"/>
      <c r="N121" s="251"/>
      <c r="O121" s="251"/>
      <c r="P121" s="251"/>
      <c r="Q121" s="251"/>
      <c r="R121" s="251"/>
      <c r="S121" s="251"/>
      <c r="T121" s="252"/>
      <c r="AT121" s="253" t="s">
        <v>257</v>
      </c>
      <c r="AU121" s="253" t="s">
        <v>92</v>
      </c>
      <c r="AV121" s="14" t="s">
        <v>100</v>
      </c>
      <c r="AW121" s="14" t="s">
        <v>44</v>
      </c>
      <c r="AX121" s="14" t="s">
        <v>45</v>
      </c>
      <c r="AY121" s="253" t="s">
        <v>250</v>
      </c>
    </row>
    <row r="122" spans="2:65" s="1" customFormat="1" ht="22.5" customHeight="1">
      <c r="B122" s="43"/>
      <c r="C122" s="208" t="s">
        <v>100</v>
      </c>
      <c r="D122" s="208" t="s">
        <v>252</v>
      </c>
      <c r="E122" s="209" t="s">
        <v>345</v>
      </c>
      <c r="F122" s="210" t="s">
        <v>346</v>
      </c>
      <c r="G122" s="211" t="s">
        <v>276</v>
      </c>
      <c r="H122" s="212">
        <v>40.219000000000001</v>
      </c>
      <c r="I122" s="213"/>
      <c r="J122" s="214">
        <f>ROUND(I122*H122,2)</f>
        <v>0</v>
      </c>
      <c r="K122" s="210" t="s">
        <v>277</v>
      </c>
      <c r="L122" s="63"/>
      <c r="M122" s="215" t="s">
        <v>81</v>
      </c>
      <c r="N122" s="216" t="s">
        <v>53</v>
      </c>
      <c r="O122" s="44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AR122" s="25" t="s">
        <v>128</v>
      </c>
      <c r="AT122" s="25" t="s">
        <v>252</v>
      </c>
      <c r="AU122" s="25" t="s">
        <v>92</v>
      </c>
      <c r="AY122" s="25" t="s">
        <v>250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5" t="s">
        <v>45</v>
      </c>
      <c r="BK122" s="219">
        <f>ROUND(I122*H122,2)</f>
        <v>0</v>
      </c>
      <c r="BL122" s="25" t="s">
        <v>128</v>
      </c>
      <c r="BM122" s="25" t="s">
        <v>347</v>
      </c>
    </row>
    <row r="123" spans="2:65" s="12" customFormat="1">
      <c r="B123" s="220"/>
      <c r="C123" s="221"/>
      <c r="D123" s="222" t="s">
        <v>257</v>
      </c>
      <c r="E123" s="223" t="s">
        <v>81</v>
      </c>
      <c r="F123" s="224" t="s">
        <v>348</v>
      </c>
      <c r="G123" s="221"/>
      <c r="H123" s="225" t="s">
        <v>81</v>
      </c>
      <c r="I123" s="226"/>
      <c r="J123" s="221"/>
      <c r="K123" s="221"/>
      <c r="L123" s="227"/>
      <c r="M123" s="228"/>
      <c r="N123" s="229"/>
      <c r="O123" s="229"/>
      <c r="P123" s="229"/>
      <c r="Q123" s="229"/>
      <c r="R123" s="229"/>
      <c r="S123" s="229"/>
      <c r="T123" s="230"/>
      <c r="AT123" s="231" t="s">
        <v>257</v>
      </c>
      <c r="AU123" s="231" t="s">
        <v>92</v>
      </c>
      <c r="AV123" s="12" t="s">
        <v>45</v>
      </c>
      <c r="AW123" s="12" t="s">
        <v>44</v>
      </c>
      <c r="AX123" s="12" t="s">
        <v>83</v>
      </c>
      <c r="AY123" s="231" t="s">
        <v>250</v>
      </c>
    </row>
    <row r="124" spans="2:65" s="12" customFormat="1">
      <c r="B124" s="220"/>
      <c r="C124" s="221"/>
      <c r="D124" s="222" t="s">
        <v>257</v>
      </c>
      <c r="E124" s="223" t="s">
        <v>81</v>
      </c>
      <c r="F124" s="224" t="s">
        <v>2249</v>
      </c>
      <c r="G124" s="221"/>
      <c r="H124" s="225" t="s">
        <v>81</v>
      </c>
      <c r="I124" s="226"/>
      <c r="J124" s="221"/>
      <c r="K124" s="221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257</v>
      </c>
      <c r="AU124" s="231" t="s">
        <v>92</v>
      </c>
      <c r="AV124" s="12" t="s">
        <v>45</v>
      </c>
      <c r="AW124" s="12" t="s">
        <v>44</v>
      </c>
      <c r="AX124" s="12" t="s">
        <v>83</v>
      </c>
      <c r="AY124" s="231" t="s">
        <v>250</v>
      </c>
    </row>
    <row r="125" spans="2:65" s="13" customFormat="1">
      <c r="B125" s="232"/>
      <c r="C125" s="233"/>
      <c r="D125" s="222" t="s">
        <v>257</v>
      </c>
      <c r="E125" s="234" t="s">
        <v>81</v>
      </c>
      <c r="F125" s="235" t="s">
        <v>2250</v>
      </c>
      <c r="G125" s="233"/>
      <c r="H125" s="236">
        <v>41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257</v>
      </c>
      <c r="AU125" s="242" t="s">
        <v>92</v>
      </c>
      <c r="AV125" s="13" t="s">
        <v>92</v>
      </c>
      <c r="AW125" s="13" t="s">
        <v>44</v>
      </c>
      <c r="AX125" s="13" t="s">
        <v>83</v>
      </c>
      <c r="AY125" s="242" t="s">
        <v>250</v>
      </c>
    </row>
    <row r="126" spans="2:65" s="12" customFormat="1">
      <c r="B126" s="220"/>
      <c r="C126" s="221"/>
      <c r="D126" s="222" t="s">
        <v>257</v>
      </c>
      <c r="E126" s="223" t="s">
        <v>81</v>
      </c>
      <c r="F126" s="224" t="s">
        <v>2251</v>
      </c>
      <c r="G126" s="221"/>
      <c r="H126" s="225" t="s">
        <v>81</v>
      </c>
      <c r="I126" s="226"/>
      <c r="J126" s="221"/>
      <c r="K126" s="221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257</v>
      </c>
      <c r="AU126" s="231" t="s">
        <v>92</v>
      </c>
      <c r="AV126" s="12" t="s">
        <v>45</v>
      </c>
      <c r="AW126" s="12" t="s">
        <v>44</v>
      </c>
      <c r="AX126" s="12" t="s">
        <v>83</v>
      </c>
      <c r="AY126" s="231" t="s">
        <v>250</v>
      </c>
    </row>
    <row r="127" spans="2:65" s="12" customFormat="1">
      <c r="B127" s="220"/>
      <c r="C127" s="221"/>
      <c r="D127" s="222" t="s">
        <v>257</v>
      </c>
      <c r="E127" s="223" t="s">
        <v>81</v>
      </c>
      <c r="F127" s="224" t="s">
        <v>2252</v>
      </c>
      <c r="G127" s="221"/>
      <c r="H127" s="225" t="s">
        <v>81</v>
      </c>
      <c r="I127" s="226"/>
      <c r="J127" s="221"/>
      <c r="K127" s="221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257</v>
      </c>
      <c r="AU127" s="231" t="s">
        <v>92</v>
      </c>
      <c r="AV127" s="12" t="s">
        <v>45</v>
      </c>
      <c r="AW127" s="12" t="s">
        <v>44</v>
      </c>
      <c r="AX127" s="12" t="s">
        <v>83</v>
      </c>
      <c r="AY127" s="231" t="s">
        <v>250</v>
      </c>
    </row>
    <row r="128" spans="2:65" s="14" customFormat="1">
      <c r="B128" s="243"/>
      <c r="C128" s="244"/>
      <c r="D128" s="222" t="s">
        <v>257</v>
      </c>
      <c r="E128" s="245" t="s">
        <v>81</v>
      </c>
      <c r="F128" s="246" t="s">
        <v>272</v>
      </c>
      <c r="G128" s="244"/>
      <c r="H128" s="247">
        <v>41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AT128" s="253" t="s">
        <v>257</v>
      </c>
      <c r="AU128" s="253" t="s">
        <v>92</v>
      </c>
      <c r="AV128" s="14" t="s">
        <v>100</v>
      </c>
      <c r="AW128" s="14" t="s">
        <v>44</v>
      </c>
      <c r="AX128" s="14" t="s">
        <v>83</v>
      </c>
      <c r="AY128" s="253" t="s">
        <v>250</v>
      </c>
    </row>
    <row r="129" spans="2:65" s="12" customFormat="1">
      <c r="B129" s="220"/>
      <c r="C129" s="221"/>
      <c r="D129" s="222" t="s">
        <v>257</v>
      </c>
      <c r="E129" s="223" t="s">
        <v>81</v>
      </c>
      <c r="F129" s="224" t="s">
        <v>2253</v>
      </c>
      <c r="G129" s="221"/>
      <c r="H129" s="225" t="s">
        <v>81</v>
      </c>
      <c r="I129" s="226"/>
      <c r="J129" s="221"/>
      <c r="K129" s="221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257</v>
      </c>
      <c r="AU129" s="231" t="s">
        <v>92</v>
      </c>
      <c r="AV129" s="12" t="s">
        <v>45</v>
      </c>
      <c r="AW129" s="12" t="s">
        <v>44</v>
      </c>
      <c r="AX129" s="12" t="s">
        <v>83</v>
      </c>
      <c r="AY129" s="231" t="s">
        <v>250</v>
      </c>
    </row>
    <row r="130" spans="2:65" s="13" customFormat="1">
      <c r="B130" s="232"/>
      <c r="C130" s="233"/>
      <c r="D130" s="222" t="s">
        <v>257</v>
      </c>
      <c r="E130" s="234" t="s">
        <v>81</v>
      </c>
      <c r="F130" s="235" t="s">
        <v>2254</v>
      </c>
      <c r="G130" s="233"/>
      <c r="H130" s="236">
        <v>-0.78100000000000003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AT130" s="242" t="s">
        <v>257</v>
      </c>
      <c r="AU130" s="242" t="s">
        <v>92</v>
      </c>
      <c r="AV130" s="13" t="s">
        <v>92</v>
      </c>
      <c r="AW130" s="13" t="s">
        <v>44</v>
      </c>
      <c r="AX130" s="13" t="s">
        <v>83</v>
      </c>
      <c r="AY130" s="242" t="s">
        <v>250</v>
      </c>
    </row>
    <row r="131" spans="2:65" s="15" customFormat="1">
      <c r="B131" s="254"/>
      <c r="C131" s="255"/>
      <c r="D131" s="256" t="s">
        <v>257</v>
      </c>
      <c r="E131" s="257" t="s">
        <v>2255</v>
      </c>
      <c r="F131" s="258" t="s">
        <v>351</v>
      </c>
      <c r="G131" s="255"/>
      <c r="H131" s="259">
        <v>40.219000000000001</v>
      </c>
      <c r="I131" s="260"/>
      <c r="J131" s="255"/>
      <c r="K131" s="255"/>
      <c r="L131" s="261"/>
      <c r="M131" s="262"/>
      <c r="N131" s="263"/>
      <c r="O131" s="263"/>
      <c r="P131" s="263"/>
      <c r="Q131" s="263"/>
      <c r="R131" s="263"/>
      <c r="S131" s="263"/>
      <c r="T131" s="264"/>
      <c r="AT131" s="265" t="s">
        <v>257</v>
      </c>
      <c r="AU131" s="265" t="s">
        <v>92</v>
      </c>
      <c r="AV131" s="15" t="s">
        <v>128</v>
      </c>
      <c r="AW131" s="15" t="s">
        <v>44</v>
      </c>
      <c r="AX131" s="15" t="s">
        <v>45</v>
      </c>
      <c r="AY131" s="265" t="s">
        <v>250</v>
      </c>
    </row>
    <row r="132" spans="2:65" s="1" customFormat="1" ht="22.5" customHeight="1">
      <c r="B132" s="43"/>
      <c r="C132" s="208" t="s">
        <v>128</v>
      </c>
      <c r="D132" s="208" t="s">
        <v>252</v>
      </c>
      <c r="E132" s="209" t="s">
        <v>446</v>
      </c>
      <c r="F132" s="210" t="s">
        <v>447</v>
      </c>
      <c r="G132" s="211" t="s">
        <v>276</v>
      </c>
      <c r="H132" s="212">
        <v>0.36</v>
      </c>
      <c r="I132" s="213"/>
      <c r="J132" s="214">
        <f>ROUND(I132*H132,2)</f>
        <v>0</v>
      </c>
      <c r="K132" s="210" t="s">
        <v>277</v>
      </c>
      <c r="L132" s="63"/>
      <c r="M132" s="215" t="s">
        <v>81</v>
      </c>
      <c r="N132" s="216" t="s">
        <v>53</v>
      </c>
      <c r="O132" s="44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AR132" s="25" t="s">
        <v>128</v>
      </c>
      <c r="AT132" s="25" t="s">
        <v>252</v>
      </c>
      <c r="AU132" s="25" t="s">
        <v>92</v>
      </c>
      <c r="AY132" s="25" t="s">
        <v>250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5" t="s">
        <v>45</v>
      </c>
      <c r="BK132" s="219">
        <f>ROUND(I132*H132,2)</f>
        <v>0</v>
      </c>
      <c r="BL132" s="25" t="s">
        <v>128</v>
      </c>
      <c r="BM132" s="25" t="s">
        <v>448</v>
      </c>
    </row>
    <row r="133" spans="2:65" s="12" customFormat="1">
      <c r="B133" s="220"/>
      <c r="C133" s="221"/>
      <c r="D133" s="222" t="s">
        <v>257</v>
      </c>
      <c r="E133" s="223" t="s">
        <v>81</v>
      </c>
      <c r="F133" s="224" t="s">
        <v>449</v>
      </c>
      <c r="G133" s="221"/>
      <c r="H133" s="225" t="s">
        <v>81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257</v>
      </c>
      <c r="AU133" s="231" t="s">
        <v>92</v>
      </c>
      <c r="AV133" s="12" t="s">
        <v>45</v>
      </c>
      <c r="AW133" s="12" t="s">
        <v>44</v>
      </c>
      <c r="AX133" s="12" t="s">
        <v>83</v>
      </c>
      <c r="AY133" s="231" t="s">
        <v>250</v>
      </c>
    </row>
    <row r="134" spans="2:65" s="14" customFormat="1">
      <c r="B134" s="243"/>
      <c r="C134" s="244"/>
      <c r="D134" s="222" t="s">
        <v>257</v>
      </c>
      <c r="E134" s="245" t="s">
        <v>81</v>
      </c>
      <c r="F134" s="246" t="s">
        <v>272</v>
      </c>
      <c r="G134" s="244"/>
      <c r="H134" s="247">
        <v>0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AT134" s="253" t="s">
        <v>257</v>
      </c>
      <c r="AU134" s="253" t="s">
        <v>92</v>
      </c>
      <c r="AV134" s="14" t="s">
        <v>100</v>
      </c>
      <c r="AW134" s="14" t="s">
        <v>44</v>
      </c>
      <c r="AX134" s="14" t="s">
        <v>83</v>
      </c>
      <c r="AY134" s="253" t="s">
        <v>250</v>
      </c>
    </row>
    <row r="135" spans="2:65" s="12" customFormat="1">
      <c r="B135" s="220"/>
      <c r="C135" s="221"/>
      <c r="D135" s="222" t="s">
        <v>257</v>
      </c>
      <c r="E135" s="223" t="s">
        <v>81</v>
      </c>
      <c r="F135" s="224" t="s">
        <v>450</v>
      </c>
      <c r="G135" s="221"/>
      <c r="H135" s="225" t="s">
        <v>81</v>
      </c>
      <c r="I135" s="226"/>
      <c r="J135" s="221"/>
      <c r="K135" s="221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257</v>
      </c>
      <c r="AU135" s="231" t="s">
        <v>92</v>
      </c>
      <c r="AV135" s="12" t="s">
        <v>45</v>
      </c>
      <c r="AW135" s="12" t="s">
        <v>44</v>
      </c>
      <c r="AX135" s="12" t="s">
        <v>83</v>
      </c>
      <c r="AY135" s="231" t="s">
        <v>250</v>
      </c>
    </row>
    <row r="136" spans="2:65" s="12" customFormat="1">
      <c r="B136" s="220"/>
      <c r="C136" s="221"/>
      <c r="D136" s="222" t="s">
        <v>257</v>
      </c>
      <c r="E136" s="223" t="s">
        <v>81</v>
      </c>
      <c r="F136" s="224" t="s">
        <v>451</v>
      </c>
      <c r="G136" s="221"/>
      <c r="H136" s="225" t="s">
        <v>81</v>
      </c>
      <c r="I136" s="226"/>
      <c r="J136" s="221"/>
      <c r="K136" s="221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257</v>
      </c>
      <c r="AU136" s="231" t="s">
        <v>92</v>
      </c>
      <c r="AV136" s="12" t="s">
        <v>45</v>
      </c>
      <c r="AW136" s="12" t="s">
        <v>44</v>
      </c>
      <c r="AX136" s="12" t="s">
        <v>83</v>
      </c>
      <c r="AY136" s="231" t="s">
        <v>250</v>
      </c>
    </row>
    <row r="137" spans="2:65" s="13" customFormat="1">
      <c r="B137" s="232"/>
      <c r="C137" s="233"/>
      <c r="D137" s="222" t="s">
        <v>257</v>
      </c>
      <c r="E137" s="234" t="s">
        <v>81</v>
      </c>
      <c r="F137" s="235" t="s">
        <v>2256</v>
      </c>
      <c r="G137" s="233"/>
      <c r="H137" s="236">
        <v>1.141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257</v>
      </c>
      <c r="AU137" s="242" t="s">
        <v>92</v>
      </c>
      <c r="AV137" s="13" t="s">
        <v>92</v>
      </c>
      <c r="AW137" s="13" t="s">
        <v>44</v>
      </c>
      <c r="AX137" s="13" t="s">
        <v>83</v>
      </c>
      <c r="AY137" s="242" t="s">
        <v>250</v>
      </c>
    </row>
    <row r="138" spans="2:65" s="12" customFormat="1">
      <c r="B138" s="220"/>
      <c r="C138" s="221"/>
      <c r="D138" s="222" t="s">
        <v>257</v>
      </c>
      <c r="E138" s="223" t="s">
        <v>81</v>
      </c>
      <c r="F138" s="224" t="s">
        <v>452</v>
      </c>
      <c r="G138" s="221"/>
      <c r="H138" s="225" t="s">
        <v>81</v>
      </c>
      <c r="I138" s="226"/>
      <c r="J138" s="221"/>
      <c r="K138" s="221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257</v>
      </c>
      <c r="AU138" s="231" t="s">
        <v>92</v>
      </c>
      <c r="AV138" s="12" t="s">
        <v>45</v>
      </c>
      <c r="AW138" s="12" t="s">
        <v>44</v>
      </c>
      <c r="AX138" s="12" t="s">
        <v>83</v>
      </c>
      <c r="AY138" s="231" t="s">
        <v>250</v>
      </c>
    </row>
    <row r="139" spans="2:65" s="13" customFormat="1">
      <c r="B139" s="232"/>
      <c r="C139" s="233"/>
      <c r="D139" s="222" t="s">
        <v>257</v>
      </c>
      <c r="E139" s="234" t="s">
        <v>81</v>
      </c>
      <c r="F139" s="235" t="s">
        <v>2254</v>
      </c>
      <c r="G139" s="233"/>
      <c r="H139" s="236">
        <v>-0.78100000000000003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257</v>
      </c>
      <c r="AU139" s="242" t="s">
        <v>92</v>
      </c>
      <c r="AV139" s="13" t="s">
        <v>92</v>
      </c>
      <c r="AW139" s="13" t="s">
        <v>44</v>
      </c>
      <c r="AX139" s="13" t="s">
        <v>83</v>
      </c>
      <c r="AY139" s="242" t="s">
        <v>250</v>
      </c>
    </row>
    <row r="140" spans="2:65" s="15" customFormat="1">
      <c r="B140" s="254"/>
      <c r="C140" s="255"/>
      <c r="D140" s="256" t="s">
        <v>257</v>
      </c>
      <c r="E140" s="257" t="s">
        <v>2257</v>
      </c>
      <c r="F140" s="258" t="s">
        <v>273</v>
      </c>
      <c r="G140" s="255"/>
      <c r="H140" s="259">
        <v>0.36</v>
      </c>
      <c r="I140" s="260"/>
      <c r="J140" s="255"/>
      <c r="K140" s="255"/>
      <c r="L140" s="261"/>
      <c r="M140" s="262"/>
      <c r="N140" s="263"/>
      <c r="O140" s="263"/>
      <c r="P140" s="263"/>
      <c r="Q140" s="263"/>
      <c r="R140" s="263"/>
      <c r="S140" s="263"/>
      <c r="T140" s="264"/>
      <c r="AT140" s="265" t="s">
        <v>257</v>
      </c>
      <c r="AU140" s="265" t="s">
        <v>92</v>
      </c>
      <c r="AV140" s="15" t="s">
        <v>128</v>
      </c>
      <c r="AW140" s="15" t="s">
        <v>44</v>
      </c>
      <c r="AX140" s="15" t="s">
        <v>45</v>
      </c>
      <c r="AY140" s="265" t="s">
        <v>250</v>
      </c>
    </row>
    <row r="141" spans="2:65" s="1" customFormat="1" ht="22.5" customHeight="1">
      <c r="B141" s="43"/>
      <c r="C141" s="208" t="s">
        <v>304</v>
      </c>
      <c r="D141" s="208" t="s">
        <v>252</v>
      </c>
      <c r="E141" s="209" t="s">
        <v>461</v>
      </c>
      <c r="F141" s="210" t="s">
        <v>462</v>
      </c>
      <c r="G141" s="211" t="s">
        <v>255</v>
      </c>
      <c r="H141" s="212">
        <v>105</v>
      </c>
      <c r="I141" s="213"/>
      <c r="J141" s="214">
        <f>ROUND(I141*H141,2)</f>
        <v>0</v>
      </c>
      <c r="K141" s="210" t="s">
        <v>277</v>
      </c>
      <c r="L141" s="63"/>
      <c r="M141" s="215" t="s">
        <v>81</v>
      </c>
      <c r="N141" s="216" t="s">
        <v>53</v>
      </c>
      <c r="O141" s="44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AR141" s="25" t="s">
        <v>128</v>
      </c>
      <c r="AT141" s="25" t="s">
        <v>252</v>
      </c>
      <c r="AU141" s="25" t="s">
        <v>92</v>
      </c>
      <c r="AY141" s="25" t="s">
        <v>250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5" t="s">
        <v>45</v>
      </c>
      <c r="BK141" s="219">
        <f>ROUND(I141*H141,2)</f>
        <v>0</v>
      </c>
      <c r="BL141" s="25" t="s">
        <v>128</v>
      </c>
      <c r="BM141" s="25" t="s">
        <v>463</v>
      </c>
    </row>
    <row r="142" spans="2:65" s="12" customFormat="1">
      <c r="B142" s="220"/>
      <c r="C142" s="221"/>
      <c r="D142" s="222" t="s">
        <v>257</v>
      </c>
      <c r="E142" s="223" t="s">
        <v>81</v>
      </c>
      <c r="F142" s="224" t="s">
        <v>973</v>
      </c>
      <c r="G142" s="221"/>
      <c r="H142" s="225" t="s">
        <v>81</v>
      </c>
      <c r="I142" s="226"/>
      <c r="J142" s="221"/>
      <c r="K142" s="221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257</v>
      </c>
      <c r="AU142" s="231" t="s">
        <v>92</v>
      </c>
      <c r="AV142" s="12" t="s">
        <v>45</v>
      </c>
      <c r="AW142" s="12" t="s">
        <v>44</v>
      </c>
      <c r="AX142" s="12" t="s">
        <v>83</v>
      </c>
      <c r="AY142" s="231" t="s">
        <v>250</v>
      </c>
    </row>
    <row r="143" spans="2:65" s="12" customFormat="1">
      <c r="B143" s="220"/>
      <c r="C143" s="221"/>
      <c r="D143" s="222" t="s">
        <v>257</v>
      </c>
      <c r="E143" s="223" t="s">
        <v>81</v>
      </c>
      <c r="F143" s="224" t="s">
        <v>2258</v>
      </c>
      <c r="G143" s="221"/>
      <c r="H143" s="225" t="s">
        <v>81</v>
      </c>
      <c r="I143" s="226"/>
      <c r="J143" s="221"/>
      <c r="K143" s="221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257</v>
      </c>
      <c r="AU143" s="231" t="s">
        <v>92</v>
      </c>
      <c r="AV143" s="12" t="s">
        <v>45</v>
      </c>
      <c r="AW143" s="12" t="s">
        <v>44</v>
      </c>
      <c r="AX143" s="12" t="s">
        <v>83</v>
      </c>
      <c r="AY143" s="231" t="s">
        <v>250</v>
      </c>
    </row>
    <row r="144" spans="2:65" s="13" customFormat="1">
      <c r="B144" s="232"/>
      <c r="C144" s="233"/>
      <c r="D144" s="222" t="s">
        <v>257</v>
      </c>
      <c r="E144" s="234" t="s">
        <v>81</v>
      </c>
      <c r="F144" s="235" t="s">
        <v>2259</v>
      </c>
      <c r="G144" s="233"/>
      <c r="H144" s="236">
        <v>105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257</v>
      </c>
      <c r="AU144" s="242" t="s">
        <v>92</v>
      </c>
      <c r="AV144" s="13" t="s">
        <v>92</v>
      </c>
      <c r="AW144" s="13" t="s">
        <v>44</v>
      </c>
      <c r="AX144" s="13" t="s">
        <v>45</v>
      </c>
      <c r="AY144" s="242" t="s">
        <v>250</v>
      </c>
    </row>
    <row r="145" spans="2:65" s="11" customFormat="1" ht="29.85" customHeight="1">
      <c r="B145" s="191"/>
      <c r="C145" s="192"/>
      <c r="D145" s="205" t="s">
        <v>82</v>
      </c>
      <c r="E145" s="206" t="s">
        <v>304</v>
      </c>
      <c r="F145" s="206" t="s">
        <v>624</v>
      </c>
      <c r="G145" s="192"/>
      <c r="H145" s="192"/>
      <c r="I145" s="195"/>
      <c r="J145" s="207">
        <f>BK145</f>
        <v>0</v>
      </c>
      <c r="K145" s="192"/>
      <c r="L145" s="197"/>
      <c r="M145" s="198"/>
      <c r="N145" s="199"/>
      <c r="O145" s="199"/>
      <c r="P145" s="200">
        <f>SUM(P146:P166)</f>
        <v>0</v>
      </c>
      <c r="Q145" s="199"/>
      <c r="R145" s="200">
        <f>SUM(R146:R166)</f>
        <v>0</v>
      </c>
      <c r="S145" s="199"/>
      <c r="T145" s="201">
        <f>SUM(T146:T166)</f>
        <v>0</v>
      </c>
      <c r="AR145" s="202" t="s">
        <v>45</v>
      </c>
      <c r="AT145" s="203" t="s">
        <v>82</v>
      </c>
      <c r="AU145" s="203" t="s">
        <v>45</v>
      </c>
      <c r="AY145" s="202" t="s">
        <v>250</v>
      </c>
      <c r="BK145" s="204">
        <f>SUM(BK146:BK166)</f>
        <v>0</v>
      </c>
    </row>
    <row r="146" spans="2:65" s="1" customFormat="1" ht="22.5" customHeight="1">
      <c r="B146" s="43"/>
      <c r="C146" s="208" t="s">
        <v>193</v>
      </c>
      <c r="D146" s="208" t="s">
        <v>252</v>
      </c>
      <c r="E146" s="209" t="s">
        <v>648</v>
      </c>
      <c r="F146" s="210" t="s">
        <v>649</v>
      </c>
      <c r="G146" s="211" t="s">
        <v>255</v>
      </c>
      <c r="H146" s="212">
        <v>201</v>
      </c>
      <c r="I146" s="213"/>
      <c r="J146" s="214">
        <f>ROUND(I146*H146,2)</f>
        <v>0</v>
      </c>
      <c r="K146" s="210" t="s">
        <v>81</v>
      </c>
      <c r="L146" s="63"/>
      <c r="M146" s="215" t="s">
        <v>81</v>
      </c>
      <c r="N146" s="216" t="s">
        <v>53</v>
      </c>
      <c r="O146" s="44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AR146" s="25" t="s">
        <v>128</v>
      </c>
      <c r="AT146" s="25" t="s">
        <v>252</v>
      </c>
      <c r="AU146" s="25" t="s">
        <v>92</v>
      </c>
      <c r="AY146" s="25" t="s">
        <v>250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5" t="s">
        <v>45</v>
      </c>
      <c r="BK146" s="219">
        <f>ROUND(I146*H146,2)</f>
        <v>0</v>
      </c>
      <c r="BL146" s="25" t="s">
        <v>128</v>
      </c>
      <c r="BM146" s="25" t="s">
        <v>650</v>
      </c>
    </row>
    <row r="147" spans="2:65" s="12" customFormat="1">
      <c r="B147" s="220"/>
      <c r="C147" s="221"/>
      <c r="D147" s="222" t="s">
        <v>257</v>
      </c>
      <c r="E147" s="223" t="s">
        <v>81</v>
      </c>
      <c r="F147" s="224" t="s">
        <v>2260</v>
      </c>
      <c r="G147" s="221"/>
      <c r="H147" s="225" t="s">
        <v>81</v>
      </c>
      <c r="I147" s="226"/>
      <c r="J147" s="221"/>
      <c r="K147" s="221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257</v>
      </c>
      <c r="AU147" s="231" t="s">
        <v>92</v>
      </c>
      <c r="AV147" s="12" t="s">
        <v>45</v>
      </c>
      <c r="AW147" s="12" t="s">
        <v>44</v>
      </c>
      <c r="AX147" s="12" t="s">
        <v>83</v>
      </c>
      <c r="AY147" s="231" t="s">
        <v>250</v>
      </c>
    </row>
    <row r="148" spans="2:65" s="13" customFormat="1">
      <c r="B148" s="232"/>
      <c r="C148" s="233"/>
      <c r="D148" s="222" t="s">
        <v>257</v>
      </c>
      <c r="E148" s="234" t="s">
        <v>81</v>
      </c>
      <c r="F148" s="235" t="s">
        <v>2261</v>
      </c>
      <c r="G148" s="233"/>
      <c r="H148" s="236">
        <v>96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257</v>
      </c>
      <c r="AU148" s="242" t="s">
        <v>92</v>
      </c>
      <c r="AV148" s="13" t="s">
        <v>92</v>
      </c>
      <c r="AW148" s="13" t="s">
        <v>44</v>
      </c>
      <c r="AX148" s="13" t="s">
        <v>83</v>
      </c>
      <c r="AY148" s="242" t="s">
        <v>250</v>
      </c>
    </row>
    <row r="149" spans="2:65" s="13" customFormat="1">
      <c r="B149" s="232"/>
      <c r="C149" s="233"/>
      <c r="D149" s="222" t="s">
        <v>257</v>
      </c>
      <c r="E149" s="234" t="s">
        <v>81</v>
      </c>
      <c r="F149" s="235" t="s">
        <v>2262</v>
      </c>
      <c r="G149" s="233"/>
      <c r="H149" s="236">
        <v>105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257</v>
      </c>
      <c r="AU149" s="242" t="s">
        <v>92</v>
      </c>
      <c r="AV149" s="13" t="s">
        <v>92</v>
      </c>
      <c r="AW149" s="13" t="s">
        <v>44</v>
      </c>
      <c r="AX149" s="13" t="s">
        <v>83</v>
      </c>
      <c r="AY149" s="242" t="s">
        <v>250</v>
      </c>
    </row>
    <row r="150" spans="2:65" s="15" customFormat="1">
      <c r="B150" s="254"/>
      <c r="C150" s="255"/>
      <c r="D150" s="256" t="s">
        <v>257</v>
      </c>
      <c r="E150" s="257" t="s">
        <v>81</v>
      </c>
      <c r="F150" s="258" t="s">
        <v>273</v>
      </c>
      <c r="G150" s="255"/>
      <c r="H150" s="259">
        <v>201</v>
      </c>
      <c r="I150" s="260"/>
      <c r="J150" s="255"/>
      <c r="K150" s="255"/>
      <c r="L150" s="261"/>
      <c r="M150" s="262"/>
      <c r="N150" s="263"/>
      <c r="O150" s="263"/>
      <c r="P150" s="263"/>
      <c r="Q150" s="263"/>
      <c r="R150" s="263"/>
      <c r="S150" s="263"/>
      <c r="T150" s="264"/>
      <c r="AT150" s="265" t="s">
        <v>257</v>
      </c>
      <c r="AU150" s="265" t="s">
        <v>92</v>
      </c>
      <c r="AV150" s="15" t="s">
        <v>128</v>
      </c>
      <c r="AW150" s="15" t="s">
        <v>44</v>
      </c>
      <c r="AX150" s="15" t="s">
        <v>45</v>
      </c>
      <c r="AY150" s="265" t="s">
        <v>250</v>
      </c>
    </row>
    <row r="151" spans="2:65" s="1" customFormat="1" ht="22.5" customHeight="1">
      <c r="B151" s="43"/>
      <c r="C151" s="208" t="s">
        <v>327</v>
      </c>
      <c r="D151" s="208" t="s">
        <v>252</v>
      </c>
      <c r="E151" s="209" t="s">
        <v>667</v>
      </c>
      <c r="F151" s="210" t="s">
        <v>668</v>
      </c>
      <c r="G151" s="211" t="s">
        <v>255</v>
      </c>
      <c r="H151" s="212">
        <v>87</v>
      </c>
      <c r="I151" s="213"/>
      <c r="J151" s="214">
        <f>ROUND(I151*H151,2)</f>
        <v>0</v>
      </c>
      <c r="K151" s="210" t="s">
        <v>277</v>
      </c>
      <c r="L151" s="63"/>
      <c r="M151" s="215" t="s">
        <v>81</v>
      </c>
      <c r="N151" s="216" t="s">
        <v>53</v>
      </c>
      <c r="O151" s="44"/>
      <c r="P151" s="217">
        <f>O151*H151</f>
        <v>0</v>
      </c>
      <c r="Q151" s="217">
        <v>0</v>
      </c>
      <c r="R151" s="217">
        <f>Q151*H151</f>
        <v>0</v>
      </c>
      <c r="S151" s="217">
        <v>0</v>
      </c>
      <c r="T151" s="218">
        <f>S151*H151</f>
        <v>0</v>
      </c>
      <c r="AR151" s="25" t="s">
        <v>128</v>
      </c>
      <c r="AT151" s="25" t="s">
        <v>252</v>
      </c>
      <c r="AU151" s="25" t="s">
        <v>92</v>
      </c>
      <c r="AY151" s="25" t="s">
        <v>250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5" t="s">
        <v>45</v>
      </c>
      <c r="BK151" s="219">
        <f>ROUND(I151*H151,2)</f>
        <v>0</v>
      </c>
      <c r="BL151" s="25" t="s">
        <v>128</v>
      </c>
      <c r="BM151" s="25" t="s">
        <v>669</v>
      </c>
    </row>
    <row r="152" spans="2:65" s="12" customFormat="1">
      <c r="B152" s="220"/>
      <c r="C152" s="221"/>
      <c r="D152" s="222" t="s">
        <v>257</v>
      </c>
      <c r="E152" s="223" t="s">
        <v>81</v>
      </c>
      <c r="F152" s="224" t="s">
        <v>670</v>
      </c>
      <c r="G152" s="221"/>
      <c r="H152" s="225" t="s">
        <v>81</v>
      </c>
      <c r="I152" s="226"/>
      <c r="J152" s="221"/>
      <c r="K152" s="221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257</v>
      </c>
      <c r="AU152" s="231" t="s">
        <v>92</v>
      </c>
      <c r="AV152" s="12" t="s">
        <v>45</v>
      </c>
      <c r="AW152" s="12" t="s">
        <v>44</v>
      </c>
      <c r="AX152" s="12" t="s">
        <v>83</v>
      </c>
      <c r="AY152" s="231" t="s">
        <v>250</v>
      </c>
    </row>
    <row r="153" spans="2:65" s="12" customFormat="1">
      <c r="B153" s="220"/>
      <c r="C153" s="221"/>
      <c r="D153" s="222" t="s">
        <v>257</v>
      </c>
      <c r="E153" s="223" t="s">
        <v>81</v>
      </c>
      <c r="F153" s="224" t="s">
        <v>2263</v>
      </c>
      <c r="G153" s="221"/>
      <c r="H153" s="225" t="s">
        <v>81</v>
      </c>
      <c r="I153" s="226"/>
      <c r="J153" s="221"/>
      <c r="K153" s="221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257</v>
      </c>
      <c r="AU153" s="231" t="s">
        <v>92</v>
      </c>
      <c r="AV153" s="12" t="s">
        <v>45</v>
      </c>
      <c r="AW153" s="12" t="s">
        <v>44</v>
      </c>
      <c r="AX153" s="12" t="s">
        <v>83</v>
      </c>
      <c r="AY153" s="231" t="s">
        <v>250</v>
      </c>
    </row>
    <row r="154" spans="2:65" s="13" customFormat="1">
      <c r="B154" s="232"/>
      <c r="C154" s="233"/>
      <c r="D154" s="256" t="s">
        <v>257</v>
      </c>
      <c r="E154" s="269" t="s">
        <v>81</v>
      </c>
      <c r="F154" s="270" t="s">
        <v>2264</v>
      </c>
      <c r="G154" s="233"/>
      <c r="H154" s="271">
        <v>87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257</v>
      </c>
      <c r="AU154" s="242" t="s">
        <v>92</v>
      </c>
      <c r="AV154" s="13" t="s">
        <v>92</v>
      </c>
      <c r="AW154" s="13" t="s">
        <v>44</v>
      </c>
      <c r="AX154" s="13" t="s">
        <v>45</v>
      </c>
      <c r="AY154" s="242" t="s">
        <v>250</v>
      </c>
    </row>
    <row r="155" spans="2:65" s="1" customFormat="1" ht="22.5" customHeight="1">
      <c r="B155" s="43"/>
      <c r="C155" s="208" t="s">
        <v>340</v>
      </c>
      <c r="D155" s="208" t="s">
        <v>252</v>
      </c>
      <c r="E155" s="209" t="s">
        <v>674</v>
      </c>
      <c r="F155" s="210" t="s">
        <v>675</v>
      </c>
      <c r="G155" s="211" t="s">
        <v>255</v>
      </c>
      <c r="H155" s="212">
        <v>87</v>
      </c>
      <c r="I155" s="213"/>
      <c r="J155" s="214">
        <f>ROUND(I155*H155,2)</f>
        <v>0</v>
      </c>
      <c r="K155" s="210" t="s">
        <v>277</v>
      </c>
      <c r="L155" s="63"/>
      <c r="M155" s="215" t="s">
        <v>81</v>
      </c>
      <c r="N155" s="216" t="s">
        <v>53</v>
      </c>
      <c r="O155" s="44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AR155" s="25" t="s">
        <v>128</v>
      </c>
      <c r="AT155" s="25" t="s">
        <v>252</v>
      </c>
      <c r="AU155" s="25" t="s">
        <v>92</v>
      </c>
      <c r="AY155" s="25" t="s">
        <v>250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5" t="s">
        <v>45</v>
      </c>
      <c r="BK155" s="219">
        <f>ROUND(I155*H155,2)</f>
        <v>0</v>
      </c>
      <c r="BL155" s="25" t="s">
        <v>128</v>
      </c>
      <c r="BM155" s="25" t="s">
        <v>676</v>
      </c>
    </row>
    <row r="156" spans="2:65" s="12" customFormat="1">
      <c r="B156" s="220"/>
      <c r="C156" s="221"/>
      <c r="D156" s="222" t="s">
        <v>257</v>
      </c>
      <c r="E156" s="223" t="s">
        <v>81</v>
      </c>
      <c r="F156" s="224" t="s">
        <v>677</v>
      </c>
      <c r="G156" s="221"/>
      <c r="H156" s="225" t="s">
        <v>81</v>
      </c>
      <c r="I156" s="226"/>
      <c r="J156" s="221"/>
      <c r="K156" s="221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257</v>
      </c>
      <c r="AU156" s="231" t="s">
        <v>92</v>
      </c>
      <c r="AV156" s="12" t="s">
        <v>45</v>
      </c>
      <c r="AW156" s="12" t="s">
        <v>44</v>
      </c>
      <c r="AX156" s="12" t="s">
        <v>83</v>
      </c>
      <c r="AY156" s="231" t="s">
        <v>250</v>
      </c>
    </row>
    <row r="157" spans="2:65" s="12" customFormat="1">
      <c r="B157" s="220"/>
      <c r="C157" s="221"/>
      <c r="D157" s="222" t="s">
        <v>257</v>
      </c>
      <c r="E157" s="223" t="s">
        <v>81</v>
      </c>
      <c r="F157" s="224" t="s">
        <v>2131</v>
      </c>
      <c r="G157" s="221"/>
      <c r="H157" s="225" t="s">
        <v>81</v>
      </c>
      <c r="I157" s="226"/>
      <c r="J157" s="221"/>
      <c r="K157" s="221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257</v>
      </c>
      <c r="AU157" s="231" t="s">
        <v>92</v>
      </c>
      <c r="AV157" s="12" t="s">
        <v>45</v>
      </c>
      <c r="AW157" s="12" t="s">
        <v>44</v>
      </c>
      <c r="AX157" s="12" t="s">
        <v>83</v>
      </c>
      <c r="AY157" s="231" t="s">
        <v>250</v>
      </c>
    </row>
    <row r="158" spans="2:65" s="13" customFormat="1">
      <c r="B158" s="232"/>
      <c r="C158" s="233"/>
      <c r="D158" s="222" t="s">
        <v>257</v>
      </c>
      <c r="E158" s="234" t="s">
        <v>81</v>
      </c>
      <c r="F158" s="235" t="s">
        <v>2265</v>
      </c>
      <c r="G158" s="233"/>
      <c r="H158" s="236">
        <v>87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AT158" s="242" t="s">
        <v>257</v>
      </c>
      <c r="AU158" s="242" t="s">
        <v>92</v>
      </c>
      <c r="AV158" s="13" t="s">
        <v>92</v>
      </c>
      <c r="AW158" s="13" t="s">
        <v>44</v>
      </c>
      <c r="AX158" s="13" t="s">
        <v>83</v>
      </c>
      <c r="AY158" s="242" t="s">
        <v>250</v>
      </c>
    </row>
    <row r="159" spans="2:65" s="15" customFormat="1">
      <c r="B159" s="254"/>
      <c r="C159" s="255"/>
      <c r="D159" s="256" t="s">
        <v>257</v>
      </c>
      <c r="E159" s="257" t="s">
        <v>2266</v>
      </c>
      <c r="F159" s="258" t="s">
        <v>273</v>
      </c>
      <c r="G159" s="255"/>
      <c r="H159" s="259">
        <v>87</v>
      </c>
      <c r="I159" s="260"/>
      <c r="J159" s="255"/>
      <c r="K159" s="255"/>
      <c r="L159" s="261"/>
      <c r="M159" s="262"/>
      <c r="N159" s="263"/>
      <c r="O159" s="263"/>
      <c r="P159" s="263"/>
      <c r="Q159" s="263"/>
      <c r="R159" s="263"/>
      <c r="S159" s="263"/>
      <c r="T159" s="264"/>
      <c r="AT159" s="265" t="s">
        <v>257</v>
      </c>
      <c r="AU159" s="265" t="s">
        <v>92</v>
      </c>
      <c r="AV159" s="15" t="s">
        <v>128</v>
      </c>
      <c r="AW159" s="15" t="s">
        <v>44</v>
      </c>
      <c r="AX159" s="15" t="s">
        <v>45</v>
      </c>
      <c r="AY159" s="265" t="s">
        <v>250</v>
      </c>
    </row>
    <row r="160" spans="2:65" s="1" customFormat="1" ht="22.5" customHeight="1">
      <c r="B160" s="43"/>
      <c r="C160" s="208" t="s">
        <v>215</v>
      </c>
      <c r="D160" s="208" t="s">
        <v>252</v>
      </c>
      <c r="E160" s="209" t="s">
        <v>681</v>
      </c>
      <c r="F160" s="210" t="s">
        <v>682</v>
      </c>
      <c r="G160" s="211" t="s">
        <v>255</v>
      </c>
      <c r="H160" s="212">
        <v>87</v>
      </c>
      <c r="I160" s="213"/>
      <c r="J160" s="214">
        <f>ROUND(I160*H160,2)</f>
        <v>0</v>
      </c>
      <c r="K160" s="210" t="s">
        <v>277</v>
      </c>
      <c r="L160" s="63"/>
      <c r="M160" s="215" t="s">
        <v>81</v>
      </c>
      <c r="N160" s="216" t="s">
        <v>53</v>
      </c>
      <c r="O160" s="44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AR160" s="25" t="s">
        <v>128</v>
      </c>
      <c r="AT160" s="25" t="s">
        <v>252</v>
      </c>
      <c r="AU160" s="25" t="s">
        <v>92</v>
      </c>
      <c r="AY160" s="25" t="s">
        <v>250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5" t="s">
        <v>45</v>
      </c>
      <c r="BK160" s="219">
        <f>ROUND(I160*H160,2)</f>
        <v>0</v>
      </c>
      <c r="BL160" s="25" t="s">
        <v>128</v>
      </c>
      <c r="BM160" s="25" t="s">
        <v>683</v>
      </c>
    </row>
    <row r="161" spans="2:65" s="12" customFormat="1">
      <c r="B161" s="220"/>
      <c r="C161" s="221"/>
      <c r="D161" s="222" t="s">
        <v>257</v>
      </c>
      <c r="E161" s="223" t="s">
        <v>81</v>
      </c>
      <c r="F161" s="224" t="s">
        <v>2260</v>
      </c>
      <c r="G161" s="221"/>
      <c r="H161" s="225" t="s">
        <v>81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257</v>
      </c>
      <c r="AU161" s="231" t="s">
        <v>92</v>
      </c>
      <c r="AV161" s="12" t="s">
        <v>45</v>
      </c>
      <c r="AW161" s="12" t="s">
        <v>44</v>
      </c>
      <c r="AX161" s="12" t="s">
        <v>83</v>
      </c>
      <c r="AY161" s="231" t="s">
        <v>250</v>
      </c>
    </row>
    <row r="162" spans="2:65" s="13" customFormat="1">
      <c r="B162" s="232"/>
      <c r="C162" s="233"/>
      <c r="D162" s="222" t="s">
        <v>257</v>
      </c>
      <c r="E162" s="234" t="s">
        <v>81</v>
      </c>
      <c r="F162" s="235" t="s">
        <v>2267</v>
      </c>
      <c r="G162" s="233"/>
      <c r="H162" s="236">
        <v>87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257</v>
      </c>
      <c r="AU162" s="242" t="s">
        <v>92</v>
      </c>
      <c r="AV162" s="13" t="s">
        <v>92</v>
      </c>
      <c r="AW162" s="13" t="s">
        <v>44</v>
      </c>
      <c r="AX162" s="13" t="s">
        <v>83</v>
      </c>
      <c r="AY162" s="242" t="s">
        <v>250</v>
      </c>
    </row>
    <row r="163" spans="2:65" s="15" customFormat="1">
      <c r="B163" s="254"/>
      <c r="C163" s="255"/>
      <c r="D163" s="256" t="s">
        <v>257</v>
      </c>
      <c r="E163" s="257" t="s">
        <v>81</v>
      </c>
      <c r="F163" s="258" t="s">
        <v>273</v>
      </c>
      <c r="G163" s="255"/>
      <c r="H163" s="259">
        <v>87</v>
      </c>
      <c r="I163" s="260"/>
      <c r="J163" s="255"/>
      <c r="K163" s="255"/>
      <c r="L163" s="261"/>
      <c r="M163" s="262"/>
      <c r="N163" s="263"/>
      <c r="O163" s="263"/>
      <c r="P163" s="263"/>
      <c r="Q163" s="263"/>
      <c r="R163" s="263"/>
      <c r="S163" s="263"/>
      <c r="T163" s="264"/>
      <c r="AT163" s="265" t="s">
        <v>257</v>
      </c>
      <c r="AU163" s="265" t="s">
        <v>92</v>
      </c>
      <c r="AV163" s="15" t="s">
        <v>128</v>
      </c>
      <c r="AW163" s="15" t="s">
        <v>44</v>
      </c>
      <c r="AX163" s="15" t="s">
        <v>45</v>
      </c>
      <c r="AY163" s="265" t="s">
        <v>250</v>
      </c>
    </row>
    <row r="164" spans="2:65" s="1" customFormat="1" ht="22.5" customHeight="1">
      <c r="B164" s="43"/>
      <c r="C164" s="208" t="s">
        <v>352</v>
      </c>
      <c r="D164" s="208" t="s">
        <v>252</v>
      </c>
      <c r="E164" s="209" t="s">
        <v>686</v>
      </c>
      <c r="F164" s="210" t="s">
        <v>687</v>
      </c>
      <c r="G164" s="211" t="s">
        <v>255</v>
      </c>
      <c r="H164" s="212">
        <v>87</v>
      </c>
      <c r="I164" s="213"/>
      <c r="J164" s="214">
        <f>ROUND(I164*H164,2)</f>
        <v>0</v>
      </c>
      <c r="K164" s="210" t="s">
        <v>277</v>
      </c>
      <c r="L164" s="63"/>
      <c r="M164" s="215" t="s">
        <v>81</v>
      </c>
      <c r="N164" s="216" t="s">
        <v>53</v>
      </c>
      <c r="O164" s="44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AR164" s="25" t="s">
        <v>128</v>
      </c>
      <c r="AT164" s="25" t="s">
        <v>252</v>
      </c>
      <c r="AU164" s="25" t="s">
        <v>92</v>
      </c>
      <c r="AY164" s="25" t="s">
        <v>250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5" t="s">
        <v>45</v>
      </c>
      <c r="BK164" s="219">
        <f>ROUND(I164*H164,2)</f>
        <v>0</v>
      </c>
      <c r="BL164" s="25" t="s">
        <v>128</v>
      </c>
      <c r="BM164" s="25" t="s">
        <v>688</v>
      </c>
    </row>
    <row r="165" spans="2:65" s="12" customFormat="1">
      <c r="B165" s="220"/>
      <c r="C165" s="221"/>
      <c r="D165" s="222" t="s">
        <v>257</v>
      </c>
      <c r="E165" s="223" t="s">
        <v>81</v>
      </c>
      <c r="F165" s="224" t="s">
        <v>2260</v>
      </c>
      <c r="G165" s="221"/>
      <c r="H165" s="225" t="s">
        <v>81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257</v>
      </c>
      <c r="AU165" s="231" t="s">
        <v>92</v>
      </c>
      <c r="AV165" s="12" t="s">
        <v>45</v>
      </c>
      <c r="AW165" s="12" t="s">
        <v>44</v>
      </c>
      <c r="AX165" s="12" t="s">
        <v>83</v>
      </c>
      <c r="AY165" s="231" t="s">
        <v>250</v>
      </c>
    </row>
    <row r="166" spans="2:65" s="13" customFormat="1">
      <c r="B166" s="232"/>
      <c r="C166" s="233"/>
      <c r="D166" s="222" t="s">
        <v>257</v>
      </c>
      <c r="E166" s="234" t="s">
        <v>81</v>
      </c>
      <c r="F166" s="235" t="s">
        <v>2268</v>
      </c>
      <c r="G166" s="233"/>
      <c r="H166" s="236">
        <v>87</v>
      </c>
      <c r="I166" s="237"/>
      <c r="J166" s="233"/>
      <c r="K166" s="233"/>
      <c r="L166" s="238"/>
      <c r="M166" s="239"/>
      <c r="N166" s="240"/>
      <c r="O166" s="240"/>
      <c r="P166" s="240"/>
      <c r="Q166" s="240"/>
      <c r="R166" s="240"/>
      <c r="S166" s="240"/>
      <c r="T166" s="241"/>
      <c r="AT166" s="242" t="s">
        <v>257</v>
      </c>
      <c r="AU166" s="242" t="s">
        <v>92</v>
      </c>
      <c r="AV166" s="13" t="s">
        <v>92</v>
      </c>
      <c r="AW166" s="13" t="s">
        <v>44</v>
      </c>
      <c r="AX166" s="13" t="s">
        <v>45</v>
      </c>
      <c r="AY166" s="242" t="s">
        <v>250</v>
      </c>
    </row>
    <row r="167" spans="2:65" s="11" customFormat="1" ht="29.85" customHeight="1">
      <c r="B167" s="191"/>
      <c r="C167" s="192"/>
      <c r="D167" s="205" t="s">
        <v>82</v>
      </c>
      <c r="E167" s="206" t="s">
        <v>215</v>
      </c>
      <c r="F167" s="206" t="s">
        <v>737</v>
      </c>
      <c r="G167" s="192"/>
      <c r="H167" s="192"/>
      <c r="I167" s="195"/>
      <c r="J167" s="207">
        <f>BK167</f>
        <v>0</v>
      </c>
      <c r="K167" s="192"/>
      <c r="L167" s="197"/>
      <c r="M167" s="198"/>
      <c r="N167" s="199"/>
      <c r="O167" s="199"/>
      <c r="P167" s="200">
        <f>SUM(P168:P178)</f>
        <v>0</v>
      </c>
      <c r="Q167" s="199"/>
      <c r="R167" s="200">
        <f>SUM(R168:R178)</f>
        <v>7.9299999999999995E-3</v>
      </c>
      <c r="S167" s="199"/>
      <c r="T167" s="201">
        <f>SUM(T168:T178)</f>
        <v>1.74</v>
      </c>
      <c r="AR167" s="202" t="s">
        <v>45</v>
      </c>
      <c r="AT167" s="203" t="s">
        <v>82</v>
      </c>
      <c r="AU167" s="203" t="s">
        <v>45</v>
      </c>
      <c r="AY167" s="202" t="s">
        <v>250</v>
      </c>
      <c r="BK167" s="204">
        <f>SUM(BK168:BK178)</f>
        <v>0</v>
      </c>
    </row>
    <row r="168" spans="2:65" s="1" customFormat="1" ht="31.5" customHeight="1">
      <c r="B168" s="43"/>
      <c r="C168" s="208" t="s">
        <v>358</v>
      </c>
      <c r="D168" s="208" t="s">
        <v>252</v>
      </c>
      <c r="E168" s="209" t="s">
        <v>2217</v>
      </c>
      <c r="F168" s="210" t="s">
        <v>2218</v>
      </c>
      <c r="G168" s="211" t="s">
        <v>602</v>
      </c>
      <c r="H168" s="212">
        <v>13</v>
      </c>
      <c r="I168" s="213"/>
      <c r="J168" s="214">
        <f>ROUND(I168*H168,2)</f>
        <v>0</v>
      </c>
      <c r="K168" s="210" t="s">
        <v>277</v>
      </c>
      <c r="L168" s="63"/>
      <c r="M168" s="215" t="s">
        <v>81</v>
      </c>
      <c r="N168" s="216" t="s">
        <v>53</v>
      </c>
      <c r="O168" s="44"/>
      <c r="P168" s="217">
        <f>O168*H168</f>
        <v>0</v>
      </c>
      <c r="Q168" s="217">
        <v>6.0999999999999997E-4</v>
      </c>
      <c r="R168" s="217">
        <f>Q168*H168</f>
        <v>7.9299999999999995E-3</v>
      </c>
      <c r="S168" s="217">
        <v>0</v>
      </c>
      <c r="T168" s="218">
        <f>S168*H168</f>
        <v>0</v>
      </c>
      <c r="AR168" s="25" t="s">
        <v>128</v>
      </c>
      <c r="AT168" s="25" t="s">
        <v>252</v>
      </c>
      <c r="AU168" s="25" t="s">
        <v>92</v>
      </c>
      <c r="AY168" s="25" t="s">
        <v>250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5" t="s">
        <v>45</v>
      </c>
      <c r="BK168" s="219">
        <f>ROUND(I168*H168,2)</f>
        <v>0</v>
      </c>
      <c r="BL168" s="25" t="s">
        <v>128</v>
      </c>
      <c r="BM168" s="25" t="s">
        <v>2269</v>
      </c>
    </row>
    <row r="169" spans="2:65" s="12" customFormat="1">
      <c r="B169" s="220"/>
      <c r="C169" s="221"/>
      <c r="D169" s="222" t="s">
        <v>257</v>
      </c>
      <c r="E169" s="223" t="s">
        <v>81</v>
      </c>
      <c r="F169" s="224" t="s">
        <v>2270</v>
      </c>
      <c r="G169" s="221"/>
      <c r="H169" s="225" t="s">
        <v>81</v>
      </c>
      <c r="I169" s="226"/>
      <c r="J169" s="221"/>
      <c r="K169" s="221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257</v>
      </c>
      <c r="AU169" s="231" t="s">
        <v>92</v>
      </c>
      <c r="AV169" s="12" t="s">
        <v>45</v>
      </c>
      <c r="AW169" s="12" t="s">
        <v>44</v>
      </c>
      <c r="AX169" s="12" t="s">
        <v>83</v>
      </c>
      <c r="AY169" s="231" t="s">
        <v>250</v>
      </c>
    </row>
    <row r="170" spans="2:65" s="12" customFormat="1">
      <c r="B170" s="220"/>
      <c r="C170" s="221"/>
      <c r="D170" s="222" t="s">
        <v>257</v>
      </c>
      <c r="E170" s="223" t="s">
        <v>81</v>
      </c>
      <c r="F170" s="224" t="s">
        <v>2271</v>
      </c>
      <c r="G170" s="221"/>
      <c r="H170" s="225" t="s">
        <v>81</v>
      </c>
      <c r="I170" s="226"/>
      <c r="J170" s="221"/>
      <c r="K170" s="221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257</v>
      </c>
      <c r="AU170" s="231" t="s">
        <v>92</v>
      </c>
      <c r="AV170" s="12" t="s">
        <v>45</v>
      </c>
      <c r="AW170" s="12" t="s">
        <v>44</v>
      </c>
      <c r="AX170" s="12" t="s">
        <v>83</v>
      </c>
      <c r="AY170" s="231" t="s">
        <v>250</v>
      </c>
    </row>
    <row r="171" spans="2:65" s="13" customFormat="1">
      <c r="B171" s="232"/>
      <c r="C171" s="233"/>
      <c r="D171" s="256" t="s">
        <v>257</v>
      </c>
      <c r="E171" s="269" t="s">
        <v>81</v>
      </c>
      <c r="F171" s="270" t="s">
        <v>2272</v>
      </c>
      <c r="G171" s="233"/>
      <c r="H171" s="271">
        <v>13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257</v>
      </c>
      <c r="AU171" s="242" t="s">
        <v>92</v>
      </c>
      <c r="AV171" s="13" t="s">
        <v>92</v>
      </c>
      <c r="AW171" s="13" t="s">
        <v>44</v>
      </c>
      <c r="AX171" s="13" t="s">
        <v>45</v>
      </c>
      <c r="AY171" s="242" t="s">
        <v>250</v>
      </c>
    </row>
    <row r="172" spans="2:65" s="1" customFormat="1" ht="22.5" customHeight="1">
      <c r="B172" s="43"/>
      <c r="C172" s="208" t="s">
        <v>369</v>
      </c>
      <c r="D172" s="208" t="s">
        <v>252</v>
      </c>
      <c r="E172" s="209" t="s">
        <v>823</v>
      </c>
      <c r="F172" s="210" t="s">
        <v>824</v>
      </c>
      <c r="G172" s="211" t="s">
        <v>602</v>
      </c>
      <c r="H172" s="212">
        <v>13</v>
      </c>
      <c r="I172" s="213"/>
      <c r="J172" s="214">
        <f>ROUND(I172*H172,2)</f>
        <v>0</v>
      </c>
      <c r="K172" s="210" t="s">
        <v>277</v>
      </c>
      <c r="L172" s="63"/>
      <c r="M172" s="215" t="s">
        <v>81</v>
      </c>
      <c r="N172" s="216" t="s">
        <v>53</v>
      </c>
      <c r="O172" s="44"/>
      <c r="P172" s="217">
        <f>O172*H172</f>
        <v>0</v>
      </c>
      <c r="Q172" s="217">
        <v>0</v>
      </c>
      <c r="R172" s="217">
        <f>Q172*H172</f>
        <v>0</v>
      </c>
      <c r="S172" s="217">
        <v>0</v>
      </c>
      <c r="T172" s="218">
        <f>S172*H172</f>
        <v>0</v>
      </c>
      <c r="AR172" s="25" t="s">
        <v>128</v>
      </c>
      <c r="AT172" s="25" t="s">
        <v>252</v>
      </c>
      <c r="AU172" s="25" t="s">
        <v>92</v>
      </c>
      <c r="AY172" s="25" t="s">
        <v>250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5" t="s">
        <v>45</v>
      </c>
      <c r="BK172" s="219">
        <f>ROUND(I172*H172,2)</f>
        <v>0</v>
      </c>
      <c r="BL172" s="25" t="s">
        <v>128</v>
      </c>
      <c r="BM172" s="25" t="s">
        <v>2273</v>
      </c>
    </row>
    <row r="173" spans="2:65" s="12" customFormat="1">
      <c r="B173" s="220"/>
      <c r="C173" s="221"/>
      <c r="D173" s="222" t="s">
        <v>257</v>
      </c>
      <c r="E173" s="223" t="s">
        <v>81</v>
      </c>
      <c r="F173" s="224" t="s">
        <v>2270</v>
      </c>
      <c r="G173" s="221"/>
      <c r="H173" s="225" t="s">
        <v>81</v>
      </c>
      <c r="I173" s="226"/>
      <c r="J173" s="221"/>
      <c r="K173" s="221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257</v>
      </c>
      <c r="AU173" s="231" t="s">
        <v>92</v>
      </c>
      <c r="AV173" s="12" t="s">
        <v>45</v>
      </c>
      <c r="AW173" s="12" t="s">
        <v>44</v>
      </c>
      <c r="AX173" s="12" t="s">
        <v>83</v>
      </c>
      <c r="AY173" s="231" t="s">
        <v>250</v>
      </c>
    </row>
    <row r="174" spans="2:65" s="12" customFormat="1">
      <c r="B174" s="220"/>
      <c r="C174" s="221"/>
      <c r="D174" s="222" t="s">
        <v>257</v>
      </c>
      <c r="E174" s="223" t="s">
        <v>81</v>
      </c>
      <c r="F174" s="224" t="s">
        <v>2271</v>
      </c>
      <c r="G174" s="221"/>
      <c r="H174" s="225" t="s">
        <v>81</v>
      </c>
      <c r="I174" s="226"/>
      <c r="J174" s="221"/>
      <c r="K174" s="221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257</v>
      </c>
      <c r="AU174" s="231" t="s">
        <v>92</v>
      </c>
      <c r="AV174" s="12" t="s">
        <v>45</v>
      </c>
      <c r="AW174" s="12" t="s">
        <v>44</v>
      </c>
      <c r="AX174" s="12" t="s">
        <v>83</v>
      </c>
      <c r="AY174" s="231" t="s">
        <v>250</v>
      </c>
    </row>
    <row r="175" spans="2:65" s="13" customFormat="1">
      <c r="B175" s="232"/>
      <c r="C175" s="233"/>
      <c r="D175" s="256" t="s">
        <v>257</v>
      </c>
      <c r="E175" s="269" t="s">
        <v>81</v>
      </c>
      <c r="F175" s="270" t="s">
        <v>2274</v>
      </c>
      <c r="G175" s="233"/>
      <c r="H175" s="271">
        <v>13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AT175" s="242" t="s">
        <v>257</v>
      </c>
      <c r="AU175" s="242" t="s">
        <v>92</v>
      </c>
      <c r="AV175" s="13" t="s">
        <v>92</v>
      </c>
      <c r="AW175" s="13" t="s">
        <v>44</v>
      </c>
      <c r="AX175" s="13" t="s">
        <v>45</v>
      </c>
      <c r="AY175" s="242" t="s">
        <v>250</v>
      </c>
    </row>
    <row r="176" spans="2:65" s="1" customFormat="1" ht="22.5" customHeight="1">
      <c r="B176" s="43"/>
      <c r="C176" s="208" t="s">
        <v>374</v>
      </c>
      <c r="D176" s="208" t="s">
        <v>252</v>
      </c>
      <c r="E176" s="209" t="s">
        <v>850</v>
      </c>
      <c r="F176" s="210" t="s">
        <v>851</v>
      </c>
      <c r="G176" s="211" t="s">
        <v>255</v>
      </c>
      <c r="H176" s="212">
        <v>87</v>
      </c>
      <c r="I176" s="213"/>
      <c r="J176" s="214">
        <f>ROUND(I176*H176,2)</f>
        <v>0</v>
      </c>
      <c r="K176" s="210" t="s">
        <v>277</v>
      </c>
      <c r="L176" s="63"/>
      <c r="M176" s="215" t="s">
        <v>81</v>
      </c>
      <c r="N176" s="216" t="s">
        <v>53</v>
      </c>
      <c r="O176" s="44"/>
      <c r="P176" s="217">
        <f>O176*H176</f>
        <v>0</v>
      </c>
      <c r="Q176" s="217">
        <v>0</v>
      </c>
      <c r="R176" s="217">
        <f>Q176*H176</f>
        <v>0</v>
      </c>
      <c r="S176" s="217">
        <v>0.02</v>
      </c>
      <c r="T176" s="218">
        <f>S176*H176</f>
        <v>1.74</v>
      </c>
      <c r="AR176" s="25" t="s">
        <v>128</v>
      </c>
      <c r="AT176" s="25" t="s">
        <v>252</v>
      </c>
      <c r="AU176" s="25" t="s">
        <v>92</v>
      </c>
      <c r="AY176" s="25" t="s">
        <v>250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5" t="s">
        <v>45</v>
      </c>
      <c r="BK176" s="219">
        <f>ROUND(I176*H176,2)</f>
        <v>0</v>
      </c>
      <c r="BL176" s="25" t="s">
        <v>128</v>
      </c>
      <c r="BM176" s="25" t="s">
        <v>852</v>
      </c>
    </row>
    <row r="177" spans="2:65" s="12" customFormat="1">
      <c r="B177" s="220"/>
      <c r="C177" s="221"/>
      <c r="D177" s="222" t="s">
        <v>257</v>
      </c>
      <c r="E177" s="223" t="s">
        <v>81</v>
      </c>
      <c r="F177" s="224" t="s">
        <v>853</v>
      </c>
      <c r="G177" s="221"/>
      <c r="H177" s="225" t="s">
        <v>81</v>
      </c>
      <c r="I177" s="226"/>
      <c r="J177" s="221"/>
      <c r="K177" s="221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257</v>
      </c>
      <c r="AU177" s="231" t="s">
        <v>92</v>
      </c>
      <c r="AV177" s="12" t="s">
        <v>45</v>
      </c>
      <c r="AW177" s="12" t="s">
        <v>44</v>
      </c>
      <c r="AX177" s="12" t="s">
        <v>83</v>
      </c>
      <c r="AY177" s="231" t="s">
        <v>250</v>
      </c>
    </row>
    <row r="178" spans="2:65" s="13" customFormat="1">
      <c r="B178" s="232"/>
      <c r="C178" s="233"/>
      <c r="D178" s="222" t="s">
        <v>257</v>
      </c>
      <c r="E178" s="234" t="s">
        <v>81</v>
      </c>
      <c r="F178" s="235" t="s">
        <v>2275</v>
      </c>
      <c r="G178" s="233"/>
      <c r="H178" s="236">
        <v>87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257</v>
      </c>
      <c r="AU178" s="242" t="s">
        <v>92</v>
      </c>
      <c r="AV178" s="13" t="s">
        <v>92</v>
      </c>
      <c r="AW178" s="13" t="s">
        <v>44</v>
      </c>
      <c r="AX178" s="13" t="s">
        <v>45</v>
      </c>
      <c r="AY178" s="242" t="s">
        <v>250</v>
      </c>
    </row>
    <row r="179" spans="2:65" s="11" customFormat="1" ht="29.85" customHeight="1">
      <c r="B179" s="191"/>
      <c r="C179" s="192"/>
      <c r="D179" s="205" t="s">
        <v>82</v>
      </c>
      <c r="E179" s="206" t="s">
        <v>867</v>
      </c>
      <c r="F179" s="206" t="s">
        <v>868</v>
      </c>
      <c r="G179" s="192"/>
      <c r="H179" s="192"/>
      <c r="I179" s="195"/>
      <c r="J179" s="207">
        <f>BK179</f>
        <v>0</v>
      </c>
      <c r="K179" s="192"/>
      <c r="L179" s="197"/>
      <c r="M179" s="198"/>
      <c r="N179" s="199"/>
      <c r="O179" s="199"/>
      <c r="P179" s="200">
        <f>SUM(P180:P199)</f>
        <v>0</v>
      </c>
      <c r="Q179" s="199"/>
      <c r="R179" s="200">
        <f>SUM(R180:R199)</f>
        <v>0</v>
      </c>
      <c r="S179" s="199"/>
      <c r="T179" s="201">
        <f>SUM(T180:T199)</f>
        <v>0</v>
      </c>
      <c r="AR179" s="202" t="s">
        <v>45</v>
      </c>
      <c r="AT179" s="203" t="s">
        <v>82</v>
      </c>
      <c r="AU179" s="203" t="s">
        <v>45</v>
      </c>
      <c r="AY179" s="202" t="s">
        <v>250</v>
      </c>
      <c r="BK179" s="204">
        <f>SUM(BK180:BK199)</f>
        <v>0</v>
      </c>
    </row>
    <row r="180" spans="2:65" s="1" customFormat="1" ht="22.5" customHeight="1">
      <c r="B180" s="43"/>
      <c r="C180" s="208" t="s">
        <v>381</v>
      </c>
      <c r="D180" s="208" t="s">
        <v>252</v>
      </c>
      <c r="E180" s="209" t="s">
        <v>870</v>
      </c>
      <c r="F180" s="210" t="s">
        <v>871</v>
      </c>
      <c r="G180" s="211" t="s">
        <v>634</v>
      </c>
      <c r="H180" s="212">
        <v>1.74</v>
      </c>
      <c r="I180" s="213"/>
      <c r="J180" s="214">
        <f>ROUND(I180*H180,2)</f>
        <v>0</v>
      </c>
      <c r="K180" s="210" t="s">
        <v>277</v>
      </c>
      <c r="L180" s="63"/>
      <c r="M180" s="215" t="s">
        <v>81</v>
      </c>
      <c r="N180" s="216" t="s">
        <v>53</v>
      </c>
      <c r="O180" s="44"/>
      <c r="P180" s="217">
        <f>O180*H180</f>
        <v>0</v>
      </c>
      <c r="Q180" s="217">
        <v>0</v>
      </c>
      <c r="R180" s="217">
        <f>Q180*H180</f>
        <v>0</v>
      </c>
      <c r="S180" s="217">
        <v>0</v>
      </c>
      <c r="T180" s="218">
        <f>S180*H180</f>
        <v>0</v>
      </c>
      <c r="AR180" s="25" t="s">
        <v>128</v>
      </c>
      <c r="AT180" s="25" t="s">
        <v>252</v>
      </c>
      <c r="AU180" s="25" t="s">
        <v>92</v>
      </c>
      <c r="AY180" s="25" t="s">
        <v>250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5" t="s">
        <v>45</v>
      </c>
      <c r="BK180" s="219">
        <f>ROUND(I180*H180,2)</f>
        <v>0</v>
      </c>
      <c r="BL180" s="25" t="s">
        <v>128</v>
      </c>
      <c r="BM180" s="25" t="s">
        <v>872</v>
      </c>
    </row>
    <row r="181" spans="2:65" s="13" customFormat="1">
      <c r="B181" s="232"/>
      <c r="C181" s="233"/>
      <c r="D181" s="222" t="s">
        <v>257</v>
      </c>
      <c r="E181" s="234" t="s">
        <v>81</v>
      </c>
      <c r="F181" s="235" t="s">
        <v>2234</v>
      </c>
      <c r="G181" s="233"/>
      <c r="H181" s="236">
        <v>0.34799999999999998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257</v>
      </c>
      <c r="AU181" s="242" t="s">
        <v>92</v>
      </c>
      <c r="AV181" s="13" t="s">
        <v>92</v>
      </c>
      <c r="AW181" s="13" t="s">
        <v>44</v>
      </c>
      <c r="AX181" s="13" t="s">
        <v>83</v>
      </c>
      <c r="AY181" s="242" t="s">
        <v>250</v>
      </c>
    </row>
    <row r="182" spans="2:65" s="13" customFormat="1">
      <c r="B182" s="232"/>
      <c r="C182" s="233"/>
      <c r="D182" s="222" t="s">
        <v>257</v>
      </c>
      <c r="E182" s="234" t="s">
        <v>81</v>
      </c>
      <c r="F182" s="235" t="s">
        <v>2236</v>
      </c>
      <c r="G182" s="233"/>
      <c r="H182" s="236">
        <v>1.3919999999999999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257</v>
      </c>
      <c r="AU182" s="242" t="s">
        <v>92</v>
      </c>
      <c r="AV182" s="13" t="s">
        <v>92</v>
      </c>
      <c r="AW182" s="13" t="s">
        <v>44</v>
      </c>
      <c r="AX182" s="13" t="s">
        <v>83</v>
      </c>
      <c r="AY182" s="242" t="s">
        <v>250</v>
      </c>
    </row>
    <row r="183" spans="2:65" s="15" customFormat="1">
      <c r="B183" s="254"/>
      <c r="C183" s="255"/>
      <c r="D183" s="256" t="s">
        <v>257</v>
      </c>
      <c r="E183" s="257" t="s">
        <v>81</v>
      </c>
      <c r="F183" s="258" t="s">
        <v>273</v>
      </c>
      <c r="G183" s="255"/>
      <c r="H183" s="259">
        <v>1.74</v>
      </c>
      <c r="I183" s="260"/>
      <c r="J183" s="255"/>
      <c r="K183" s="255"/>
      <c r="L183" s="261"/>
      <c r="M183" s="262"/>
      <c r="N183" s="263"/>
      <c r="O183" s="263"/>
      <c r="P183" s="263"/>
      <c r="Q183" s="263"/>
      <c r="R183" s="263"/>
      <c r="S183" s="263"/>
      <c r="T183" s="264"/>
      <c r="AT183" s="265" t="s">
        <v>257</v>
      </c>
      <c r="AU183" s="265" t="s">
        <v>92</v>
      </c>
      <c r="AV183" s="15" t="s">
        <v>128</v>
      </c>
      <c r="AW183" s="15" t="s">
        <v>44</v>
      </c>
      <c r="AX183" s="15" t="s">
        <v>45</v>
      </c>
      <c r="AY183" s="265" t="s">
        <v>250</v>
      </c>
    </row>
    <row r="184" spans="2:65" s="1" customFormat="1" ht="22.5" customHeight="1">
      <c r="B184" s="43"/>
      <c r="C184" s="208" t="s">
        <v>10</v>
      </c>
      <c r="D184" s="208" t="s">
        <v>252</v>
      </c>
      <c r="E184" s="209" t="s">
        <v>874</v>
      </c>
      <c r="F184" s="210" t="s">
        <v>875</v>
      </c>
      <c r="G184" s="211" t="s">
        <v>634</v>
      </c>
      <c r="H184" s="212">
        <v>22.62</v>
      </c>
      <c r="I184" s="213"/>
      <c r="J184" s="214">
        <f>ROUND(I184*H184,2)</f>
        <v>0</v>
      </c>
      <c r="K184" s="210" t="s">
        <v>277</v>
      </c>
      <c r="L184" s="63"/>
      <c r="M184" s="215" t="s">
        <v>81</v>
      </c>
      <c r="N184" s="216" t="s">
        <v>53</v>
      </c>
      <c r="O184" s="44"/>
      <c r="P184" s="217">
        <f>O184*H184</f>
        <v>0</v>
      </c>
      <c r="Q184" s="217">
        <v>0</v>
      </c>
      <c r="R184" s="217">
        <f>Q184*H184</f>
        <v>0</v>
      </c>
      <c r="S184" s="217">
        <v>0</v>
      </c>
      <c r="T184" s="218">
        <f>S184*H184</f>
        <v>0</v>
      </c>
      <c r="AR184" s="25" t="s">
        <v>128</v>
      </c>
      <c r="AT184" s="25" t="s">
        <v>252</v>
      </c>
      <c r="AU184" s="25" t="s">
        <v>92</v>
      </c>
      <c r="AY184" s="25" t="s">
        <v>250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5" t="s">
        <v>45</v>
      </c>
      <c r="BK184" s="219">
        <f>ROUND(I184*H184,2)</f>
        <v>0</v>
      </c>
      <c r="BL184" s="25" t="s">
        <v>128</v>
      </c>
      <c r="BM184" s="25" t="s">
        <v>876</v>
      </c>
    </row>
    <row r="185" spans="2:65" s="12" customFormat="1">
      <c r="B185" s="220"/>
      <c r="C185" s="221"/>
      <c r="D185" s="222" t="s">
        <v>257</v>
      </c>
      <c r="E185" s="223" t="s">
        <v>81</v>
      </c>
      <c r="F185" s="224" t="s">
        <v>877</v>
      </c>
      <c r="G185" s="221"/>
      <c r="H185" s="225" t="s">
        <v>81</v>
      </c>
      <c r="I185" s="226"/>
      <c r="J185" s="221"/>
      <c r="K185" s="221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257</v>
      </c>
      <c r="AU185" s="231" t="s">
        <v>92</v>
      </c>
      <c r="AV185" s="12" t="s">
        <v>45</v>
      </c>
      <c r="AW185" s="12" t="s">
        <v>44</v>
      </c>
      <c r="AX185" s="12" t="s">
        <v>83</v>
      </c>
      <c r="AY185" s="231" t="s">
        <v>250</v>
      </c>
    </row>
    <row r="186" spans="2:65" s="13" customFormat="1">
      <c r="B186" s="232"/>
      <c r="C186" s="233"/>
      <c r="D186" s="222" t="s">
        <v>257</v>
      </c>
      <c r="E186" s="234" t="s">
        <v>81</v>
      </c>
      <c r="F186" s="235" t="s">
        <v>2276</v>
      </c>
      <c r="G186" s="233"/>
      <c r="H186" s="236">
        <v>10.092000000000001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257</v>
      </c>
      <c r="AU186" s="242" t="s">
        <v>92</v>
      </c>
      <c r="AV186" s="13" t="s">
        <v>92</v>
      </c>
      <c r="AW186" s="13" t="s">
        <v>44</v>
      </c>
      <c r="AX186" s="13" t="s">
        <v>83</v>
      </c>
      <c r="AY186" s="242" t="s">
        <v>250</v>
      </c>
    </row>
    <row r="187" spans="2:65" s="12" customFormat="1">
      <c r="B187" s="220"/>
      <c r="C187" s="221"/>
      <c r="D187" s="222" t="s">
        <v>257</v>
      </c>
      <c r="E187" s="223" t="s">
        <v>81</v>
      </c>
      <c r="F187" s="224" t="s">
        <v>879</v>
      </c>
      <c r="G187" s="221"/>
      <c r="H187" s="225" t="s">
        <v>81</v>
      </c>
      <c r="I187" s="226"/>
      <c r="J187" s="221"/>
      <c r="K187" s="221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257</v>
      </c>
      <c r="AU187" s="231" t="s">
        <v>92</v>
      </c>
      <c r="AV187" s="12" t="s">
        <v>45</v>
      </c>
      <c r="AW187" s="12" t="s">
        <v>44</v>
      </c>
      <c r="AX187" s="12" t="s">
        <v>83</v>
      </c>
      <c r="AY187" s="231" t="s">
        <v>250</v>
      </c>
    </row>
    <row r="188" spans="2:65" s="13" customFormat="1">
      <c r="B188" s="232"/>
      <c r="C188" s="233"/>
      <c r="D188" s="222" t="s">
        <v>257</v>
      </c>
      <c r="E188" s="234" t="s">
        <v>81</v>
      </c>
      <c r="F188" s="235" t="s">
        <v>2277</v>
      </c>
      <c r="G188" s="233"/>
      <c r="H188" s="236">
        <v>12.528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257</v>
      </c>
      <c r="AU188" s="242" t="s">
        <v>92</v>
      </c>
      <c r="AV188" s="13" t="s">
        <v>92</v>
      </c>
      <c r="AW188" s="13" t="s">
        <v>44</v>
      </c>
      <c r="AX188" s="13" t="s">
        <v>83</v>
      </c>
      <c r="AY188" s="242" t="s">
        <v>250</v>
      </c>
    </row>
    <row r="189" spans="2:65" s="15" customFormat="1">
      <c r="B189" s="254"/>
      <c r="C189" s="255"/>
      <c r="D189" s="256" t="s">
        <v>257</v>
      </c>
      <c r="E189" s="257" t="s">
        <v>81</v>
      </c>
      <c r="F189" s="258" t="s">
        <v>273</v>
      </c>
      <c r="G189" s="255"/>
      <c r="H189" s="259">
        <v>22.62</v>
      </c>
      <c r="I189" s="260"/>
      <c r="J189" s="255"/>
      <c r="K189" s="255"/>
      <c r="L189" s="261"/>
      <c r="M189" s="262"/>
      <c r="N189" s="263"/>
      <c r="O189" s="263"/>
      <c r="P189" s="263"/>
      <c r="Q189" s="263"/>
      <c r="R189" s="263"/>
      <c r="S189" s="263"/>
      <c r="T189" s="264"/>
      <c r="AT189" s="265" t="s">
        <v>257</v>
      </c>
      <c r="AU189" s="265" t="s">
        <v>92</v>
      </c>
      <c r="AV189" s="15" t="s">
        <v>128</v>
      </c>
      <c r="AW189" s="15" t="s">
        <v>44</v>
      </c>
      <c r="AX189" s="15" t="s">
        <v>45</v>
      </c>
      <c r="AY189" s="265" t="s">
        <v>250</v>
      </c>
    </row>
    <row r="190" spans="2:65" s="1" customFormat="1" ht="22.5" customHeight="1">
      <c r="B190" s="43"/>
      <c r="C190" s="208" t="s">
        <v>406</v>
      </c>
      <c r="D190" s="208" t="s">
        <v>252</v>
      </c>
      <c r="E190" s="209" t="s">
        <v>882</v>
      </c>
      <c r="F190" s="210" t="s">
        <v>883</v>
      </c>
      <c r="G190" s="211" t="s">
        <v>634</v>
      </c>
      <c r="H190" s="212">
        <v>0.34799999999999998</v>
      </c>
      <c r="I190" s="213"/>
      <c r="J190" s="214">
        <f>ROUND(I190*H190,2)</f>
        <v>0</v>
      </c>
      <c r="K190" s="210" t="s">
        <v>277</v>
      </c>
      <c r="L190" s="63"/>
      <c r="M190" s="215" t="s">
        <v>81</v>
      </c>
      <c r="N190" s="216" t="s">
        <v>53</v>
      </c>
      <c r="O190" s="44"/>
      <c r="P190" s="217">
        <f>O190*H190</f>
        <v>0</v>
      </c>
      <c r="Q190" s="217">
        <v>0</v>
      </c>
      <c r="R190" s="217">
        <f>Q190*H190</f>
        <v>0</v>
      </c>
      <c r="S190" s="217">
        <v>0</v>
      </c>
      <c r="T190" s="218">
        <f>S190*H190</f>
        <v>0</v>
      </c>
      <c r="AR190" s="25" t="s">
        <v>128</v>
      </c>
      <c r="AT190" s="25" t="s">
        <v>252</v>
      </c>
      <c r="AU190" s="25" t="s">
        <v>92</v>
      </c>
      <c r="AY190" s="25" t="s">
        <v>250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5" t="s">
        <v>45</v>
      </c>
      <c r="BK190" s="219">
        <f>ROUND(I190*H190,2)</f>
        <v>0</v>
      </c>
      <c r="BL190" s="25" t="s">
        <v>128</v>
      </c>
      <c r="BM190" s="25" t="s">
        <v>884</v>
      </c>
    </row>
    <row r="191" spans="2:65" s="13" customFormat="1">
      <c r="B191" s="232"/>
      <c r="C191" s="233"/>
      <c r="D191" s="222" t="s">
        <v>257</v>
      </c>
      <c r="E191" s="234" t="s">
        <v>81</v>
      </c>
      <c r="F191" s="235" t="s">
        <v>2278</v>
      </c>
      <c r="G191" s="233"/>
      <c r="H191" s="236">
        <v>1.74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257</v>
      </c>
      <c r="AU191" s="242" t="s">
        <v>92</v>
      </c>
      <c r="AV191" s="13" t="s">
        <v>92</v>
      </c>
      <c r="AW191" s="13" t="s">
        <v>44</v>
      </c>
      <c r="AX191" s="13" t="s">
        <v>83</v>
      </c>
      <c r="AY191" s="242" t="s">
        <v>250</v>
      </c>
    </row>
    <row r="192" spans="2:65" s="12" customFormat="1">
      <c r="B192" s="220"/>
      <c r="C192" s="221"/>
      <c r="D192" s="222" t="s">
        <v>257</v>
      </c>
      <c r="E192" s="223" t="s">
        <v>81</v>
      </c>
      <c r="F192" s="224" t="s">
        <v>888</v>
      </c>
      <c r="G192" s="221"/>
      <c r="H192" s="225" t="s">
        <v>81</v>
      </c>
      <c r="I192" s="226"/>
      <c r="J192" s="221"/>
      <c r="K192" s="221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257</v>
      </c>
      <c r="AU192" s="231" t="s">
        <v>92</v>
      </c>
      <c r="AV192" s="12" t="s">
        <v>45</v>
      </c>
      <c r="AW192" s="12" t="s">
        <v>44</v>
      </c>
      <c r="AX192" s="12" t="s">
        <v>83</v>
      </c>
      <c r="AY192" s="231" t="s">
        <v>250</v>
      </c>
    </row>
    <row r="193" spans="2:65" s="13" customFormat="1">
      <c r="B193" s="232"/>
      <c r="C193" s="233"/>
      <c r="D193" s="222" t="s">
        <v>257</v>
      </c>
      <c r="E193" s="234" t="s">
        <v>81</v>
      </c>
      <c r="F193" s="235" t="s">
        <v>2279</v>
      </c>
      <c r="G193" s="233"/>
      <c r="H193" s="236">
        <v>-1.3919999999999999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AT193" s="242" t="s">
        <v>257</v>
      </c>
      <c r="AU193" s="242" t="s">
        <v>92</v>
      </c>
      <c r="AV193" s="13" t="s">
        <v>92</v>
      </c>
      <c r="AW193" s="13" t="s">
        <v>44</v>
      </c>
      <c r="AX193" s="13" t="s">
        <v>83</v>
      </c>
      <c r="AY193" s="242" t="s">
        <v>250</v>
      </c>
    </row>
    <row r="194" spans="2:65" s="15" customFormat="1">
      <c r="B194" s="254"/>
      <c r="C194" s="255"/>
      <c r="D194" s="256" t="s">
        <v>257</v>
      </c>
      <c r="E194" s="257" t="s">
        <v>2234</v>
      </c>
      <c r="F194" s="258" t="s">
        <v>1072</v>
      </c>
      <c r="G194" s="255"/>
      <c r="H194" s="259">
        <v>0.34799999999999998</v>
      </c>
      <c r="I194" s="260"/>
      <c r="J194" s="255"/>
      <c r="K194" s="255"/>
      <c r="L194" s="261"/>
      <c r="M194" s="262"/>
      <c r="N194" s="263"/>
      <c r="O194" s="263"/>
      <c r="P194" s="263"/>
      <c r="Q194" s="263"/>
      <c r="R194" s="263"/>
      <c r="S194" s="263"/>
      <c r="T194" s="264"/>
      <c r="AT194" s="265" t="s">
        <v>257</v>
      </c>
      <c r="AU194" s="265" t="s">
        <v>92</v>
      </c>
      <c r="AV194" s="15" t="s">
        <v>128</v>
      </c>
      <c r="AW194" s="15" t="s">
        <v>44</v>
      </c>
      <c r="AX194" s="15" t="s">
        <v>45</v>
      </c>
      <c r="AY194" s="265" t="s">
        <v>250</v>
      </c>
    </row>
    <row r="195" spans="2:65" s="1" customFormat="1" ht="31.5" customHeight="1">
      <c r="B195" s="43"/>
      <c r="C195" s="208" t="s">
        <v>411</v>
      </c>
      <c r="D195" s="208" t="s">
        <v>252</v>
      </c>
      <c r="E195" s="209" t="s">
        <v>892</v>
      </c>
      <c r="F195" s="210" t="s">
        <v>893</v>
      </c>
      <c r="G195" s="211" t="s">
        <v>634</v>
      </c>
      <c r="H195" s="212">
        <v>1.3919999999999999</v>
      </c>
      <c r="I195" s="213"/>
      <c r="J195" s="214">
        <f>ROUND(I195*H195,2)</f>
        <v>0</v>
      </c>
      <c r="K195" s="210" t="s">
        <v>81</v>
      </c>
      <c r="L195" s="63"/>
      <c r="M195" s="215" t="s">
        <v>81</v>
      </c>
      <c r="N195" s="216" t="s">
        <v>53</v>
      </c>
      <c r="O195" s="44"/>
      <c r="P195" s="217">
        <f>O195*H195</f>
        <v>0</v>
      </c>
      <c r="Q195" s="217">
        <v>0</v>
      </c>
      <c r="R195" s="217">
        <f>Q195*H195</f>
        <v>0</v>
      </c>
      <c r="S195" s="217">
        <v>0</v>
      </c>
      <c r="T195" s="218">
        <f>S195*H195</f>
        <v>0</v>
      </c>
      <c r="AR195" s="25" t="s">
        <v>128</v>
      </c>
      <c r="AT195" s="25" t="s">
        <v>252</v>
      </c>
      <c r="AU195" s="25" t="s">
        <v>92</v>
      </c>
      <c r="AY195" s="25" t="s">
        <v>250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5" t="s">
        <v>45</v>
      </c>
      <c r="BK195" s="219">
        <f>ROUND(I195*H195,2)</f>
        <v>0</v>
      </c>
      <c r="BL195" s="25" t="s">
        <v>128</v>
      </c>
      <c r="BM195" s="25" t="s">
        <v>894</v>
      </c>
    </row>
    <row r="196" spans="2:65" s="12" customFormat="1">
      <c r="B196" s="220"/>
      <c r="C196" s="221"/>
      <c r="D196" s="222" t="s">
        <v>257</v>
      </c>
      <c r="E196" s="223" t="s">
        <v>81</v>
      </c>
      <c r="F196" s="224" t="s">
        <v>2280</v>
      </c>
      <c r="G196" s="221"/>
      <c r="H196" s="225" t="s">
        <v>81</v>
      </c>
      <c r="I196" s="226"/>
      <c r="J196" s="221"/>
      <c r="K196" s="221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257</v>
      </c>
      <c r="AU196" s="231" t="s">
        <v>92</v>
      </c>
      <c r="AV196" s="12" t="s">
        <v>45</v>
      </c>
      <c r="AW196" s="12" t="s">
        <v>44</v>
      </c>
      <c r="AX196" s="12" t="s">
        <v>83</v>
      </c>
      <c r="AY196" s="231" t="s">
        <v>250</v>
      </c>
    </row>
    <row r="197" spans="2:65" s="12" customFormat="1">
      <c r="B197" s="220"/>
      <c r="C197" s="221"/>
      <c r="D197" s="222" t="s">
        <v>257</v>
      </c>
      <c r="E197" s="223" t="s">
        <v>81</v>
      </c>
      <c r="F197" s="224" t="s">
        <v>896</v>
      </c>
      <c r="G197" s="221"/>
      <c r="H197" s="225" t="s">
        <v>81</v>
      </c>
      <c r="I197" s="226"/>
      <c r="J197" s="221"/>
      <c r="K197" s="221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257</v>
      </c>
      <c r="AU197" s="231" t="s">
        <v>92</v>
      </c>
      <c r="AV197" s="12" t="s">
        <v>45</v>
      </c>
      <c r="AW197" s="12" t="s">
        <v>44</v>
      </c>
      <c r="AX197" s="12" t="s">
        <v>83</v>
      </c>
      <c r="AY197" s="231" t="s">
        <v>250</v>
      </c>
    </row>
    <row r="198" spans="2:65" s="13" customFormat="1">
      <c r="B198" s="232"/>
      <c r="C198" s="233"/>
      <c r="D198" s="222" t="s">
        <v>257</v>
      </c>
      <c r="E198" s="234" t="s">
        <v>81</v>
      </c>
      <c r="F198" s="235" t="s">
        <v>2281</v>
      </c>
      <c r="G198" s="233"/>
      <c r="H198" s="236">
        <v>1.3919999999999999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257</v>
      </c>
      <c r="AU198" s="242" t="s">
        <v>92</v>
      </c>
      <c r="AV198" s="13" t="s">
        <v>92</v>
      </c>
      <c r="AW198" s="13" t="s">
        <v>44</v>
      </c>
      <c r="AX198" s="13" t="s">
        <v>83</v>
      </c>
      <c r="AY198" s="242" t="s">
        <v>250</v>
      </c>
    </row>
    <row r="199" spans="2:65" s="15" customFormat="1">
      <c r="B199" s="254"/>
      <c r="C199" s="255"/>
      <c r="D199" s="222" t="s">
        <v>257</v>
      </c>
      <c r="E199" s="282" t="s">
        <v>2236</v>
      </c>
      <c r="F199" s="283" t="s">
        <v>273</v>
      </c>
      <c r="G199" s="255"/>
      <c r="H199" s="284">
        <v>1.3919999999999999</v>
      </c>
      <c r="I199" s="260"/>
      <c r="J199" s="255"/>
      <c r="K199" s="255"/>
      <c r="L199" s="261"/>
      <c r="M199" s="289"/>
      <c r="N199" s="290"/>
      <c r="O199" s="290"/>
      <c r="P199" s="290"/>
      <c r="Q199" s="290"/>
      <c r="R199" s="290"/>
      <c r="S199" s="290"/>
      <c r="T199" s="291"/>
      <c r="AT199" s="265" t="s">
        <v>257</v>
      </c>
      <c r="AU199" s="265" t="s">
        <v>92</v>
      </c>
      <c r="AV199" s="15" t="s">
        <v>128</v>
      </c>
      <c r="AW199" s="15" t="s">
        <v>44</v>
      </c>
      <c r="AX199" s="15" t="s">
        <v>45</v>
      </c>
      <c r="AY199" s="265" t="s">
        <v>250</v>
      </c>
    </row>
    <row r="200" spans="2:65" s="1" customFormat="1" ht="6.95" customHeight="1">
      <c r="B200" s="58"/>
      <c r="C200" s="59"/>
      <c r="D200" s="59"/>
      <c r="E200" s="59"/>
      <c r="F200" s="59"/>
      <c r="G200" s="59"/>
      <c r="H200" s="59"/>
      <c r="I200" s="152"/>
      <c r="J200" s="59"/>
      <c r="K200" s="59"/>
      <c r="L200" s="63"/>
    </row>
  </sheetData>
  <sheetProtection password="CC35" sheet="1" objects="1" scenarios="1" formatCells="0" formatColumns="0" formatRows="0" sort="0" autoFilter="0"/>
  <autoFilter ref="C92:K199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1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160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s="1" customFormat="1" ht="22.5" customHeight="1">
      <c r="B9" s="43"/>
      <c r="C9" s="44"/>
      <c r="D9" s="44"/>
      <c r="E9" s="421" t="s">
        <v>2205</v>
      </c>
      <c r="F9" s="423"/>
      <c r="G9" s="423"/>
      <c r="H9" s="423"/>
      <c r="I9" s="130"/>
      <c r="J9" s="44"/>
      <c r="K9" s="47"/>
    </row>
    <row r="10" spans="1:70" s="1" customFormat="1" ht="15">
      <c r="B10" s="43"/>
      <c r="C10" s="44"/>
      <c r="D10" s="38" t="s">
        <v>185</v>
      </c>
      <c r="E10" s="44"/>
      <c r="F10" s="44"/>
      <c r="G10" s="44"/>
      <c r="H10" s="44"/>
      <c r="I10" s="130"/>
      <c r="J10" s="44"/>
      <c r="K10" s="47"/>
    </row>
    <row r="11" spans="1:70" s="1" customFormat="1" ht="36.950000000000003" customHeight="1">
      <c r="B11" s="43"/>
      <c r="C11" s="44"/>
      <c r="D11" s="44"/>
      <c r="E11" s="424" t="s">
        <v>2282</v>
      </c>
      <c r="F11" s="423"/>
      <c r="G11" s="423"/>
      <c r="H11" s="423"/>
      <c r="I11" s="130"/>
      <c r="J11" s="44"/>
      <c r="K11" s="47"/>
    </row>
    <row r="12" spans="1:70" s="1" customFormat="1">
      <c r="B12" s="43"/>
      <c r="C12" s="44"/>
      <c r="D12" s="44"/>
      <c r="E12" s="44"/>
      <c r="F12" s="44"/>
      <c r="G12" s="44"/>
      <c r="H12" s="44"/>
      <c r="I12" s="130"/>
      <c r="J12" s="44"/>
      <c r="K12" s="47"/>
    </row>
    <row r="13" spans="1:70" s="1" customFormat="1" ht="14.45" customHeight="1">
      <c r="B13" s="43"/>
      <c r="C13" s="44"/>
      <c r="D13" s="38" t="s">
        <v>20</v>
      </c>
      <c r="E13" s="44"/>
      <c r="F13" s="36" t="s">
        <v>91</v>
      </c>
      <c r="G13" s="44"/>
      <c r="H13" s="44"/>
      <c r="I13" s="131" t="s">
        <v>22</v>
      </c>
      <c r="J13" s="36" t="s">
        <v>23</v>
      </c>
      <c r="K13" s="47"/>
    </row>
    <row r="14" spans="1:70" s="1" customFormat="1" ht="14.45" customHeight="1">
      <c r="B14" s="43"/>
      <c r="C14" s="44"/>
      <c r="D14" s="38" t="s">
        <v>24</v>
      </c>
      <c r="E14" s="44"/>
      <c r="F14" s="36" t="s">
        <v>25</v>
      </c>
      <c r="G14" s="44"/>
      <c r="H14" s="44"/>
      <c r="I14" s="131" t="s">
        <v>26</v>
      </c>
      <c r="J14" s="132" t="str">
        <f>'Rekapitulace stavby'!AN8</f>
        <v>7. 7. 2017</v>
      </c>
      <c r="K14" s="47"/>
    </row>
    <row r="15" spans="1:70" s="1" customFormat="1" ht="21.75" customHeight="1">
      <c r="B15" s="43"/>
      <c r="C15" s="44"/>
      <c r="D15" s="35" t="s">
        <v>28</v>
      </c>
      <c r="E15" s="44"/>
      <c r="F15" s="40" t="s">
        <v>29</v>
      </c>
      <c r="G15" s="44"/>
      <c r="H15" s="44"/>
      <c r="I15" s="133" t="s">
        <v>30</v>
      </c>
      <c r="J15" s="40" t="s">
        <v>31</v>
      </c>
      <c r="K15" s="47"/>
    </row>
    <row r="16" spans="1:70" s="1" customFormat="1" ht="14.45" customHeight="1">
      <c r="B16" s="43"/>
      <c r="C16" s="44"/>
      <c r="D16" s="38" t="s">
        <v>32</v>
      </c>
      <c r="E16" s="44"/>
      <c r="F16" s="44"/>
      <c r="G16" s="44"/>
      <c r="H16" s="44"/>
      <c r="I16" s="131" t="s">
        <v>33</v>
      </c>
      <c r="J16" s="36" t="s">
        <v>34</v>
      </c>
      <c r="K16" s="47"/>
    </row>
    <row r="17" spans="2:11" s="1" customFormat="1" ht="18" customHeight="1">
      <c r="B17" s="43"/>
      <c r="C17" s="44"/>
      <c r="D17" s="44"/>
      <c r="E17" s="36" t="s">
        <v>35</v>
      </c>
      <c r="F17" s="44"/>
      <c r="G17" s="44"/>
      <c r="H17" s="44"/>
      <c r="I17" s="131" t="s">
        <v>36</v>
      </c>
      <c r="J17" s="36" t="s">
        <v>81</v>
      </c>
      <c r="K17" s="47"/>
    </row>
    <row r="18" spans="2:11" s="1" customFormat="1" ht="6.95" customHeight="1">
      <c r="B18" s="43"/>
      <c r="C18" s="44"/>
      <c r="D18" s="44"/>
      <c r="E18" s="44"/>
      <c r="F18" s="44"/>
      <c r="G18" s="44"/>
      <c r="H18" s="44"/>
      <c r="I18" s="130"/>
      <c r="J18" s="44"/>
      <c r="K18" s="47"/>
    </row>
    <row r="19" spans="2:11" s="1" customFormat="1" ht="14.45" customHeight="1">
      <c r="B19" s="43"/>
      <c r="C19" s="44"/>
      <c r="D19" s="38" t="s">
        <v>38</v>
      </c>
      <c r="E19" s="44"/>
      <c r="F19" s="44"/>
      <c r="G19" s="44"/>
      <c r="H19" s="44"/>
      <c r="I19" s="131" t="s">
        <v>33</v>
      </c>
      <c r="J19" s="36" t="str">
        <f>IF('Rekapitulace stavby'!AN13="Vyplň údaj","",IF('Rekapitulace stavby'!AN13="","",'Rekapitulace stavby'!AN13))</f>
        <v/>
      </c>
      <c r="K19" s="47"/>
    </row>
    <row r="20" spans="2:11" s="1" customFormat="1" ht="18" customHeight="1">
      <c r="B20" s="43"/>
      <c r="C20" s="44"/>
      <c r="D20" s="44"/>
      <c r="E20" s="36" t="str">
        <f>IF('Rekapitulace stavby'!E14="Vyplň údaj","",IF('Rekapitulace stavby'!E14="","",'Rekapitulace stavby'!E14))</f>
        <v/>
      </c>
      <c r="F20" s="44"/>
      <c r="G20" s="44"/>
      <c r="H20" s="44"/>
      <c r="I20" s="131" t="s">
        <v>36</v>
      </c>
      <c r="J20" s="36" t="str">
        <f>IF('Rekapitulace stavby'!AN14="Vyplň údaj","",IF('Rekapitulace stavby'!AN14="","",'Rekapitulace stavby'!AN14))</f>
        <v/>
      </c>
      <c r="K20" s="47"/>
    </row>
    <row r="21" spans="2:11" s="1" customFormat="1" ht="6.95" customHeight="1">
      <c r="B21" s="43"/>
      <c r="C21" s="44"/>
      <c r="D21" s="44"/>
      <c r="E21" s="44"/>
      <c r="F21" s="44"/>
      <c r="G21" s="44"/>
      <c r="H21" s="44"/>
      <c r="I21" s="130"/>
      <c r="J21" s="44"/>
      <c r="K21" s="47"/>
    </row>
    <row r="22" spans="2:11" s="1" customFormat="1" ht="14.45" customHeight="1">
      <c r="B22" s="43"/>
      <c r="C22" s="44"/>
      <c r="D22" s="38" t="s">
        <v>40</v>
      </c>
      <c r="E22" s="44"/>
      <c r="F22" s="44"/>
      <c r="G22" s="44"/>
      <c r="H22" s="44"/>
      <c r="I22" s="131" t="s">
        <v>33</v>
      </c>
      <c r="J22" s="36" t="s">
        <v>41</v>
      </c>
      <c r="K22" s="47"/>
    </row>
    <row r="23" spans="2:11" s="1" customFormat="1" ht="18" customHeight="1">
      <c r="B23" s="43"/>
      <c r="C23" s="44"/>
      <c r="D23" s="44"/>
      <c r="E23" s="36" t="s">
        <v>42</v>
      </c>
      <c r="F23" s="44"/>
      <c r="G23" s="44"/>
      <c r="H23" s="44"/>
      <c r="I23" s="131" t="s">
        <v>36</v>
      </c>
      <c r="J23" s="36" t="s">
        <v>43</v>
      </c>
      <c r="K23" s="47"/>
    </row>
    <row r="24" spans="2:11" s="1" customFormat="1" ht="6.95" customHeight="1">
      <c r="B24" s="43"/>
      <c r="C24" s="44"/>
      <c r="D24" s="44"/>
      <c r="E24" s="44"/>
      <c r="F24" s="44"/>
      <c r="G24" s="44"/>
      <c r="H24" s="44"/>
      <c r="I24" s="130"/>
      <c r="J24" s="44"/>
      <c r="K24" s="47"/>
    </row>
    <row r="25" spans="2:11" s="1" customFormat="1" ht="14.45" customHeight="1">
      <c r="B25" s="43"/>
      <c r="C25" s="44"/>
      <c r="D25" s="38" t="s">
        <v>46</v>
      </c>
      <c r="E25" s="44"/>
      <c r="F25" s="44"/>
      <c r="G25" s="44"/>
      <c r="H25" s="44"/>
      <c r="I25" s="130"/>
      <c r="J25" s="44"/>
      <c r="K25" s="47"/>
    </row>
    <row r="26" spans="2:11" s="7" customFormat="1" ht="22.5" customHeight="1">
      <c r="B26" s="134"/>
      <c r="C26" s="135"/>
      <c r="D26" s="135"/>
      <c r="E26" s="380" t="s">
        <v>81</v>
      </c>
      <c r="F26" s="380"/>
      <c r="G26" s="380"/>
      <c r="H26" s="380"/>
      <c r="I26" s="136"/>
      <c r="J26" s="135"/>
      <c r="K26" s="137"/>
    </row>
    <row r="27" spans="2:11" s="1" customFormat="1" ht="6.95" customHeight="1">
      <c r="B27" s="43"/>
      <c r="C27" s="44"/>
      <c r="D27" s="44"/>
      <c r="E27" s="44"/>
      <c r="F27" s="44"/>
      <c r="G27" s="44"/>
      <c r="H27" s="44"/>
      <c r="I27" s="130"/>
      <c r="J27" s="44"/>
      <c r="K27" s="47"/>
    </row>
    <row r="28" spans="2:11" s="1" customFormat="1" ht="6.95" customHeight="1">
      <c r="B28" s="43"/>
      <c r="C28" s="44"/>
      <c r="D28" s="87"/>
      <c r="E28" s="87"/>
      <c r="F28" s="87"/>
      <c r="G28" s="87"/>
      <c r="H28" s="87"/>
      <c r="I28" s="138"/>
      <c r="J28" s="87"/>
      <c r="K28" s="139"/>
    </row>
    <row r="29" spans="2:11" s="1" customFormat="1" ht="25.35" customHeight="1">
      <c r="B29" s="43"/>
      <c r="C29" s="44"/>
      <c r="D29" s="140" t="s">
        <v>48</v>
      </c>
      <c r="E29" s="44"/>
      <c r="F29" s="44"/>
      <c r="G29" s="44"/>
      <c r="H29" s="44"/>
      <c r="I29" s="130"/>
      <c r="J29" s="141">
        <f>ROUND(J84,0)</f>
        <v>0</v>
      </c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14.45" customHeight="1">
      <c r="B31" s="43"/>
      <c r="C31" s="44"/>
      <c r="D31" s="44"/>
      <c r="E31" s="44"/>
      <c r="F31" s="48" t="s">
        <v>50</v>
      </c>
      <c r="G31" s="44"/>
      <c r="H31" s="44"/>
      <c r="I31" s="142" t="s">
        <v>49</v>
      </c>
      <c r="J31" s="48" t="s">
        <v>51</v>
      </c>
      <c r="K31" s="47"/>
    </row>
    <row r="32" spans="2:11" s="1" customFormat="1" ht="14.45" customHeight="1">
      <c r="B32" s="43"/>
      <c r="C32" s="44"/>
      <c r="D32" s="51" t="s">
        <v>52</v>
      </c>
      <c r="E32" s="51" t="s">
        <v>53</v>
      </c>
      <c r="F32" s="143">
        <f>ROUND(SUM(BE84:BE110), 0)</f>
        <v>0</v>
      </c>
      <c r="G32" s="44"/>
      <c r="H32" s="44"/>
      <c r="I32" s="144">
        <v>0.21</v>
      </c>
      <c r="J32" s="143">
        <f>ROUND(ROUND((SUM(BE84:BE110)), 0)*I32, 0)</f>
        <v>0</v>
      </c>
      <c r="K32" s="47"/>
    </row>
    <row r="33" spans="2:11" s="1" customFormat="1" ht="14.45" customHeight="1">
      <c r="B33" s="43"/>
      <c r="C33" s="44"/>
      <c r="D33" s="44"/>
      <c r="E33" s="51" t="s">
        <v>54</v>
      </c>
      <c r="F33" s="143">
        <f>ROUND(SUM(BF84:BF110), 0)</f>
        <v>0</v>
      </c>
      <c r="G33" s="44"/>
      <c r="H33" s="44"/>
      <c r="I33" s="144">
        <v>0.15</v>
      </c>
      <c r="J33" s="143">
        <f>ROUND(ROUND((SUM(BF84:BF110)), 0)*I33, 0)</f>
        <v>0</v>
      </c>
      <c r="K33" s="47"/>
    </row>
    <row r="34" spans="2:11" s="1" customFormat="1" ht="14.45" hidden="1" customHeight="1">
      <c r="B34" s="43"/>
      <c r="C34" s="44"/>
      <c r="D34" s="44"/>
      <c r="E34" s="51" t="s">
        <v>55</v>
      </c>
      <c r="F34" s="143">
        <f>ROUND(SUM(BG84:BG110), 0)</f>
        <v>0</v>
      </c>
      <c r="G34" s="44"/>
      <c r="H34" s="44"/>
      <c r="I34" s="144">
        <v>0.21</v>
      </c>
      <c r="J34" s="143">
        <v>0</v>
      </c>
      <c r="K34" s="47"/>
    </row>
    <row r="35" spans="2:11" s="1" customFormat="1" ht="14.45" hidden="1" customHeight="1">
      <c r="B35" s="43"/>
      <c r="C35" s="44"/>
      <c r="D35" s="44"/>
      <c r="E35" s="51" t="s">
        <v>56</v>
      </c>
      <c r="F35" s="143">
        <f>ROUND(SUM(BH84:BH110), 0)</f>
        <v>0</v>
      </c>
      <c r="G35" s="44"/>
      <c r="H35" s="44"/>
      <c r="I35" s="144">
        <v>0.15</v>
      </c>
      <c r="J35" s="143"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57</v>
      </c>
      <c r="F36" s="143">
        <f>ROUND(SUM(BI84:BI110), 0)</f>
        <v>0</v>
      </c>
      <c r="G36" s="44"/>
      <c r="H36" s="44"/>
      <c r="I36" s="144">
        <v>0</v>
      </c>
      <c r="J36" s="143">
        <v>0</v>
      </c>
      <c r="K36" s="47"/>
    </row>
    <row r="37" spans="2:11" s="1" customFormat="1" ht="6.95" customHeight="1">
      <c r="B37" s="43"/>
      <c r="C37" s="44"/>
      <c r="D37" s="44"/>
      <c r="E37" s="44"/>
      <c r="F37" s="44"/>
      <c r="G37" s="44"/>
      <c r="H37" s="44"/>
      <c r="I37" s="130"/>
      <c r="J37" s="44"/>
      <c r="K37" s="47"/>
    </row>
    <row r="38" spans="2:11" s="1" customFormat="1" ht="25.35" customHeight="1">
      <c r="B38" s="43"/>
      <c r="C38" s="145"/>
      <c r="D38" s="146" t="s">
        <v>58</v>
      </c>
      <c r="E38" s="81"/>
      <c r="F38" s="81"/>
      <c r="G38" s="147" t="s">
        <v>59</v>
      </c>
      <c r="H38" s="148" t="s">
        <v>60</v>
      </c>
      <c r="I38" s="149"/>
      <c r="J38" s="150">
        <f>SUM(J29:J36)</f>
        <v>0</v>
      </c>
      <c r="K38" s="151"/>
    </row>
    <row r="39" spans="2:11" s="1" customFormat="1" ht="14.45" customHeight="1">
      <c r="B39" s="58"/>
      <c r="C39" s="59"/>
      <c r="D39" s="59"/>
      <c r="E39" s="59"/>
      <c r="F39" s="59"/>
      <c r="G39" s="59"/>
      <c r="H39" s="59"/>
      <c r="I39" s="152"/>
      <c r="J39" s="59"/>
      <c r="K39" s="60"/>
    </row>
    <row r="43" spans="2:11" s="1" customFormat="1" ht="6.95" customHeight="1">
      <c r="B43" s="153"/>
      <c r="C43" s="154"/>
      <c r="D43" s="154"/>
      <c r="E43" s="154"/>
      <c r="F43" s="154"/>
      <c r="G43" s="154"/>
      <c r="H43" s="154"/>
      <c r="I43" s="155"/>
      <c r="J43" s="154"/>
      <c r="K43" s="156"/>
    </row>
    <row r="44" spans="2:11" s="1" customFormat="1" ht="36.950000000000003" customHeight="1">
      <c r="B44" s="43"/>
      <c r="C44" s="31" t="s">
        <v>220</v>
      </c>
      <c r="D44" s="44"/>
      <c r="E44" s="44"/>
      <c r="F44" s="44"/>
      <c r="G44" s="44"/>
      <c r="H44" s="44"/>
      <c r="I44" s="130"/>
      <c r="J44" s="44"/>
      <c r="K44" s="47"/>
    </row>
    <row r="45" spans="2:11" s="1" customFormat="1" ht="6.95" customHeight="1">
      <c r="B45" s="43"/>
      <c r="C45" s="44"/>
      <c r="D45" s="44"/>
      <c r="E45" s="44"/>
      <c r="F45" s="44"/>
      <c r="G45" s="44"/>
      <c r="H45" s="44"/>
      <c r="I45" s="130"/>
      <c r="J45" s="44"/>
      <c r="K45" s="47"/>
    </row>
    <row r="46" spans="2:11" s="1" customFormat="1" ht="14.45" customHeight="1">
      <c r="B46" s="43"/>
      <c r="C46" s="38" t="s">
        <v>18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22.5" customHeight="1">
      <c r="B47" s="43"/>
      <c r="C47" s="44"/>
      <c r="D47" s="44"/>
      <c r="E47" s="421" t="str">
        <f>E7</f>
        <v>STEZKA PRO CHODCE A CYKLISTY ŠUMVALD - LIBINA  ( dělené výdaje)</v>
      </c>
      <c r="F47" s="422"/>
      <c r="G47" s="422"/>
      <c r="H47" s="422"/>
      <c r="I47" s="130"/>
      <c r="J47" s="44"/>
      <c r="K47" s="47"/>
    </row>
    <row r="48" spans="2:11" ht="15">
      <c r="B48" s="29"/>
      <c r="C48" s="38" t="s">
        <v>179</v>
      </c>
      <c r="D48" s="30"/>
      <c r="E48" s="30"/>
      <c r="F48" s="30"/>
      <c r="G48" s="30"/>
      <c r="H48" s="30"/>
      <c r="I48" s="129"/>
      <c r="J48" s="30"/>
      <c r="K48" s="32"/>
    </row>
    <row r="49" spans="2:47" s="1" customFormat="1" ht="22.5" customHeight="1">
      <c r="B49" s="43"/>
      <c r="C49" s="44"/>
      <c r="D49" s="44"/>
      <c r="E49" s="421" t="s">
        <v>2205</v>
      </c>
      <c r="F49" s="423"/>
      <c r="G49" s="423"/>
      <c r="H49" s="423"/>
      <c r="I49" s="130"/>
      <c r="J49" s="44"/>
      <c r="K49" s="47"/>
    </row>
    <row r="50" spans="2:47" s="1" customFormat="1" ht="14.45" customHeight="1">
      <c r="B50" s="43"/>
      <c r="C50" s="38" t="s">
        <v>185</v>
      </c>
      <c r="D50" s="44"/>
      <c r="E50" s="44"/>
      <c r="F50" s="44"/>
      <c r="G50" s="44"/>
      <c r="H50" s="44"/>
      <c r="I50" s="130"/>
      <c r="J50" s="44"/>
      <c r="K50" s="47"/>
    </row>
    <row r="51" spans="2:47" s="1" customFormat="1" ht="23.25" customHeight="1">
      <c r="B51" s="43"/>
      <c r="C51" s="44"/>
      <c r="D51" s="44"/>
      <c r="E51" s="424" t="str">
        <f>E11</f>
        <v>VON - VEDLEJŠÍ  A OSTATNÍ ROZPOČTOVÉ NÁKLADY (NV)</v>
      </c>
      <c r="F51" s="423"/>
      <c r="G51" s="423"/>
      <c r="H51" s="423"/>
      <c r="I51" s="130"/>
      <c r="J51" s="44"/>
      <c r="K51" s="47"/>
    </row>
    <row r="52" spans="2:47" s="1" customFormat="1" ht="6.95" customHeight="1">
      <c r="B52" s="43"/>
      <c r="C52" s="44"/>
      <c r="D52" s="44"/>
      <c r="E52" s="44"/>
      <c r="F52" s="44"/>
      <c r="G52" s="44"/>
      <c r="H52" s="44"/>
      <c r="I52" s="130"/>
      <c r="J52" s="44"/>
      <c r="K52" s="47"/>
    </row>
    <row r="53" spans="2:47" s="1" customFormat="1" ht="18" customHeight="1">
      <c r="B53" s="43"/>
      <c r="C53" s="38" t="s">
        <v>24</v>
      </c>
      <c r="D53" s="44"/>
      <c r="E53" s="44"/>
      <c r="F53" s="36" t="str">
        <f>F14</f>
        <v>ŠUMVALD - LIBINA</v>
      </c>
      <c r="G53" s="44"/>
      <c r="H53" s="44"/>
      <c r="I53" s="131" t="s">
        <v>26</v>
      </c>
      <c r="J53" s="132" t="str">
        <f>IF(J14="","",J14)</f>
        <v>7. 7. 2017</v>
      </c>
      <c r="K53" s="47"/>
    </row>
    <row r="54" spans="2:47" s="1" customFormat="1" ht="6.95" customHeight="1">
      <c r="B54" s="43"/>
      <c r="C54" s="44"/>
      <c r="D54" s="44"/>
      <c r="E54" s="44"/>
      <c r="F54" s="44"/>
      <c r="G54" s="44"/>
      <c r="H54" s="44"/>
      <c r="I54" s="130"/>
      <c r="J54" s="44"/>
      <c r="K54" s="47"/>
    </row>
    <row r="55" spans="2:47" s="1" customFormat="1" ht="15">
      <c r="B55" s="43"/>
      <c r="C55" s="38" t="s">
        <v>32</v>
      </c>
      <c r="D55" s="44"/>
      <c r="E55" s="44"/>
      <c r="F55" s="36" t="str">
        <f>E17</f>
        <v>Obec Šumvald, Obec Libina</v>
      </c>
      <c r="G55" s="44"/>
      <c r="H55" s="44"/>
      <c r="I55" s="131" t="s">
        <v>40</v>
      </c>
      <c r="J55" s="36" t="str">
        <f>E23</f>
        <v xml:space="preserve">EPROJEKT s.r.o., PŘEROV  </v>
      </c>
      <c r="K55" s="47"/>
    </row>
    <row r="56" spans="2:47" s="1" customFormat="1" ht="14.45" customHeight="1">
      <c r="B56" s="43"/>
      <c r="C56" s="38" t="s">
        <v>38</v>
      </c>
      <c r="D56" s="44"/>
      <c r="E56" s="44"/>
      <c r="F56" s="36" t="str">
        <f>IF(E20="","",E20)</f>
        <v/>
      </c>
      <c r="G56" s="44"/>
      <c r="H56" s="44"/>
      <c r="I56" s="130"/>
      <c r="J56" s="44"/>
      <c r="K56" s="47"/>
    </row>
    <row r="57" spans="2:47" s="1" customFormat="1" ht="10.35" customHeight="1">
      <c r="B57" s="43"/>
      <c r="C57" s="44"/>
      <c r="D57" s="44"/>
      <c r="E57" s="44"/>
      <c r="F57" s="44"/>
      <c r="G57" s="44"/>
      <c r="H57" s="44"/>
      <c r="I57" s="130"/>
      <c r="J57" s="44"/>
      <c r="K57" s="47"/>
    </row>
    <row r="58" spans="2:47" s="1" customFormat="1" ht="29.25" customHeight="1">
      <c r="B58" s="43"/>
      <c r="C58" s="157" t="s">
        <v>221</v>
      </c>
      <c r="D58" s="145"/>
      <c r="E58" s="145"/>
      <c r="F58" s="145"/>
      <c r="G58" s="145"/>
      <c r="H58" s="145"/>
      <c r="I58" s="158"/>
      <c r="J58" s="159" t="s">
        <v>222</v>
      </c>
      <c r="K58" s="160"/>
    </row>
    <row r="59" spans="2:47" s="1" customFormat="1" ht="10.35" customHeight="1">
      <c r="B59" s="43"/>
      <c r="C59" s="44"/>
      <c r="D59" s="44"/>
      <c r="E59" s="44"/>
      <c r="F59" s="44"/>
      <c r="G59" s="44"/>
      <c r="H59" s="44"/>
      <c r="I59" s="130"/>
      <c r="J59" s="44"/>
      <c r="K59" s="47"/>
    </row>
    <row r="60" spans="2:47" s="1" customFormat="1" ht="29.25" customHeight="1">
      <c r="B60" s="43"/>
      <c r="C60" s="161" t="s">
        <v>223</v>
      </c>
      <c r="D60" s="44"/>
      <c r="E60" s="44"/>
      <c r="F60" s="44"/>
      <c r="G60" s="44"/>
      <c r="H60" s="44"/>
      <c r="I60" s="130"/>
      <c r="J60" s="141">
        <f>J84</f>
        <v>0</v>
      </c>
      <c r="K60" s="47"/>
      <c r="AU60" s="25" t="s">
        <v>224</v>
      </c>
    </row>
    <row r="61" spans="2:47" s="8" customFormat="1" ht="24.95" customHeight="1">
      <c r="B61" s="162"/>
      <c r="C61" s="163"/>
      <c r="D61" s="164" t="s">
        <v>2029</v>
      </c>
      <c r="E61" s="165"/>
      <c r="F61" s="165"/>
      <c r="G61" s="165"/>
      <c r="H61" s="165"/>
      <c r="I61" s="166"/>
      <c r="J61" s="167">
        <f>J85</f>
        <v>0</v>
      </c>
      <c r="K61" s="168"/>
    </row>
    <row r="62" spans="2:47" s="9" customFormat="1" ht="19.899999999999999" customHeight="1">
      <c r="B62" s="169"/>
      <c r="C62" s="170"/>
      <c r="D62" s="171" t="s">
        <v>2283</v>
      </c>
      <c r="E62" s="172"/>
      <c r="F62" s="172"/>
      <c r="G62" s="172"/>
      <c r="H62" s="172"/>
      <c r="I62" s="173"/>
      <c r="J62" s="174">
        <f>J86</f>
        <v>0</v>
      </c>
      <c r="K62" s="175"/>
    </row>
    <row r="63" spans="2:47" s="1" customFormat="1" ht="21.7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6.95" customHeight="1">
      <c r="B64" s="58"/>
      <c r="C64" s="59"/>
      <c r="D64" s="59"/>
      <c r="E64" s="59"/>
      <c r="F64" s="59"/>
      <c r="G64" s="59"/>
      <c r="H64" s="59"/>
      <c r="I64" s="152"/>
      <c r="J64" s="59"/>
      <c r="K64" s="60"/>
    </row>
    <row r="68" spans="2:12" s="1" customFormat="1" ht="6.95" customHeight="1">
      <c r="B68" s="61"/>
      <c r="C68" s="62"/>
      <c r="D68" s="62"/>
      <c r="E68" s="62"/>
      <c r="F68" s="62"/>
      <c r="G68" s="62"/>
      <c r="H68" s="62"/>
      <c r="I68" s="155"/>
      <c r="J68" s="62"/>
      <c r="K68" s="62"/>
      <c r="L68" s="63"/>
    </row>
    <row r="69" spans="2:12" s="1" customFormat="1" ht="36.950000000000003" customHeight="1">
      <c r="B69" s="43"/>
      <c r="C69" s="64" t="s">
        <v>234</v>
      </c>
      <c r="D69" s="65"/>
      <c r="E69" s="65"/>
      <c r="F69" s="65"/>
      <c r="G69" s="65"/>
      <c r="H69" s="65"/>
      <c r="I69" s="176"/>
      <c r="J69" s="65"/>
      <c r="K69" s="65"/>
      <c r="L69" s="63"/>
    </row>
    <row r="70" spans="2:12" s="1" customFormat="1" ht="6.95" customHeight="1">
      <c r="B70" s="43"/>
      <c r="C70" s="65"/>
      <c r="D70" s="65"/>
      <c r="E70" s="65"/>
      <c r="F70" s="65"/>
      <c r="G70" s="65"/>
      <c r="H70" s="65"/>
      <c r="I70" s="176"/>
      <c r="J70" s="65"/>
      <c r="K70" s="65"/>
      <c r="L70" s="63"/>
    </row>
    <row r="71" spans="2:12" s="1" customFormat="1" ht="14.45" customHeight="1">
      <c r="B71" s="43"/>
      <c r="C71" s="67" t="s">
        <v>18</v>
      </c>
      <c r="D71" s="65"/>
      <c r="E71" s="65"/>
      <c r="F71" s="65"/>
      <c r="G71" s="65"/>
      <c r="H71" s="65"/>
      <c r="I71" s="176"/>
      <c r="J71" s="65"/>
      <c r="K71" s="65"/>
      <c r="L71" s="63"/>
    </row>
    <row r="72" spans="2:12" s="1" customFormat="1" ht="22.5" customHeight="1">
      <c r="B72" s="43"/>
      <c r="C72" s="65"/>
      <c r="D72" s="65"/>
      <c r="E72" s="418" t="str">
        <f>E7</f>
        <v>STEZKA PRO CHODCE A CYKLISTY ŠUMVALD - LIBINA  ( dělené výdaje)</v>
      </c>
      <c r="F72" s="425"/>
      <c r="G72" s="425"/>
      <c r="H72" s="425"/>
      <c r="I72" s="176"/>
      <c r="J72" s="65"/>
      <c r="K72" s="65"/>
      <c r="L72" s="63"/>
    </row>
    <row r="73" spans="2:12" ht="15">
      <c r="B73" s="29"/>
      <c r="C73" s="67" t="s">
        <v>179</v>
      </c>
      <c r="D73" s="177"/>
      <c r="E73" s="177"/>
      <c r="F73" s="177"/>
      <c r="G73" s="177"/>
      <c r="H73" s="177"/>
      <c r="J73" s="177"/>
      <c r="K73" s="177"/>
      <c r="L73" s="178"/>
    </row>
    <row r="74" spans="2:12" s="1" customFormat="1" ht="22.5" customHeight="1">
      <c r="B74" s="43"/>
      <c r="C74" s="65"/>
      <c r="D74" s="65"/>
      <c r="E74" s="418" t="s">
        <v>2205</v>
      </c>
      <c r="F74" s="417"/>
      <c r="G74" s="417"/>
      <c r="H74" s="417"/>
      <c r="I74" s="176"/>
      <c r="J74" s="65"/>
      <c r="K74" s="65"/>
      <c r="L74" s="63"/>
    </row>
    <row r="75" spans="2:12" s="1" customFormat="1" ht="14.45" customHeight="1">
      <c r="B75" s="43"/>
      <c r="C75" s="67" t="s">
        <v>185</v>
      </c>
      <c r="D75" s="65"/>
      <c r="E75" s="65"/>
      <c r="F75" s="65"/>
      <c r="G75" s="65"/>
      <c r="H75" s="65"/>
      <c r="I75" s="176"/>
      <c r="J75" s="65"/>
      <c r="K75" s="65"/>
      <c r="L75" s="63"/>
    </row>
    <row r="76" spans="2:12" s="1" customFormat="1" ht="23.25" customHeight="1">
      <c r="B76" s="43"/>
      <c r="C76" s="65"/>
      <c r="D76" s="65"/>
      <c r="E76" s="391" t="str">
        <f>E11</f>
        <v>VON - VEDLEJŠÍ  A OSTATNÍ ROZPOČTOVÉ NÁKLADY (NV)</v>
      </c>
      <c r="F76" s="417"/>
      <c r="G76" s="417"/>
      <c r="H76" s="417"/>
      <c r="I76" s="176"/>
      <c r="J76" s="65"/>
      <c r="K76" s="65"/>
      <c r="L76" s="63"/>
    </row>
    <row r="77" spans="2:12" s="1" customFormat="1" ht="6.95" customHeight="1">
      <c r="B77" s="43"/>
      <c r="C77" s="65"/>
      <c r="D77" s="65"/>
      <c r="E77" s="65"/>
      <c r="F77" s="65"/>
      <c r="G77" s="65"/>
      <c r="H77" s="65"/>
      <c r="I77" s="176"/>
      <c r="J77" s="65"/>
      <c r="K77" s="65"/>
      <c r="L77" s="63"/>
    </row>
    <row r="78" spans="2:12" s="1" customFormat="1" ht="18" customHeight="1">
      <c r="B78" s="43"/>
      <c r="C78" s="67" t="s">
        <v>24</v>
      </c>
      <c r="D78" s="65"/>
      <c r="E78" s="65"/>
      <c r="F78" s="179" t="str">
        <f>F14</f>
        <v>ŠUMVALD - LIBINA</v>
      </c>
      <c r="G78" s="65"/>
      <c r="H78" s="65"/>
      <c r="I78" s="180" t="s">
        <v>26</v>
      </c>
      <c r="J78" s="75" t="str">
        <f>IF(J14="","",J14)</f>
        <v>7. 7. 2017</v>
      </c>
      <c r="K78" s="65"/>
      <c r="L78" s="63"/>
    </row>
    <row r="79" spans="2:12" s="1" customFormat="1" ht="6.95" customHeight="1">
      <c r="B79" s="43"/>
      <c r="C79" s="65"/>
      <c r="D79" s="65"/>
      <c r="E79" s="65"/>
      <c r="F79" s="65"/>
      <c r="G79" s="65"/>
      <c r="H79" s="65"/>
      <c r="I79" s="176"/>
      <c r="J79" s="65"/>
      <c r="K79" s="65"/>
      <c r="L79" s="63"/>
    </row>
    <row r="80" spans="2:12" s="1" customFormat="1" ht="15">
      <c r="B80" s="43"/>
      <c r="C80" s="67" t="s">
        <v>32</v>
      </c>
      <c r="D80" s="65"/>
      <c r="E80" s="65"/>
      <c r="F80" s="179" t="str">
        <f>E17</f>
        <v>Obec Šumvald, Obec Libina</v>
      </c>
      <c r="G80" s="65"/>
      <c r="H80" s="65"/>
      <c r="I80" s="180" t="s">
        <v>40</v>
      </c>
      <c r="J80" s="179" t="str">
        <f>E23</f>
        <v xml:space="preserve">EPROJEKT s.r.o., PŘEROV  </v>
      </c>
      <c r="K80" s="65"/>
      <c r="L80" s="63"/>
    </row>
    <row r="81" spans="2:65" s="1" customFormat="1" ht="14.45" customHeight="1">
      <c r="B81" s="43"/>
      <c r="C81" s="67" t="s">
        <v>38</v>
      </c>
      <c r="D81" s="65"/>
      <c r="E81" s="65"/>
      <c r="F81" s="179" t="str">
        <f>IF(E20="","",E20)</f>
        <v/>
      </c>
      <c r="G81" s="65"/>
      <c r="H81" s="65"/>
      <c r="I81" s="176"/>
      <c r="J81" s="65"/>
      <c r="K81" s="65"/>
      <c r="L81" s="63"/>
    </row>
    <row r="82" spans="2:65" s="1" customFormat="1" ht="10.35" customHeight="1">
      <c r="B82" s="43"/>
      <c r="C82" s="65"/>
      <c r="D82" s="65"/>
      <c r="E82" s="65"/>
      <c r="F82" s="65"/>
      <c r="G82" s="65"/>
      <c r="H82" s="65"/>
      <c r="I82" s="176"/>
      <c r="J82" s="65"/>
      <c r="K82" s="65"/>
      <c r="L82" s="63"/>
    </row>
    <row r="83" spans="2:65" s="10" customFormat="1" ht="29.25" customHeight="1">
      <c r="B83" s="181"/>
      <c r="C83" s="182" t="s">
        <v>235</v>
      </c>
      <c r="D83" s="183" t="s">
        <v>67</v>
      </c>
      <c r="E83" s="183" t="s">
        <v>63</v>
      </c>
      <c r="F83" s="183" t="s">
        <v>236</v>
      </c>
      <c r="G83" s="183" t="s">
        <v>237</v>
      </c>
      <c r="H83" s="183" t="s">
        <v>238</v>
      </c>
      <c r="I83" s="184" t="s">
        <v>239</v>
      </c>
      <c r="J83" s="183" t="s">
        <v>222</v>
      </c>
      <c r="K83" s="185" t="s">
        <v>240</v>
      </c>
      <c r="L83" s="186"/>
      <c r="M83" s="83" t="s">
        <v>241</v>
      </c>
      <c r="N83" s="84" t="s">
        <v>52</v>
      </c>
      <c r="O83" s="84" t="s">
        <v>242</v>
      </c>
      <c r="P83" s="84" t="s">
        <v>243</v>
      </c>
      <c r="Q83" s="84" t="s">
        <v>244</v>
      </c>
      <c r="R83" s="84" t="s">
        <v>245</v>
      </c>
      <c r="S83" s="84" t="s">
        <v>246</v>
      </c>
      <c r="T83" s="85" t="s">
        <v>247</v>
      </c>
    </row>
    <row r="84" spans="2:65" s="1" customFormat="1" ht="29.25" customHeight="1">
      <c r="B84" s="43"/>
      <c r="C84" s="89" t="s">
        <v>223</v>
      </c>
      <c r="D84" s="65"/>
      <c r="E84" s="65"/>
      <c r="F84" s="65"/>
      <c r="G84" s="65"/>
      <c r="H84" s="65"/>
      <c r="I84" s="176"/>
      <c r="J84" s="187">
        <f>BK84</f>
        <v>0</v>
      </c>
      <c r="K84" s="65"/>
      <c r="L84" s="63"/>
      <c r="M84" s="86"/>
      <c r="N84" s="87"/>
      <c r="O84" s="87"/>
      <c r="P84" s="188">
        <f>P85</f>
        <v>0</v>
      </c>
      <c r="Q84" s="87"/>
      <c r="R84" s="188">
        <f>R85</f>
        <v>0</v>
      </c>
      <c r="S84" s="87"/>
      <c r="T84" s="189">
        <f>T85</f>
        <v>0</v>
      </c>
      <c r="AT84" s="25" t="s">
        <v>82</v>
      </c>
      <c r="AU84" s="25" t="s">
        <v>224</v>
      </c>
      <c r="BK84" s="190">
        <f>BK85</f>
        <v>0</v>
      </c>
    </row>
    <row r="85" spans="2:65" s="11" customFormat="1" ht="37.35" customHeight="1">
      <c r="B85" s="191"/>
      <c r="C85" s="192"/>
      <c r="D85" s="193" t="s">
        <v>82</v>
      </c>
      <c r="E85" s="194" t="s">
        <v>2034</v>
      </c>
      <c r="F85" s="194" t="s">
        <v>2035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</f>
        <v>0</v>
      </c>
      <c r="Q85" s="199"/>
      <c r="R85" s="200">
        <f>R86</f>
        <v>0</v>
      </c>
      <c r="S85" s="199"/>
      <c r="T85" s="201">
        <f>T86</f>
        <v>0</v>
      </c>
      <c r="AR85" s="202" t="s">
        <v>304</v>
      </c>
      <c r="AT85" s="203" t="s">
        <v>82</v>
      </c>
      <c r="AU85" s="203" t="s">
        <v>83</v>
      </c>
      <c r="AY85" s="202" t="s">
        <v>250</v>
      </c>
      <c r="BK85" s="204">
        <f>BK86</f>
        <v>0</v>
      </c>
    </row>
    <row r="86" spans="2:65" s="11" customFormat="1" ht="19.899999999999999" customHeight="1">
      <c r="B86" s="191"/>
      <c r="C86" s="192"/>
      <c r="D86" s="205" t="s">
        <v>82</v>
      </c>
      <c r="E86" s="206" t="s">
        <v>2284</v>
      </c>
      <c r="F86" s="206" t="s">
        <v>2285</v>
      </c>
      <c r="G86" s="192"/>
      <c r="H86" s="192"/>
      <c r="I86" s="195"/>
      <c r="J86" s="207">
        <f>BK86</f>
        <v>0</v>
      </c>
      <c r="K86" s="192"/>
      <c r="L86" s="197"/>
      <c r="M86" s="198"/>
      <c r="N86" s="199"/>
      <c r="O86" s="199"/>
      <c r="P86" s="200">
        <f>SUM(P87:P110)</f>
        <v>0</v>
      </c>
      <c r="Q86" s="199"/>
      <c r="R86" s="200">
        <f>SUM(R87:R110)</f>
        <v>0</v>
      </c>
      <c r="S86" s="199"/>
      <c r="T86" s="201">
        <f>SUM(T87:T110)</f>
        <v>0</v>
      </c>
      <c r="AR86" s="202" t="s">
        <v>304</v>
      </c>
      <c r="AT86" s="203" t="s">
        <v>82</v>
      </c>
      <c r="AU86" s="203" t="s">
        <v>45</v>
      </c>
      <c r="AY86" s="202" t="s">
        <v>250</v>
      </c>
      <c r="BK86" s="204">
        <f>SUM(BK87:BK110)</f>
        <v>0</v>
      </c>
    </row>
    <row r="87" spans="2:65" s="1" customFormat="1" ht="22.5" customHeight="1">
      <c r="B87" s="43"/>
      <c r="C87" s="208" t="s">
        <v>45</v>
      </c>
      <c r="D87" s="208" t="s">
        <v>252</v>
      </c>
      <c r="E87" s="209" t="s">
        <v>2286</v>
      </c>
      <c r="F87" s="210" t="s">
        <v>2287</v>
      </c>
      <c r="G87" s="211" t="s">
        <v>2040</v>
      </c>
      <c r="H87" s="212">
        <v>1</v>
      </c>
      <c r="I87" s="213"/>
      <c r="J87" s="214">
        <f>ROUND(I87*H87,2)</f>
        <v>0</v>
      </c>
      <c r="K87" s="210" t="s">
        <v>81</v>
      </c>
      <c r="L87" s="63"/>
      <c r="M87" s="215" t="s">
        <v>81</v>
      </c>
      <c r="N87" s="216" t="s">
        <v>53</v>
      </c>
      <c r="O87" s="44"/>
      <c r="P87" s="217">
        <f>O87*H87</f>
        <v>0</v>
      </c>
      <c r="Q87" s="217">
        <v>0</v>
      </c>
      <c r="R87" s="217">
        <f>Q87*H87</f>
        <v>0</v>
      </c>
      <c r="S87" s="217">
        <v>0</v>
      </c>
      <c r="T87" s="218">
        <f>S87*H87</f>
        <v>0</v>
      </c>
      <c r="AR87" s="25" t="s">
        <v>2041</v>
      </c>
      <c r="AT87" s="25" t="s">
        <v>252</v>
      </c>
      <c r="AU87" s="25" t="s">
        <v>92</v>
      </c>
      <c r="AY87" s="25" t="s">
        <v>250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5" t="s">
        <v>45</v>
      </c>
      <c r="BK87" s="219">
        <f>ROUND(I87*H87,2)</f>
        <v>0</v>
      </c>
      <c r="BL87" s="25" t="s">
        <v>2041</v>
      </c>
      <c r="BM87" s="25" t="s">
        <v>2288</v>
      </c>
    </row>
    <row r="88" spans="2:65" s="12" customFormat="1">
      <c r="B88" s="220"/>
      <c r="C88" s="221"/>
      <c r="D88" s="222" t="s">
        <v>257</v>
      </c>
      <c r="E88" s="223" t="s">
        <v>81</v>
      </c>
      <c r="F88" s="224" t="s">
        <v>2289</v>
      </c>
      <c r="G88" s="221"/>
      <c r="H88" s="225" t="s">
        <v>81</v>
      </c>
      <c r="I88" s="226"/>
      <c r="J88" s="221"/>
      <c r="K88" s="221"/>
      <c r="L88" s="227"/>
      <c r="M88" s="228"/>
      <c r="N88" s="229"/>
      <c r="O88" s="229"/>
      <c r="P88" s="229"/>
      <c r="Q88" s="229"/>
      <c r="R88" s="229"/>
      <c r="S88" s="229"/>
      <c r="T88" s="230"/>
      <c r="AT88" s="231" t="s">
        <v>257</v>
      </c>
      <c r="AU88" s="231" t="s">
        <v>92</v>
      </c>
      <c r="AV88" s="12" t="s">
        <v>45</v>
      </c>
      <c r="AW88" s="12" t="s">
        <v>44</v>
      </c>
      <c r="AX88" s="12" t="s">
        <v>83</v>
      </c>
      <c r="AY88" s="231" t="s">
        <v>250</v>
      </c>
    </row>
    <row r="89" spans="2:65" s="12" customFormat="1">
      <c r="B89" s="220"/>
      <c r="C89" s="221"/>
      <c r="D89" s="222" t="s">
        <v>257</v>
      </c>
      <c r="E89" s="223" t="s">
        <v>81</v>
      </c>
      <c r="F89" s="224" t="s">
        <v>2290</v>
      </c>
      <c r="G89" s="221"/>
      <c r="H89" s="225" t="s">
        <v>81</v>
      </c>
      <c r="I89" s="226"/>
      <c r="J89" s="221"/>
      <c r="K89" s="221"/>
      <c r="L89" s="227"/>
      <c r="M89" s="228"/>
      <c r="N89" s="229"/>
      <c r="O89" s="229"/>
      <c r="P89" s="229"/>
      <c r="Q89" s="229"/>
      <c r="R89" s="229"/>
      <c r="S89" s="229"/>
      <c r="T89" s="230"/>
      <c r="AT89" s="231" t="s">
        <v>257</v>
      </c>
      <c r="AU89" s="231" t="s">
        <v>92</v>
      </c>
      <c r="AV89" s="12" t="s">
        <v>45</v>
      </c>
      <c r="AW89" s="12" t="s">
        <v>44</v>
      </c>
      <c r="AX89" s="12" t="s">
        <v>83</v>
      </c>
      <c r="AY89" s="231" t="s">
        <v>250</v>
      </c>
    </row>
    <row r="90" spans="2:65" s="12" customFormat="1">
      <c r="B90" s="220"/>
      <c r="C90" s="221"/>
      <c r="D90" s="222" t="s">
        <v>257</v>
      </c>
      <c r="E90" s="223" t="s">
        <v>81</v>
      </c>
      <c r="F90" s="224" t="s">
        <v>2291</v>
      </c>
      <c r="G90" s="221"/>
      <c r="H90" s="225" t="s">
        <v>81</v>
      </c>
      <c r="I90" s="226"/>
      <c r="J90" s="221"/>
      <c r="K90" s="221"/>
      <c r="L90" s="227"/>
      <c r="M90" s="228"/>
      <c r="N90" s="229"/>
      <c r="O90" s="229"/>
      <c r="P90" s="229"/>
      <c r="Q90" s="229"/>
      <c r="R90" s="229"/>
      <c r="S90" s="229"/>
      <c r="T90" s="230"/>
      <c r="AT90" s="231" t="s">
        <v>257</v>
      </c>
      <c r="AU90" s="231" t="s">
        <v>92</v>
      </c>
      <c r="AV90" s="12" t="s">
        <v>45</v>
      </c>
      <c r="AW90" s="12" t="s">
        <v>44</v>
      </c>
      <c r="AX90" s="12" t="s">
        <v>83</v>
      </c>
      <c r="AY90" s="231" t="s">
        <v>250</v>
      </c>
    </row>
    <row r="91" spans="2:65" s="12" customFormat="1">
      <c r="B91" s="220"/>
      <c r="C91" s="221"/>
      <c r="D91" s="222" t="s">
        <v>257</v>
      </c>
      <c r="E91" s="223" t="s">
        <v>81</v>
      </c>
      <c r="F91" s="224" t="s">
        <v>2292</v>
      </c>
      <c r="G91" s="221"/>
      <c r="H91" s="225" t="s">
        <v>81</v>
      </c>
      <c r="I91" s="226"/>
      <c r="J91" s="221"/>
      <c r="K91" s="221"/>
      <c r="L91" s="227"/>
      <c r="M91" s="228"/>
      <c r="N91" s="229"/>
      <c r="O91" s="229"/>
      <c r="P91" s="229"/>
      <c r="Q91" s="229"/>
      <c r="R91" s="229"/>
      <c r="S91" s="229"/>
      <c r="T91" s="230"/>
      <c r="AT91" s="231" t="s">
        <v>257</v>
      </c>
      <c r="AU91" s="231" t="s">
        <v>92</v>
      </c>
      <c r="AV91" s="12" t="s">
        <v>45</v>
      </c>
      <c r="AW91" s="12" t="s">
        <v>44</v>
      </c>
      <c r="AX91" s="12" t="s">
        <v>83</v>
      </c>
      <c r="AY91" s="231" t="s">
        <v>250</v>
      </c>
    </row>
    <row r="92" spans="2:65" s="12" customFormat="1">
      <c r="B92" s="220"/>
      <c r="C92" s="221"/>
      <c r="D92" s="222" t="s">
        <v>257</v>
      </c>
      <c r="E92" s="223" t="s">
        <v>81</v>
      </c>
      <c r="F92" s="224" t="s">
        <v>2293</v>
      </c>
      <c r="G92" s="221"/>
      <c r="H92" s="225" t="s">
        <v>81</v>
      </c>
      <c r="I92" s="226"/>
      <c r="J92" s="221"/>
      <c r="K92" s="221"/>
      <c r="L92" s="227"/>
      <c r="M92" s="228"/>
      <c r="N92" s="229"/>
      <c r="O92" s="229"/>
      <c r="P92" s="229"/>
      <c r="Q92" s="229"/>
      <c r="R92" s="229"/>
      <c r="S92" s="229"/>
      <c r="T92" s="230"/>
      <c r="AT92" s="231" t="s">
        <v>257</v>
      </c>
      <c r="AU92" s="231" t="s">
        <v>92</v>
      </c>
      <c r="AV92" s="12" t="s">
        <v>45</v>
      </c>
      <c r="AW92" s="12" t="s">
        <v>44</v>
      </c>
      <c r="AX92" s="12" t="s">
        <v>83</v>
      </c>
      <c r="AY92" s="231" t="s">
        <v>250</v>
      </c>
    </row>
    <row r="93" spans="2:65" s="12" customFormat="1">
      <c r="B93" s="220"/>
      <c r="C93" s="221"/>
      <c r="D93" s="222" t="s">
        <v>257</v>
      </c>
      <c r="E93" s="223" t="s">
        <v>81</v>
      </c>
      <c r="F93" s="224" t="s">
        <v>2294</v>
      </c>
      <c r="G93" s="221"/>
      <c r="H93" s="225" t="s">
        <v>81</v>
      </c>
      <c r="I93" s="226"/>
      <c r="J93" s="221"/>
      <c r="K93" s="221"/>
      <c r="L93" s="227"/>
      <c r="M93" s="228"/>
      <c r="N93" s="229"/>
      <c r="O93" s="229"/>
      <c r="P93" s="229"/>
      <c r="Q93" s="229"/>
      <c r="R93" s="229"/>
      <c r="S93" s="229"/>
      <c r="T93" s="230"/>
      <c r="AT93" s="231" t="s">
        <v>257</v>
      </c>
      <c r="AU93" s="231" t="s">
        <v>92</v>
      </c>
      <c r="AV93" s="12" t="s">
        <v>45</v>
      </c>
      <c r="AW93" s="12" t="s">
        <v>44</v>
      </c>
      <c r="AX93" s="12" t="s">
        <v>83</v>
      </c>
      <c r="AY93" s="231" t="s">
        <v>250</v>
      </c>
    </row>
    <row r="94" spans="2:65" s="12" customFormat="1">
      <c r="B94" s="220"/>
      <c r="C94" s="221"/>
      <c r="D94" s="222" t="s">
        <v>257</v>
      </c>
      <c r="E94" s="223" t="s">
        <v>81</v>
      </c>
      <c r="F94" s="224" t="s">
        <v>2295</v>
      </c>
      <c r="G94" s="221"/>
      <c r="H94" s="225" t="s">
        <v>81</v>
      </c>
      <c r="I94" s="226"/>
      <c r="J94" s="221"/>
      <c r="K94" s="221"/>
      <c r="L94" s="227"/>
      <c r="M94" s="228"/>
      <c r="N94" s="229"/>
      <c r="O94" s="229"/>
      <c r="P94" s="229"/>
      <c r="Q94" s="229"/>
      <c r="R94" s="229"/>
      <c r="S94" s="229"/>
      <c r="T94" s="230"/>
      <c r="AT94" s="231" t="s">
        <v>257</v>
      </c>
      <c r="AU94" s="231" t="s">
        <v>92</v>
      </c>
      <c r="AV94" s="12" t="s">
        <v>45</v>
      </c>
      <c r="AW94" s="12" t="s">
        <v>44</v>
      </c>
      <c r="AX94" s="12" t="s">
        <v>83</v>
      </c>
      <c r="AY94" s="231" t="s">
        <v>250</v>
      </c>
    </row>
    <row r="95" spans="2:65" s="12" customFormat="1">
      <c r="B95" s="220"/>
      <c r="C95" s="221"/>
      <c r="D95" s="222" t="s">
        <v>257</v>
      </c>
      <c r="E95" s="223" t="s">
        <v>81</v>
      </c>
      <c r="F95" s="224" t="s">
        <v>2296</v>
      </c>
      <c r="G95" s="221"/>
      <c r="H95" s="225" t="s">
        <v>81</v>
      </c>
      <c r="I95" s="226"/>
      <c r="J95" s="221"/>
      <c r="K95" s="221"/>
      <c r="L95" s="227"/>
      <c r="M95" s="228"/>
      <c r="N95" s="229"/>
      <c r="O95" s="229"/>
      <c r="P95" s="229"/>
      <c r="Q95" s="229"/>
      <c r="R95" s="229"/>
      <c r="S95" s="229"/>
      <c r="T95" s="230"/>
      <c r="AT95" s="231" t="s">
        <v>257</v>
      </c>
      <c r="AU95" s="231" t="s">
        <v>92</v>
      </c>
      <c r="AV95" s="12" t="s">
        <v>45</v>
      </c>
      <c r="AW95" s="12" t="s">
        <v>44</v>
      </c>
      <c r="AX95" s="12" t="s">
        <v>83</v>
      </c>
      <c r="AY95" s="231" t="s">
        <v>250</v>
      </c>
    </row>
    <row r="96" spans="2:65" s="12" customFormat="1">
      <c r="B96" s="220"/>
      <c r="C96" s="221"/>
      <c r="D96" s="222" t="s">
        <v>257</v>
      </c>
      <c r="E96" s="223" t="s">
        <v>81</v>
      </c>
      <c r="F96" s="224" t="s">
        <v>2297</v>
      </c>
      <c r="G96" s="221"/>
      <c r="H96" s="225" t="s">
        <v>81</v>
      </c>
      <c r="I96" s="226"/>
      <c r="J96" s="221"/>
      <c r="K96" s="221"/>
      <c r="L96" s="227"/>
      <c r="M96" s="228"/>
      <c r="N96" s="229"/>
      <c r="O96" s="229"/>
      <c r="P96" s="229"/>
      <c r="Q96" s="229"/>
      <c r="R96" s="229"/>
      <c r="S96" s="229"/>
      <c r="T96" s="230"/>
      <c r="AT96" s="231" t="s">
        <v>257</v>
      </c>
      <c r="AU96" s="231" t="s">
        <v>92</v>
      </c>
      <c r="AV96" s="12" t="s">
        <v>45</v>
      </c>
      <c r="AW96" s="12" t="s">
        <v>44</v>
      </c>
      <c r="AX96" s="12" t="s">
        <v>83</v>
      </c>
      <c r="AY96" s="231" t="s">
        <v>250</v>
      </c>
    </row>
    <row r="97" spans="2:65" s="13" customFormat="1">
      <c r="B97" s="232"/>
      <c r="C97" s="233"/>
      <c r="D97" s="256" t="s">
        <v>257</v>
      </c>
      <c r="E97" s="269" t="s">
        <v>81</v>
      </c>
      <c r="F97" s="270" t="s">
        <v>45</v>
      </c>
      <c r="G97" s="233"/>
      <c r="H97" s="271">
        <v>1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AT97" s="242" t="s">
        <v>257</v>
      </c>
      <c r="AU97" s="242" t="s">
        <v>92</v>
      </c>
      <c r="AV97" s="13" t="s">
        <v>92</v>
      </c>
      <c r="AW97" s="13" t="s">
        <v>44</v>
      </c>
      <c r="AX97" s="13" t="s">
        <v>45</v>
      </c>
      <c r="AY97" s="242" t="s">
        <v>250</v>
      </c>
    </row>
    <row r="98" spans="2:65" s="1" customFormat="1" ht="22.5" customHeight="1">
      <c r="B98" s="43"/>
      <c r="C98" s="208" t="s">
        <v>92</v>
      </c>
      <c r="D98" s="208" t="s">
        <v>252</v>
      </c>
      <c r="E98" s="209" t="s">
        <v>2298</v>
      </c>
      <c r="F98" s="210" t="s">
        <v>2299</v>
      </c>
      <c r="G98" s="211" t="s">
        <v>2040</v>
      </c>
      <c r="H98" s="212">
        <v>1</v>
      </c>
      <c r="I98" s="213"/>
      <c r="J98" s="214">
        <f>ROUND(I98*H98,2)</f>
        <v>0</v>
      </c>
      <c r="K98" s="210" t="s">
        <v>81</v>
      </c>
      <c r="L98" s="63"/>
      <c r="M98" s="215" t="s">
        <v>81</v>
      </c>
      <c r="N98" s="216" t="s">
        <v>53</v>
      </c>
      <c r="O98" s="44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AR98" s="25" t="s">
        <v>2041</v>
      </c>
      <c r="AT98" s="25" t="s">
        <v>252</v>
      </c>
      <c r="AU98" s="25" t="s">
        <v>92</v>
      </c>
      <c r="AY98" s="25" t="s">
        <v>250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5" t="s">
        <v>45</v>
      </c>
      <c r="BK98" s="219">
        <f>ROUND(I98*H98,2)</f>
        <v>0</v>
      </c>
      <c r="BL98" s="25" t="s">
        <v>2041</v>
      </c>
      <c r="BM98" s="25" t="s">
        <v>2300</v>
      </c>
    </row>
    <row r="99" spans="2:65" s="12" customFormat="1">
      <c r="B99" s="220"/>
      <c r="C99" s="221"/>
      <c r="D99" s="222" t="s">
        <v>257</v>
      </c>
      <c r="E99" s="223" t="s">
        <v>81</v>
      </c>
      <c r="F99" s="224" t="s">
        <v>2301</v>
      </c>
      <c r="G99" s="221"/>
      <c r="H99" s="225" t="s">
        <v>81</v>
      </c>
      <c r="I99" s="226"/>
      <c r="J99" s="221"/>
      <c r="K99" s="221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257</v>
      </c>
      <c r="AU99" s="231" t="s">
        <v>92</v>
      </c>
      <c r="AV99" s="12" t="s">
        <v>45</v>
      </c>
      <c r="AW99" s="12" t="s">
        <v>44</v>
      </c>
      <c r="AX99" s="12" t="s">
        <v>83</v>
      </c>
      <c r="AY99" s="231" t="s">
        <v>250</v>
      </c>
    </row>
    <row r="100" spans="2:65" s="12" customFormat="1">
      <c r="B100" s="220"/>
      <c r="C100" s="221"/>
      <c r="D100" s="222" t="s">
        <v>257</v>
      </c>
      <c r="E100" s="223" t="s">
        <v>81</v>
      </c>
      <c r="F100" s="224" t="s">
        <v>2302</v>
      </c>
      <c r="G100" s="221"/>
      <c r="H100" s="225" t="s">
        <v>81</v>
      </c>
      <c r="I100" s="226"/>
      <c r="J100" s="221"/>
      <c r="K100" s="221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257</v>
      </c>
      <c r="AU100" s="231" t="s">
        <v>92</v>
      </c>
      <c r="AV100" s="12" t="s">
        <v>45</v>
      </c>
      <c r="AW100" s="12" t="s">
        <v>44</v>
      </c>
      <c r="AX100" s="12" t="s">
        <v>83</v>
      </c>
      <c r="AY100" s="231" t="s">
        <v>250</v>
      </c>
    </row>
    <row r="101" spans="2:65" s="12" customFormat="1">
      <c r="B101" s="220"/>
      <c r="C101" s="221"/>
      <c r="D101" s="222" t="s">
        <v>257</v>
      </c>
      <c r="E101" s="223" t="s">
        <v>81</v>
      </c>
      <c r="F101" s="224" t="s">
        <v>2303</v>
      </c>
      <c r="G101" s="221"/>
      <c r="H101" s="225" t="s">
        <v>81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257</v>
      </c>
      <c r="AU101" s="231" t="s">
        <v>92</v>
      </c>
      <c r="AV101" s="12" t="s">
        <v>45</v>
      </c>
      <c r="AW101" s="12" t="s">
        <v>44</v>
      </c>
      <c r="AX101" s="12" t="s">
        <v>83</v>
      </c>
      <c r="AY101" s="231" t="s">
        <v>250</v>
      </c>
    </row>
    <row r="102" spans="2:65" s="12" customFormat="1">
      <c r="B102" s="220"/>
      <c r="C102" s="221"/>
      <c r="D102" s="222" t="s">
        <v>257</v>
      </c>
      <c r="E102" s="223" t="s">
        <v>81</v>
      </c>
      <c r="F102" s="224" t="s">
        <v>2304</v>
      </c>
      <c r="G102" s="221"/>
      <c r="H102" s="225" t="s">
        <v>81</v>
      </c>
      <c r="I102" s="226"/>
      <c r="J102" s="221"/>
      <c r="K102" s="221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257</v>
      </c>
      <c r="AU102" s="231" t="s">
        <v>92</v>
      </c>
      <c r="AV102" s="12" t="s">
        <v>45</v>
      </c>
      <c r="AW102" s="12" t="s">
        <v>44</v>
      </c>
      <c r="AX102" s="12" t="s">
        <v>83</v>
      </c>
      <c r="AY102" s="231" t="s">
        <v>250</v>
      </c>
    </row>
    <row r="103" spans="2:65" s="12" customFormat="1">
      <c r="B103" s="220"/>
      <c r="C103" s="221"/>
      <c r="D103" s="222" t="s">
        <v>257</v>
      </c>
      <c r="E103" s="223" t="s">
        <v>81</v>
      </c>
      <c r="F103" s="224" t="s">
        <v>2305</v>
      </c>
      <c r="G103" s="221"/>
      <c r="H103" s="225" t="s">
        <v>81</v>
      </c>
      <c r="I103" s="226"/>
      <c r="J103" s="221"/>
      <c r="K103" s="221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257</v>
      </c>
      <c r="AU103" s="231" t="s">
        <v>92</v>
      </c>
      <c r="AV103" s="12" t="s">
        <v>45</v>
      </c>
      <c r="AW103" s="12" t="s">
        <v>44</v>
      </c>
      <c r="AX103" s="12" t="s">
        <v>83</v>
      </c>
      <c r="AY103" s="231" t="s">
        <v>250</v>
      </c>
    </row>
    <row r="104" spans="2:65" s="12" customFormat="1">
      <c r="B104" s="220"/>
      <c r="C104" s="221"/>
      <c r="D104" s="222" t="s">
        <v>257</v>
      </c>
      <c r="E104" s="223" t="s">
        <v>81</v>
      </c>
      <c r="F104" s="224" t="s">
        <v>2306</v>
      </c>
      <c r="G104" s="221"/>
      <c r="H104" s="225" t="s">
        <v>81</v>
      </c>
      <c r="I104" s="226"/>
      <c r="J104" s="221"/>
      <c r="K104" s="221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257</v>
      </c>
      <c r="AU104" s="231" t="s">
        <v>92</v>
      </c>
      <c r="AV104" s="12" t="s">
        <v>45</v>
      </c>
      <c r="AW104" s="12" t="s">
        <v>44</v>
      </c>
      <c r="AX104" s="12" t="s">
        <v>83</v>
      </c>
      <c r="AY104" s="231" t="s">
        <v>250</v>
      </c>
    </row>
    <row r="105" spans="2:65" s="13" customFormat="1">
      <c r="B105" s="232"/>
      <c r="C105" s="233"/>
      <c r="D105" s="256" t="s">
        <v>257</v>
      </c>
      <c r="E105" s="269" t="s">
        <v>81</v>
      </c>
      <c r="F105" s="270" t="s">
        <v>45</v>
      </c>
      <c r="G105" s="233"/>
      <c r="H105" s="271">
        <v>1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AT105" s="242" t="s">
        <v>257</v>
      </c>
      <c r="AU105" s="242" t="s">
        <v>92</v>
      </c>
      <c r="AV105" s="13" t="s">
        <v>92</v>
      </c>
      <c r="AW105" s="13" t="s">
        <v>44</v>
      </c>
      <c r="AX105" s="13" t="s">
        <v>45</v>
      </c>
      <c r="AY105" s="242" t="s">
        <v>250</v>
      </c>
    </row>
    <row r="106" spans="2:65" s="1" customFormat="1" ht="22.5" customHeight="1">
      <c r="B106" s="43"/>
      <c r="C106" s="208" t="s">
        <v>100</v>
      </c>
      <c r="D106" s="208" t="s">
        <v>252</v>
      </c>
      <c r="E106" s="209" t="s">
        <v>2307</v>
      </c>
      <c r="F106" s="210" t="s">
        <v>2308</v>
      </c>
      <c r="G106" s="211" t="s">
        <v>2040</v>
      </c>
      <c r="H106" s="212">
        <v>1</v>
      </c>
      <c r="I106" s="213"/>
      <c r="J106" s="214">
        <f>ROUND(I106*H106,2)</f>
        <v>0</v>
      </c>
      <c r="K106" s="210" t="s">
        <v>81</v>
      </c>
      <c r="L106" s="63"/>
      <c r="M106" s="215" t="s">
        <v>81</v>
      </c>
      <c r="N106" s="216" t="s">
        <v>53</v>
      </c>
      <c r="O106" s="44"/>
      <c r="P106" s="217">
        <f>O106*H106</f>
        <v>0</v>
      </c>
      <c r="Q106" s="217">
        <v>0</v>
      </c>
      <c r="R106" s="217">
        <f>Q106*H106</f>
        <v>0</v>
      </c>
      <c r="S106" s="217">
        <v>0</v>
      </c>
      <c r="T106" s="218">
        <f>S106*H106</f>
        <v>0</v>
      </c>
      <c r="AR106" s="25" t="s">
        <v>2041</v>
      </c>
      <c r="AT106" s="25" t="s">
        <v>252</v>
      </c>
      <c r="AU106" s="25" t="s">
        <v>92</v>
      </c>
      <c r="AY106" s="25" t="s">
        <v>250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5" t="s">
        <v>45</v>
      </c>
      <c r="BK106" s="219">
        <f>ROUND(I106*H106,2)</f>
        <v>0</v>
      </c>
      <c r="BL106" s="25" t="s">
        <v>2041</v>
      </c>
      <c r="BM106" s="25" t="s">
        <v>2309</v>
      </c>
    </row>
    <row r="107" spans="2:65" s="12" customFormat="1">
      <c r="B107" s="220"/>
      <c r="C107" s="221"/>
      <c r="D107" s="222" t="s">
        <v>257</v>
      </c>
      <c r="E107" s="223" t="s">
        <v>81</v>
      </c>
      <c r="F107" s="224" t="s">
        <v>2310</v>
      </c>
      <c r="G107" s="221"/>
      <c r="H107" s="225" t="s">
        <v>81</v>
      </c>
      <c r="I107" s="226"/>
      <c r="J107" s="221"/>
      <c r="K107" s="221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257</v>
      </c>
      <c r="AU107" s="231" t="s">
        <v>92</v>
      </c>
      <c r="AV107" s="12" t="s">
        <v>45</v>
      </c>
      <c r="AW107" s="12" t="s">
        <v>44</v>
      </c>
      <c r="AX107" s="12" t="s">
        <v>83</v>
      </c>
      <c r="AY107" s="231" t="s">
        <v>250</v>
      </c>
    </row>
    <row r="108" spans="2:65" s="12" customFormat="1">
      <c r="B108" s="220"/>
      <c r="C108" s="221"/>
      <c r="D108" s="222" t="s">
        <v>257</v>
      </c>
      <c r="E108" s="223" t="s">
        <v>81</v>
      </c>
      <c r="F108" s="224" t="s">
        <v>2311</v>
      </c>
      <c r="G108" s="221"/>
      <c r="H108" s="225" t="s">
        <v>81</v>
      </c>
      <c r="I108" s="226"/>
      <c r="J108" s="221"/>
      <c r="K108" s="221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257</v>
      </c>
      <c r="AU108" s="231" t="s">
        <v>92</v>
      </c>
      <c r="AV108" s="12" t="s">
        <v>45</v>
      </c>
      <c r="AW108" s="12" t="s">
        <v>44</v>
      </c>
      <c r="AX108" s="12" t="s">
        <v>83</v>
      </c>
      <c r="AY108" s="231" t="s">
        <v>250</v>
      </c>
    </row>
    <row r="109" spans="2:65" s="12" customFormat="1">
      <c r="B109" s="220"/>
      <c r="C109" s="221"/>
      <c r="D109" s="222" t="s">
        <v>257</v>
      </c>
      <c r="E109" s="223" t="s">
        <v>81</v>
      </c>
      <c r="F109" s="224" t="s">
        <v>2312</v>
      </c>
      <c r="G109" s="221"/>
      <c r="H109" s="225" t="s">
        <v>81</v>
      </c>
      <c r="I109" s="226"/>
      <c r="J109" s="221"/>
      <c r="K109" s="221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257</v>
      </c>
      <c r="AU109" s="231" t="s">
        <v>92</v>
      </c>
      <c r="AV109" s="12" t="s">
        <v>45</v>
      </c>
      <c r="AW109" s="12" t="s">
        <v>44</v>
      </c>
      <c r="AX109" s="12" t="s">
        <v>83</v>
      </c>
      <c r="AY109" s="231" t="s">
        <v>250</v>
      </c>
    </row>
    <row r="110" spans="2:65" s="13" customFormat="1">
      <c r="B110" s="232"/>
      <c r="C110" s="233"/>
      <c r="D110" s="222" t="s">
        <v>257</v>
      </c>
      <c r="E110" s="234" t="s">
        <v>81</v>
      </c>
      <c r="F110" s="235" t="s">
        <v>45</v>
      </c>
      <c r="G110" s="233"/>
      <c r="H110" s="236">
        <v>1</v>
      </c>
      <c r="I110" s="237"/>
      <c r="J110" s="233"/>
      <c r="K110" s="233"/>
      <c r="L110" s="238"/>
      <c r="M110" s="292"/>
      <c r="N110" s="293"/>
      <c r="O110" s="293"/>
      <c r="P110" s="293"/>
      <c r="Q110" s="293"/>
      <c r="R110" s="293"/>
      <c r="S110" s="293"/>
      <c r="T110" s="294"/>
      <c r="AT110" s="242" t="s">
        <v>257</v>
      </c>
      <c r="AU110" s="242" t="s">
        <v>92</v>
      </c>
      <c r="AV110" s="13" t="s">
        <v>92</v>
      </c>
      <c r="AW110" s="13" t="s">
        <v>44</v>
      </c>
      <c r="AX110" s="13" t="s">
        <v>45</v>
      </c>
      <c r="AY110" s="242" t="s">
        <v>250</v>
      </c>
    </row>
    <row r="111" spans="2:65" s="1" customFormat="1" ht="6.95" customHeight="1">
      <c r="B111" s="58"/>
      <c r="C111" s="59"/>
      <c r="D111" s="59"/>
      <c r="E111" s="59"/>
      <c r="F111" s="59"/>
      <c r="G111" s="59"/>
      <c r="H111" s="59"/>
      <c r="I111" s="152"/>
      <c r="J111" s="59"/>
      <c r="K111" s="59"/>
      <c r="L111" s="63"/>
    </row>
  </sheetData>
  <sheetProtection password="CC35" sheet="1" objects="1" scenarios="1" formatCells="0" formatColumns="0" formatRows="0" sort="0" autoFilter="0"/>
  <autoFilter ref="C83:K110"/>
  <mergeCells count="12">
    <mergeCell ref="G1:H1"/>
    <mergeCell ref="L2:V2"/>
    <mergeCell ref="E49:H49"/>
    <mergeCell ref="E51:H51"/>
    <mergeCell ref="E72:H72"/>
    <mergeCell ref="E74:H74"/>
    <mergeCell ref="E76:H76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3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95" customWidth="1"/>
    <col min="2" max="2" width="1.6640625" style="295" customWidth="1"/>
    <col min="3" max="4" width="5" style="295" customWidth="1"/>
    <col min="5" max="5" width="11.6640625" style="295" customWidth="1"/>
    <col min="6" max="6" width="9.1640625" style="295" customWidth="1"/>
    <col min="7" max="7" width="5" style="295" customWidth="1"/>
    <col min="8" max="8" width="77.83203125" style="295" customWidth="1"/>
    <col min="9" max="10" width="20" style="295" customWidth="1"/>
    <col min="11" max="11" width="1.6640625" style="295" customWidth="1"/>
  </cols>
  <sheetData>
    <row r="1" spans="2:11" ht="37.5" customHeight="1"/>
    <row r="2" spans="2:1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pans="2:11" s="16" customFormat="1" ht="45" customHeight="1">
      <c r="B3" s="299"/>
      <c r="C3" s="426" t="s">
        <v>2313</v>
      </c>
      <c r="D3" s="426"/>
      <c r="E3" s="426"/>
      <c r="F3" s="426"/>
      <c r="G3" s="426"/>
      <c r="H3" s="426"/>
      <c r="I3" s="426"/>
      <c r="J3" s="426"/>
      <c r="K3" s="300"/>
    </row>
    <row r="4" spans="2:11" ht="25.5" customHeight="1">
      <c r="B4" s="301"/>
      <c r="C4" s="433" t="s">
        <v>2314</v>
      </c>
      <c r="D4" s="433"/>
      <c r="E4" s="433"/>
      <c r="F4" s="433"/>
      <c r="G4" s="433"/>
      <c r="H4" s="433"/>
      <c r="I4" s="433"/>
      <c r="J4" s="433"/>
      <c r="K4" s="302"/>
    </row>
    <row r="5" spans="2:11" ht="5.25" customHeight="1">
      <c r="B5" s="301"/>
      <c r="C5" s="303"/>
      <c r="D5" s="303"/>
      <c r="E5" s="303"/>
      <c r="F5" s="303"/>
      <c r="G5" s="303"/>
      <c r="H5" s="303"/>
      <c r="I5" s="303"/>
      <c r="J5" s="303"/>
      <c r="K5" s="302"/>
    </row>
    <row r="6" spans="2:11" ht="15" customHeight="1">
      <c r="B6" s="301"/>
      <c r="C6" s="429" t="s">
        <v>2315</v>
      </c>
      <c r="D6" s="429"/>
      <c r="E6" s="429"/>
      <c r="F6" s="429"/>
      <c r="G6" s="429"/>
      <c r="H6" s="429"/>
      <c r="I6" s="429"/>
      <c r="J6" s="429"/>
      <c r="K6" s="302"/>
    </row>
    <row r="7" spans="2:11" ht="15" customHeight="1">
      <c r="B7" s="305"/>
      <c r="C7" s="429" t="s">
        <v>2316</v>
      </c>
      <c r="D7" s="429"/>
      <c r="E7" s="429"/>
      <c r="F7" s="429"/>
      <c r="G7" s="429"/>
      <c r="H7" s="429"/>
      <c r="I7" s="429"/>
      <c r="J7" s="429"/>
      <c r="K7" s="302"/>
    </row>
    <row r="8" spans="2:11" ht="12.75" customHeight="1">
      <c r="B8" s="305"/>
      <c r="C8" s="304"/>
      <c r="D8" s="304"/>
      <c r="E8" s="304"/>
      <c r="F8" s="304"/>
      <c r="G8" s="304"/>
      <c r="H8" s="304"/>
      <c r="I8" s="304"/>
      <c r="J8" s="304"/>
      <c r="K8" s="302"/>
    </row>
    <row r="9" spans="2:11" ht="15" customHeight="1">
      <c r="B9" s="305"/>
      <c r="C9" s="429" t="s">
        <v>2317</v>
      </c>
      <c r="D9" s="429"/>
      <c r="E9" s="429"/>
      <c r="F9" s="429"/>
      <c r="G9" s="429"/>
      <c r="H9" s="429"/>
      <c r="I9" s="429"/>
      <c r="J9" s="429"/>
      <c r="K9" s="302"/>
    </row>
    <row r="10" spans="2:11" ht="15" customHeight="1">
      <c r="B10" s="305"/>
      <c r="C10" s="304"/>
      <c r="D10" s="429" t="s">
        <v>2318</v>
      </c>
      <c r="E10" s="429"/>
      <c r="F10" s="429"/>
      <c r="G10" s="429"/>
      <c r="H10" s="429"/>
      <c r="I10" s="429"/>
      <c r="J10" s="429"/>
      <c r="K10" s="302"/>
    </row>
    <row r="11" spans="2:11" ht="15" customHeight="1">
      <c r="B11" s="305"/>
      <c r="C11" s="306"/>
      <c r="D11" s="429" t="s">
        <v>2319</v>
      </c>
      <c r="E11" s="429"/>
      <c r="F11" s="429"/>
      <c r="G11" s="429"/>
      <c r="H11" s="429"/>
      <c r="I11" s="429"/>
      <c r="J11" s="429"/>
      <c r="K11" s="302"/>
    </row>
    <row r="12" spans="2:11" ht="12.75" customHeight="1">
      <c r="B12" s="305"/>
      <c r="C12" s="306"/>
      <c r="D12" s="306"/>
      <c r="E12" s="306"/>
      <c r="F12" s="306"/>
      <c r="G12" s="306"/>
      <c r="H12" s="306"/>
      <c r="I12" s="306"/>
      <c r="J12" s="306"/>
      <c r="K12" s="302"/>
    </row>
    <row r="13" spans="2:11" ht="15" customHeight="1">
      <c r="B13" s="305"/>
      <c r="C13" s="306"/>
      <c r="D13" s="429" t="s">
        <v>2320</v>
      </c>
      <c r="E13" s="429"/>
      <c r="F13" s="429"/>
      <c r="G13" s="429"/>
      <c r="H13" s="429"/>
      <c r="I13" s="429"/>
      <c r="J13" s="429"/>
      <c r="K13" s="302"/>
    </row>
    <row r="14" spans="2:11" ht="15" customHeight="1">
      <c r="B14" s="305"/>
      <c r="C14" s="306"/>
      <c r="D14" s="429" t="s">
        <v>2321</v>
      </c>
      <c r="E14" s="429"/>
      <c r="F14" s="429"/>
      <c r="G14" s="429"/>
      <c r="H14" s="429"/>
      <c r="I14" s="429"/>
      <c r="J14" s="429"/>
      <c r="K14" s="302"/>
    </row>
    <row r="15" spans="2:11" ht="15" customHeight="1">
      <c r="B15" s="305"/>
      <c r="C15" s="306"/>
      <c r="D15" s="429" t="s">
        <v>2322</v>
      </c>
      <c r="E15" s="429"/>
      <c r="F15" s="429"/>
      <c r="G15" s="429"/>
      <c r="H15" s="429"/>
      <c r="I15" s="429"/>
      <c r="J15" s="429"/>
      <c r="K15" s="302"/>
    </row>
    <row r="16" spans="2:11" ht="15" customHeight="1">
      <c r="B16" s="305"/>
      <c r="C16" s="306"/>
      <c r="D16" s="306"/>
      <c r="E16" s="307" t="s">
        <v>2323</v>
      </c>
      <c r="F16" s="429" t="s">
        <v>2324</v>
      </c>
      <c r="G16" s="429"/>
      <c r="H16" s="429"/>
      <c r="I16" s="429"/>
      <c r="J16" s="429"/>
      <c r="K16" s="302"/>
    </row>
    <row r="17" spans="2:11" ht="15" customHeight="1">
      <c r="B17" s="305"/>
      <c r="C17" s="306"/>
      <c r="D17" s="306"/>
      <c r="E17" s="307" t="s">
        <v>89</v>
      </c>
      <c r="F17" s="429" t="s">
        <v>2325</v>
      </c>
      <c r="G17" s="429"/>
      <c r="H17" s="429"/>
      <c r="I17" s="429"/>
      <c r="J17" s="429"/>
      <c r="K17" s="302"/>
    </row>
    <row r="18" spans="2:11" ht="15" customHeight="1">
      <c r="B18" s="305"/>
      <c r="C18" s="306"/>
      <c r="D18" s="306"/>
      <c r="E18" s="307" t="s">
        <v>2326</v>
      </c>
      <c r="F18" s="429" t="s">
        <v>2327</v>
      </c>
      <c r="G18" s="429"/>
      <c r="H18" s="429"/>
      <c r="I18" s="429"/>
      <c r="J18" s="429"/>
      <c r="K18" s="302"/>
    </row>
    <row r="19" spans="2:11" ht="15" customHeight="1">
      <c r="B19" s="305"/>
      <c r="C19" s="306"/>
      <c r="D19" s="306"/>
      <c r="E19" s="307" t="s">
        <v>136</v>
      </c>
      <c r="F19" s="429" t="s">
        <v>2328</v>
      </c>
      <c r="G19" s="429"/>
      <c r="H19" s="429"/>
      <c r="I19" s="429"/>
      <c r="J19" s="429"/>
      <c r="K19" s="302"/>
    </row>
    <row r="20" spans="2:11" ht="15" customHeight="1">
      <c r="B20" s="305"/>
      <c r="C20" s="306"/>
      <c r="D20" s="306"/>
      <c r="E20" s="307" t="s">
        <v>2170</v>
      </c>
      <c r="F20" s="429" t="s">
        <v>2171</v>
      </c>
      <c r="G20" s="429"/>
      <c r="H20" s="429"/>
      <c r="I20" s="429"/>
      <c r="J20" s="429"/>
      <c r="K20" s="302"/>
    </row>
    <row r="21" spans="2:11" ht="15" customHeight="1">
      <c r="B21" s="305"/>
      <c r="C21" s="306"/>
      <c r="D21" s="306"/>
      <c r="E21" s="307" t="s">
        <v>95</v>
      </c>
      <c r="F21" s="429" t="s">
        <v>2329</v>
      </c>
      <c r="G21" s="429"/>
      <c r="H21" s="429"/>
      <c r="I21" s="429"/>
      <c r="J21" s="429"/>
      <c r="K21" s="302"/>
    </row>
    <row r="22" spans="2:11" ht="12.75" customHeight="1">
      <c r="B22" s="305"/>
      <c r="C22" s="306"/>
      <c r="D22" s="306"/>
      <c r="E22" s="306"/>
      <c r="F22" s="306"/>
      <c r="G22" s="306"/>
      <c r="H22" s="306"/>
      <c r="I22" s="306"/>
      <c r="J22" s="306"/>
      <c r="K22" s="302"/>
    </row>
    <row r="23" spans="2:11" ht="15" customHeight="1">
      <c r="B23" s="305"/>
      <c r="C23" s="429" t="s">
        <v>2330</v>
      </c>
      <c r="D23" s="429"/>
      <c r="E23" s="429"/>
      <c r="F23" s="429"/>
      <c r="G23" s="429"/>
      <c r="H23" s="429"/>
      <c r="I23" s="429"/>
      <c r="J23" s="429"/>
      <c r="K23" s="302"/>
    </row>
    <row r="24" spans="2:11" ht="15" customHeight="1">
      <c r="B24" s="305"/>
      <c r="C24" s="429" t="s">
        <v>2331</v>
      </c>
      <c r="D24" s="429"/>
      <c r="E24" s="429"/>
      <c r="F24" s="429"/>
      <c r="G24" s="429"/>
      <c r="H24" s="429"/>
      <c r="I24" s="429"/>
      <c r="J24" s="429"/>
      <c r="K24" s="302"/>
    </row>
    <row r="25" spans="2:11" ht="15" customHeight="1">
      <c r="B25" s="305"/>
      <c r="C25" s="304"/>
      <c r="D25" s="429" t="s">
        <v>2332</v>
      </c>
      <c r="E25" s="429"/>
      <c r="F25" s="429"/>
      <c r="G25" s="429"/>
      <c r="H25" s="429"/>
      <c r="I25" s="429"/>
      <c r="J25" s="429"/>
      <c r="K25" s="302"/>
    </row>
    <row r="26" spans="2:11" ht="15" customHeight="1">
      <c r="B26" s="305"/>
      <c r="C26" s="306"/>
      <c r="D26" s="429" t="s">
        <v>2333</v>
      </c>
      <c r="E26" s="429"/>
      <c r="F26" s="429"/>
      <c r="G26" s="429"/>
      <c r="H26" s="429"/>
      <c r="I26" s="429"/>
      <c r="J26" s="429"/>
      <c r="K26" s="302"/>
    </row>
    <row r="27" spans="2:11" ht="12.75" customHeight="1">
      <c r="B27" s="305"/>
      <c r="C27" s="306"/>
      <c r="D27" s="306"/>
      <c r="E27" s="306"/>
      <c r="F27" s="306"/>
      <c r="G27" s="306"/>
      <c r="H27" s="306"/>
      <c r="I27" s="306"/>
      <c r="J27" s="306"/>
      <c r="K27" s="302"/>
    </row>
    <row r="28" spans="2:11" ht="15" customHeight="1">
      <c r="B28" s="305"/>
      <c r="C28" s="306"/>
      <c r="D28" s="429" t="s">
        <v>2334</v>
      </c>
      <c r="E28" s="429"/>
      <c r="F28" s="429"/>
      <c r="G28" s="429"/>
      <c r="H28" s="429"/>
      <c r="I28" s="429"/>
      <c r="J28" s="429"/>
      <c r="K28" s="302"/>
    </row>
    <row r="29" spans="2:11" ht="15" customHeight="1">
      <c r="B29" s="305"/>
      <c r="C29" s="306"/>
      <c r="D29" s="429" t="s">
        <v>2335</v>
      </c>
      <c r="E29" s="429"/>
      <c r="F29" s="429"/>
      <c r="G29" s="429"/>
      <c r="H29" s="429"/>
      <c r="I29" s="429"/>
      <c r="J29" s="429"/>
      <c r="K29" s="302"/>
    </row>
    <row r="30" spans="2:11" ht="12.75" customHeight="1">
      <c r="B30" s="305"/>
      <c r="C30" s="306"/>
      <c r="D30" s="306"/>
      <c r="E30" s="306"/>
      <c r="F30" s="306"/>
      <c r="G30" s="306"/>
      <c r="H30" s="306"/>
      <c r="I30" s="306"/>
      <c r="J30" s="306"/>
      <c r="K30" s="302"/>
    </row>
    <row r="31" spans="2:11" ht="15" customHeight="1">
      <c r="B31" s="305"/>
      <c r="C31" s="306"/>
      <c r="D31" s="429" t="s">
        <v>2336</v>
      </c>
      <c r="E31" s="429"/>
      <c r="F31" s="429"/>
      <c r="G31" s="429"/>
      <c r="H31" s="429"/>
      <c r="I31" s="429"/>
      <c r="J31" s="429"/>
      <c r="K31" s="302"/>
    </row>
    <row r="32" spans="2:11" ht="15" customHeight="1">
      <c r="B32" s="305"/>
      <c r="C32" s="306"/>
      <c r="D32" s="429" t="s">
        <v>2337</v>
      </c>
      <c r="E32" s="429"/>
      <c r="F32" s="429"/>
      <c r="G32" s="429"/>
      <c r="H32" s="429"/>
      <c r="I32" s="429"/>
      <c r="J32" s="429"/>
      <c r="K32" s="302"/>
    </row>
    <row r="33" spans="2:11" ht="15" customHeight="1">
      <c r="B33" s="305"/>
      <c r="C33" s="306"/>
      <c r="D33" s="429" t="s">
        <v>2338</v>
      </c>
      <c r="E33" s="429"/>
      <c r="F33" s="429"/>
      <c r="G33" s="429"/>
      <c r="H33" s="429"/>
      <c r="I33" s="429"/>
      <c r="J33" s="429"/>
      <c r="K33" s="302"/>
    </row>
    <row r="34" spans="2:11" ht="15" customHeight="1">
      <c r="B34" s="305"/>
      <c r="C34" s="306"/>
      <c r="D34" s="304"/>
      <c r="E34" s="308" t="s">
        <v>235</v>
      </c>
      <c r="F34" s="304"/>
      <c r="G34" s="429" t="s">
        <v>2339</v>
      </c>
      <c r="H34" s="429"/>
      <c r="I34" s="429"/>
      <c r="J34" s="429"/>
      <c r="K34" s="302"/>
    </row>
    <row r="35" spans="2:11" ht="30.75" customHeight="1">
      <c r="B35" s="305"/>
      <c r="C35" s="306"/>
      <c r="D35" s="304"/>
      <c r="E35" s="308" t="s">
        <v>2340</v>
      </c>
      <c r="F35" s="304"/>
      <c r="G35" s="429" t="s">
        <v>2341</v>
      </c>
      <c r="H35" s="429"/>
      <c r="I35" s="429"/>
      <c r="J35" s="429"/>
      <c r="K35" s="302"/>
    </row>
    <row r="36" spans="2:11" ht="15" customHeight="1">
      <c r="B36" s="305"/>
      <c r="C36" s="306"/>
      <c r="D36" s="304"/>
      <c r="E36" s="308" t="s">
        <v>63</v>
      </c>
      <c r="F36" s="304"/>
      <c r="G36" s="429" t="s">
        <v>2342</v>
      </c>
      <c r="H36" s="429"/>
      <c r="I36" s="429"/>
      <c r="J36" s="429"/>
      <c r="K36" s="302"/>
    </row>
    <row r="37" spans="2:11" ht="15" customHeight="1">
      <c r="B37" s="305"/>
      <c r="C37" s="306"/>
      <c r="D37" s="304"/>
      <c r="E37" s="308" t="s">
        <v>236</v>
      </c>
      <c r="F37" s="304"/>
      <c r="G37" s="429" t="s">
        <v>2343</v>
      </c>
      <c r="H37" s="429"/>
      <c r="I37" s="429"/>
      <c r="J37" s="429"/>
      <c r="K37" s="302"/>
    </row>
    <row r="38" spans="2:11" ht="15" customHeight="1">
      <c r="B38" s="305"/>
      <c r="C38" s="306"/>
      <c r="D38" s="304"/>
      <c r="E38" s="308" t="s">
        <v>237</v>
      </c>
      <c r="F38" s="304"/>
      <c r="G38" s="429" t="s">
        <v>2344</v>
      </c>
      <c r="H38" s="429"/>
      <c r="I38" s="429"/>
      <c r="J38" s="429"/>
      <c r="K38" s="302"/>
    </row>
    <row r="39" spans="2:11" ht="15" customHeight="1">
      <c r="B39" s="305"/>
      <c r="C39" s="306"/>
      <c r="D39" s="304"/>
      <c r="E39" s="308" t="s">
        <v>238</v>
      </c>
      <c r="F39" s="304"/>
      <c r="G39" s="429" t="s">
        <v>2345</v>
      </c>
      <c r="H39" s="429"/>
      <c r="I39" s="429"/>
      <c r="J39" s="429"/>
      <c r="K39" s="302"/>
    </row>
    <row r="40" spans="2:11" ht="15" customHeight="1">
      <c r="B40" s="305"/>
      <c r="C40" s="306"/>
      <c r="D40" s="304"/>
      <c r="E40" s="308" t="s">
        <v>2346</v>
      </c>
      <c r="F40" s="304"/>
      <c r="G40" s="429" t="s">
        <v>2347</v>
      </c>
      <c r="H40" s="429"/>
      <c r="I40" s="429"/>
      <c r="J40" s="429"/>
      <c r="K40" s="302"/>
    </row>
    <row r="41" spans="2:11" ht="15" customHeight="1">
      <c r="B41" s="305"/>
      <c r="C41" s="306"/>
      <c r="D41" s="304"/>
      <c r="E41" s="308"/>
      <c r="F41" s="304"/>
      <c r="G41" s="429" t="s">
        <v>2348</v>
      </c>
      <c r="H41" s="429"/>
      <c r="I41" s="429"/>
      <c r="J41" s="429"/>
      <c r="K41" s="302"/>
    </row>
    <row r="42" spans="2:11" ht="15" customHeight="1">
      <c r="B42" s="305"/>
      <c r="C42" s="306"/>
      <c r="D42" s="304"/>
      <c r="E42" s="308" t="s">
        <v>2349</v>
      </c>
      <c r="F42" s="304"/>
      <c r="G42" s="429" t="s">
        <v>2350</v>
      </c>
      <c r="H42" s="429"/>
      <c r="I42" s="429"/>
      <c r="J42" s="429"/>
      <c r="K42" s="302"/>
    </row>
    <row r="43" spans="2:11" ht="15" customHeight="1">
      <c r="B43" s="305"/>
      <c r="C43" s="306"/>
      <c r="D43" s="304"/>
      <c r="E43" s="308" t="s">
        <v>240</v>
      </c>
      <c r="F43" s="304"/>
      <c r="G43" s="429" t="s">
        <v>2351</v>
      </c>
      <c r="H43" s="429"/>
      <c r="I43" s="429"/>
      <c r="J43" s="429"/>
      <c r="K43" s="302"/>
    </row>
    <row r="44" spans="2:11" ht="12.75" customHeight="1">
      <c r="B44" s="305"/>
      <c r="C44" s="306"/>
      <c r="D44" s="304"/>
      <c r="E44" s="304"/>
      <c r="F44" s="304"/>
      <c r="G44" s="304"/>
      <c r="H44" s="304"/>
      <c r="I44" s="304"/>
      <c r="J44" s="304"/>
      <c r="K44" s="302"/>
    </row>
    <row r="45" spans="2:11" ht="15" customHeight="1">
      <c r="B45" s="305"/>
      <c r="C45" s="306"/>
      <c r="D45" s="429" t="s">
        <v>2352</v>
      </c>
      <c r="E45" s="429"/>
      <c r="F45" s="429"/>
      <c r="G45" s="429"/>
      <c r="H45" s="429"/>
      <c r="I45" s="429"/>
      <c r="J45" s="429"/>
      <c r="K45" s="302"/>
    </row>
    <row r="46" spans="2:11" ht="15" customHeight="1">
      <c r="B46" s="305"/>
      <c r="C46" s="306"/>
      <c r="D46" s="306"/>
      <c r="E46" s="429" t="s">
        <v>2353</v>
      </c>
      <c r="F46" s="429"/>
      <c r="G46" s="429"/>
      <c r="H46" s="429"/>
      <c r="I46" s="429"/>
      <c r="J46" s="429"/>
      <c r="K46" s="302"/>
    </row>
    <row r="47" spans="2:11" ht="15" customHeight="1">
      <c r="B47" s="305"/>
      <c r="C47" s="306"/>
      <c r="D47" s="306"/>
      <c r="E47" s="429" t="s">
        <v>2354</v>
      </c>
      <c r="F47" s="429"/>
      <c r="G47" s="429"/>
      <c r="H47" s="429"/>
      <c r="I47" s="429"/>
      <c r="J47" s="429"/>
      <c r="K47" s="302"/>
    </row>
    <row r="48" spans="2:11" ht="15" customHeight="1">
      <c r="B48" s="305"/>
      <c r="C48" s="306"/>
      <c r="D48" s="306"/>
      <c r="E48" s="429" t="s">
        <v>2355</v>
      </c>
      <c r="F48" s="429"/>
      <c r="G48" s="429"/>
      <c r="H48" s="429"/>
      <c r="I48" s="429"/>
      <c r="J48" s="429"/>
      <c r="K48" s="302"/>
    </row>
    <row r="49" spans="2:11" ht="15" customHeight="1">
      <c r="B49" s="305"/>
      <c r="C49" s="306"/>
      <c r="D49" s="429" t="s">
        <v>2356</v>
      </c>
      <c r="E49" s="429"/>
      <c r="F49" s="429"/>
      <c r="G49" s="429"/>
      <c r="H49" s="429"/>
      <c r="I49" s="429"/>
      <c r="J49" s="429"/>
      <c r="K49" s="302"/>
    </row>
    <row r="50" spans="2:11" ht="25.5" customHeight="1">
      <c r="B50" s="301"/>
      <c r="C50" s="433" t="s">
        <v>2357</v>
      </c>
      <c r="D50" s="433"/>
      <c r="E50" s="433"/>
      <c r="F50" s="433"/>
      <c r="G50" s="433"/>
      <c r="H50" s="433"/>
      <c r="I50" s="433"/>
      <c r="J50" s="433"/>
      <c r="K50" s="302"/>
    </row>
    <row r="51" spans="2:11" ht="5.25" customHeight="1">
      <c r="B51" s="301"/>
      <c r="C51" s="303"/>
      <c r="D51" s="303"/>
      <c r="E51" s="303"/>
      <c r="F51" s="303"/>
      <c r="G51" s="303"/>
      <c r="H51" s="303"/>
      <c r="I51" s="303"/>
      <c r="J51" s="303"/>
      <c r="K51" s="302"/>
    </row>
    <row r="52" spans="2:11" ht="15" customHeight="1">
      <c r="B52" s="301"/>
      <c r="C52" s="429" t="s">
        <v>2358</v>
      </c>
      <c r="D52" s="429"/>
      <c r="E52" s="429"/>
      <c r="F52" s="429"/>
      <c r="G52" s="429"/>
      <c r="H52" s="429"/>
      <c r="I52" s="429"/>
      <c r="J52" s="429"/>
      <c r="K52" s="302"/>
    </row>
    <row r="53" spans="2:11" ht="15" customHeight="1">
      <c r="B53" s="301"/>
      <c r="C53" s="429" t="s">
        <v>2359</v>
      </c>
      <c r="D53" s="429"/>
      <c r="E53" s="429"/>
      <c r="F53" s="429"/>
      <c r="G53" s="429"/>
      <c r="H53" s="429"/>
      <c r="I53" s="429"/>
      <c r="J53" s="429"/>
      <c r="K53" s="302"/>
    </row>
    <row r="54" spans="2:11" ht="12.75" customHeight="1">
      <c r="B54" s="301"/>
      <c r="C54" s="304"/>
      <c r="D54" s="304"/>
      <c r="E54" s="304"/>
      <c r="F54" s="304"/>
      <c r="G54" s="304"/>
      <c r="H54" s="304"/>
      <c r="I54" s="304"/>
      <c r="J54" s="304"/>
      <c r="K54" s="302"/>
    </row>
    <row r="55" spans="2:11" ht="15" customHeight="1">
      <c r="B55" s="301"/>
      <c r="C55" s="429" t="s">
        <v>2360</v>
      </c>
      <c r="D55" s="429"/>
      <c r="E55" s="429"/>
      <c r="F55" s="429"/>
      <c r="G55" s="429"/>
      <c r="H55" s="429"/>
      <c r="I55" s="429"/>
      <c r="J55" s="429"/>
      <c r="K55" s="302"/>
    </row>
    <row r="56" spans="2:11" ht="15" customHeight="1">
      <c r="B56" s="301"/>
      <c r="C56" s="306"/>
      <c r="D56" s="429" t="s">
        <v>2361</v>
      </c>
      <c r="E56" s="429"/>
      <c r="F56" s="429"/>
      <c r="G56" s="429"/>
      <c r="H56" s="429"/>
      <c r="I56" s="429"/>
      <c r="J56" s="429"/>
      <c r="K56" s="302"/>
    </row>
    <row r="57" spans="2:11" ht="15" customHeight="1">
      <c r="B57" s="301"/>
      <c r="C57" s="306"/>
      <c r="D57" s="429" t="s">
        <v>2362</v>
      </c>
      <c r="E57" s="429"/>
      <c r="F57" s="429"/>
      <c r="G57" s="429"/>
      <c r="H57" s="429"/>
      <c r="I57" s="429"/>
      <c r="J57" s="429"/>
      <c r="K57" s="302"/>
    </row>
    <row r="58" spans="2:11" ht="15" customHeight="1">
      <c r="B58" s="301"/>
      <c r="C58" s="306"/>
      <c r="D58" s="429" t="s">
        <v>2363</v>
      </c>
      <c r="E58" s="429"/>
      <c r="F58" s="429"/>
      <c r="G58" s="429"/>
      <c r="H58" s="429"/>
      <c r="I58" s="429"/>
      <c r="J58" s="429"/>
      <c r="K58" s="302"/>
    </row>
    <row r="59" spans="2:11" ht="15" customHeight="1">
      <c r="B59" s="301"/>
      <c r="C59" s="306"/>
      <c r="D59" s="429" t="s">
        <v>2364</v>
      </c>
      <c r="E59" s="429"/>
      <c r="F59" s="429"/>
      <c r="G59" s="429"/>
      <c r="H59" s="429"/>
      <c r="I59" s="429"/>
      <c r="J59" s="429"/>
      <c r="K59" s="302"/>
    </row>
    <row r="60" spans="2:11" ht="15" customHeight="1">
      <c r="B60" s="301"/>
      <c r="C60" s="306"/>
      <c r="D60" s="430" t="s">
        <v>2365</v>
      </c>
      <c r="E60" s="430"/>
      <c r="F60" s="430"/>
      <c r="G60" s="430"/>
      <c r="H60" s="430"/>
      <c r="I60" s="430"/>
      <c r="J60" s="430"/>
      <c r="K60" s="302"/>
    </row>
    <row r="61" spans="2:11" ht="15" customHeight="1">
      <c r="B61" s="301"/>
      <c r="C61" s="306"/>
      <c r="D61" s="429" t="s">
        <v>2366</v>
      </c>
      <c r="E61" s="429"/>
      <c r="F61" s="429"/>
      <c r="G61" s="429"/>
      <c r="H61" s="429"/>
      <c r="I61" s="429"/>
      <c r="J61" s="429"/>
      <c r="K61" s="302"/>
    </row>
    <row r="62" spans="2:11" ht="12.75" customHeight="1">
      <c r="B62" s="301"/>
      <c r="C62" s="306"/>
      <c r="D62" s="306"/>
      <c r="E62" s="309"/>
      <c r="F62" s="306"/>
      <c r="G62" s="306"/>
      <c r="H62" s="306"/>
      <c r="I62" s="306"/>
      <c r="J62" s="306"/>
      <c r="K62" s="302"/>
    </row>
    <row r="63" spans="2:11" ht="15" customHeight="1">
      <c r="B63" s="301"/>
      <c r="C63" s="306"/>
      <c r="D63" s="429" t="s">
        <v>2367</v>
      </c>
      <c r="E63" s="429"/>
      <c r="F63" s="429"/>
      <c r="G63" s="429"/>
      <c r="H63" s="429"/>
      <c r="I63" s="429"/>
      <c r="J63" s="429"/>
      <c r="K63" s="302"/>
    </row>
    <row r="64" spans="2:11" ht="15" customHeight="1">
      <c r="B64" s="301"/>
      <c r="C64" s="306"/>
      <c r="D64" s="430" t="s">
        <v>2368</v>
      </c>
      <c r="E64" s="430"/>
      <c r="F64" s="430"/>
      <c r="G64" s="430"/>
      <c r="H64" s="430"/>
      <c r="I64" s="430"/>
      <c r="J64" s="430"/>
      <c r="K64" s="302"/>
    </row>
    <row r="65" spans="2:11" ht="15" customHeight="1">
      <c r="B65" s="301"/>
      <c r="C65" s="306"/>
      <c r="D65" s="429" t="s">
        <v>2369</v>
      </c>
      <c r="E65" s="429"/>
      <c r="F65" s="429"/>
      <c r="G65" s="429"/>
      <c r="H65" s="429"/>
      <c r="I65" s="429"/>
      <c r="J65" s="429"/>
      <c r="K65" s="302"/>
    </row>
    <row r="66" spans="2:11" ht="15" customHeight="1">
      <c r="B66" s="301"/>
      <c r="C66" s="306"/>
      <c r="D66" s="429" t="s">
        <v>2370</v>
      </c>
      <c r="E66" s="429"/>
      <c r="F66" s="429"/>
      <c r="G66" s="429"/>
      <c r="H66" s="429"/>
      <c r="I66" s="429"/>
      <c r="J66" s="429"/>
      <c r="K66" s="302"/>
    </row>
    <row r="67" spans="2:11" ht="15" customHeight="1">
      <c r="B67" s="301"/>
      <c r="C67" s="306"/>
      <c r="D67" s="429" t="s">
        <v>2371</v>
      </c>
      <c r="E67" s="429"/>
      <c r="F67" s="429"/>
      <c r="G67" s="429"/>
      <c r="H67" s="429"/>
      <c r="I67" s="429"/>
      <c r="J67" s="429"/>
      <c r="K67" s="302"/>
    </row>
    <row r="68" spans="2:11" ht="15" customHeight="1">
      <c r="B68" s="301"/>
      <c r="C68" s="306"/>
      <c r="D68" s="429" t="s">
        <v>2372</v>
      </c>
      <c r="E68" s="429"/>
      <c r="F68" s="429"/>
      <c r="G68" s="429"/>
      <c r="H68" s="429"/>
      <c r="I68" s="429"/>
      <c r="J68" s="429"/>
      <c r="K68" s="302"/>
    </row>
    <row r="69" spans="2:11" ht="12.75" customHeight="1">
      <c r="B69" s="310"/>
      <c r="C69" s="311"/>
      <c r="D69" s="311"/>
      <c r="E69" s="311"/>
      <c r="F69" s="311"/>
      <c r="G69" s="311"/>
      <c r="H69" s="311"/>
      <c r="I69" s="311"/>
      <c r="J69" s="311"/>
      <c r="K69" s="312"/>
    </row>
    <row r="70" spans="2:11" ht="18.75" customHeight="1">
      <c r="B70" s="313"/>
      <c r="C70" s="313"/>
      <c r="D70" s="313"/>
      <c r="E70" s="313"/>
      <c r="F70" s="313"/>
      <c r="G70" s="313"/>
      <c r="H70" s="313"/>
      <c r="I70" s="313"/>
      <c r="J70" s="313"/>
      <c r="K70" s="314"/>
    </row>
    <row r="71" spans="2:11" ht="18.75" customHeight="1">
      <c r="B71" s="314"/>
      <c r="C71" s="314"/>
      <c r="D71" s="314"/>
      <c r="E71" s="314"/>
      <c r="F71" s="314"/>
      <c r="G71" s="314"/>
      <c r="H71" s="314"/>
      <c r="I71" s="314"/>
      <c r="J71" s="314"/>
      <c r="K71" s="314"/>
    </row>
    <row r="72" spans="2:11" ht="7.5" customHeight="1">
      <c r="B72" s="315"/>
      <c r="C72" s="316"/>
      <c r="D72" s="316"/>
      <c r="E72" s="316"/>
      <c r="F72" s="316"/>
      <c r="G72" s="316"/>
      <c r="H72" s="316"/>
      <c r="I72" s="316"/>
      <c r="J72" s="316"/>
      <c r="K72" s="317"/>
    </row>
    <row r="73" spans="2:11" ht="45" customHeight="1">
      <c r="B73" s="318"/>
      <c r="C73" s="431" t="s">
        <v>165</v>
      </c>
      <c r="D73" s="431"/>
      <c r="E73" s="431"/>
      <c r="F73" s="431"/>
      <c r="G73" s="431"/>
      <c r="H73" s="431"/>
      <c r="I73" s="431"/>
      <c r="J73" s="431"/>
      <c r="K73" s="319"/>
    </row>
    <row r="74" spans="2:11" ht="17.25" customHeight="1">
      <c r="B74" s="318"/>
      <c r="C74" s="320" t="s">
        <v>2373</v>
      </c>
      <c r="D74" s="320"/>
      <c r="E74" s="320"/>
      <c r="F74" s="320" t="s">
        <v>2374</v>
      </c>
      <c r="G74" s="321"/>
      <c r="H74" s="320" t="s">
        <v>236</v>
      </c>
      <c r="I74" s="320" t="s">
        <v>67</v>
      </c>
      <c r="J74" s="320" t="s">
        <v>2375</v>
      </c>
      <c r="K74" s="319"/>
    </row>
    <row r="75" spans="2:11" ht="17.25" customHeight="1">
      <c r="B75" s="318"/>
      <c r="C75" s="322" t="s">
        <v>2376</v>
      </c>
      <c r="D75" s="322"/>
      <c r="E75" s="322"/>
      <c r="F75" s="323" t="s">
        <v>2377</v>
      </c>
      <c r="G75" s="324"/>
      <c r="H75" s="322"/>
      <c r="I75" s="322"/>
      <c r="J75" s="322" t="s">
        <v>2378</v>
      </c>
      <c r="K75" s="319"/>
    </row>
    <row r="76" spans="2:11" ht="5.25" customHeight="1">
      <c r="B76" s="318"/>
      <c r="C76" s="325"/>
      <c r="D76" s="325"/>
      <c r="E76" s="325"/>
      <c r="F76" s="325"/>
      <c r="G76" s="326"/>
      <c r="H76" s="325"/>
      <c r="I76" s="325"/>
      <c r="J76" s="325"/>
      <c r="K76" s="319"/>
    </row>
    <row r="77" spans="2:11" ht="15" customHeight="1">
      <c r="B77" s="318"/>
      <c r="C77" s="308" t="s">
        <v>63</v>
      </c>
      <c r="D77" s="325"/>
      <c r="E77" s="325"/>
      <c r="F77" s="327" t="s">
        <v>2379</v>
      </c>
      <c r="G77" s="326"/>
      <c r="H77" s="308" t="s">
        <v>2380</v>
      </c>
      <c r="I77" s="308" t="s">
        <v>2381</v>
      </c>
      <c r="J77" s="308">
        <v>20</v>
      </c>
      <c r="K77" s="319"/>
    </row>
    <row r="78" spans="2:11" ht="15" customHeight="1">
      <c r="B78" s="318"/>
      <c r="C78" s="308" t="s">
        <v>2382</v>
      </c>
      <c r="D78" s="308"/>
      <c r="E78" s="308"/>
      <c r="F78" s="327" t="s">
        <v>2379</v>
      </c>
      <c r="G78" s="326"/>
      <c r="H78" s="308" t="s">
        <v>2383</v>
      </c>
      <c r="I78" s="308" t="s">
        <v>2381</v>
      </c>
      <c r="J78" s="308">
        <v>120</v>
      </c>
      <c r="K78" s="319"/>
    </row>
    <row r="79" spans="2:11" ht="15" customHeight="1">
      <c r="B79" s="328"/>
      <c r="C79" s="308" t="s">
        <v>2384</v>
      </c>
      <c r="D79" s="308"/>
      <c r="E79" s="308"/>
      <c r="F79" s="327" t="s">
        <v>2385</v>
      </c>
      <c r="G79" s="326"/>
      <c r="H79" s="308" t="s">
        <v>2386</v>
      </c>
      <c r="I79" s="308" t="s">
        <v>2381</v>
      </c>
      <c r="J79" s="308">
        <v>50</v>
      </c>
      <c r="K79" s="319"/>
    </row>
    <row r="80" spans="2:11" ht="15" customHeight="1">
      <c r="B80" s="328"/>
      <c r="C80" s="308" t="s">
        <v>2387</v>
      </c>
      <c r="D80" s="308"/>
      <c r="E80" s="308"/>
      <c r="F80" s="327" t="s">
        <v>2379</v>
      </c>
      <c r="G80" s="326"/>
      <c r="H80" s="308" t="s">
        <v>2388</v>
      </c>
      <c r="I80" s="308" t="s">
        <v>2389</v>
      </c>
      <c r="J80" s="308"/>
      <c r="K80" s="319"/>
    </row>
    <row r="81" spans="2:11" ht="15" customHeight="1">
      <c r="B81" s="328"/>
      <c r="C81" s="329" t="s">
        <v>2390</v>
      </c>
      <c r="D81" s="329"/>
      <c r="E81" s="329"/>
      <c r="F81" s="330" t="s">
        <v>2385</v>
      </c>
      <c r="G81" s="329"/>
      <c r="H81" s="329" t="s">
        <v>2391</v>
      </c>
      <c r="I81" s="329" t="s">
        <v>2381</v>
      </c>
      <c r="J81" s="329">
        <v>15</v>
      </c>
      <c r="K81" s="319"/>
    </row>
    <row r="82" spans="2:11" ht="15" customHeight="1">
      <c r="B82" s="328"/>
      <c r="C82" s="329" t="s">
        <v>2392</v>
      </c>
      <c r="D82" s="329"/>
      <c r="E82" s="329"/>
      <c r="F82" s="330" t="s">
        <v>2385</v>
      </c>
      <c r="G82" s="329"/>
      <c r="H82" s="329" t="s">
        <v>2393</v>
      </c>
      <c r="I82" s="329" t="s">
        <v>2381</v>
      </c>
      <c r="J82" s="329">
        <v>15</v>
      </c>
      <c r="K82" s="319"/>
    </row>
    <row r="83" spans="2:11" ht="15" customHeight="1">
      <c r="B83" s="328"/>
      <c r="C83" s="329" t="s">
        <v>2394</v>
      </c>
      <c r="D83" s="329"/>
      <c r="E83" s="329"/>
      <c r="F83" s="330" t="s">
        <v>2385</v>
      </c>
      <c r="G83" s="329"/>
      <c r="H83" s="329" t="s">
        <v>2395</v>
      </c>
      <c r="I83" s="329" t="s">
        <v>2381</v>
      </c>
      <c r="J83" s="329">
        <v>20</v>
      </c>
      <c r="K83" s="319"/>
    </row>
    <row r="84" spans="2:11" ht="15" customHeight="1">
      <c r="B84" s="328"/>
      <c r="C84" s="329" t="s">
        <v>2396</v>
      </c>
      <c r="D84" s="329"/>
      <c r="E84" s="329"/>
      <c r="F84" s="330" t="s">
        <v>2385</v>
      </c>
      <c r="G84" s="329"/>
      <c r="H84" s="329" t="s">
        <v>2397</v>
      </c>
      <c r="I84" s="329" t="s">
        <v>2381</v>
      </c>
      <c r="J84" s="329">
        <v>20</v>
      </c>
      <c r="K84" s="319"/>
    </row>
    <row r="85" spans="2:11" ht="15" customHeight="1">
      <c r="B85" s="328"/>
      <c r="C85" s="308" t="s">
        <v>2398</v>
      </c>
      <c r="D85" s="308"/>
      <c r="E85" s="308"/>
      <c r="F85" s="327" t="s">
        <v>2385</v>
      </c>
      <c r="G85" s="326"/>
      <c r="H85" s="308" t="s">
        <v>2399</v>
      </c>
      <c r="I85" s="308" t="s">
        <v>2381</v>
      </c>
      <c r="J85" s="308">
        <v>50</v>
      </c>
      <c r="K85" s="319"/>
    </row>
    <row r="86" spans="2:11" ht="15" customHeight="1">
      <c r="B86" s="328"/>
      <c r="C86" s="308" t="s">
        <v>2400</v>
      </c>
      <c r="D86" s="308"/>
      <c r="E86" s="308"/>
      <c r="F86" s="327" t="s">
        <v>2385</v>
      </c>
      <c r="G86" s="326"/>
      <c r="H86" s="308" t="s">
        <v>2401</v>
      </c>
      <c r="I86" s="308" t="s">
        <v>2381</v>
      </c>
      <c r="J86" s="308">
        <v>20</v>
      </c>
      <c r="K86" s="319"/>
    </row>
    <row r="87" spans="2:11" ht="15" customHeight="1">
      <c r="B87" s="328"/>
      <c r="C87" s="308" t="s">
        <v>2402</v>
      </c>
      <c r="D87" s="308"/>
      <c r="E87" s="308"/>
      <c r="F87" s="327" t="s">
        <v>2385</v>
      </c>
      <c r="G87" s="326"/>
      <c r="H87" s="308" t="s">
        <v>2403</v>
      </c>
      <c r="I87" s="308" t="s">
        <v>2381</v>
      </c>
      <c r="J87" s="308">
        <v>20</v>
      </c>
      <c r="K87" s="319"/>
    </row>
    <row r="88" spans="2:11" ht="15" customHeight="1">
      <c r="B88" s="328"/>
      <c r="C88" s="308" t="s">
        <v>2404</v>
      </c>
      <c r="D88" s="308"/>
      <c r="E88" s="308"/>
      <c r="F88" s="327" t="s">
        <v>2385</v>
      </c>
      <c r="G88" s="326"/>
      <c r="H88" s="308" t="s">
        <v>2405</v>
      </c>
      <c r="I88" s="308" t="s">
        <v>2381</v>
      </c>
      <c r="J88" s="308">
        <v>50</v>
      </c>
      <c r="K88" s="319"/>
    </row>
    <row r="89" spans="2:11" ht="15" customHeight="1">
      <c r="B89" s="328"/>
      <c r="C89" s="308" t="s">
        <v>2406</v>
      </c>
      <c r="D89" s="308"/>
      <c r="E89" s="308"/>
      <c r="F89" s="327" t="s">
        <v>2385</v>
      </c>
      <c r="G89" s="326"/>
      <c r="H89" s="308" t="s">
        <v>2406</v>
      </c>
      <c r="I89" s="308" t="s">
        <v>2381</v>
      </c>
      <c r="J89" s="308">
        <v>50</v>
      </c>
      <c r="K89" s="319"/>
    </row>
    <row r="90" spans="2:11" ht="15" customHeight="1">
      <c r="B90" s="328"/>
      <c r="C90" s="308" t="s">
        <v>241</v>
      </c>
      <c r="D90" s="308"/>
      <c r="E90" s="308"/>
      <c r="F90" s="327" t="s">
        <v>2385</v>
      </c>
      <c r="G90" s="326"/>
      <c r="H90" s="308" t="s">
        <v>2407</v>
      </c>
      <c r="I90" s="308" t="s">
        <v>2381</v>
      </c>
      <c r="J90" s="308">
        <v>255</v>
      </c>
      <c r="K90" s="319"/>
    </row>
    <row r="91" spans="2:11" ht="15" customHeight="1">
      <c r="B91" s="328"/>
      <c r="C91" s="308" t="s">
        <v>2408</v>
      </c>
      <c r="D91" s="308"/>
      <c r="E91" s="308"/>
      <c r="F91" s="327" t="s">
        <v>2379</v>
      </c>
      <c r="G91" s="326"/>
      <c r="H91" s="308" t="s">
        <v>2409</v>
      </c>
      <c r="I91" s="308" t="s">
        <v>2410</v>
      </c>
      <c r="J91" s="308"/>
      <c r="K91" s="319"/>
    </row>
    <row r="92" spans="2:11" ht="15" customHeight="1">
      <c r="B92" s="328"/>
      <c r="C92" s="308" t="s">
        <v>2411</v>
      </c>
      <c r="D92" s="308"/>
      <c r="E92" s="308"/>
      <c r="F92" s="327" t="s">
        <v>2379</v>
      </c>
      <c r="G92" s="326"/>
      <c r="H92" s="308" t="s">
        <v>2412</v>
      </c>
      <c r="I92" s="308" t="s">
        <v>2413</v>
      </c>
      <c r="J92" s="308"/>
      <c r="K92" s="319"/>
    </row>
    <row r="93" spans="2:11" ht="15" customHeight="1">
      <c r="B93" s="328"/>
      <c r="C93" s="308" t="s">
        <v>2414</v>
      </c>
      <c r="D93" s="308"/>
      <c r="E93" s="308"/>
      <c r="F93" s="327" t="s">
        <v>2379</v>
      </c>
      <c r="G93" s="326"/>
      <c r="H93" s="308" t="s">
        <v>2414</v>
      </c>
      <c r="I93" s="308" t="s">
        <v>2413</v>
      </c>
      <c r="J93" s="308"/>
      <c r="K93" s="319"/>
    </row>
    <row r="94" spans="2:11" ht="15" customHeight="1">
      <c r="B94" s="328"/>
      <c r="C94" s="308" t="s">
        <v>48</v>
      </c>
      <c r="D94" s="308"/>
      <c r="E94" s="308"/>
      <c r="F94" s="327" t="s">
        <v>2379</v>
      </c>
      <c r="G94" s="326"/>
      <c r="H94" s="308" t="s">
        <v>2415</v>
      </c>
      <c r="I94" s="308" t="s">
        <v>2413</v>
      </c>
      <c r="J94" s="308"/>
      <c r="K94" s="319"/>
    </row>
    <row r="95" spans="2:11" ht="15" customHeight="1">
      <c r="B95" s="328"/>
      <c r="C95" s="308" t="s">
        <v>58</v>
      </c>
      <c r="D95" s="308"/>
      <c r="E95" s="308"/>
      <c r="F95" s="327" t="s">
        <v>2379</v>
      </c>
      <c r="G95" s="326"/>
      <c r="H95" s="308" t="s">
        <v>2416</v>
      </c>
      <c r="I95" s="308" t="s">
        <v>2413</v>
      </c>
      <c r="J95" s="308"/>
      <c r="K95" s="319"/>
    </row>
    <row r="96" spans="2:11" ht="15" customHeight="1">
      <c r="B96" s="331"/>
      <c r="C96" s="332"/>
      <c r="D96" s="332"/>
      <c r="E96" s="332"/>
      <c r="F96" s="332"/>
      <c r="G96" s="332"/>
      <c r="H96" s="332"/>
      <c r="I96" s="332"/>
      <c r="J96" s="332"/>
      <c r="K96" s="333"/>
    </row>
    <row r="97" spans="2:11" ht="18.75" customHeight="1">
      <c r="B97" s="334"/>
      <c r="C97" s="335"/>
      <c r="D97" s="335"/>
      <c r="E97" s="335"/>
      <c r="F97" s="335"/>
      <c r="G97" s="335"/>
      <c r="H97" s="335"/>
      <c r="I97" s="335"/>
      <c r="J97" s="335"/>
      <c r="K97" s="334"/>
    </row>
    <row r="98" spans="2:11" ht="18.75" customHeight="1">
      <c r="B98" s="314"/>
      <c r="C98" s="314"/>
      <c r="D98" s="314"/>
      <c r="E98" s="314"/>
      <c r="F98" s="314"/>
      <c r="G98" s="314"/>
      <c r="H98" s="314"/>
      <c r="I98" s="314"/>
      <c r="J98" s="314"/>
      <c r="K98" s="314"/>
    </row>
    <row r="99" spans="2:11" ht="7.5" customHeight="1">
      <c r="B99" s="315"/>
      <c r="C99" s="316"/>
      <c r="D99" s="316"/>
      <c r="E99" s="316"/>
      <c r="F99" s="316"/>
      <c r="G99" s="316"/>
      <c r="H99" s="316"/>
      <c r="I99" s="316"/>
      <c r="J99" s="316"/>
      <c r="K99" s="317"/>
    </row>
    <row r="100" spans="2:11" ht="45" customHeight="1">
      <c r="B100" s="318"/>
      <c r="C100" s="431" t="s">
        <v>2417</v>
      </c>
      <c r="D100" s="431"/>
      <c r="E100" s="431"/>
      <c r="F100" s="431"/>
      <c r="G100" s="431"/>
      <c r="H100" s="431"/>
      <c r="I100" s="431"/>
      <c r="J100" s="431"/>
      <c r="K100" s="319"/>
    </row>
    <row r="101" spans="2:11" ht="17.25" customHeight="1">
      <c r="B101" s="318"/>
      <c r="C101" s="320" t="s">
        <v>2373</v>
      </c>
      <c r="D101" s="320"/>
      <c r="E101" s="320"/>
      <c r="F101" s="320" t="s">
        <v>2374</v>
      </c>
      <c r="G101" s="321"/>
      <c r="H101" s="320" t="s">
        <v>236</v>
      </c>
      <c r="I101" s="320" t="s">
        <v>67</v>
      </c>
      <c r="J101" s="320" t="s">
        <v>2375</v>
      </c>
      <c r="K101" s="319"/>
    </row>
    <row r="102" spans="2:11" ht="17.25" customHeight="1">
      <c r="B102" s="318"/>
      <c r="C102" s="322" t="s">
        <v>2376</v>
      </c>
      <c r="D102" s="322"/>
      <c r="E102" s="322"/>
      <c r="F102" s="323" t="s">
        <v>2377</v>
      </c>
      <c r="G102" s="324"/>
      <c r="H102" s="322"/>
      <c r="I102" s="322"/>
      <c r="J102" s="322" t="s">
        <v>2378</v>
      </c>
      <c r="K102" s="319"/>
    </row>
    <row r="103" spans="2:11" ht="5.25" customHeight="1">
      <c r="B103" s="318"/>
      <c r="C103" s="320"/>
      <c r="D103" s="320"/>
      <c r="E103" s="320"/>
      <c r="F103" s="320"/>
      <c r="G103" s="336"/>
      <c r="H103" s="320"/>
      <c r="I103" s="320"/>
      <c r="J103" s="320"/>
      <c r="K103" s="319"/>
    </row>
    <row r="104" spans="2:11" ht="15" customHeight="1">
      <c r="B104" s="318"/>
      <c r="C104" s="308" t="s">
        <v>63</v>
      </c>
      <c r="D104" s="325"/>
      <c r="E104" s="325"/>
      <c r="F104" s="327" t="s">
        <v>2379</v>
      </c>
      <c r="G104" s="336"/>
      <c r="H104" s="308" t="s">
        <v>2418</v>
      </c>
      <c r="I104" s="308" t="s">
        <v>2381</v>
      </c>
      <c r="J104" s="308">
        <v>20</v>
      </c>
      <c r="K104" s="319"/>
    </row>
    <row r="105" spans="2:11" ht="15" customHeight="1">
      <c r="B105" s="318"/>
      <c r="C105" s="308" t="s">
        <v>2382</v>
      </c>
      <c r="D105" s="308"/>
      <c r="E105" s="308"/>
      <c r="F105" s="327" t="s">
        <v>2379</v>
      </c>
      <c r="G105" s="308"/>
      <c r="H105" s="308" t="s">
        <v>2418</v>
      </c>
      <c r="I105" s="308" t="s">
        <v>2381</v>
      </c>
      <c r="J105" s="308">
        <v>120</v>
      </c>
      <c r="K105" s="319"/>
    </row>
    <row r="106" spans="2:11" ht="15" customHeight="1">
      <c r="B106" s="328"/>
      <c r="C106" s="308" t="s">
        <v>2384</v>
      </c>
      <c r="D106" s="308"/>
      <c r="E106" s="308"/>
      <c r="F106" s="327" t="s">
        <v>2385</v>
      </c>
      <c r="G106" s="308"/>
      <c r="H106" s="308" t="s">
        <v>2418</v>
      </c>
      <c r="I106" s="308" t="s">
        <v>2381</v>
      </c>
      <c r="J106" s="308">
        <v>50</v>
      </c>
      <c r="K106" s="319"/>
    </row>
    <row r="107" spans="2:11" ht="15" customHeight="1">
      <c r="B107" s="328"/>
      <c r="C107" s="308" t="s">
        <v>2387</v>
      </c>
      <c r="D107" s="308"/>
      <c r="E107" s="308"/>
      <c r="F107" s="327" t="s">
        <v>2379</v>
      </c>
      <c r="G107" s="308"/>
      <c r="H107" s="308" t="s">
        <v>2418</v>
      </c>
      <c r="I107" s="308" t="s">
        <v>2389</v>
      </c>
      <c r="J107" s="308"/>
      <c r="K107" s="319"/>
    </row>
    <row r="108" spans="2:11" ht="15" customHeight="1">
      <c r="B108" s="328"/>
      <c r="C108" s="308" t="s">
        <v>2398</v>
      </c>
      <c r="D108" s="308"/>
      <c r="E108" s="308"/>
      <c r="F108" s="327" t="s">
        <v>2385</v>
      </c>
      <c r="G108" s="308"/>
      <c r="H108" s="308" t="s">
        <v>2418</v>
      </c>
      <c r="I108" s="308" t="s">
        <v>2381</v>
      </c>
      <c r="J108" s="308">
        <v>50</v>
      </c>
      <c r="K108" s="319"/>
    </row>
    <row r="109" spans="2:11" ht="15" customHeight="1">
      <c r="B109" s="328"/>
      <c r="C109" s="308" t="s">
        <v>2406</v>
      </c>
      <c r="D109" s="308"/>
      <c r="E109" s="308"/>
      <c r="F109" s="327" t="s">
        <v>2385</v>
      </c>
      <c r="G109" s="308"/>
      <c r="H109" s="308" t="s">
        <v>2418</v>
      </c>
      <c r="I109" s="308" t="s">
        <v>2381</v>
      </c>
      <c r="J109" s="308">
        <v>50</v>
      </c>
      <c r="K109" s="319"/>
    </row>
    <row r="110" spans="2:11" ht="15" customHeight="1">
      <c r="B110" s="328"/>
      <c r="C110" s="308" t="s">
        <v>2404</v>
      </c>
      <c r="D110" s="308"/>
      <c r="E110" s="308"/>
      <c r="F110" s="327" t="s">
        <v>2385</v>
      </c>
      <c r="G110" s="308"/>
      <c r="H110" s="308" t="s">
        <v>2418</v>
      </c>
      <c r="I110" s="308" t="s">
        <v>2381</v>
      </c>
      <c r="J110" s="308">
        <v>50</v>
      </c>
      <c r="K110" s="319"/>
    </row>
    <row r="111" spans="2:11" ht="15" customHeight="1">
      <c r="B111" s="328"/>
      <c r="C111" s="308" t="s">
        <v>63</v>
      </c>
      <c r="D111" s="308"/>
      <c r="E111" s="308"/>
      <c r="F111" s="327" t="s">
        <v>2379</v>
      </c>
      <c r="G111" s="308"/>
      <c r="H111" s="308" t="s">
        <v>2419</v>
      </c>
      <c r="I111" s="308" t="s">
        <v>2381</v>
      </c>
      <c r="J111" s="308">
        <v>20</v>
      </c>
      <c r="K111" s="319"/>
    </row>
    <row r="112" spans="2:11" ht="15" customHeight="1">
      <c r="B112" s="328"/>
      <c r="C112" s="308" t="s">
        <v>2420</v>
      </c>
      <c r="D112" s="308"/>
      <c r="E112" s="308"/>
      <c r="F112" s="327" t="s">
        <v>2379</v>
      </c>
      <c r="G112" s="308"/>
      <c r="H112" s="308" t="s">
        <v>2421</v>
      </c>
      <c r="I112" s="308" t="s">
        <v>2381</v>
      </c>
      <c r="J112" s="308">
        <v>120</v>
      </c>
      <c r="K112" s="319"/>
    </row>
    <row r="113" spans="2:11" ht="15" customHeight="1">
      <c r="B113" s="328"/>
      <c r="C113" s="308" t="s">
        <v>48</v>
      </c>
      <c r="D113" s="308"/>
      <c r="E113" s="308"/>
      <c r="F113" s="327" t="s">
        <v>2379</v>
      </c>
      <c r="G113" s="308"/>
      <c r="H113" s="308" t="s">
        <v>2422</v>
      </c>
      <c r="I113" s="308" t="s">
        <v>2413</v>
      </c>
      <c r="J113" s="308"/>
      <c r="K113" s="319"/>
    </row>
    <row r="114" spans="2:11" ht="15" customHeight="1">
      <c r="B114" s="328"/>
      <c r="C114" s="308" t="s">
        <v>58</v>
      </c>
      <c r="D114" s="308"/>
      <c r="E114" s="308"/>
      <c r="F114" s="327" t="s">
        <v>2379</v>
      </c>
      <c r="G114" s="308"/>
      <c r="H114" s="308" t="s">
        <v>2423</v>
      </c>
      <c r="I114" s="308" t="s">
        <v>2413</v>
      </c>
      <c r="J114" s="308"/>
      <c r="K114" s="319"/>
    </row>
    <row r="115" spans="2:11" ht="15" customHeight="1">
      <c r="B115" s="328"/>
      <c r="C115" s="308" t="s">
        <v>67</v>
      </c>
      <c r="D115" s="308"/>
      <c r="E115" s="308"/>
      <c r="F115" s="327" t="s">
        <v>2379</v>
      </c>
      <c r="G115" s="308"/>
      <c r="H115" s="308" t="s">
        <v>2424</v>
      </c>
      <c r="I115" s="308" t="s">
        <v>2425</v>
      </c>
      <c r="J115" s="308"/>
      <c r="K115" s="319"/>
    </row>
    <row r="116" spans="2:11" ht="15" customHeight="1">
      <c r="B116" s="331"/>
      <c r="C116" s="337"/>
      <c r="D116" s="337"/>
      <c r="E116" s="337"/>
      <c r="F116" s="337"/>
      <c r="G116" s="337"/>
      <c r="H116" s="337"/>
      <c r="I116" s="337"/>
      <c r="J116" s="337"/>
      <c r="K116" s="333"/>
    </row>
    <row r="117" spans="2:11" ht="18.75" customHeight="1">
      <c r="B117" s="338"/>
      <c r="C117" s="304"/>
      <c r="D117" s="304"/>
      <c r="E117" s="304"/>
      <c r="F117" s="339"/>
      <c r="G117" s="304"/>
      <c r="H117" s="304"/>
      <c r="I117" s="304"/>
      <c r="J117" s="304"/>
      <c r="K117" s="338"/>
    </row>
    <row r="118" spans="2:11" ht="18.75" customHeight="1">
      <c r="B118" s="314"/>
      <c r="C118" s="314"/>
      <c r="D118" s="314"/>
      <c r="E118" s="314"/>
      <c r="F118" s="314"/>
      <c r="G118" s="314"/>
      <c r="H118" s="314"/>
      <c r="I118" s="314"/>
      <c r="J118" s="314"/>
      <c r="K118" s="314"/>
    </row>
    <row r="119" spans="2:11" ht="7.5" customHeight="1">
      <c r="B119" s="340"/>
      <c r="C119" s="341"/>
      <c r="D119" s="341"/>
      <c r="E119" s="341"/>
      <c r="F119" s="341"/>
      <c r="G119" s="341"/>
      <c r="H119" s="341"/>
      <c r="I119" s="341"/>
      <c r="J119" s="341"/>
      <c r="K119" s="342"/>
    </row>
    <row r="120" spans="2:11" ht="45" customHeight="1">
      <c r="B120" s="343"/>
      <c r="C120" s="426" t="s">
        <v>2426</v>
      </c>
      <c r="D120" s="426"/>
      <c r="E120" s="426"/>
      <c r="F120" s="426"/>
      <c r="G120" s="426"/>
      <c r="H120" s="426"/>
      <c r="I120" s="426"/>
      <c r="J120" s="426"/>
      <c r="K120" s="344"/>
    </row>
    <row r="121" spans="2:11" ht="17.25" customHeight="1">
      <c r="B121" s="345"/>
      <c r="C121" s="320" t="s">
        <v>2373</v>
      </c>
      <c r="D121" s="320"/>
      <c r="E121" s="320"/>
      <c r="F121" s="320" t="s">
        <v>2374</v>
      </c>
      <c r="G121" s="321"/>
      <c r="H121" s="320" t="s">
        <v>236</v>
      </c>
      <c r="I121" s="320" t="s">
        <v>67</v>
      </c>
      <c r="J121" s="320" t="s">
        <v>2375</v>
      </c>
      <c r="K121" s="346"/>
    </row>
    <row r="122" spans="2:11" ht="17.25" customHeight="1">
      <c r="B122" s="345"/>
      <c r="C122" s="322" t="s">
        <v>2376</v>
      </c>
      <c r="D122" s="322"/>
      <c r="E122" s="322"/>
      <c r="F122" s="323" t="s">
        <v>2377</v>
      </c>
      <c r="G122" s="324"/>
      <c r="H122" s="322"/>
      <c r="I122" s="322"/>
      <c r="J122" s="322" t="s">
        <v>2378</v>
      </c>
      <c r="K122" s="346"/>
    </row>
    <row r="123" spans="2:11" ht="5.25" customHeight="1">
      <c r="B123" s="347"/>
      <c r="C123" s="325"/>
      <c r="D123" s="325"/>
      <c r="E123" s="325"/>
      <c r="F123" s="325"/>
      <c r="G123" s="308"/>
      <c r="H123" s="325"/>
      <c r="I123" s="325"/>
      <c r="J123" s="325"/>
      <c r="K123" s="348"/>
    </row>
    <row r="124" spans="2:11" ht="15" customHeight="1">
      <c r="B124" s="347"/>
      <c r="C124" s="308" t="s">
        <v>2382</v>
      </c>
      <c r="D124" s="325"/>
      <c r="E124" s="325"/>
      <c r="F124" s="327" t="s">
        <v>2379</v>
      </c>
      <c r="G124" s="308"/>
      <c r="H124" s="308" t="s">
        <v>2418</v>
      </c>
      <c r="I124" s="308" t="s">
        <v>2381</v>
      </c>
      <c r="J124" s="308">
        <v>120</v>
      </c>
      <c r="K124" s="349"/>
    </row>
    <row r="125" spans="2:11" ht="15" customHeight="1">
      <c r="B125" s="347"/>
      <c r="C125" s="308" t="s">
        <v>2427</v>
      </c>
      <c r="D125" s="308"/>
      <c r="E125" s="308"/>
      <c r="F125" s="327" t="s">
        <v>2379</v>
      </c>
      <c r="G125" s="308"/>
      <c r="H125" s="308" t="s">
        <v>2428</v>
      </c>
      <c r="I125" s="308" t="s">
        <v>2381</v>
      </c>
      <c r="J125" s="308" t="s">
        <v>2429</v>
      </c>
      <c r="K125" s="349"/>
    </row>
    <row r="126" spans="2:11" ht="15" customHeight="1">
      <c r="B126" s="347"/>
      <c r="C126" s="308" t="s">
        <v>95</v>
      </c>
      <c r="D126" s="308"/>
      <c r="E126" s="308"/>
      <c r="F126" s="327" t="s">
        <v>2379</v>
      </c>
      <c r="G126" s="308"/>
      <c r="H126" s="308" t="s">
        <v>2430</v>
      </c>
      <c r="I126" s="308" t="s">
        <v>2381</v>
      </c>
      <c r="J126" s="308" t="s">
        <v>2429</v>
      </c>
      <c r="K126" s="349"/>
    </row>
    <row r="127" spans="2:11" ht="15" customHeight="1">
      <c r="B127" s="347"/>
      <c r="C127" s="308" t="s">
        <v>2390</v>
      </c>
      <c r="D127" s="308"/>
      <c r="E127" s="308"/>
      <c r="F127" s="327" t="s">
        <v>2385</v>
      </c>
      <c r="G127" s="308"/>
      <c r="H127" s="308" t="s">
        <v>2391</v>
      </c>
      <c r="I127" s="308" t="s">
        <v>2381</v>
      </c>
      <c r="J127" s="308">
        <v>15</v>
      </c>
      <c r="K127" s="349"/>
    </row>
    <row r="128" spans="2:11" ht="15" customHeight="1">
      <c r="B128" s="347"/>
      <c r="C128" s="329" t="s">
        <v>2392</v>
      </c>
      <c r="D128" s="329"/>
      <c r="E128" s="329"/>
      <c r="F128" s="330" t="s">
        <v>2385</v>
      </c>
      <c r="G128" s="329"/>
      <c r="H128" s="329" t="s">
        <v>2393</v>
      </c>
      <c r="I128" s="329" t="s">
        <v>2381</v>
      </c>
      <c r="J128" s="329">
        <v>15</v>
      </c>
      <c r="K128" s="349"/>
    </row>
    <row r="129" spans="2:11" ht="15" customHeight="1">
      <c r="B129" s="347"/>
      <c r="C129" s="329" t="s">
        <v>2394</v>
      </c>
      <c r="D129" s="329"/>
      <c r="E129" s="329"/>
      <c r="F129" s="330" t="s">
        <v>2385</v>
      </c>
      <c r="G129" s="329"/>
      <c r="H129" s="329" t="s">
        <v>2395</v>
      </c>
      <c r="I129" s="329" t="s">
        <v>2381</v>
      </c>
      <c r="J129" s="329">
        <v>20</v>
      </c>
      <c r="K129" s="349"/>
    </row>
    <row r="130" spans="2:11" ht="15" customHeight="1">
      <c r="B130" s="347"/>
      <c r="C130" s="329" t="s">
        <v>2396</v>
      </c>
      <c r="D130" s="329"/>
      <c r="E130" s="329"/>
      <c r="F130" s="330" t="s">
        <v>2385</v>
      </c>
      <c r="G130" s="329"/>
      <c r="H130" s="329" t="s">
        <v>2397</v>
      </c>
      <c r="I130" s="329" t="s">
        <v>2381</v>
      </c>
      <c r="J130" s="329">
        <v>20</v>
      </c>
      <c r="K130" s="349"/>
    </row>
    <row r="131" spans="2:11" ht="15" customHeight="1">
      <c r="B131" s="347"/>
      <c r="C131" s="308" t="s">
        <v>2384</v>
      </c>
      <c r="D131" s="308"/>
      <c r="E131" s="308"/>
      <c r="F131" s="327" t="s">
        <v>2385</v>
      </c>
      <c r="G131" s="308"/>
      <c r="H131" s="308" t="s">
        <v>2418</v>
      </c>
      <c r="I131" s="308" t="s">
        <v>2381</v>
      </c>
      <c r="J131" s="308">
        <v>50</v>
      </c>
      <c r="K131" s="349"/>
    </row>
    <row r="132" spans="2:11" ht="15" customHeight="1">
      <c r="B132" s="347"/>
      <c r="C132" s="308" t="s">
        <v>2398</v>
      </c>
      <c r="D132" s="308"/>
      <c r="E132" s="308"/>
      <c r="F132" s="327" t="s">
        <v>2385</v>
      </c>
      <c r="G132" s="308"/>
      <c r="H132" s="308" t="s">
        <v>2418</v>
      </c>
      <c r="I132" s="308" t="s">
        <v>2381</v>
      </c>
      <c r="J132" s="308">
        <v>50</v>
      </c>
      <c r="K132" s="349"/>
    </row>
    <row r="133" spans="2:11" ht="15" customHeight="1">
      <c r="B133" s="347"/>
      <c r="C133" s="308" t="s">
        <v>2404</v>
      </c>
      <c r="D133" s="308"/>
      <c r="E133" s="308"/>
      <c r="F133" s="327" t="s">
        <v>2385</v>
      </c>
      <c r="G133" s="308"/>
      <c r="H133" s="308" t="s">
        <v>2418</v>
      </c>
      <c r="I133" s="308" t="s">
        <v>2381</v>
      </c>
      <c r="J133" s="308">
        <v>50</v>
      </c>
      <c r="K133" s="349"/>
    </row>
    <row r="134" spans="2:11" ht="15" customHeight="1">
      <c r="B134" s="347"/>
      <c r="C134" s="308" t="s">
        <v>2406</v>
      </c>
      <c r="D134" s="308"/>
      <c r="E134" s="308"/>
      <c r="F134" s="327" t="s">
        <v>2385</v>
      </c>
      <c r="G134" s="308"/>
      <c r="H134" s="308" t="s">
        <v>2418</v>
      </c>
      <c r="I134" s="308" t="s">
        <v>2381</v>
      </c>
      <c r="J134" s="308">
        <v>50</v>
      </c>
      <c r="K134" s="349"/>
    </row>
    <row r="135" spans="2:11" ht="15" customHeight="1">
      <c r="B135" s="347"/>
      <c r="C135" s="308" t="s">
        <v>241</v>
      </c>
      <c r="D135" s="308"/>
      <c r="E135" s="308"/>
      <c r="F135" s="327" t="s">
        <v>2385</v>
      </c>
      <c r="G135" s="308"/>
      <c r="H135" s="308" t="s">
        <v>2431</v>
      </c>
      <c r="I135" s="308" t="s">
        <v>2381</v>
      </c>
      <c r="J135" s="308">
        <v>255</v>
      </c>
      <c r="K135" s="349"/>
    </row>
    <row r="136" spans="2:11" ht="15" customHeight="1">
      <c r="B136" s="347"/>
      <c r="C136" s="308" t="s">
        <v>2408</v>
      </c>
      <c r="D136" s="308"/>
      <c r="E136" s="308"/>
      <c r="F136" s="327" t="s">
        <v>2379</v>
      </c>
      <c r="G136" s="308"/>
      <c r="H136" s="308" t="s">
        <v>2432</v>
      </c>
      <c r="I136" s="308" t="s">
        <v>2410</v>
      </c>
      <c r="J136" s="308"/>
      <c r="K136" s="349"/>
    </row>
    <row r="137" spans="2:11" ht="15" customHeight="1">
      <c r="B137" s="347"/>
      <c r="C137" s="308" t="s">
        <v>2411</v>
      </c>
      <c r="D137" s="308"/>
      <c r="E137" s="308"/>
      <c r="F137" s="327" t="s">
        <v>2379</v>
      </c>
      <c r="G137" s="308"/>
      <c r="H137" s="308" t="s">
        <v>2433</v>
      </c>
      <c r="I137" s="308" t="s">
        <v>2413</v>
      </c>
      <c r="J137" s="308"/>
      <c r="K137" s="349"/>
    </row>
    <row r="138" spans="2:11" ht="15" customHeight="1">
      <c r="B138" s="347"/>
      <c r="C138" s="308" t="s">
        <v>2414</v>
      </c>
      <c r="D138" s="308"/>
      <c r="E138" s="308"/>
      <c r="F138" s="327" t="s">
        <v>2379</v>
      </c>
      <c r="G138" s="308"/>
      <c r="H138" s="308" t="s">
        <v>2414</v>
      </c>
      <c r="I138" s="308" t="s">
        <v>2413</v>
      </c>
      <c r="J138" s="308"/>
      <c r="K138" s="349"/>
    </row>
    <row r="139" spans="2:11" ht="15" customHeight="1">
      <c r="B139" s="347"/>
      <c r="C139" s="308" t="s">
        <v>48</v>
      </c>
      <c r="D139" s="308"/>
      <c r="E139" s="308"/>
      <c r="F139" s="327" t="s">
        <v>2379</v>
      </c>
      <c r="G139" s="308"/>
      <c r="H139" s="308" t="s">
        <v>2434</v>
      </c>
      <c r="I139" s="308" t="s">
        <v>2413</v>
      </c>
      <c r="J139" s="308"/>
      <c r="K139" s="349"/>
    </row>
    <row r="140" spans="2:11" ht="15" customHeight="1">
      <c r="B140" s="347"/>
      <c r="C140" s="308" t="s">
        <v>2435</v>
      </c>
      <c r="D140" s="308"/>
      <c r="E140" s="308"/>
      <c r="F140" s="327" t="s">
        <v>2379</v>
      </c>
      <c r="G140" s="308"/>
      <c r="H140" s="308" t="s">
        <v>2436</v>
      </c>
      <c r="I140" s="308" t="s">
        <v>2413</v>
      </c>
      <c r="J140" s="308"/>
      <c r="K140" s="349"/>
    </row>
    <row r="141" spans="2:11" ht="15" customHeight="1">
      <c r="B141" s="350"/>
      <c r="C141" s="351"/>
      <c r="D141" s="351"/>
      <c r="E141" s="351"/>
      <c r="F141" s="351"/>
      <c r="G141" s="351"/>
      <c r="H141" s="351"/>
      <c r="I141" s="351"/>
      <c r="J141" s="351"/>
      <c r="K141" s="352"/>
    </row>
    <row r="142" spans="2:11" ht="18.75" customHeight="1">
      <c r="B142" s="304"/>
      <c r="C142" s="304"/>
      <c r="D142" s="304"/>
      <c r="E142" s="304"/>
      <c r="F142" s="339"/>
      <c r="G142" s="304"/>
      <c r="H142" s="304"/>
      <c r="I142" s="304"/>
      <c r="J142" s="304"/>
      <c r="K142" s="304"/>
    </row>
    <row r="143" spans="2:11" ht="18.75" customHeight="1">
      <c r="B143" s="314"/>
      <c r="C143" s="314"/>
      <c r="D143" s="314"/>
      <c r="E143" s="314"/>
      <c r="F143" s="314"/>
      <c r="G143" s="314"/>
      <c r="H143" s="314"/>
      <c r="I143" s="314"/>
      <c r="J143" s="314"/>
      <c r="K143" s="314"/>
    </row>
    <row r="144" spans="2:11" ht="7.5" customHeight="1">
      <c r="B144" s="315"/>
      <c r="C144" s="316"/>
      <c r="D144" s="316"/>
      <c r="E144" s="316"/>
      <c r="F144" s="316"/>
      <c r="G144" s="316"/>
      <c r="H144" s="316"/>
      <c r="I144" s="316"/>
      <c r="J144" s="316"/>
      <c r="K144" s="317"/>
    </row>
    <row r="145" spans="2:11" ht="45" customHeight="1">
      <c r="B145" s="318"/>
      <c r="C145" s="431" t="s">
        <v>2437</v>
      </c>
      <c r="D145" s="431"/>
      <c r="E145" s="431"/>
      <c r="F145" s="431"/>
      <c r="G145" s="431"/>
      <c r="H145" s="431"/>
      <c r="I145" s="431"/>
      <c r="J145" s="431"/>
      <c r="K145" s="319"/>
    </row>
    <row r="146" spans="2:11" ht="17.25" customHeight="1">
      <c r="B146" s="318"/>
      <c r="C146" s="320" t="s">
        <v>2373</v>
      </c>
      <c r="D146" s="320"/>
      <c r="E146" s="320"/>
      <c r="F146" s="320" t="s">
        <v>2374</v>
      </c>
      <c r="G146" s="321"/>
      <c r="H146" s="320" t="s">
        <v>236</v>
      </c>
      <c r="I146" s="320" t="s">
        <v>67</v>
      </c>
      <c r="J146" s="320" t="s">
        <v>2375</v>
      </c>
      <c r="K146" s="319"/>
    </row>
    <row r="147" spans="2:11" ht="17.25" customHeight="1">
      <c r="B147" s="318"/>
      <c r="C147" s="322" t="s">
        <v>2376</v>
      </c>
      <c r="D147" s="322"/>
      <c r="E147" s="322"/>
      <c r="F147" s="323" t="s">
        <v>2377</v>
      </c>
      <c r="G147" s="324"/>
      <c r="H147" s="322"/>
      <c r="I147" s="322"/>
      <c r="J147" s="322" t="s">
        <v>2378</v>
      </c>
      <c r="K147" s="319"/>
    </row>
    <row r="148" spans="2:11" ht="5.25" customHeight="1">
      <c r="B148" s="328"/>
      <c r="C148" s="325"/>
      <c r="D148" s="325"/>
      <c r="E148" s="325"/>
      <c r="F148" s="325"/>
      <c r="G148" s="326"/>
      <c r="H148" s="325"/>
      <c r="I148" s="325"/>
      <c r="J148" s="325"/>
      <c r="K148" s="349"/>
    </row>
    <row r="149" spans="2:11" ht="15" customHeight="1">
      <c r="B149" s="328"/>
      <c r="C149" s="353" t="s">
        <v>2382</v>
      </c>
      <c r="D149" s="308"/>
      <c r="E149" s="308"/>
      <c r="F149" s="354" t="s">
        <v>2379</v>
      </c>
      <c r="G149" s="308"/>
      <c r="H149" s="353" t="s">
        <v>2418</v>
      </c>
      <c r="I149" s="353" t="s">
        <v>2381</v>
      </c>
      <c r="J149" s="353">
        <v>120</v>
      </c>
      <c r="K149" s="349"/>
    </row>
    <row r="150" spans="2:11" ht="15" customHeight="1">
      <c r="B150" s="328"/>
      <c r="C150" s="353" t="s">
        <v>2427</v>
      </c>
      <c r="D150" s="308"/>
      <c r="E150" s="308"/>
      <c r="F150" s="354" t="s">
        <v>2379</v>
      </c>
      <c r="G150" s="308"/>
      <c r="H150" s="353" t="s">
        <v>2438</v>
      </c>
      <c r="I150" s="353" t="s">
        <v>2381</v>
      </c>
      <c r="J150" s="353" t="s">
        <v>2429</v>
      </c>
      <c r="K150" s="349"/>
    </row>
    <row r="151" spans="2:11" ht="15" customHeight="1">
      <c r="B151" s="328"/>
      <c r="C151" s="353" t="s">
        <v>95</v>
      </c>
      <c r="D151" s="308"/>
      <c r="E151" s="308"/>
      <c r="F151" s="354" t="s">
        <v>2379</v>
      </c>
      <c r="G151" s="308"/>
      <c r="H151" s="353" t="s">
        <v>2439</v>
      </c>
      <c r="I151" s="353" t="s">
        <v>2381</v>
      </c>
      <c r="J151" s="353" t="s">
        <v>2429</v>
      </c>
      <c r="K151" s="349"/>
    </row>
    <row r="152" spans="2:11" ht="15" customHeight="1">
      <c r="B152" s="328"/>
      <c r="C152" s="353" t="s">
        <v>2384</v>
      </c>
      <c r="D152" s="308"/>
      <c r="E152" s="308"/>
      <c r="F152" s="354" t="s">
        <v>2385</v>
      </c>
      <c r="G152" s="308"/>
      <c r="H152" s="353" t="s">
        <v>2418</v>
      </c>
      <c r="I152" s="353" t="s">
        <v>2381</v>
      </c>
      <c r="J152" s="353">
        <v>50</v>
      </c>
      <c r="K152" s="349"/>
    </row>
    <row r="153" spans="2:11" ht="15" customHeight="1">
      <c r="B153" s="328"/>
      <c r="C153" s="353" t="s">
        <v>2387</v>
      </c>
      <c r="D153" s="308"/>
      <c r="E153" s="308"/>
      <c r="F153" s="354" t="s">
        <v>2379</v>
      </c>
      <c r="G153" s="308"/>
      <c r="H153" s="353" t="s">
        <v>2418</v>
      </c>
      <c r="I153" s="353" t="s">
        <v>2389</v>
      </c>
      <c r="J153" s="353"/>
      <c r="K153" s="349"/>
    </row>
    <row r="154" spans="2:11" ht="15" customHeight="1">
      <c r="B154" s="328"/>
      <c r="C154" s="353" t="s">
        <v>2398</v>
      </c>
      <c r="D154" s="308"/>
      <c r="E154" s="308"/>
      <c r="F154" s="354" t="s">
        <v>2385</v>
      </c>
      <c r="G154" s="308"/>
      <c r="H154" s="353" t="s">
        <v>2418</v>
      </c>
      <c r="I154" s="353" t="s">
        <v>2381</v>
      </c>
      <c r="J154" s="353">
        <v>50</v>
      </c>
      <c r="K154" s="349"/>
    </row>
    <row r="155" spans="2:11" ht="15" customHeight="1">
      <c r="B155" s="328"/>
      <c r="C155" s="353" t="s">
        <v>2406</v>
      </c>
      <c r="D155" s="308"/>
      <c r="E155" s="308"/>
      <c r="F155" s="354" t="s">
        <v>2385</v>
      </c>
      <c r="G155" s="308"/>
      <c r="H155" s="353" t="s">
        <v>2418</v>
      </c>
      <c r="I155" s="353" t="s">
        <v>2381</v>
      </c>
      <c r="J155" s="353">
        <v>50</v>
      </c>
      <c r="K155" s="349"/>
    </row>
    <row r="156" spans="2:11" ht="15" customHeight="1">
      <c r="B156" s="328"/>
      <c r="C156" s="353" t="s">
        <v>2404</v>
      </c>
      <c r="D156" s="308"/>
      <c r="E156" s="308"/>
      <c r="F156" s="354" t="s">
        <v>2385</v>
      </c>
      <c r="G156" s="308"/>
      <c r="H156" s="353" t="s">
        <v>2418</v>
      </c>
      <c r="I156" s="353" t="s">
        <v>2381</v>
      </c>
      <c r="J156" s="353">
        <v>50</v>
      </c>
      <c r="K156" s="349"/>
    </row>
    <row r="157" spans="2:11" ht="15" customHeight="1">
      <c r="B157" s="328"/>
      <c r="C157" s="353" t="s">
        <v>221</v>
      </c>
      <c r="D157" s="308"/>
      <c r="E157" s="308"/>
      <c r="F157" s="354" t="s">
        <v>2379</v>
      </c>
      <c r="G157" s="308"/>
      <c r="H157" s="353" t="s">
        <v>2440</v>
      </c>
      <c r="I157" s="353" t="s">
        <v>2381</v>
      </c>
      <c r="J157" s="353" t="s">
        <v>2441</v>
      </c>
      <c r="K157" s="349"/>
    </row>
    <row r="158" spans="2:11" ht="15" customHeight="1">
      <c r="B158" s="328"/>
      <c r="C158" s="353" t="s">
        <v>2442</v>
      </c>
      <c r="D158" s="308"/>
      <c r="E158" s="308"/>
      <c r="F158" s="354" t="s">
        <v>2379</v>
      </c>
      <c r="G158" s="308"/>
      <c r="H158" s="353" t="s">
        <v>2443</v>
      </c>
      <c r="I158" s="353" t="s">
        <v>2413</v>
      </c>
      <c r="J158" s="353"/>
      <c r="K158" s="349"/>
    </row>
    <row r="159" spans="2:11" ht="15" customHeight="1">
      <c r="B159" s="355"/>
      <c r="C159" s="337"/>
      <c r="D159" s="337"/>
      <c r="E159" s="337"/>
      <c r="F159" s="337"/>
      <c r="G159" s="337"/>
      <c r="H159" s="337"/>
      <c r="I159" s="337"/>
      <c r="J159" s="337"/>
      <c r="K159" s="356"/>
    </row>
    <row r="160" spans="2:11" ht="18.75" customHeight="1">
      <c r="B160" s="304"/>
      <c r="C160" s="308"/>
      <c r="D160" s="308"/>
      <c r="E160" s="308"/>
      <c r="F160" s="327"/>
      <c r="G160" s="308"/>
      <c r="H160" s="308"/>
      <c r="I160" s="308"/>
      <c r="J160" s="308"/>
      <c r="K160" s="304"/>
    </row>
    <row r="161" spans="2:11" ht="18.75" customHeight="1">
      <c r="B161" s="314"/>
      <c r="C161" s="314"/>
      <c r="D161" s="314"/>
      <c r="E161" s="314"/>
      <c r="F161" s="314"/>
      <c r="G161" s="314"/>
      <c r="H161" s="314"/>
      <c r="I161" s="314"/>
      <c r="J161" s="314"/>
      <c r="K161" s="314"/>
    </row>
    <row r="162" spans="2:11" ht="7.5" customHeight="1">
      <c r="B162" s="296"/>
      <c r="C162" s="297"/>
      <c r="D162" s="297"/>
      <c r="E162" s="297"/>
      <c r="F162" s="297"/>
      <c r="G162" s="297"/>
      <c r="H162" s="297"/>
      <c r="I162" s="297"/>
      <c r="J162" s="297"/>
      <c r="K162" s="298"/>
    </row>
    <row r="163" spans="2:11" ht="45" customHeight="1">
      <c r="B163" s="299"/>
      <c r="C163" s="426" t="s">
        <v>2444</v>
      </c>
      <c r="D163" s="426"/>
      <c r="E163" s="426"/>
      <c r="F163" s="426"/>
      <c r="G163" s="426"/>
      <c r="H163" s="426"/>
      <c r="I163" s="426"/>
      <c r="J163" s="426"/>
      <c r="K163" s="300"/>
    </row>
    <row r="164" spans="2:11" ht="17.25" customHeight="1">
      <c r="B164" s="299"/>
      <c r="C164" s="320" t="s">
        <v>2373</v>
      </c>
      <c r="D164" s="320"/>
      <c r="E164" s="320"/>
      <c r="F164" s="320" t="s">
        <v>2374</v>
      </c>
      <c r="G164" s="357"/>
      <c r="H164" s="358" t="s">
        <v>236</v>
      </c>
      <c r="I164" s="358" t="s">
        <v>67</v>
      </c>
      <c r="J164" s="320" t="s">
        <v>2375</v>
      </c>
      <c r="K164" s="300"/>
    </row>
    <row r="165" spans="2:11" ht="17.25" customHeight="1">
      <c r="B165" s="301"/>
      <c r="C165" s="322" t="s">
        <v>2376</v>
      </c>
      <c r="D165" s="322"/>
      <c r="E165" s="322"/>
      <c r="F165" s="323" t="s">
        <v>2377</v>
      </c>
      <c r="G165" s="359"/>
      <c r="H165" s="360"/>
      <c r="I165" s="360"/>
      <c r="J165" s="322" t="s">
        <v>2378</v>
      </c>
      <c r="K165" s="302"/>
    </row>
    <row r="166" spans="2:11" ht="5.25" customHeight="1">
      <c r="B166" s="328"/>
      <c r="C166" s="325"/>
      <c r="D166" s="325"/>
      <c r="E166" s="325"/>
      <c r="F166" s="325"/>
      <c r="G166" s="326"/>
      <c r="H166" s="325"/>
      <c r="I166" s="325"/>
      <c r="J166" s="325"/>
      <c r="K166" s="349"/>
    </row>
    <row r="167" spans="2:11" ht="15" customHeight="1">
      <c r="B167" s="328"/>
      <c r="C167" s="308" t="s">
        <v>2382</v>
      </c>
      <c r="D167" s="308"/>
      <c r="E167" s="308"/>
      <c r="F167" s="327" t="s">
        <v>2379</v>
      </c>
      <c r="G167" s="308"/>
      <c r="H167" s="308" t="s">
        <v>2418</v>
      </c>
      <c r="I167" s="308" t="s">
        <v>2381</v>
      </c>
      <c r="J167" s="308">
        <v>120</v>
      </c>
      <c r="K167" s="349"/>
    </row>
    <row r="168" spans="2:11" ht="15" customHeight="1">
      <c r="B168" s="328"/>
      <c r="C168" s="308" t="s">
        <v>2427</v>
      </c>
      <c r="D168" s="308"/>
      <c r="E168" s="308"/>
      <c r="F168" s="327" t="s">
        <v>2379</v>
      </c>
      <c r="G168" s="308"/>
      <c r="H168" s="308" t="s">
        <v>2428</v>
      </c>
      <c r="I168" s="308" t="s">
        <v>2381</v>
      </c>
      <c r="J168" s="308" t="s">
        <v>2429</v>
      </c>
      <c r="K168" s="349"/>
    </row>
    <row r="169" spans="2:11" ht="15" customHeight="1">
      <c r="B169" s="328"/>
      <c r="C169" s="308" t="s">
        <v>95</v>
      </c>
      <c r="D169" s="308"/>
      <c r="E169" s="308"/>
      <c r="F169" s="327" t="s">
        <v>2379</v>
      </c>
      <c r="G169" s="308"/>
      <c r="H169" s="308" t="s">
        <v>2445</v>
      </c>
      <c r="I169" s="308" t="s">
        <v>2381</v>
      </c>
      <c r="J169" s="308" t="s">
        <v>2429</v>
      </c>
      <c r="K169" s="349"/>
    </row>
    <row r="170" spans="2:11" ht="15" customHeight="1">
      <c r="B170" s="328"/>
      <c r="C170" s="308" t="s">
        <v>2384</v>
      </c>
      <c r="D170" s="308"/>
      <c r="E170" s="308"/>
      <c r="F170" s="327" t="s">
        <v>2385</v>
      </c>
      <c r="G170" s="308"/>
      <c r="H170" s="308" t="s">
        <v>2445</v>
      </c>
      <c r="I170" s="308" t="s">
        <v>2381</v>
      </c>
      <c r="J170" s="308">
        <v>50</v>
      </c>
      <c r="K170" s="349"/>
    </row>
    <row r="171" spans="2:11" ht="15" customHeight="1">
      <c r="B171" s="328"/>
      <c r="C171" s="308" t="s">
        <v>2387</v>
      </c>
      <c r="D171" s="308"/>
      <c r="E171" s="308"/>
      <c r="F171" s="327" t="s">
        <v>2379</v>
      </c>
      <c r="G171" s="308"/>
      <c r="H171" s="308" t="s">
        <v>2445</v>
      </c>
      <c r="I171" s="308" t="s">
        <v>2389</v>
      </c>
      <c r="J171" s="308"/>
      <c r="K171" s="349"/>
    </row>
    <row r="172" spans="2:11" ht="15" customHeight="1">
      <c r="B172" s="328"/>
      <c r="C172" s="308" t="s">
        <v>2398</v>
      </c>
      <c r="D172" s="308"/>
      <c r="E172" s="308"/>
      <c r="F172" s="327" t="s">
        <v>2385</v>
      </c>
      <c r="G172" s="308"/>
      <c r="H172" s="308" t="s">
        <v>2445</v>
      </c>
      <c r="I172" s="308" t="s">
        <v>2381</v>
      </c>
      <c r="J172" s="308">
        <v>50</v>
      </c>
      <c r="K172" s="349"/>
    </row>
    <row r="173" spans="2:11" ht="15" customHeight="1">
      <c r="B173" s="328"/>
      <c r="C173" s="308" t="s">
        <v>2406</v>
      </c>
      <c r="D173" s="308"/>
      <c r="E173" s="308"/>
      <c r="F173" s="327" t="s">
        <v>2385</v>
      </c>
      <c r="G173" s="308"/>
      <c r="H173" s="308" t="s">
        <v>2445</v>
      </c>
      <c r="I173" s="308" t="s">
        <v>2381</v>
      </c>
      <c r="J173" s="308">
        <v>50</v>
      </c>
      <c r="K173" s="349"/>
    </row>
    <row r="174" spans="2:11" ht="15" customHeight="1">
      <c r="B174" s="328"/>
      <c r="C174" s="308" t="s">
        <v>2404</v>
      </c>
      <c r="D174" s="308"/>
      <c r="E174" s="308"/>
      <c r="F174" s="327" t="s">
        <v>2385</v>
      </c>
      <c r="G174" s="308"/>
      <c r="H174" s="308" t="s">
        <v>2445</v>
      </c>
      <c r="I174" s="308" t="s">
        <v>2381</v>
      </c>
      <c r="J174" s="308">
        <v>50</v>
      </c>
      <c r="K174" s="349"/>
    </row>
    <row r="175" spans="2:11" ht="15" customHeight="1">
      <c r="B175" s="328"/>
      <c r="C175" s="308" t="s">
        <v>235</v>
      </c>
      <c r="D175" s="308"/>
      <c r="E175" s="308"/>
      <c r="F175" s="327" t="s">
        <v>2379</v>
      </c>
      <c r="G175" s="308"/>
      <c r="H175" s="308" t="s">
        <v>2446</v>
      </c>
      <c r="I175" s="308" t="s">
        <v>2447</v>
      </c>
      <c r="J175" s="308"/>
      <c r="K175" s="349"/>
    </row>
    <row r="176" spans="2:11" ht="15" customHeight="1">
      <c r="B176" s="328"/>
      <c r="C176" s="308" t="s">
        <v>67</v>
      </c>
      <c r="D176" s="308"/>
      <c r="E176" s="308"/>
      <c r="F176" s="327" t="s">
        <v>2379</v>
      </c>
      <c r="G176" s="308"/>
      <c r="H176" s="308" t="s">
        <v>2448</v>
      </c>
      <c r="I176" s="308" t="s">
        <v>2449</v>
      </c>
      <c r="J176" s="308">
        <v>1</v>
      </c>
      <c r="K176" s="349"/>
    </row>
    <row r="177" spans="2:11" ht="15" customHeight="1">
      <c r="B177" s="328"/>
      <c r="C177" s="308" t="s">
        <v>63</v>
      </c>
      <c r="D177" s="308"/>
      <c r="E177" s="308"/>
      <c r="F177" s="327" t="s">
        <v>2379</v>
      </c>
      <c r="G177" s="308"/>
      <c r="H177" s="308" t="s">
        <v>2450</v>
      </c>
      <c r="I177" s="308" t="s">
        <v>2381</v>
      </c>
      <c r="J177" s="308">
        <v>20</v>
      </c>
      <c r="K177" s="349"/>
    </row>
    <row r="178" spans="2:11" ht="15" customHeight="1">
      <c r="B178" s="328"/>
      <c r="C178" s="308" t="s">
        <v>236</v>
      </c>
      <c r="D178" s="308"/>
      <c r="E178" s="308"/>
      <c r="F178" s="327" t="s">
        <v>2379</v>
      </c>
      <c r="G178" s="308"/>
      <c r="H178" s="308" t="s">
        <v>2451</v>
      </c>
      <c r="I178" s="308" t="s">
        <v>2381</v>
      </c>
      <c r="J178" s="308">
        <v>255</v>
      </c>
      <c r="K178" s="349"/>
    </row>
    <row r="179" spans="2:11" ht="15" customHeight="1">
      <c r="B179" s="328"/>
      <c r="C179" s="308" t="s">
        <v>237</v>
      </c>
      <c r="D179" s="308"/>
      <c r="E179" s="308"/>
      <c r="F179" s="327" t="s">
        <v>2379</v>
      </c>
      <c r="G179" s="308"/>
      <c r="H179" s="308" t="s">
        <v>2344</v>
      </c>
      <c r="I179" s="308" t="s">
        <v>2381</v>
      </c>
      <c r="J179" s="308">
        <v>10</v>
      </c>
      <c r="K179" s="349"/>
    </row>
    <row r="180" spans="2:11" ht="15" customHeight="1">
      <c r="B180" s="328"/>
      <c r="C180" s="308" t="s">
        <v>238</v>
      </c>
      <c r="D180" s="308"/>
      <c r="E180" s="308"/>
      <c r="F180" s="327" t="s">
        <v>2379</v>
      </c>
      <c r="G180" s="308"/>
      <c r="H180" s="308" t="s">
        <v>2452</v>
      </c>
      <c r="I180" s="308" t="s">
        <v>2413</v>
      </c>
      <c r="J180" s="308"/>
      <c r="K180" s="349"/>
    </row>
    <row r="181" spans="2:11" ht="15" customHeight="1">
      <c r="B181" s="328"/>
      <c r="C181" s="308" t="s">
        <v>2453</v>
      </c>
      <c r="D181" s="308"/>
      <c r="E181" s="308"/>
      <c r="F181" s="327" t="s">
        <v>2379</v>
      </c>
      <c r="G181" s="308"/>
      <c r="H181" s="308" t="s">
        <v>2454</v>
      </c>
      <c r="I181" s="308" t="s">
        <v>2413</v>
      </c>
      <c r="J181" s="308"/>
      <c r="K181" s="349"/>
    </row>
    <row r="182" spans="2:11" ht="15" customHeight="1">
      <c r="B182" s="328"/>
      <c r="C182" s="308" t="s">
        <v>2442</v>
      </c>
      <c r="D182" s="308"/>
      <c r="E182" s="308"/>
      <c r="F182" s="327" t="s">
        <v>2379</v>
      </c>
      <c r="G182" s="308"/>
      <c r="H182" s="308" t="s">
        <v>2455</v>
      </c>
      <c r="I182" s="308" t="s">
        <v>2413</v>
      </c>
      <c r="J182" s="308"/>
      <c r="K182" s="349"/>
    </row>
    <row r="183" spans="2:11" ht="15" customHeight="1">
      <c r="B183" s="328"/>
      <c r="C183" s="308" t="s">
        <v>240</v>
      </c>
      <c r="D183" s="308"/>
      <c r="E183" s="308"/>
      <c r="F183" s="327" t="s">
        <v>2385</v>
      </c>
      <c r="G183" s="308"/>
      <c r="H183" s="308" t="s">
        <v>2456</v>
      </c>
      <c r="I183" s="308" t="s">
        <v>2381</v>
      </c>
      <c r="J183" s="308">
        <v>50</v>
      </c>
      <c r="K183" s="349"/>
    </row>
    <row r="184" spans="2:11" ht="15" customHeight="1">
      <c r="B184" s="328"/>
      <c r="C184" s="308" t="s">
        <v>2457</v>
      </c>
      <c r="D184" s="308"/>
      <c r="E184" s="308"/>
      <c r="F184" s="327" t="s">
        <v>2385</v>
      </c>
      <c r="G184" s="308"/>
      <c r="H184" s="308" t="s">
        <v>2458</v>
      </c>
      <c r="I184" s="308" t="s">
        <v>2459</v>
      </c>
      <c r="J184" s="308"/>
      <c r="K184" s="349"/>
    </row>
    <row r="185" spans="2:11" ht="15" customHeight="1">
      <c r="B185" s="328"/>
      <c r="C185" s="308" t="s">
        <v>2460</v>
      </c>
      <c r="D185" s="308"/>
      <c r="E185" s="308"/>
      <c r="F185" s="327" t="s">
        <v>2385</v>
      </c>
      <c r="G185" s="308"/>
      <c r="H185" s="308" t="s">
        <v>2461</v>
      </c>
      <c r="I185" s="308" t="s">
        <v>2459</v>
      </c>
      <c r="J185" s="308"/>
      <c r="K185" s="349"/>
    </row>
    <row r="186" spans="2:11" ht="15" customHeight="1">
      <c r="B186" s="328"/>
      <c r="C186" s="308" t="s">
        <v>2462</v>
      </c>
      <c r="D186" s="308"/>
      <c r="E186" s="308"/>
      <c r="F186" s="327" t="s">
        <v>2385</v>
      </c>
      <c r="G186" s="308"/>
      <c r="H186" s="308" t="s">
        <v>2463</v>
      </c>
      <c r="I186" s="308" t="s">
        <v>2459</v>
      </c>
      <c r="J186" s="308"/>
      <c r="K186" s="349"/>
    </row>
    <row r="187" spans="2:11" ht="15" customHeight="1">
      <c r="B187" s="328"/>
      <c r="C187" s="361" t="s">
        <v>2464</v>
      </c>
      <c r="D187" s="308"/>
      <c r="E187" s="308"/>
      <c r="F187" s="327" t="s">
        <v>2385</v>
      </c>
      <c r="G187" s="308"/>
      <c r="H187" s="308" t="s">
        <v>2465</v>
      </c>
      <c r="I187" s="308" t="s">
        <v>2466</v>
      </c>
      <c r="J187" s="362" t="s">
        <v>2467</v>
      </c>
      <c r="K187" s="349"/>
    </row>
    <row r="188" spans="2:11" ht="15" customHeight="1">
      <c r="B188" s="328"/>
      <c r="C188" s="313" t="s">
        <v>52</v>
      </c>
      <c r="D188" s="308"/>
      <c r="E188" s="308"/>
      <c r="F188" s="327" t="s">
        <v>2379</v>
      </c>
      <c r="G188" s="308"/>
      <c r="H188" s="304" t="s">
        <v>2468</v>
      </c>
      <c r="I188" s="308" t="s">
        <v>2469</v>
      </c>
      <c r="J188" s="308"/>
      <c r="K188" s="349"/>
    </row>
    <row r="189" spans="2:11" ht="15" customHeight="1">
      <c r="B189" s="328"/>
      <c r="C189" s="313" t="s">
        <v>2470</v>
      </c>
      <c r="D189" s="308"/>
      <c r="E189" s="308"/>
      <c r="F189" s="327" t="s">
        <v>2379</v>
      </c>
      <c r="G189" s="308"/>
      <c r="H189" s="308" t="s">
        <v>2471</v>
      </c>
      <c r="I189" s="308" t="s">
        <v>2413</v>
      </c>
      <c r="J189" s="308"/>
      <c r="K189" s="349"/>
    </row>
    <row r="190" spans="2:11" ht="15" customHeight="1">
      <c r="B190" s="328"/>
      <c r="C190" s="313" t="s">
        <v>2472</v>
      </c>
      <c r="D190" s="308"/>
      <c r="E190" s="308"/>
      <c r="F190" s="327" t="s">
        <v>2379</v>
      </c>
      <c r="G190" s="308"/>
      <c r="H190" s="308" t="s">
        <v>2473</v>
      </c>
      <c r="I190" s="308" t="s">
        <v>2413</v>
      </c>
      <c r="J190" s="308"/>
      <c r="K190" s="349"/>
    </row>
    <row r="191" spans="2:11" ht="15" customHeight="1">
      <c r="B191" s="328"/>
      <c r="C191" s="313" t="s">
        <v>2474</v>
      </c>
      <c r="D191" s="308"/>
      <c r="E191" s="308"/>
      <c r="F191" s="327" t="s">
        <v>2385</v>
      </c>
      <c r="G191" s="308"/>
      <c r="H191" s="308" t="s">
        <v>2475</v>
      </c>
      <c r="I191" s="308" t="s">
        <v>2413</v>
      </c>
      <c r="J191" s="308"/>
      <c r="K191" s="349"/>
    </row>
    <row r="192" spans="2:11" ht="15" customHeight="1">
      <c r="B192" s="355"/>
      <c r="C192" s="363"/>
      <c r="D192" s="337"/>
      <c r="E192" s="337"/>
      <c r="F192" s="337"/>
      <c r="G192" s="337"/>
      <c r="H192" s="337"/>
      <c r="I192" s="337"/>
      <c r="J192" s="337"/>
      <c r="K192" s="356"/>
    </row>
    <row r="193" spans="2:11" ht="18.75" customHeight="1">
      <c r="B193" s="304"/>
      <c r="C193" s="308"/>
      <c r="D193" s="308"/>
      <c r="E193" s="308"/>
      <c r="F193" s="327"/>
      <c r="G193" s="308"/>
      <c r="H193" s="308"/>
      <c r="I193" s="308"/>
      <c r="J193" s="308"/>
      <c r="K193" s="304"/>
    </row>
    <row r="194" spans="2:11" ht="18.75" customHeight="1">
      <c r="B194" s="304"/>
      <c r="C194" s="308"/>
      <c r="D194" s="308"/>
      <c r="E194" s="308"/>
      <c r="F194" s="327"/>
      <c r="G194" s="308"/>
      <c r="H194" s="308"/>
      <c r="I194" s="308"/>
      <c r="J194" s="308"/>
      <c r="K194" s="304"/>
    </row>
    <row r="195" spans="2:11" ht="18.75" customHeight="1">
      <c r="B195" s="314"/>
      <c r="C195" s="314"/>
      <c r="D195" s="314"/>
      <c r="E195" s="314"/>
      <c r="F195" s="314"/>
      <c r="G195" s="314"/>
      <c r="H195" s="314"/>
      <c r="I195" s="314"/>
      <c r="J195" s="314"/>
      <c r="K195" s="314"/>
    </row>
    <row r="196" spans="2:11">
      <c r="B196" s="296"/>
      <c r="C196" s="297"/>
      <c r="D196" s="297"/>
      <c r="E196" s="297"/>
      <c r="F196" s="297"/>
      <c r="G196" s="297"/>
      <c r="H196" s="297"/>
      <c r="I196" s="297"/>
      <c r="J196" s="297"/>
      <c r="K196" s="298"/>
    </row>
    <row r="197" spans="2:11" ht="21">
      <c r="B197" s="299"/>
      <c r="C197" s="426" t="s">
        <v>2476</v>
      </c>
      <c r="D197" s="426"/>
      <c r="E197" s="426"/>
      <c r="F197" s="426"/>
      <c r="G197" s="426"/>
      <c r="H197" s="426"/>
      <c r="I197" s="426"/>
      <c r="J197" s="426"/>
      <c r="K197" s="300"/>
    </row>
    <row r="198" spans="2:11" ht="25.5" customHeight="1">
      <c r="B198" s="299"/>
      <c r="C198" s="364" t="s">
        <v>2477</v>
      </c>
      <c r="D198" s="364"/>
      <c r="E198" s="364"/>
      <c r="F198" s="364" t="s">
        <v>2478</v>
      </c>
      <c r="G198" s="365"/>
      <c r="H198" s="432" t="s">
        <v>2479</v>
      </c>
      <c r="I198" s="432"/>
      <c r="J198" s="432"/>
      <c r="K198" s="300"/>
    </row>
    <row r="199" spans="2:11" ht="5.25" customHeight="1">
      <c r="B199" s="328"/>
      <c r="C199" s="325"/>
      <c r="D199" s="325"/>
      <c r="E199" s="325"/>
      <c r="F199" s="325"/>
      <c r="G199" s="308"/>
      <c r="H199" s="325"/>
      <c r="I199" s="325"/>
      <c r="J199" s="325"/>
      <c r="K199" s="349"/>
    </row>
    <row r="200" spans="2:11" ht="15" customHeight="1">
      <c r="B200" s="328"/>
      <c r="C200" s="308" t="s">
        <v>2469</v>
      </c>
      <c r="D200" s="308"/>
      <c r="E200" s="308"/>
      <c r="F200" s="327" t="s">
        <v>53</v>
      </c>
      <c r="G200" s="308"/>
      <c r="H200" s="428" t="s">
        <v>2480</v>
      </c>
      <c r="I200" s="428"/>
      <c r="J200" s="428"/>
      <c r="K200" s="349"/>
    </row>
    <row r="201" spans="2:11" ht="15" customHeight="1">
      <c r="B201" s="328"/>
      <c r="C201" s="334"/>
      <c r="D201" s="308"/>
      <c r="E201" s="308"/>
      <c r="F201" s="327" t="s">
        <v>54</v>
      </c>
      <c r="G201" s="308"/>
      <c r="H201" s="428" t="s">
        <v>2481</v>
      </c>
      <c r="I201" s="428"/>
      <c r="J201" s="428"/>
      <c r="K201" s="349"/>
    </row>
    <row r="202" spans="2:11" ht="15" customHeight="1">
      <c r="B202" s="328"/>
      <c r="C202" s="334"/>
      <c r="D202" s="308"/>
      <c r="E202" s="308"/>
      <c r="F202" s="327" t="s">
        <v>57</v>
      </c>
      <c r="G202" s="308"/>
      <c r="H202" s="428" t="s">
        <v>2482</v>
      </c>
      <c r="I202" s="428"/>
      <c r="J202" s="428"/>
      <c r="K202" s="349"/>
    </row>
    <row r="203" spans="2:11" ht="15" customHeight="1">
      <c r="B203" s="328"/>
      <c r="C203" s="308"/>
      <c r="D203" s="308"/>
      <c r="E203" s="308"/>
      <c r="F203" s="327" t="s">
        <v>55</v>
      </c>
      <c r="G203" s="308"/>
      <c r="H203" s="428" t="s">
        <v>2483</v>
      </c>
      <c r="I203" s="428"/>
      <c r="J203" s="428"/>
      <c r="K203" s="349"/>
    </row>
    <row r="204" spans="2:11" ht="15" customHeight="1">
      <c r="B204" s="328"/>
      <c r="C204" s="308"/>
      <c r="D204" s="308"/>
      <c r="E204" s="308"/>
      <c r="F204" s="327" t="s">
        <v>56</v>
      </c>
      <c r="G204" s="308"/>
      <c r="H204" s="428" t="s">
        <v>2484</v>
      </c>
      <c r="I204" s="428"/>
      <c r="J204" s="428"/>
      <c r="K204" s="349"/>
    </row>
    <row r="205" spans="2:11" ht="15" customHeight="1">
      <c r="B205" s="328"/>
      <c r="C205" s="308"/>
      <c r="D205" s="308"/>
      <c r="E205" s="308"/>
      <c r="F205" s="327"/>
      <c r="G205" s="308"/>
      <c r="H205" s="308"/>
      <c r="I205" s="308"/>
      <c r="J205" s="308"/>
      <c r="K205" s="349"/>
    </row>
    <row r="206" spans="2:11" ht="15" customHeight="1">
      <c r="B206" s="328"/>
      <c r="C206" s="308" t="s">
        <v>2425</v>
      </c>
      <c r="D206" s="308"/>
      <c r="E206" s="308"/>
      <c r="F206" s="327" t="s">
        <v>2323</v>
      </c>
      <c r="G206" s="308"/>
      <c r="H206" s="428" t="s">
        <v>2485</v>
      </c>
      <c r="I206" s="428"/>
      <c r="J206" s="428"/>
      <c r="K206" s="349"/>
    </row>
    <row r="207" spans="2:11" ht="15" customHeight="1">
      <c r="B207" s="328"/>
      <c r="C207" s="334"/>
      <c r="D207" s="308"/>
      <c r="E207" s="308"/>
      <c r="F207" s="327" t="s">
        <v>2326</v>
      </c>
      <c r="G207" s="308"/>
      <c r="H207" s="428" t="s">
        <v>2327</v>
      </c>
      <c r="I207" s="428"/>
      <c r="J207" s="428"/>
      <c r="K207" s="349"/>
    </row>
    <row r="208" spans="2:11" ht="15" customHeight="1">
      <c r="B208" s="328"/>
      <c r="C208" s="308"/>
      <c r="D208" s="308"/>
      <c r="E208" s="308"/>
      <c r="F208" s="327" t="s">
        <v>89</v>
      </c>
      <c r="G208" s="308"/>
      <c r="H208" s="428" t="s">
        <v>2486</v>
      </c>
      <c r="I208" s="428"/>
      <c r="J208" s="428"/>
      <c r="K208" s="349"/>
    </row>
    <row r="209" spans="2:11" ht="15" customHeight="1">
      <c r="B209" s="366"/>
      <c r="C209" s="334"/>
      <c r="D209" s="334"/>
      <c r="E209" s="334"/>
      <c r="F209" s="327" t="s">
        <v>136</v>
      </c>
      <c r="G209" s="313"/>
      <c r="H209" s="427" t="s">
        <v>2328</v>
      </c>
      <c r="I209" s="427"/>
      <c r="J209" s="427"/>
      <c r="K209" s="367"/>
    </row>
    <row r="210" spans="2:11" ht="15" customHeight="1">
      <c r="B210" s="366"/>
      <c r="C210" s="334"/>
      <c r="D210" s="334"/>
      <c r="E210" s="334"/>
      <c r="F210" s="327" t="s">
        <v>2170</v>
      </c>
      <c r="G210" s="313"/>
      <c r="H210" s="427" t="s">
        <v>2487</v>
      </c>
      <c r="I210" s="427"/>
      <c r="J210" s="427"/>
      <c r="K210" s="367"/>
    </row>
    <row r="211" spans="2:11" ht="15" customHeight="1">
      <c r="B211" s="366"/>
      <c r="C211" s="334"/>
      <c r="D211" s="334"/>
      <c r="E211" s="334"/>
      <c r="F211" s="368"/>
      <c r="G211" s="313"/>
      <c r="H211" s="369"/>
      <c r="I211" s="369"/>
      <c r="J211" s="369"/>
      <c r="K211" s="367"/>
    </row>
    <row r="212" spans="2:11" ht="15" customHeight="1">
      <c r="B212" s="366"/>
      <c r="C212" s="308" t="s">
        <v>2449</v>
      </c>
      <c r="D212" s="334"/>
      <c r="E212" s="334"/>
      <c r="F212" s="327">
        <v>1</v>
      </c>
      <c r="G212" s="313"/>
      <c r="H212" s="427" t="s">
        <v>2488</v>
      </c>
      <c r="I212" s="427"/>
      <c r="J212" s="427"/>
      <c r="K212" s="367"/>
    </row>
    <row r="213" spans="2:11" ht="15" customHeight="1">
      <c r="B213" s="366"/>
      <c r="C213" s="334"/>
      <c r="D213" s="334"/>
      <c r="E213" s="334"/>
      <c r="F213" s="327">
        <v>2</v>
      </c>
      <c r="G213" s="313"/>
      <c r="H213" s="427" t="s">
        <v>2489</v>
      </c>
      <c r="I213" s="427"/>
      <c r="J213" s="427"/>
      <c r="K213" s="367"/>
    </row>
    <row r="214" spans="2:11" ht="15" customHeight="1">
      <c r="B214" s="366"/>
      <c r="C214" s="334"/>
      <c r="D214" s="334"/>
      <c r="E214" s="334"/>
      <c r="F214" s="327">
        <v>3</v>
      </c>
      <c r="G214" s="313"/>
      <c r="H214" s="427" t="s">
        <v>2490</v>
      </c>
      <c r="I214" s="427"/>
      <c r="J214" s="427"/>
      <c r="K214" s="367"/>
    </row>
    <row r="215" spans="2:11" ht="15" customHeight="1">
      <c r="B215" s="366"/>
      <c r="C215" s="334"/>
      <c r="D215" s="334"/>
      <c r="E215" s="334"/>
      <c r="F215" s="327">
        <v>4</v>
      </c>
      <c r="G215" s="313"/>
      <c r="H215" s="427" t="s">
        <v>2491</v>
      </c>
      <c r="I215" s="427"/>
      <c r="J215" s="427"/>
      <c r="K215" s="367"/>
    </row>
    <row r="216" spans="2:11" ht="12.75" customHeight="1">
      <c r="B216" s="370"/>
      <c r="C216" s="371"/>
      <c r="D216" s="371"/>
      <c r="E216" s="371"/>
      <c r="F216" s="371"/>
      <c r="G216" s="371"/>
      <c r="H216" s="371"/>
      <c r="I216" s="371"/>
      <c r="J216" s="371"/>
      <c r="K216" s="372"/>
    </row>
  </sheetData>
  <sheetProtection password="CC35" sheet="1" objects="1" scenarios="1" formatCells="0" formatColumns="0" formatRows="0" sort="0" autoFilter="0"/>
  <mergeCells count="77">
    <mergeCell ref="C3:J3"/>
    <mergeCell ref="C4:J4"/>
    <mergeCell ref="C6:J6"/>
    <mergeCell ref="C7:J7"/>
    <mergeCell ref="D11:J11"/>
    <mergeCell ref="D14:J14"/>
    <mergeCell ref="D15:J15"/>
    <mergeCell ref="F16:J16"/>
    <mergeCell ref="F17:J17"/>
    <mergeCell ref="C9:J9"/>
    <mergeCell ref="D10:J10"/>
    <mergeCell ref="D13:J13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619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101</v>
      </c>
      <c r="AZ2" s="127" t="s">
        <v>166</v>
      </c>
      <c r="BA2" s="127" t="s">
        <v>81</v>
      </c>
      <c r="BB2" s="127" t="s">
        <v>81</v>
      </c>
      <c r="BC2" s="127" t="s">
        <v>167</v>
      </c>
      <c r="BD2" s="127" t="s">
        <v>92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  <c r="AZ3" s="127" t="s">
        <v>168</v>
      </c>
      <c r="BA3" s="127" t="s">
        <v>81</v>
      </c>
      <c r="BB3" s="127" t="s">
        <v>81</v>
      </c>
      <c r="BC3" s="127" t="s">
        <v>169</v>
      </c>
      <c r="BD3" s="127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  <c r="AZ4" s="127" t="s">
        <v>171</v>
      </c>
      <c r="BA4" s="127" t="s">
        <v>81</v>
      </c>
      <c r="BB4" s="127" t="s">
        <v>81</v>
      </c>
      <c r="BC4" s="127" t="s">
        <v>172</v>
      </c>
      <c r="BD4" s="127" t="s">
        <v>92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  <c r="AZ5" s="127" t="s">
        <v>173</v>
      </c>
      <c r="BA5" s="127" t="s">
        <v>81</v>
      </c>
      <c r="BB5" s="127" t="s">
        <v>81</v>
      </c>
      <c r="BC5" s="127" t="s">
        <v>174</v>
      </c>
      <c r="BD5" s="127" t="s">
        <v>92</v>
      </c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  <c r="AZ6" s="127" t="s">
        <v>175</v>
      </c>
      <c r="BA6" s="127" t="s">
        <v>81</v>
      </c>
      <c r="BB6" s="127" t="s">
        <v>81</v>
      </c>
      <c r="BC6" s="127" t="s">
        <v>176</v>
      </c>
      <c r="BD6" s="127" t="s">
        <v>92</v>
      </c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  <c r="AZ7" s="127" t="s">
        <v>177</v>
      </c>
      <c r="BA7" s="127" t="s">
        <v>81</v>
      </c>
      <c r="BB7" s="127" t="s">
        <v>81</v>
      </c>
      <c r="BC7" s="127" t="s">
        <v>178</v>
      </c>
      <c r="BD7" s="127" t="s">
        <v>92</v>
      </c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  <c r="AZ8" s="127" t="s">
        <v>180</v>
      </c>
      <c r="BA8" s="127" t="s">
        <v>81</v>
      </c>
      <c r="BB8" s="127" t="s">
        <v>81</v>
      </c>
      <c r="BC8" s="127" t="s">
        <v>181</v>
      </c>
      <c r="BD8" s="127" t="s">
        <v>92</v>
      </c>
    </row>
    <row r="9" spans="1:70" ht="22.5" customHeight="1">
      <c r="B9" s="29"/>
      <c r="C9" s="30"/>
      <c r="D9" s="30"/>
      <c r="E9" s="421" t="s">
        <v>182</v>
      </c>
      <c r="F9" s="376"/>
      <c r="G9" s="376"/>
      <c r="H9" s="376"/>
      <c r="I9" s="129"/>
      <c r="J9" s="30"/>
      <c r="K9" s="32"/>
      <c r="AZ9" s="127" t="s">
        <v>183</v>
      </c>
      <c r="BA9" s="127" t="s">
        <v>81</v>
      </c>
      <c r="BB9" s="127" t="s">
        <v>81</v>
      </c>
      <c r="BC9" s="127" t="s">
        <v>184</v>
      </c>
      <c r="BD9" s="127" t="s">
        <v>92</v>
      </c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  <c r="AZ10" s="127" t="s">
        <v>186</v>
      </c>
      <c r="BA10" s="127" t="s">
        <v>81</v>
      </c>
      <c r="BB10" s="127" t="s">
        <v>81</v>
      </c>
      <c r="BC10" s="127" t="s">
        <v>187</v>
      </c>
      <c r="BD10" s="127" t="s">
        <v>92</v>
      </c>
    </row>
    <row r="11" spans="1:70" s="1" customFormat="1" ht="22.5" customHeight="1">
      <c r="B11" s="43"/>
      <c r="C11" s="44"/>
      <c r="D11" s="44"/>
      <c r="E11" s="400" t="s">
        <v>188</v>
      </c>
      <c r="F11" s="423"/>
      <c r="G11" s="423"/>
      <c r="H11" s="423"/>
      <c r="I11" s="130"/>
      <c r="J11" s="44"/>
      <c r="K11" s="47"/>
      <c r="AZ11" s="127" t="s">
        <v>189</v>
      </c>
      <c r="BA11" s="127" t="s">
        <v>81</v>
      </c>
      <c r="BB11" s="127" t="s">
        <v>81</v>
      </c>
      <c r="BC11" s="127" t="s">
        <v>190</v>
      </c>
      <c r="BD11" s="127" t="s">
        <v>92</v>
      </c>
    </row>
    <row r="12" spans="1:70" s="1" customFormat="1" ht="15">
      <c r="B12" s="43"/>
      <c r="C12" s="44"/>
      <c r="D12" s="38" t="s">
        <v>191</v>
      </c>
      <c r="E12" s="44"/>
      <c r="F12" s="44"/>
      <c r="G12" s="44"/>
      <c r="H12" s="44"/>
      <c r="I12" s="130"/>
      <c r="J12" s="44"/>
      <c r="K12" s="47"/>
      <c r="AZ12" s="127" t="s">
        <v>192</v>
      </c>
      <c r="BA12" s="127" t="s">
        <v>81</v>
      </c>
      <c r="BB12" s="127" t="s">
        <v>81</v>
      </c>
      <c r="BC12" s="127" t="s">
        <v>193</v>
      </c>
      <c r="BD12" s="127" t="s">
        <v>92</v>
      </c>
    </row>
    <row r="13" spans="1:70" s="1" customFormat="1" ht="36.950000000000003" customHeight="1">
      <c r="B13" s="43"/>
      <c r="C13" s="44"/>
      <c r="D13" s="44"/>
      <c r="E13" s="424" t="s">
        <v>194</v>
      </c>
      <c r="F13" s="423"/>
      <c r="G13" s="423"/>
      <c r="H13" s="423"/>
      <c r="I13" s="130"/>
      <c r="J13" s="44"/>
      <c r="K13" s="47"/>
      <c r="AZ13" s="127" t="s">
        <v>195</v>
      </c>
      <c r="BA13" s="127" t="s">
        <v>81</v>
      </c>
      <c r="BB13" s="127" t="s">
        <v>81</v>
      </c>
      <c r="BC13" s="127" t="s">
        <v>196</v>
      </c>
      <c r="BD13" s="127" t="s">
        <v>92</v>
      </c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  <c r="AZ14" s="127" t="s">
        <v>197</v>
      </c>
      <c r="BA14" s="127" t="s">
        <v>81</v>
      </c>
      <c r="BB14" s="127" t="s">
        <v>81</v>
      </c>
      <c r="BC14" s="127" t="s">
        <v>198</v>
      </c>
      <c r="BD14" s="127" t="s">
        <v>92</v>
      </c>
    </row>
    <row r="15" spans="1:70" s="1" customFormat="1" ht="14.45" customHeight="1">
      <c r="B15" s="43"/>
      <c r="C15" s="44"/>
      <c r="D15" s="38" t="s">
        <v>20</v>
      </c>
      <c r="E15" s="44"/>
      <c r="F15" s="36" t="s">
        <v>91</v>
      </c>
      <c r="G15" s="44"/>
      <c r="H15" s="44"/>
      <c r="I15" s="131" t="s">
        <v>22</v>
      </c>
      <c r="J15" s="36" t="s">
        <v>23</v>
      </c>
      <c r="K15" s="47"/>
      <c r="AZ15" s="127" t="s">
        <v>199</v>
      </c>
      <c r="BA15" s="127" t="s">
        <v>81</v>
      </c>
      <c r="BB15" s="127" t="s">
        <v>81</v>
      </c>
      <c r="BC15" s="127" t="s">
        <v>200</v>
      </c>
      <c r="BD15" s="127" t="s">
        <v>92</v>
      </c>
    </row>
    <row r="16" spans="1:70" s="1" customFormat="1" ht="14.45" customHeight="1">
      <c r="B16" s="43"/>
      <c r="C16" s="44"/>
      <c r="D16" s="38" t="s">
        <v>24</v>
      </c>
      <c r="E16" s="44"/>
      <c r="F16" s="36" t="s">
        <v>201</v>
      </c>
      <c r="G16" s="44"/>
      <c r="H16" s="44"/>
      <c r="I16" s="131" t="s">
        <v>26</v>
      </c>
      <c r="J16" s="132" t="str">
        <f>'Rekapitulace stavby'!AN8</f>
        <v>7. 7. 2017</v>
      </c>
      <c r="K16" s="47"/>
      <c r="AZ16" s="127" t="s">
        <v>202</v>
      </c>
      <c r="BA16" s="127" t="s">
        <v>81</v>
      </c>
      <c r="BB16" s="127" t="s">
        <v>81</v>
      </c>
      <c r="BC16" s="127" t="s">
        <v>203</v>
      </c>
      <c r="BD16" s="127" t="s">
        <v>92</v>
      </c>
    </row>
    <row r="17" spans="2:56" s="1" customFormat="1" ht="21.75" customHeight="1">
      <c r="B17" s="43"/>
      <c r="C17" s="44"/>
      <c r="D17" s="35" t="s">
        <v>28</v>
      </c>
      <c r="E17" s="44"/>
      <c r="F17" s="40" t="s">
        <v>29</v>
      </c>
      <c r="G17" s="44"/>
      <c r="H17" s="44"/>
      <c r="I17" s="133" t="s">
        <v>30</v>
      </c>
      <c r="J17" s="40" t="s">
        <v>31</v>
      </c>
      <c r="K17" s="47"/>
      <c r="AZ17" s="127" t="s">
        <v>204</v>
      </c>
      <c r="BA17" s="127" t="s">
        <v>81</v>
      </c>
      <c r="BB17" s="127" t="s">
        <v>81</v>
      </c>
      <c r="BC17" s="127" t="s">
        <v>205</v>
      </c>
      <c r="BD17" s="127" t="s">
        <v>92</v>
      </c>
    </row>
    <row r="18" spans="2:56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  <c r="AZ18" s="127" t="s">
        <v>206</v>
      </c>
      <c r="BA18" s="127" t="s">
        <v>81</v>
      </c>
      <c r="BB18" s="127" t="s">
        <v>81</v>
      </c>
      <c r="BC18" s="127" t="s">
        <v>207</v>
      </c>
      <c r="BD18" s="127" t="s">
        <v>92</v>
      </c>
    </row>
    <row r="19" spans="2:56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  <c r="AZ19" s="127" t="s">
        <v>208</v>
      </c>
      <c r="BA19" s="127" t="s">
        <v>81</v>
      </c>
      <c r="BB19" s="127" t="s">
        <v>81</v>
      </c>
      <c r="BC19" s="127" t="s">
        <v>209</v>
      </c>
      <c r="BD19" s="127" t="s">
        <v>92</v>
      </c>
    </row>
    <row r="20" spans="2:56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  <c r="AZ20" s="127" t="s">
        <v>210</v>
      </c>
      <c r="BA20" s="127" t="s">
        <v>81</v>
      </c>
      <c r="BB20" s="127" t="s">
        <v>81</v>
      </c>
      <c r="BC20" s="127" t="s">
        <v>211</v>
      </c>
      <c r="BD20" s="127" t="s">
        <v>92</v>
      </c>
    </row>
    <row r="21" spans="2:56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  <c r="AZ21" s="127" t="s">
        <v>212</v>
      </c>
      <c r="BA21" s="127" t="s">
        <v>81</v>
      </c>
      <c r="BB21" s="127" t="s">
        <v>81</v>
      </c>
      <c r="BC21" s="127" t="s">
        <v>213</v>
      </c>
      <c r="BD21" s="127" t="s">
        <v>92</v>
      </c>
    </row>
    <row r="22" spans="2:56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  <c r="AZ22" s="127" t="s">
        <v>214</v>
      </c>
      <c r="BA22" s="127" t="s">
        <v>81</v>
      </c>
      <c r="BB22" s="127" t="s">
        <v>81</v>
      </c>
      <c r="BC22" s="127" t="s">
        <v>215</v>
      </c>
      <c r="BD22" s="127" t="s">
        <v>92</v>
      </c>
    </row>
    <row r="23" spans="2:56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  <c r="AZ23" s="127" t="s">
        <v>216</v>
      </c>
      <c r="BA23" s="127" t="s">
        <v>81</v>
      </c>
      <c r="BB23" s="127" t="s">
        <v>81</v>
      </c>
      <c r="BC23" s="127" t="s">
        <v>217</v>
      </c>
      <c r="BD23" s="127" t="s">
        <v>92</v>
      </c>
    </row>
    <row r="24" spans="2:56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  <c r="AZ24" s="127" t="s">
        <v>218</v>
      </c>
      <c r="BA24" s="127" t="s">
        <v>81</v>
      </c>
      <c r="BB24" s="127" t="s">
        <v>81</v>
      </c>
      <c r="BC24" s="127" t="s">
        <v>219</v>
      </c>
      <c r="BD24" s="127" t="s">
        <v>92</v>
      </c>
    </row>
    <row r="25" spans="2:56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56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56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56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56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56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56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ROUND(J97,0)</f>
        <v>0</v>
      </c>
      <c r="K31" s="47"/>
    </row>
    <row r="32" spans="2:56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ROUND(SUM(BE97:BE618), 0)</f>
        <v>0</v>
      </c>
      <c r="G34" s="44"/>
      <c r="H34" s="44"/>
      <c r="I34" s="144">
        <v>0.21</v>
      </c>
      <c r="J34" s="143">
        <f>ROUND(ROUND((SUM(BE97:BE618)),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ROUND(SUM(BF97:BF618), 0)</f>
        <v>0</v>
      </c>
      <c r="G35" s="44"/>
      <c r="H35" s="44"/>
      <c r="I35" s="144">
        <v>0.15</v>
      </c>
      <c r="J35" s="143">
        <f>ROUND(ROUND((SUM(BF97:BF618)),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ROUND(SUM(BG97:BG618),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ROUND(SUM(BH97:BH618),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ROUND(SUM(BI97:BI618),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182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188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191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101.1 - Stezka pro chodce a cyklisty - E1  (ZVHA)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>ŠUMVALD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J97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225</v>
      </c>
      <c r="E65" s="165"/>
      <c r="F65" s="165"/>
      <c r="G65" s="165"/>
      <c r="H65" s="165"/>
      <c r="I65" s="166"/>
      <c r="J65" s="167">
        <f>J98</f>
        <v>0</v>
      </c>
      <c r="K65" s="168"/>
    </row>
    <row r="66" spans="2:12" s="9" customFormat="1" ht="19.899999999999999" customHeight="1">
      <c r="B66" s="169"/>
      <c r="C66" s="170"/>
      <c r="D66" s="171" t="s">
        <v>226</v>
      </c>
      <c r="E66" s="172"/>
      <c r="F66" s="172"/>
      <c r="G66" s="172"/>
      <c r="H66" s="172"/>
      <c r="I66" s="173"/>
      <c r="J66" s="174">
        <f>J99</f>
        <v>0</v>
      </c>
      <c r="K66" s="175"/>
    </row>
    <row r="67" spans="2:12" s="9" customFormat="1" ht="19.899999999999999" customHeight="1">
      <c r="B67" s="169"/>
      <c r="C67" s="170"/>
      <c r="D67" s="171" t="s">
        <v>227</v>
      </c>
      <c r="E67" s="172"/>
      <c r="F67" s="172"/>
      <c r="G67" s="172"/>
      <c r="H67" s="172"/>
      <c r="I67" s="173"/>
      <c r="J67" s="174">
        <f>J306</f>
        <v>0</v>
      </c>
      <c r="K67" s="175"/>
    </row>
    <row r="68" spans="2:12" s="9" customFormat="1" ht="19.899999999999999" customHeight="1">
      <c r="B68" s="169"/>
      <c r="C68" s="170"/>
      <c r="D68" s="171" t="s">
        <v>228</v>
      </c>
      <c r="E68" s="172"/>
      <c r="F68" s="172"/>
      <c r="G68" s="172"/>
      <c r="H68" s="172"/>
      <c r="I68" s="173"/>
      <c r="J68" s="174">
        <f>J373</f>
        <v>0</v>
      </c>
      <c r="K68" s="175"/>
    </row>
    <row r="69" spans="2:12" s="9" customFormat="1" ht="19.899999999999999" customHeight="1">
      <c r="B69" s="169"/>
      <c r="C69" s="170"/>
      <c r="D69" s="171" t="s">
        <v>229</v>
      </c>
      <c r="E69" s="172"/>
      <c r="F69" s="172"/>
      <c r="G69" s="172"/>
      <c r="H69" s="172"/>
      <c r="I69" s="173"/>
      <c r="J69" s="174">
        <f>J419</f>
        <v>0</v>
      </c>
      <c r="K69" s="175"/>
    </row>
    <row r="70" spans="2:12" s="9" customFormat="1" ht="19.899999999999999" customHeight="1">
      <c r="B70" s="169"/>
      <c r="C70" s="170"/>
      <c r="D70" s="171" t="s">
        <v>230</v>
      </c>
      <c r="E70" s="172"/>
      <c r="F70" s="172"/>
      <c r="G70" s="172"/>
      <c r="H70" s="172"/>
      <c r="I70" s="173"/>
      <c r="J70" s="174">
        <f>J424</f>
        <v>0</v>
      </c>
      <c r="K70" s="175"/>
    </row>
    <row r="71" spans="2:12" s="9" customFormat="1" ht="19.899999999999999" customHeight="1">
      <c r="B71" s="169"/>
      <c r="C71" s="170"/>
      <c r="D71" s="171" t="s">
        <v>231</v>
      </c>
      <c r="E71" s="172"/>
      <c r="F71" s="172"/>
      <c r="G71" s="172"/>
      <c r="H71" s="172"/>
      <c r="I71" s="173"/>
      <c r="J71" s="174">
        <f>J501</f>
        <v>0</v>
      </c>
      <c r="K71" s="175"/>
    </row>
    <row r="72" spans="2:12" s="9" customFormat="1" ht="19.899999999999999" customHeight="1">
      <c r="B72" s="169"/>
      <c r="C72" s="170"/>
      <c r="D72" s="171" t="s">
        <v>232</v>
      </c>
      <c r="E72" s="172"/>
      <c r="F72" s="172"/>
      <c r="G72" s="172"/>
      <c r="H72" s="172"/>
      <c r="I72" s="173"/>
      <c r="J72" s="174">
        <f>J587</f>
        <v>0</v>
      </c>
      <c r="K72" s="175"/>
    </row>
    <row r="73" spans="2:12" s="9" customFormat="1" ht="19.899999999999999" customHeight="1">
      <c r="B73" s="169"/>
      <c r="C73" s="170"/>
      <c r="D73" s="171" t="s">
        <v>233</v>
      </c>
      <c r="E73" s="172"/>
      <c r="F73" s="172"/>
      <c r="G73" s="172"/>
      <c r="H73" s="172"/>
      <c r="I73" s="173"/>
      <c r="J73" s="174">
        <f>J610</f>
        <v>0</v>
      </c>
      <c r="K73" s="175"/>
    </row>
    <row r="74" spans="2:12" s="1" customFormat="1" ht="21.75" customHeight="1">
      <c r="B74" s="43"/>
      <c r="C74" s="44"/>
      <c r="D74" s="44"/>
      <c r="E74" s="44"/>
      <c r="F74" s="44"/>
      <c r="G74" s="44"/>
      <c r="H74" s="44"/>
      <c r="I74" s="130"/>
      <c r="J74" s="44"/>
      <c r="K74" s="47"/>
    </row>
    <row r="75" spans="2:12" s="1" customFormat="1" ht="6.95" customHeight="1">
      <c r="B75" s="58"/>
      <c r="C75" s="59"/>
      <c r="D75" s="59"/>
      <c r="E75" s="59"/>
      <c r="F75" s="59"/>
      <c r="G75" s="59"/>
      <c r="H75" s="59"/>
      <c r="I75" s="152"/>
      <c r="J75" s="59"/>
      <c r="K75" s="60"/>
    </row>
    <row r="79" spans="2:12" s="1" customFormat="1" ht="6.95" customHeight="1">
      <c r="B79" s="61"/>
      <c r="C79" s="62"/>
      <c r="D79" s="62"/>
      <c r="E79" s="62"/>
      <c r="F79" s="62"/>
      <c r="G79" s="62"/>
      <c r="H79" s="62"/>
      <c r="I79" s="155"/>
      <c r="J79" s="62"/>
      <c r="K79" s="62"/>
      <c r="L79" s="63"/>
    </row>
    <row r="80" spans="2:12" s="1" customFormat="1" ht="36.950000000000003" customHeight="1">
      <c r="B80" s="43"/>
      <c r="C80" s="64" t="s">
        <v>234</v>
      </c>
      <c r="D80" s="65"/>
      <c r="E80" s="65"/>
      <c r="F80" s="65"/>
      <c r="G80" s="65"/>
      <c r="H80" s="65"/>
      <c r="I80" s="176"/>
      <c r="J80" s="65"/>
      <c r="K80" s="65"/>
      <c r="L80" s="63"/>
    </row>
    <row r="81" spans="2:20" s="1" customFormat="1" ht="6.95" customHeight="1">
      <c r="B81" s="43"/>
      <c r="C81" s="65"/>
      <c r="D81" s="65"/>
      <c r="E81" s="65"/>
      <c r="F81" s="65"/>
      <c r="G81" s="65"/>
      <c r="H81" s="65"/>
      <c r="I81" s="176"/>
      <c r="J81" s="65"/>
      <c r="K81" s="65"/>
      <c r="L81" s="63"/>
    </row>
    <row r="82" spans="2:20" s="1" customFormat="1" ht="14.45" customHeight="1">
      <c r="B82" s="43"/>
      <c r="C82" s="67" t="s">
        <v>18</v>
      </c>
      <c r="D82" s="65"/>
      <c r="E82" s="65"/>
      <c r="F82" s="65"/>
      <c r="G82" s="65"/>
      <c r="H82" s="65"/>
      <c r="I82" s="176"/>
      <c r="J82" s="65"/>
      <c r="K82" s="65"/>
      <c r="L82" s="63"/>
    </row>
    <row r="83" spans="2:20" s="1" customFormat="1" ht="22.5" customHeight="1">
      <c r="B83" s="43"/>
      <c r="C83" s="65"/>
      <c r="D83" s="65"/>
      <c r="E83" s="418" t="str">
        <f>E7</f>
        <v>STEZKA PRO CHODCE A CYKLISTY ŠUMVALD - LIBINA  ( dělené výdaje)</v>
      </c>
      <c r="F83" s="425"/>
      <c r="G83" s="425"/>
      <c r="H83" s="425"/>
      <c r="I83" s="176"/>
      <c r="J83" s="65"/>
      <c r="K83" s="65"/>
      <c r="L83" s="63"/>
    </row>
    <row r="84" spans="2:20" ht="15">
      <c r="B84" s="29"/>
      <c r="C84" s="67" t="s">
        <v>179</v>
      </c>
      <c r="D84" s="177"/>
      <c r="E84" s="177"/>
      <c r="F84" s="177"/>
      <c r="G84" s="177"/>
      <c r="H84" s="177"/>
      <c r="J84" s="177"/>
      <c r="K84" s="177"/>
      <c r="L84" s="178"/>
    </row>
    <row r="85" spans="2:20" ht="22.5" customHeight="1">
      <c r="B85" s="29"/>
      <c r="C85" s="177"/>
      <c r="D85" s="177"/>
      <c r="E85" s="418" t="s">
        <v>182</v>
      </c>
      <c r="F85" s="419"/>
      <c r="G85" s="419"/>
      <c r="H85" s="419"/>
      <c r="J85" s="177"/>
      <c r="K85" s="177"/>
      <c r="L85" s="178"/>
    </row>
    <row r="86" spans="2:20" ht="15">
      <c r="B86" s="29"/>
      <c r="C86" s="67" t="s">
        <v>185</v>
      </c>
      <c r="D86" s="177"/>
      <c r="E86" s="177"/>
      <c r="F86" s="177"/>
      <c r="G86" s="177"/>
      <c r="H86" s="177"/>
      <c r="J86" s="177"/>
      <c r="K86" s="177"/>
      <c r="L86" s="178"/>
    </row>
    <row r="87" spans="2:20" s="1" customFormat="1" ht="22.5" customHeight="1">
      <c r="B87" s="43"/>
      <c r="C87" s="65"/>
      <c r="D87" s="65"/>
      <c r="E87" s="416" t="s">
        <v>188</v>
      </c>
      <c r="F87" s="417"/>
      <c r="G87" s="417"/>
      <c r="H87" s="417"/>
      <c r="I87" s="176"/>
      <c r="J87" s="65"/>
      <c r="K87" s="65"/>
      <c r="L87" s="63"/>
    </row>
    <row r="88" spans="2:20" s="1" customFormat="1" ht="14.45" customHeight="1">
      <c r="B88" s="43"/>
      <c r="C88" s="67" t="s">
        <v>191</v>
      </c>
      <c r="D88" s="65"/>
      <c r="E88" s="65"/>
      <c r="F88" s="65"/>
      <c r="G88" s="65"/>
      <c r="H88" s="65"/>
      <c r="I88" s="176"/>
      <c r="J88" s="65"/>
      <c r="K88" s="65"/>
      <c r="L88" s="63"/>
    </row>
    <row r="89" spans="2:20" s="1" customFormat="1" ht="23.25" customHeight="1">
      <c r="B89" s="43"/>
      <c r="C89" s="65"/>
      <c r="D89" s="65"/>
      <c r="E89" s="391" t="str">
        <f>E13</f>
        <v>SO 101.1 - Stezka pro chodce a cyklisty - E1  (ZVHA)</v>
      </c>
      <c r="F89" s="417"/>
      <c r="G89" s="417"/>
      <c r="H89" s="417"/>
      <c r="I89" s="176"/>
      <c r="J89" s="65"/>
      <c r="K89" s="65"/>
      <c r="L89" s="63"/>
    </row>
    <row r="90" spans="2:20" s="1" customFormat="1" ht="6.95" customHeight="1">
      <c r="B90" s="43"/>
      <c r="C90" s="65"/>
      <c r="D90" s="65"/>
      <c r="E90" s="65"/>
      <c r="F90" s="65"/>
      <c r="G90" s="65"/>
      <c r="H90" s="65"/>
      <c r="I90" s="176"/>
      <c r="J90" s="65"/>
      <c r="K90" s="65"/>
      <c r="L90" s="63"/>
    </row>
    <row r="91" spans="2:20" s="1" customFormat="1" ht="18" customHeight="1">
      <c r="B91" s="43"/>
      <c r="C91" s="67" t="s">
        <v>24</v>
      </c>
      <c r="D91" s="65"/>
      <c r="E91" s="65"/>
      <c r="F91" s="179" t="str">
        <f>F16</f>
        <v>ŠUMVALD</v>
      </c>
      <c r="G91" s="65"/>
      <c r="H91" s="65"/>
      <c r="I91" s="180" t="s">
        <v>26</v>
      </c>
      <c r="J91" s="75" t="str">
        <f>IF(J16="","",J16)</f>
        <v>7. 7. 2017</v>
      </c>
      <c r="K91" s="65"/>
      <c r="L91" s="63"/>
    </row>
    <row r="92" spans="2:20" s="1" customFormat="1" ht="6.95" customHeight="1">
      <c r="B92" s="43"/>
      <c r="C92" s="65"/>
      <c r="D92" s="65"/>
      <c r="E92" s="65"/>
      <c r="F92" s="65"/>
      <c r="G92" s="65"/>
      <c r="H92" s="65"/>
      <c r="I92" s="176"/>
      <c r="J92" s="65"/>
      <c r="K92" s="65"/>
      <c r="L92" s="63"/>
    </row>
    <row r="93" spans="2:20" s="1" customFormat="1" ht="15">
      <c r="B93" s="43"/>
      <c r="C93" s="67" t="s">
        <v>32</v>
      </c>
      <c r="D93" s="65"/>
      <c r="E93" s="65"/>
      <c r="F93" s="179" t="str">
        <f>E19</f>
        <v>Obec Šumvald, Obec Libina</v>
      </c>
      <c r="G93" s="65"/>
      <c r="H93" s="65"/>
      <c r="I93" s="180" t="s">
        <v>40</v>
      </c>
      <c r="J93" s="179" t="str">
        <f>E25</f>
        <v xml:space="preserve">EPROJEKT s.r.o., PŘEROV  </v>
      </c>
      <c r="K93" s="65"/>
      <c r="L93" s="63"/>
    </row>
    <row r="94" spans="2:20" s="1" customFormat="1" ht="14.45" customHeight="1">
      <c r="B94" s="43"/>
      <c r="C94" s="67" t="s">
        <v>38</v>
      </c>
      <c r="D94" s="65"/>
      <c r="E94" s="65"/>
      <c r="F94" s="179" t="str">
        <f>IF(E22="","",E22)</f>
        <v/>
      </c>
      <c r="G94" s="65"/>
      <c r="H94" s="65"/>
      <c r="I94" s="176"/>
      <c r="J94" s="65"/>
      <c r="K94" s="65"/>
      <c r="L94" s="63"/>
    </row>
    <row r="95" spans="2:20" s="1" customFormat="1" ht="10.35" customHeight="1">
      <c r="B95" s="43"/>
      <c r="C95" s="65"/>
      <c r="D95" s="65"/>
      <c r="E95" s="65"/>
      <c r="F95" s="65"/>
      <c r="G95" s="65"/>
      <c r="H95" s="65"/>
      <c r="I95" s="176"/>
      <c r="J95" s="65"/>
      <c r="K95" s="65"/>
      <c r="L95" s="63"/>
    </row>
    <row r="96" spans="2:20" s="10" customFormat="1" ht="29.25" customHeight="1">
      <c r="B96" s="181"/>
      <c r="C96" s="182" t="s">
        <v>235</v>
      </c>
      <c r="D96" s="183" t="s">
        <v>67</v>
      </c>
      <c r="E96" s="183" t="s">
        <v>63</v>
      </c>
      <c r="F96" s="183" t="s">
        <v>236</v>
      </c>
      <c r="G96" s="183" t="s">
        <v>237</v>
      </c>
      <c r="H96" s="183" t="s">
        <v>238</v>
      </c>
      <c r="I96" s="184" t="s">
        <v>239</v>
      </c>
      <c r="J96" s="183" t="s">
        <v>222</v>
      </c>
      <c r="K96" s="185" t="s">
        <v>240</v>
      </c>
      <c r="L96" s="186"/>
      <c r="M96" s="83" t="s">
        <v>241</v>
      </c>
      <c r="N96" s="84" t="s">
        <v>52</v>
      </c>
      <c r="O96" s="84" t="s">
        <v>242</v>
      </c>
      <c r="P96" s="84" t="s">
        <v>243</v>
      </c>
      <c r="Q96" s="84" t="s">
        <v>244</v>
      </c>
      <c r="R96" s="84" t="s">
        <v>245</v>
      </c>
      <c r="S96" s="84" t="s">
        <v>246</v>
      </c>
      <c r="T96" s="85" t="s">
        <v>247</v>
      </c>
    </row>
    <row r="97" spans="2:65" s="1" customFormat="1" ht="29.25" customHeight="1">
      <c r="B97" s="43"/>
      <c r="C97" s="89" t="s">
        <v>223</v>
      </c>
      <c r="D97" s="65"/>
      <c r="E97" s="65"/>
      <c r="F97" s="65"/>
      <c r="G97" s="65"/>
      <c r="H97" s="65"/>
      <c r="I97" s="176"/>
      <c r="J97" s="187">
        <f>BK97</f>
        <v>0</v>
      </c>
      <c r="K97" s="65"/>
      <c r="L97" s="63"/>
      <c r="M97" s="86"/>
      <c r="N97" s="87"/>
      <c r="O97" s="87"/>
      <c r="P97" s="188">
        <f>P98</f>
        <v>0</v>
      </c>
      <c r="Q97" s="87"/>
      <c r="R97" s="188">
        <f>R98</f>
        <v>267.00715049999997</v>
      </c>
      <c r="S97" s="87"/>
      <c r="T97" s="189">
        <f>T98</f>
        <v>123.654</v>
      </c>
      <c r="AT97" s="25" t="s">
        <v>82</v>
      </c>
      <c r="AU97" s="25" t="s">
        <v>224</v>
      </c>
      <c r="BK97" s="190">
        <f>BK98</f>
        <v>0</v>
      </c>
    </row>
    <row r="98" spans="2:65" s="11" customFormat="1" ht="37.35" customHeight="1">
      <c r="B98" s="191"/>
      <c r="C98" s="192"/>
      <c r="D98" s="193" t="s">
        <v>82</v>
      </c>
      <c r="E98" s="194" t="s">
        <v>248</v>
      </c>
      <c r="F98" s="194" t="s">
        <v>249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P99+P306+P373+P419+P424+P501+P587+P610</f>
        <v>0</v>
      </c>
      <c r="Q98" s="199"/>
      <c r="R98" s="200">
        <f>R99+R306+R373+R419+R424+R501+R587+R610</f>
        <v>267.00715049999997</v>
      </c>
      <c r="S98" s="199"/>
      <c r="T98" s="201">
        <f>T99+T306+T373+T419+T424+T501+T587+T610</f>
        <v>123.654</v>
      </c>
      <c r="AR98" s="202" t="s">
        <v>45</v>
      </c>
      <c r="AT98" s="203" t="s">
        <v>82</v>
      </c>
      <c r="AU98" s="203" t="s">
        <v>83</v>
      </c>
      <c r="AY98" s="202" t="s">
        <v>250</v>
      </c>
      <c r="BK98" s="204">
        <f>BK99+BK306+BK373+BK419+BK424+BK501+BK587+BK610</f>
        <v>0</v>
      </c>
    </row>
    <row r="99" spans="2:65" s="11" customFormat="1" ht="19.899999999999999" customHeight="1">
      <c r="B99" s="191"/>
      <c r="C99" s="192"/>
      <c r="D99" s="205" t="s">
        <v>82</v>
      </c>
      <c r="E99" s="206" t="s">
        <v>45</v>
      </c>
      <c r="F99" s="206" t="s">
        <v>251</v>
      </c>
      <c r="G99" s="192"/>
      <c r="H99" s="192"/>
      <c r="I99" s="195"/>
      <c r="J99" s="207">
        <f>BK99</f>
        <v>0</v>
      </c>
      <c r="K99" s="192"/>
      <c r="L99" s="197"/>
      <c r="M99" s="198"/>
      <c r="N99" s="199"/>
      <c r="O99" s="199"/>
      <c r="P99" s="200">
        <f>SUM(P100:P305)</f>
        <v>0</v>
      </c>
      <c r="Q99" s="199"/>
      <c r="R99" s="200">
        <f>SUM(R100:R305)</f>
        <v>0.20498</v>
      </c>
      <c r="S99" s="199"/>
      <c r="T99" s="201">
        <f>SUM(T100:T305)</f>
        <v>0</v>
      </c>
      <c r="AR99" s="202" t="s">
        <v>45</v>
      </c>
      <c r="AT99" s="203" t="s">
        <v>82</v>
      </c>
      <c r="AU99" s="203" t="s">
        <v>45</v>
      </c>
      <c r="AY99" s="202" t="s">
        <v>250</v>
      </c>
      <c r="BK99" s="204">
        <f>SUM(BK100:BK305)</f>
        <v>0</v>
      </c>
    </row>
    <row r="100" spans="2:65" s="1" customFormat="1" ht="31.5" customHeight="1">
      <c r="B100" s="43"/>
      <c r="C100" s="208" t="s">
        <v>45</v>
      </c>
      <c r="D100" s="208" t="s">
        <v>252</v>
      </c>
      <c r="E100" s="209" t="s">
        <v>253</v>
      </c>
      <c r="F100" s="210" t="s">
        <v>254</v>
      </c>
      <c r="G100" s="211" t="s">
        <v>255</v>
      </c>
      <c r="H100" s="212">
        <v>178</v>
      </c>
      <c r="I100" s="213"/>
      <c r="J100" s="214">
        <f>ROUND(I100*H100,2)</f>
        <v>0</v>
      </c>
      <c r="K100" s="210" t="s">
        <v>81</v>
      </c>
      <c r="L100" s="63"/>
      <c r="M100" s="215" t="s">
        <v>81</v>
      </c>
      <c r="N100" s="216" t="s">
        <v>53</v>
      </c>
      <c r="O100" s="44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AR100" s="25" t="s">
        <v>128</v>
      </c>
      <c r="AT100" s="25" t="s">
        <v>252</v>
      </c>
      <c r="AU100" s="25" t="s">
        <v>92</v>
      </c>
      <c r="AY100" s="25" t="s">
        <v>250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5" t="s">
        <v>45</v>
      </c>
      <c r="BK100" s="219">
        <f>ROUND(I100*H100,2)</f>
        <v>0</v>
      </c>
      <c r="BL100" s="25" t="s">
        <v>128</v>
      </c>
      <c r="BM100" s="25" t="s">
        <v>256</v>
      </c>
    </row>
    <row r="101" spans="2:65" s="12" customFormat="1">
      <c r="B101" s="220"/>
      <c r="C101" s="221"/>
      <c r="D101" s="222" t="s">
        <v>257</v>
      </c>
      <c r="E101" s="223" t="s">
        <v>81</v>
      </c>
      <c r="F101" s="224" t="s">
        <v>258</v>
      </c>
      <c r="G101" s="221"/>
      <c r="H101" s="225" t="s">
        <v>81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257</v>
      </c>
      <c r="AU101" s="231" t="s">
        <v>92</v>
      </c>
      <c r="AV101" s="12" t="s">
        <v>45</v>
      </c>
      <c r="AW101" s="12" t="s">
        <v>44</v>
      </c>
      <c r="AX101" s="12" t="s">
        <v>83</v>
      </c>
      <c r="AY101" s="231" t="s">
        <v>250</v>
      </c>
    </row>
    <row r="102" spans="2:65" s="12" customFormat="1">
      <c r="B102" s="220"/>
      <c r="C102" s="221"/>
      <c r="D102" s="222" t="s">
        <v>257</v>
      </c>
      <c r="E102" s="223" t="s">
        <v>81</v>
      </c>
      <c r="F102" s="224" t="s">
        <v>259</v>
      </c>
      <c r="G102" s="221"/>
      <c r="H102" s="225" t="s">
        <v>81</v>
      </c>
      <c r="I102" s="226"/>
      <c r="J102" s="221"/>
      <c r="K102" s="221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257</v>
      </c>
      <c r="AU102" s="231" t="s">
        <v>92</v>
      </c>
      <c r="AV102" s="12" t="s">
        <v>45</v>
      </c>
      <c r="AW102" s="12" t="s">
        <v>44</v>
      </c>
      <c r="AX102" s="12" t="s">
        <v>83</v>
      </c>
      <c r="AY102" s="231" t="s">
        <v>250</v>
      </c>
    </row>
    <row r="103" spans="2:65" s="12" customFormat="1">
      <c r="B103" s="220"/>
      <c r="C103" s="221"/>
      <c r="D103" s="222" t="s">
        <v>257</v>
      </c>
      <c r="E103" s="223" t="s">
        <v>81</v>
      </c>
      <c r="F103" s="224" t="s">
        <v>260</v>
      </c>
      <c r="G103" s="221"/>
      <c r="H103" s="225" t="s">
        <v>81</v>
      </c>
      <c r="I103" s="226"/>
      <c r="J103" s="221"/>
      <c r="K103" s="221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257</v>
      </c>
      <c r="AU103" s="231" t="s">
        <v>92</v>
      </c>
      <c r="AV103" s="12" t="s">
        <v>45</v>
      </c>
      <c r="AW103" s="12" t="s">
        <v>44</v>
      </c>
      <c r="AX103" s="12" t="s">
        <v>83</v>
      </c>
      <c r="AY103" s="231" t="s">
        <v>250</v>
      </c>
    </row>
    <row r="104" spans="2:65" s="12" customFormat="1">
      <c r="B104" s="220"/>
      <c r="C104" s="221"/>
      <c r="D104" s="222" t="s">
        <v>257</v>
      </c>
      <c r="E104" s="223" t="s">
        <v>81</v>
      </c>
      <c r="F104" s="224" t="s">
        <v>261</v>
      </c>
      <c r="G104" s="221"/>
      <c r="H104" s="225" t="s">
        <v>81</v>
      </c>
      <c r="I104" s="226"/>
      <c r="J104" s="221"/>
      <c r="K104" s="221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257</v>
      </c>
      <c r="AU104" s="231" t="s">
        <v>92</v>
      </c>
      <c r="AV104" s="12" t="s">
        <v>45</v>
      </c>
      <c r="AW104" s="12" t="s">
        <v>44</v>
      </c>
      <c r="AX104" s="12" t="s">
        <v>83</v>
      </c>
      <c r="AY104" s="231" t="s">
        <v>250</v>
      </c>
    </row>
    <row r="105" spans="2:65" s="12" customFormat="1">
      <c r="B105" s="220"/>
      <c r="C105" s="221"/>
      <c r="D105" s="222" t="s">
        <v>257</v>
      </c>
      <c r="E105" s="223" t="s">
        <v>81</v>
      </c>
      <c r="F105" s="224" t="s">
        <v>262</v>
      </c>
      <c r="G105" s="221"/>
      <c r="H105" s="225" t="s">
        <v>81</v>
      </c>
      <c r="I105" s="226"/>
      <c r="J105" s="221"/>
      <c r="K105" s="221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257</v>
      </c>
      <c r="AU105" s="231" t="s">
        <v>92</v>
      </c>
      <c r="AV105" s="12" t="s">
        <v>45</v>
      </c>
      <c r="AW105" s="12" t="s">
        <v>44</v>
      </c>
      <c r="AX105" s="12" t="s">
        <v>83</v>
      </c>
      <c r="AY105" s="231" t="s">
        <v>250</v>
      </c>
    </row>
    <row r="106" spans="2:65" s="12" customFormat="1">
      <c r="B106" s="220"/>
      <c r="C106" s="221"/>
      <c r="D106" s="222" t="s">
        <v>257</v>
      </c>
      <c r="E106" s="223" t="s">
        <v>81</v>
      </c>
      <c r="F106" s="224" t="s">
        <v>263</v>
      </c>
      <c r="G106" s="221"/>
      <c r="H106" s="225" t="s">
        <v>81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257</v>
      </c>
      <c r="AU106" s="231" t="s">
        <v>92</v>
      </c>
      <c r="AV106" s="12" t="s">
        <v>45</v>
      </c>
      <c r="AW106" s="12" t="s">
        <v>44</v>
      </c>
      <c r="AX106" s="12" t="s">
        <v>83</v>
      </c>
      <c r="AY106" s="231" t="s">
        <v>250</v>
      </c>
    </row>
    <row r="107" spans="2:65" s="12" customFormat="1">
      <c r="B107" s="220"/>
      <c r="C107" s="221"/>
      <c r="D107" s="222" t="s">
        <v>257</v>
      </c>
      <c r="E107" s="223" t="s">
        <v>81</v>
      </c>
      <c r="F107" s="224" t="s">
        <v>264</v>
      </c>
      <c r="G107" s="221"/>
      <c r="H107" s="225" t="s">
        <v>81</v>
      </c>
      <c r="I107" s="226"/>
      <c r="J107" s="221"/>
      <c r="K107" s="221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257</v>
      </c>
      <c r="AU107" s="231" t="s">
        <v>92</v>
      </c>
      <c r="AV107" s="12" t="s">
        <v>45</v>
      </c>
      <c r="AW107" s="12" t="s">
        <v>44</v>
      </c>
      <c r="AX107" s="12" t="s">
        <v>83</v>
      </c>
      <c r="AY107" s="231" t="s">
        <v>250</v>
      </c>
    </row>
    <row r="108" spans="2:65" s="12" customFormat="1">
      <c r="B108" s="220"/>
      <c r="C108" s="221"/>
      <c r="D108" s="222" t="s">
        <v>257</v>
      </c>
      <c r="E108" s="223" t="s">
        <v>81</v>
      </c>
      <c r="F108" s="224" t="s">
        <v>265</v>
      </c>
      <c r="G108" s="221"/>
      <c r="H108" s="225" t="s">
        <v>81</v>
      </c>
      <c r="I108" s="226"/>
      <c r="J108" s="221"/>
      <c r="K108" s="221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257</v>
      </c>
      <c r="AU108" s="231" t="s">
        <v>92</v>
      </c>
      <c r="AV108" s="12" t="s">
        <v>45</v>
      </c>
      <c r="AW108" s="12" t="s">
        <v>44</v>
      </c>
      <c r="AX108" s="12" t="s">
        <v>83</v>
      </c>
      <c r="AY108" s="231" t="s">
        <v>250</v>
      </c>
    </row>
    <row r="109" spans="2:65" s="12" customFormat="1">
      <c r="B109" s="220"/>
      <c r="C109" s="221"/>
      <c r="D109" s="222" t="s">
        <v>257</v>
      </c>
      <c r="E109" s="223" t="s">
        <v>81</v>
      </c>
      <c r="F109" s="224" t="s">
        <v>266</v>
      </c>
      <c r="G109" s="221"/>
      <c r="H109" s="225" t="s">
        <v>81</v>
      </c>
      <c r="I109" s="226"/>
      <c r="J109" s="221"/>
      <c r="K109" s="221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257</v>
      </c>
      <c r="AU109" s="231" t="s">
        <v>92</v>
      </c>
      <c r="AV109" s="12" t="s">
        <v>45</v>
      </c>
      <c r="AW109" s="12" t="s">
        <v>44</v>
      </c>
      <c r="AX109" s="12" t="s">
        <v>83</v>
      </c>
      <c r="AY109" s="231" t="s">
        <v>250</v>
      </c>
    </row>
    <row r="110" spans="2:65" s="12" customFormat="1">
      <c r="B110" s="220"/>
      <c r="C110" s="221"/>
      <c r="D110" s="222" t="s">
        <v>257</v>
      </c>
      <c r="E110" s="223" t="s">
        <v>81</v>
      </c>
      <c r="F110" s="224" t="s">
        <v>267</v>
      </c>
      <c r="G110" s="221"/>
      <c r="H110" s="225" t="s">
        <v>81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257</v>
      </c>
      <c r="AU110" s="231" t="s">
        <v>92</v>
      </c>
      <c r="AV110" s="12" t="s">
        <v>45</v>
      </c>
      <c r="AW110" s="12" t="s">
        <v>44</v>
      </c>
      <c r="AX110" s="12" t="s">
        <v>83</v>
      </c>
      <c r="AY110" s="231" t="s">
        <v>250</v>
      </c>
    </row>
    <row r="111" spans="2:65" s="12" customFormat="1">
      <c r="B111" s="220"/>
      <c r="C111" s="221"/>
      <c r="D111" s="222" t="s">
        <v>257</v>
      </c>
      <c r="E111" s="223" t="s">
        <v>81</v>
      </c>
      <c r="F111" s="224" t="s">
        <v>268</v>
      </c>
      <c r="G111" s="221"/>
      <c r="H111" s="225" t="s">
        <v>81</v>
      </c>
      <c r="I111" s="226"/>
      <c r="J111" s="221"/>
      <c r="K111" s="221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257</v>
      </c>
      <c r="AU111" s="231" t="s">
        <v>92</v>
      </c>
      <c r="AV111" s="12" t="s">
        <v>45</v>
      </c>
      <c r="AW111" s="12" t="s">
        <v>44</v>
      </c>
      <c r="AX111" s="12" t="s">
        <v>83</v>
      </c>
      <c r="AY111" s="231" t="s">
        <v>250</v>
      </c>
    </row>
    <row r="112" spans="2:65" s="13" customFormat="1">
      <c r="B112" s="232"/>
      <c r="C112" s="233"/>
      <c r="D112" s="222" t="s">
        <v>257</v>
      </c>
      <c r="E112" s="234" t="s">
        <v>81</v>
      </c>
      <c r="F112" s="235" t="s">
        <v>83</v>
      </c>
      <c r="G112" s="233"/>
      <c r="H112" s="236">
        <v>0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AT112" s="242" t="s">
        <v>257</v>
      </c>
      <c r="AU112" s="242" t="s">
        <v>92</v>
      </c>
      <c r="AV112" s="13" t="s">
        <v>92</v>
      </c>
      <c r="AW112" s="13" t="s">
        <v>44</v>
      </c>
      <c r="AX112" s="13" t="s">
        <v>83</v>
      </c>
      <c r="AY112" s="242" t="s">
        <v>250</v>
      </c>
    </row>
    <row r="113" spans="2:65" s="14" customFormat="1">
      <c r="B113" s="243"/>
      <c r="C113" s="244"/>
      <c r="D113" s="222" t="s">
        <v>257</v>
      </c>
      <c r="E113" s="245" t="s">
        <v>81</v>
      </c>
      <c r="F113" s="246" t="s">
        <v>269</v>
      </c>
      <c r="G113" s="244"/>
      <c r="H113" s="247">
        <v>0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AT113" s="253" t="s">
        <v>257</v>
      </c>
      <c r="AU113" s="253" t="s">
        <v>92</v>
      </c>
      <c r="AV113" s="14" t="s">
        <v>100</v>
      </c>
      <c r="AW113" s="14" t="s">
        <v>44</v>
      </c>
      <c r="AX113" s="14" t="s">
        <v>83</v>
      </c>
      <c r="AY113" s="253" t="s">
        <v>250</v>
      </c>
    </row>
    <row r="114" spans="2:65" s="12" customFormat="1">
      <c r="B114" s="220"/>
      <c r="C114" s="221"/>
      <c r="D114" s="222" t="s">
        <v>257</v>
      </c>
      <c r="E114" s="223" t="s">
        <v>81</v>
      </c>
      <c r="F114" s="224" t="s">
        <v>270</v>
      </c>
      <c r="G114" s="221"/>
      <c r="H114" s="225" t="s">
        <v>81</v>
      </c>
      <c r="I114" s="226"/>
      <c r="J114" s="221"/>
      <c r="K114" s="221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257</v>
      </c>
      <c r="AU114" s="231" t="s">
        <v>92</v>
      </c>
      <c r="AV114" s="12" t="s">
        <v>45</v>
      </c>
      <c r="AW114" s="12" t="s">
        <v>44</v>
      </c>
      <c r="AX114" s="12" t="s">
        <v>83</v>
      </c>
      <c r="AY114" s="231" t="s">
        <v>250</v>
      </c>
    </row>
    <row r="115" spans="2:65" s="13" customFormat="1">
      <c r="B115" s="232"/>
      <c r="C115" s="233"/>
      <c r="D115" s="222" t="s">
        <v>257</v>
      </c>
      <c r="E115" s="234" t="s">
        <v>81</v>
      </c>
      <c r="F115" s="235" t="s">
        <v>271</v>
      </c>
      <c r="G115" s="233"/>
      <c r="H115" s="236">
        <v>178</v>
      </c>
      <c r="I115" s="237"/>
      <c r="J115" s="233"/>
      <c r="K115" s="233"/>
      <c r="L115" s="238"/>
      <c r="M115" s="239"/>
      <c r="N115" s="240"/>
      <c r="O115" s="240"/>
      <c r="P115" s="240"/>
      <c r="Q115" s="240"/>
      <c r="R115" s="240"/>
      <c r="S115" s="240"/>
      <c r="T115" s="241"/>
      <c r="AT115" s="242" t="s">
        <v>257</v>
      </c>
      <c r="AU115" s="242" t="s">
        <v>92</v>
      </c>
      <c r="AV115" s="13" t="s">
        <v>92</v>
      </c>
      <c r="AW115" s="13" t="s">
        <v>44</v>
      </c>
      <c r="AX115" s="13" t="s">
        <v>83</v>
      </c>
      <c r="AY115" s="242" t="s">
        <v>250</v>
      </c>
    </row>
    <row r="116" spans="2:65" s="14" customFormat="1">
      <c r="B116" s="243"/>
      <c r="C116" s="244"/>
      <c r="D116" s="222" t="s">
        <v>257</v>
      </c>
      <c r="E116" s="245" t="s">
        <v>166</v>
      </c>
      <c r="F116" s="246" t="s">
        <v>272</v>
      </c>
      <c r="G116" s="244"/>
      <c r="H116" s="247">
        <v>178</v>
      </c>
      <c r="I116" s="248"/>
      <c r="J116" s="244"/>
      <c r="K116" s="244"/>
      <c r="L116" s="249"/>
      <c r="M116" s="250"/>
      <c r="N116" s="251"/>
      <c r="O116" s="251"/>
      <c r="P116" s="251"/>
      <c r="Q116" s="251"/>
      <c r="R116" s="251"/>
      <c r="S116" s="251"/>
      <c r="T116" s="252"/>
      <c r="AT116" s="253" t="s">
        <v>257</v>
      </c>
      <c r="AU116" s="253" t="s">
        <v>92</v>
      </c>
      <c r="AV116" s="14" t="s">
        <v>100</v>
      </c>
      <c r="AW116" s="14" t="s">
        <v>44</v>
      </c>
      <c r="AX116" s="14" t="s">
        <v>83</v>
      </c>
      <c r="AY116" s="253" t="s">
        <v>250</v>
      </c>
    </row>
    <row r="117" spans="2:65" s="15" customFormat="1">
      <c r="B117" s="254"/>
      <c r="C117" s="255"/>
      <c r="D117" s="256" t="s">
        <v>257</v>
      </c>
      <c r="E117" s="257" t="s">
        <v>81</v>
      </c>
      <c r="F117" s="258" t="s">
        <v>273</v>
      </c>
      <c r="G117" s="255"/>
      <c r="H117" s="259">
        <v>178</v>
      </c>
      <c r="I117" s="260"/>
      <c r="J117" s="255"/>
      <c r="K117" s="255"/>
      <c r="L117" s="261"/>
      <c r="M117" s="262"/>
      <c r="N117" s="263"/>
      <c r="O117" s="263"/>
      <c r="P117" s="263"/>
      <c r="Q117" s="263"/>
      <c r="R117" s="263"/>
      <c r="S117" s="263"/>
      <c r="T117" s="264"/>
      <c r="AT117" s="265" t="s">
        <v>257</v>
      </c>
      <c r="AU117" s="265" t="s">
        <v>92</v>
      </c>
      <c r="AV117" s="15" t="s">
        <v>128</v>
      </c>
      <c r="AW117" s="15" t="s">
        <v>44</v>
      </c>
      <c r="AX117" s="15" t="s">
        <v>45</v>
      </c>
      <c r="AY117" s="265" t="s">
        <v>250</v>
      </c>
    </row>
    <row r="118" spans="2:65" s="1" customFormat="1" ht="22.5" customHeight="1">
      <c r="B118" s="43"/>
      <c r="C118" s="208" t="s">
        <v>92</v>
      </c>
      <c r="D118" s="208" t="s">
        <v>252</v>
      </c>
      <c r="E118" s="209" t="s">
        <v>274</v>
      </c>
      <c r="F118" s="210" t="s">
        <v>275</v>
      </c>
      <c r="G118" s="211" t="s">
        <v>276</v>
      </c>
      <c r="H118" s="212">
        <v>7.02</v>
      </c>
      <c r="I118" s="213"/>
      <c r="J118" s="214">
        <f>ROUND(I118*H118,2)</f>
        <v>0</v>
      </c>
      <c r="K118" s="210" t="s">
        <v>277</v>
      </c>
      <c r="L118" s="63"/>
      <c r="M118" s="215" t="s">
        <v>81</v>
      </c>
      <c r="N118" s="216" t="s">
        <v>53</v>
      </c>
      <c r="O118" s="44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AR118" s="25" t="s">
        <v>128</v>
      </c>
      <c r="AT118" s="25" t="s">
        <v>252</v>
      </c>
      <c r="AU118" s="25" t="s">
        <v>92</v>
      </c>
      <c r="AY118" s="25" t="s">
        <v>250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5" t="s">
        <v>45</v>
      </c>
      <c r="BK118" s="219">
        <f>ROUND(I118*H118,2)</f>
        <v>0</v>
      </c>
      <c r="BL118" s="25" t="s">
        <v>128</v>
      </c>
      <c r="BM118" s="25" t="s">
        <v>278</v>
      </c>
    </row>
    <row r="119" spans="2:65" s="12" customFormat="1">
      <c r="B119" s="220"/>
      <c r="C119" s="221"/>
      <c r="D119" s="222" t="s">
        <v>257</v>
      </c>
      <c r="E119" s="223" t="s">
        <v>81</v>
      </c>
      <c r="F119" s="224" t="s">
        <v>279</v>
      </c>
      <c r="G119" s="221"/>
      <c r="H119" s="225" t="s">
        <v>81</v>
      </c>
      <c r="I119" s="226"/>
      <c r="J119" s="221"/>
      <c r="K119" s="221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257</v>
      </c>
      <c r="AU119" s="231" t="s">
        <v>92</v>
      </c>
      <c r="AV119" s="12" t="s">
        <v>45</v>
      </c>
      <c r="AW119" s="12" t="s">
        <v>44</v>
      </c>
      <c r="AX119" s="12" t="s">
        <v>83</v>
      </c>
      <c r="AY119" s="231" t="s">
        <v>250</v>
      </c>
    </row>
    <row r="120" spans="2:65" s="12" customFormat="1">
      <c r="B120" s="220"/>
      <c r="C120" s="221"/>
      <c r="D120" s="222" t="s">
        <v>257</v>
      </c>
      <c r="E120" s="223" t="s">
        <v>81</v>
      </c>
      <c r="F120" s="224" t="s">
        <v>280</v>
      </c>
      <c r="G120" s="221"/>
      <c r="H120" s="225" t="s">
        <v>81</v>
      </c>
      <c r="I120" s="226"/>
      <c r="J120" s="221"/>
      <c r="K120" s="221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257</v>
      </c>
      <c r="AU120" s="231" t="s">
        <v>92</v>
      </c>
      <c r="AV120" s="12" t="s">
        <v>45</v>
      </c>
      <c r="AW120" s="12" t="s">
        <v>44</v>
      </c>
      <c r="AX120" s="12" t="s">
        <v>83</v>
      </c>
      <c r="AY120" s="231" t="s">
        <v>250</v>
      </c>
    </row>
    <row r="121" spans="2:65" s="13" customFormat="1">
      <c r="B121" s="232"/>
      <c r="C121" s="233"/>
      <c r="D121" s="222" t="s">
        <v>257</v>
      </c>
      <c r="E121" s="234" t="s">
        <v>81</v>
      </c>
      <c r="F121" s="235" t="s">
        <v>281</v>
      </c>
      <c r="G121" s="233"/>
      <c r="H121" s="236">
        <v>4.68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AT121" s="242" t="s">
        <v>257</v>
      </c>
      <c r="AU121" s="242" t="s">
        <v>92</v>
      </c>
      <c r="AV121" s="13" t="s">
        <v>92</v>
      </c>
      <c r="AW121" s="13" t="s">
        <v>44</v>
      </c>
      <c r="AX121" s="13" t="s">
        <v>83</v>
      </c>
      <c r="AY121" s="242" t="s">
        <v>250</v>
      </c>
    </row>
    <row r="122" spans="2:65" s="13" customFormat="1">
      <c r="B122" s="232"/>
      <c r="C122" s="233"/>
      <c r="D122" s="222" t="s">
        <v>257</v>
      </c>
      <c r="E122" s="234" t="s">
        <v>81</v>
      </c>
      <c r="F122" s="235" t="s">
        <v>282</v>
      </c>
      <c r="G122" s="233"/>
      <c r="H122" s="236">
        <v>2.34</v>
      </c>
      <c r="I122" s="237"/>
      <c r="J122" s="233"/>
      <c r="K122" s="233"/>
      <c r="L122" s="238"/>
      <c r="M122" s="239"/>
      <c r="N122" s="240"/>
      <c r="O122" s="240"/>
      <c r="P122" s="240"/>
      <c r="Q122" s="240"/>
      <c r="R122" s="240"/>
      <c r="S122" s="240"/>
      <c r="T122" s="241"/>
      <c r="AT122" s="242" t="s">
        <v>257</v>
      </c>
      <c r="AU122" s="242" t="s">
        <v>92</v>
      </c>
      <c r="AV122" s="13" t="s">
        <v>92</v>
      </c>
      <c r="AW122" s="13" t="s">
        <v>44</v>
      </c>
      <c r="AX122" s="13" t="s">
        <v>83</v>
      </c>
      <c r="AY122" s="242" t="s">
        <v>250</v>
      </c>
    </row>
    <row r="123" spans="2:65" s="15" customFormat="1">
      <c r="B123" s="254"/>
      <c r="C123" s="255"/>
      <c r="D123" s="256" t="s">
        <v>257</v>
      </c>
      <c r="E123" s="257" t="s">
        <v>81</v>
      </c>
      <c r="F123" s="258" t="s">
        <v>273</v>
      </c>
      <c r="G123" s="255"/>
      <c r="H123" s="259">
        <v>7.02</v>
      </c>
      <c r="I123" s="260"/>
      <c r="J123" s="255"/>
      <c r="K123" s="255"/>
      <c r="L123" s="261"/>
      <c r="M123" s="262"/>
      <c r="N123" s="263"/>
      <c r="O123" s="263"/>
      <c r="P123" s="263"/>
      <c r="Q123" s="263"/>
      <c r="R123" s="263"/>
      <c r="S123" s="263"/>
      <c r="T123" s="264"/>
      <c r="AT123" s="265" t="s">
        <v>257</v>
      </c>
      <c r="AU123" s="265" t="s">
        <v>92</v>
      </c>
      <c r="AV123" s="15" t="s">
        <v>128</v>
      </c>
      <c r="AW123" s="15" t="s">
        <v>44</v>
      </c>
      <c r="AX123" s="15" t="s">
        <v>45</v>
      </c>
      <c r="AY123" s="265" t="s">
        <v>250</v>
      </c>
    </row>
    <row r="124" spans="2:65" s="1" customFormat="1" ht="31.5" customHeight="1">
      <c r="B124" s="43"/>
      <c r="C124" s="208" t="s">
        <v>100</v>
      </c>
      <c r="D124" s="208" t="s">
        <v>252</v>
      </c>
      <c r="E124" s="209" t="s">
        <v>283</v>
      </c>
      <c r="F124" s="210" t="s">
        <v>284</v>
      </c>
      <c r="G124" s="211" t="s">
        <v>276</v>
      </c>
      <c r="H124" s="212">
        <v>5.2039999999999997</v>
      </c>
      <c r="I124" s="213"/>
      <c r="J124" s="214">
        <f>ROUND(I124*H124,2)</f>
        <v>0</v>
      </c>
      <c r="K124" s="210" t="s">
        <v>81</v>
      </c>
      <c r="L124" s="63"/>
      <c r="M124" s="215" t="s">
        <v>81</v>
      </c>
      <c r="N124" s="216" t="s">
        <v>53</v>
      </c>
      <c r="O124" s="44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AR124" s="25" t="s">
        <v>128</v>
      </c>
      <c r="AT124" s="25" t="s">
        <v>252</v>
      </c>
      <c r="AU124" s="25" t="s">
        <v>92</v>
      </c>
      <c r="AY124" s="25" t="s">
        <v>250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5" t="s">
        <v>45</v>
      </c>
      <c r="BK124" s="219">
        <f>ROUND(I124*H124,2)</f>
        <v>0</v>
      </c>
      <c r="BL124" s="25" t="s">
        <v>128</v>
      </c>
      <c r="BM124" s="25" t="s">
        <v>285</v>
      </c>
    </row>
    <row r="125" spans="2:65" s="12" customFormat="1">
      <c r="B125" s="220"/>
      <c r="C125" s="221"/>
      <c r="D125" s="222" t="s">
        <v>257</v>
      </c>
      <c r="E125" s="223" t="s">
        <v>81</v>
      </c>
      <c r="F125" s="224" t="s">
        <v>286</v>
      </c>
      <c r="G125" s="221"/>
      <c r="H125" s="225" t="s">
        <v>81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257</v>
      </c>
      <c r="AU125" s="231" t="s">
        <v>92</v>
      </c>
      <c r="AV125" s="12" t="s">
        <v>45</v>
      </c>
      <c r="AW125" s="12" t="s">
        <v>44</v>
      </c>
      <c r="AX125" s="12" t="s">
        <v>83</v>
      </c>
      <c r="AY125" s="231" t="s">
        <v>250</v>
      </c>
    </row>
    <row r="126" spans="2:65" s="12" customFormat="1">
      <c r="B126" s="220"/>
      <c r="C126" s="221"/>
      <c r="D126" s="222" t="s">
        <v>257</v>
      </c>
      <c r="E126" s="223" t="s">
        <v>81</v>
      </c>
      <c r="F126" s="224" t="s">
        <v>287</v>
      </c>
      <c r="G126" s="221"/>
      <c r="H126" s="225" t="s">
        <v>81</v>
      </c>
      <c r="I126" s="226"/>
      <c r="J126" s="221"/>
      <c r="K126" s="221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257</v>
      </c>
      <c r="AU126" s="231" t="s">
        <v>92</v>
      </c>
      <c r="AV126" s="12" t="s">
        <v>45</v>
      </c>
      <c r="AW126" s="12" t="s">
        <v>44</v>
      </c>
      <c r="AX126" s="12" t="s">
        <v>83</v>
      </c>
      <c r="AY126" s="231" t="s">
        <v>250</v>
      </c>
    </row>
    <row r="127" spans="2:65" s="13" customFormat="1">
      <c r="B127" s="232"/>
      <c r="C127" s="233"/>
      <c r="D127" s="222" t="s">
        <v>257</v>
      </c>
      <c r="E127" s="234" t="s">
        <v>81</v>
      </c>
      <c r="F127" s="235" t="s">
        <v>288</v>
      </c>
      <c r="G127" s="233"/>
      <c r="H127" s="236">
        <v>3.2040000000000002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257</v>
      </c>
      <c r="AU127" s="242" t="s">
        <v>92</v>
      </c>
      <c r="AV127" s="13" t="s">
        <v>92</v>
      </c>
      <c r="AW127" s="13" t="s">
        <v>44</v>
      </c>
      <c r="AX127" s="13" t="s">
        <v>83</v>
      </c>
      <c r="AY127" s="242" t="s">
        <v>250</v>
      </c>
    </row>
    <row r="128" spans="2:65" s="13" customFormat="1">
      <c r="B128" s="232"/>
      <c r="C128" s="233"/>
      <c r="D128" s="222" t="s">
        <v>257</v>
      </c>
      <c r="E128" s="234" t="s">
        <v>81</v>
      </c>
      <c r="F128" s="235" t="s">
        <v>289</v>
      </c>
      <c r="G128" s="233"/>
      <c r="H128" s="236">
        <v>2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257</v>
      </c>
      <c r="AU128" s="242" t="s">
        <v>92</v>
      </c>
      <c r="AV128" s="13" t="s">
        <v>92</v>
      </c>
      <c r="AW128" s="13" t="s">
        <v>44</v>
      </c>
      <c r="AX128" s="13" t="s">
        <v>83</v>
      </c>
      <c r="AY128" s="242" t="s">
        <v>250</v>
      </c>
    </row>
    <row r="129" spans="2:65" s="14" customFormat="1">
      <c r="B129" s="243"/>
      <c r="C129" s="244"/>
      <c r="D129" s="256" t="s">
        <v>257</v>
      </c>
      <c r="E129" s="266" t="s">
        <v>168</v>
      </c>
      <c r="F129" s="267" t="s">
        <v>290</v>
      </c>
      <c r="G129" s="244"/>
      <c r="H129" s="268">
        <v>5.2039999999999997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AT129" s="253" t="s">
        <v>257</v>
      </c>
      <c r="AU129" s="253" t="s">
        <v>92</v>
      </c>
      <c r="AV129" s="14" t="s">
        <v>100</v>
      </c>
      <c r="AW129" s="14" t="s">
        <v>44</v>
      </c>
      <c r="AX129" s="14" t="s">
        <v>45</v>
      </c>
      <c r="AY129" s="253" t="s">
        <v>250</v>
      </c>
    </row>
    <row r="130" spans="2:65" s="1" customFormat="1" ht="22.5" customHeight="1">
      <c r="B130" s="43"/>
      <c r="C130" s="208" t="s">
        <v>128</v>
      </c>
      <c r="D130" s="208" t="s">
        <v>252</v>
      </c>
      <c r="E130" s="209" t="s">
        <v>291</v>
      </c>
      <c r="F130" s="210" t="s">
        <v>292</v>
      </c>
      <c r="G130" s="211" t="s">
        <v>276</v>
      </c>
      <c r="H130" s="212">
        <v>263.005</v>
      </c>
      <c r="I130" s="213"/>
      <c r="J130" s="214">
        <f>ROUND(I130*H130,2)</f>
        <v>0</v>
      </c>
      <c r="K130" s="210" t="s">
        <v>277</v>
      </c>
      <c r="L130" s="63"/>
      <c r="M130" s="215" t="s">
        <v>81</v>
      </c>
      <c r="N130" s="216" t="s">
        <v>53</v>
      </c>
      <c r="O130" s="44"/>
      <c r="P130" s="217">
        <f>O130*H130</f>
        <v>0</v>
      </c>
      <c r="Q130" s="217">
        <v>0</v>
      </c>
      <c r="R130" s="217">
        <f>Q130*H130</f>
        <v>0</v>
      </c>
      <c r="S130" s="217">
        <v>0</v>
      </c>
      <c r="T130" s="218">
        <f>S130*H130</f>
        <v>0</v>
      </c>
      <c r="AR130" s="25" t="s">
        <v>128</v>
      </c>
      <c r="AT130" s="25" t="s">
        <v>252</v>
      </c>
      <c r="AU130" s="25" t="s">
        <v>92</v>
      </c>
      <c r="AY130" s="25" t="s">
        <v>250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5" t="s">
        <v>45</v>
      </c>
      <c r="BK130" s="219">
        <f>ROUND(I130*H130,2)</f>
        <v>0</v>
      </c>
      <c r="BL130" s="25" t="s">
        <v>128</v>
      </c>
      <c r="BM130" s="25" t="s">
        <v>293</v>
      </c>
    </row>
    <row r="131" spans="2:65" s="12" customFormat="1">
      <c r="B131" s="220"/>
      <c r="C131" s="221"/>
      <c r="D131" s="222" t="s">
        <v>257</v>
      </c>
      <c r="E131" s="223" t="s">
        <v>81</v>
      </c>
      <c r="F131" s="224" t="s">
        <v>294</v>
      </c>
      <c r="G131" s="221"/>
      <c r="H131" s="225" t="s">
        <v>81</v>
      </c>
      <c r="I131" s="226"/>
      <c r="J131" s="221"/>
      <c r="K131" s="221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257</v>
      </c>
      <c r="AU131" s="231" t="s">
        <v>92</v>
      </c>
      <c r="AV131" s="12" t="s">
        <v>45</v>
      </c>
      <c r="AW131" s="12" t="s">
        <v>44</v>
      </c>
      <c r="AX131" s="12" t="s">
        <v>83</v>
      </c>
      <c r="AY131" s="231" t="s">
        <v>250</v>
      </c>
    </row>
    <row r="132" spans="2:65" s="12" customFormat="1">
      <c r="B132" s="220"/>
      <c r="C132" s="221"/>
      <c r="D132" s="222" t="s">
        <v>257</v>
      </c>
      <c r="E132" s="223" t="s">
        <v>81</v>
      </c>
      <c r="F132" s="224" t="s">
        <v>295</v>
      </c>
      <c r="G132" s="221"/>
      <c r="H132" s="225" t="s">
        <v>81</v>
      </c>
      <c r="I132" s="226"/>
      <c r="J132" s="221"/>
      <c r="K132" s="221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257</v>
      </c>
      <c r="AU132" s="231" t="s">
        <v>92</v>
      </c>
      <c r="AV132" s="12" t="s">
        <v>45</v>
      </c>
      <c r="AW132" s="12" t="s">
        <v>44</v>
      </c>
      <c r="AX132" s="12" t="s">
        <v>83</v>
      </c>
      <c r="AY132" s="231" t="s">
        <v>250</v>
      </c>
    </row>
    <row r="133" spans="2:65" s="12" customFormat="1">
      <c r="B133" s="220"/>
      <c r="C133" s="221"/>
      <c r="D133" s="222" t="s">
        <v>257</v>
      </c>
      <c r="E133" s="223" t="s">
        <v>81</v>
      </c>
      <c r="F133" s="224" t="s">
        <v>296</v>
      </c>
      <c r="G133" s="221"/>
      <c r="H133" s="225" t="s">
        <v>81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257</v>
      </c>
      <c r="AU133" s="231" t="s">
        <v>92</v>
      </c>
      <c r="AV133" s="12" t="s">
        <v>45</v>
      </c>
      <c r="AW133" s="12" t="s">
        <v>44</v>
      </c>
      <c r="AX133" s="12" t="s">
        <v>83</v>
      </c>
      <c r="AY133" s="231" t="s">
        <v>250</v>
      </c>
    </row>
    <row r="134" spans="2:65" s="13" customFormat="1">
      <c r="B134" s="232"/>
      <c r="C134" s="233"/>
      <c r="D134" s="222" t="s">
        <v>257</v>
      </c>
      <c r="E134" s="234" t="s">
        <v>81</v>
      </c>
      <c r="F134" s="235" t="s">
        <v>297</v>
      </c>
      <c r="G134" s="233"/>
      <c r="H134" s="236">
        <v>220.7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257</v>
      </c>
      <c r="AU134" s="242" t="s">
        <v>92</v>
      </c>
      <c r="AV134" s="13" t="s">
        <v>92</v>
      </c>
      <c r="AW134" s="13" t="s">
        <v>44</v>
      </c>
      <c r="AX134" s="13" t="s">
        <v>83</v>
      </c>
      <c r="AY134" s="242" t="s">
        <v>250</v>
      </c>
    </row>
    <row r="135" spans="2:65" s="13" customFormat="1">
      <c r="B135" s="232"/>
      <c r="C135" s="233"/>
      <c r="D135" s="222" t="s">
        <v>257</v>
      </c>
      <c r="E135" s="234" t="s">
        <v>81</v>
      </c>
      <c r="F135" s="235" t="s">
        <v>298</v>
      </c>
      <c r="G135" s="233"/>
      <c r="H135" s="236">
        <v>33.104999999999997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257</v>
      </c>
      <c r="AU135" s="242" t="s">
        <v>92</v>
      </c>
      <c r="AV135" s="13" t="s">
        <v>92</v>
      </c>
      <c r="AW135" s="13" t="s">
        <v>44</v>
      </c>
      <c r="AX135" s="13" t="s">
        <v>83</v>
      </c>
      <c r="AY135" s="242" t="s">
        <v>250</v>
      </c>
    </row>
    <row r="136" spans="2:65" s="12" customFormat="1">
      <c r="B136" s="220"/>
      <c r="C136" s="221"/>
      <c r="D136" s="222" t="s">
        <v>257</v>
      </c>
      <c r="E136" s="223" t="s">
        <v>81</v>
      </c>
      <c r="F136" s="224" t="s">
        <v>299</v>
      </c>
      <c r="G136" s="221"/>
      <c r="H136" s="225" t="s">
        <v>81</v>
      </c>
      <c r="I136" s="226"/>
      <c r="J136" s="221"/>
      <c r="K136" s="221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257</v>
      </c>
      <c r="AU136" s="231" t="s">
        <v>92</v>
      </c>
      <c r="AV136" s="12" t="s">
        <v>45</v>
      </c>
      <c r="AW136" s="12" t="s">
        <v>44</v>
      </c>
      <c r="AX136" s="12" t="s">
        <v>83</v>
      </c>
      <c r="AY136" s="231" t="s">
        <v>250</v>
      </c>
    </row>
    <row r="137" spans="2:65" s="13" customFormat="1">
      <c r="B137" s="232"/>
      <c r="C137" s="233"/>
      <c r="D137" s="222" t="s">
        <v>257</v>
      </c>
      <c r="E137" s="234" t="s">
        <v>81</v>
      </c>
      <c r="F137" s="235" t="s">
        <v>300</v>
      </c>
      <c r="G137" s="233"/>
      <c r="H137" s="236">
        <v>8</v>
      </c>
      <c r="I137" s="237"/>
      <c r="J137" s="233"/>
      <c r="K137" s="233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257</v>
      </c>
      <c r="AU137" s="242" t="s">
        <v>92</v>
      </c>
      <c r="AV137" s="13" t="s">
        <v>92</v>
      </c>
      <c r="AW137" s="13" t="s">
        <v>44</v>
      </c>
      <c r="AX137" s="13" t="s">
        <v>83</v>
      </c>
      <c r="AY137" s="242" t="s">
        <v>250</v>
      </c>
    </row>
    <row r="138" spans="2:65" s="13" customFormat="1">
      <c r="B138" s="232"/>
      <c r="C138" s="233"/>
      <c r="D138" s="222" t="s">
        <v>257</v>
      </c>
      <c r="E138" s="234" t="s">
        <v>81</v>
      </c>
      <c r="F138" s="235" t="s">
        <v>301</v>
      </c>
      <c r="G138" s="233"/>
      <c r="H138" s="236">
        <v>1.2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257</v>
      </c>
      <c r="AU138" s="242" t="s">
        <v>92</v>
      </c>
      <c r="AV138" s="13" t="s">
        <v>92</v>
      </c>
      <c r="AW138" s="13" t="s">
        <v>44</v>
      </c>
      <c r="AX138" s="13" t="s">
        <v>83</v>
      </c>
      <c r="AY138" s="242" t="s">
        <v>250</v>
      </c>
    </row>
    <row r="139" spans="2:65" s="12" customFormat="1">
      <c r="B139" s="220"/>
      <c r="C139" s="221"/>
      <c r="D139" s="222" t="s">
        <v>257</v>
      </c>
      <c r="E139" s="223" t="s">
        <v>81</v>
      </c>
      <c r="F139" s="224" t="s">
        <v>302</v>
      </c>
      <c r="G139" s="221"/>
      <c r="H139" s="225" t="s">
        <v>81</v>
      </c>
      <c r="I139" s="226"/>
      <c r="J139" s="221"/>
      <c r="K139" s="221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257</v>
      </c>
      <c r="AU139" s="231" t="s">
        <v>92</v>
      </c>
      <c r="AV139" s="12" t="s">
        <v>45</v>
      </c>
      <c r="AW139" s="12" t="s">
        <v>44</v>
      </c>
      <c r="AX139" s="12" t="s">
        <v>83</v>
      </c>
      <c r="AY139" s="231" t="s">
        <v>250</v>
      </c>
    </row>
    <row r="140" spans="2:65" s="15" customFormat="1">
      <c r="B140" s="254"/>
      <c r="C140" s="255"/>
      <c r="D140" s="256" t="s">
        <v>257</v>
      </c>
      <c r="E140" s="257" t="s">
        <v>81</v>
      </c>
      <c r="F140" s="258" t="s">
        <v>303</v>
      </c>
      <c r="G140" s="255"/>
      <c r="H140" s="259">
        <v>263.005</v>
      </c>
      <c r="I140" s="260"/>
      <c r="J140" s="255"/>
      <c r="K140" s="255"/>
      <c r="L140" s="261"/>
      <c r="M140" s="262"/>
      <c r="N140" s="263"/>
      <c r="O140" s="263"/>
      <c r="P140" s="263"/>
      <c r="Q140" s="263"/>
      <c r="R140" s="263"/>
      <c r="S140" s="263"/>
      <c r="T140" s="264"/>
      <c r="AT140" s="265" t="s">
        <v>257</v>
      </c>
      <c r="AU140" s="265" t="s">
        <v>92</v>
      </c>
      <c r="AV140" s="15" t="s">
        <v>128</v>
      </c>
      <c r="AW140" s="15" t="s">
        <v>44</v>
      </c>
      <c r="AX140" s="15" t="s">
        <v>45</v>
      </c>
      <c r="AY140" s="265" t="s">
        <v>250</v>
      </c>
    </row>
    <row r="141" spans="2:65" s="1" customFormat="1" ht="22.5" customHeight="1">
      <c r="B141" s="43"/>
      <c r="C141" s="208" t="s">
        <v>304</v>
      </c>
      <c r="D141" s="208" t="s">
        <v>252</v>
      </c>
      <c r="E141" s="209" t="s">
        <v>305</v>
      </c>
      <c r="F141" s="210" t="s">
        <v>306</v>
      </c>
      <c r="G141" s="211" t="s">
        <v>276</v>
      </c>
      <c r="H141" s="212">
        <v>2179.5949999999998</v>
      </c>
      <c r="I141" s="213"/>
      <c r="J141" s="214">
        <f>ROUND(I141*H141,2)</f>
        <v>0</v>
      </c>
      <c r="K141" s="210" t="s">
        <v>277</v>
      </c>
      <c r="L141" s="63"/>
      <c r="M141" s="215" t="s">
        <v>81</v>
      </c>
      <c r="N141" s="216" t="s">
        <v>53</v>
      </c>
      <c r="O141" s="44"/>
      <c r="P141" s="217">
        <f>O141*H141</f>
        <v>0</v>
      </c>
      <c r="Q141" s="217">
        <v>0</v>
      </c>
      <c r="R141" s="217">
        <f>Q141*H141</f>
        <v>0</v>
      </c>
      <c r="S141" s="217">
        <v>0</v>
      </c>
      <c r="T141" s="218">
        <f>S141*H141</f>
        <v>0</v>
      </c>
      <c r="AR141" s="25" t="s">
        <v>128</v>
      </c>
      <c r="AT141" s="25" t="s">
        <v>252</v>
      </c>
      <c r="AU141" s="25" t="s">
        <v>92</v>
      </c>
      <c r="AY141" s="25" t="s">
        <v>250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5" t="s">
        <v>45</v>
      </c>
      <c r="BK141" s="219">
        <f>ROUND(I141*H141,2)</f>
        <v>0</v>
      </c>
      <c r="BL141" s="25" t="s">
        <v>128</v>
      </c>
      <c r="BM141" s="25" t="s">
        <v>307</v>
      </c>
    </row>
    <row r="142" spans="2:65" s="12" customFormat="1">
      <c r="B142" s="220"/>
      <c r="C142" s="221"/>
      <c r="D142" s="222" t="s">
        <v>257</v>
      </c>
      <c r="E142" s="223" t="s">
        <v>81</v>
      </c>
      <c r="F142" s="224" t="s">
        <v>308</v>
      </c>
      <c r="G142" s="221"/>
      <c r="H142" s="225" t="s">
        <v>81</v>
      </c>
      <c r="I142" s="226"/>
      <c r="J142" s="221"/>
      <c r="K142" s="221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257</v>
      </c>
      <c r="AU142" s="231" t="s">
        <v>92</v>
      </c>
      <c r="AV142" s="12" t="s">
        <v>45</v>
      </c>
      <c r="AW142" s="12" t="s">
        <v>44</v>
      </c>
      <c r="AX142" s="12" t="s">
        <v>83</v>
      </c>
      <c r="AY142" s="231" t="s">
        <v>250</v>
      </c>
    </row>
    <row r="143" spans="2:65" s="13" customFormat="1">
      <c r="B143" s="232"/>
      <c r="C143" s="233"/>
      <c r="D143" s="222" t="s">
        <v>257</v>
      </c>
      <c r="E143" s="234" t="s">
        <v>81</v>
      </c>
      <c r="F143" s="235" t="s">
        <v>309</v>
      </c>
      <c r="G143" s="233"/>
      <c r="H143" s="236">
        <v>2442.6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257</v>
      </c>
      <c r="AU143" s="242" t="s">
        <v>92</v>
      </c>
      <c r="AV143" s="13" t="s">
        <v>92</v>
      </c>
      <c r="AW143" s="13" t="s">
        <v>44</v>
      </c>
      <c r="AX143" s="13" t="s">
        <v>83</v>
      </c>
      <c r="AY143" s="242" t="s">
        <v>250</v>
      </c>
    </row>
    <row r="144" spans="2:65" s="14" customFormat="1">
      <c r="B144" s="243"/>
      <c r="C144" s="244"/>
      <c r="D144" s="222" t="s">
        <v>257</v>
      </c>
      <c r="E144" s="245" t="s">
        <v>81</v>
      </c>
      <c r="F144" s="246" t="s">
        <v>272</v>
      </c>
      <c r="G144" s="244"/>
      <c r="H144" s="247">
        <v>2442.6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AT144" s="253" t="s">
        <v>257</v>
      </c>
      <c r="AU144" s="253" t="s">
        <v>92</v>
      </c>
      <c r="AV144" s="14" t="s">
        <v>100</v>
      </c>
      <c r="AW144" s="14" t="s">
        <v>44</v>
      </c>
      <c r="AX144" s="14" t="s">
        <v>83</v>
      </c>
      <c r="AY144" s="253" t="s">
        <v>250</v>
      </c>
    </row>
    <row r="145" spans="2:65" s="12" customFormat="1">
      <c r="B145" s="220"/>
      <c r="C145" s="221"/>
      <c r="D145" s="222" t="s">
        <v>257</v>
      </c>
      <c r="E145" s="223" t="s">
        <v>81</v>
      </c>
      <c r="F145" s="224" t="s">
        <v>310</v>
      </c>
      <c r="G145" s="221"/>
      <c r="H145" s="225" t="s">
        <v>81</v>
      </c>
      <c r="I145" s="226"/>
      <c r="J145" s="221"/>
      <c r="K145" s="221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257</v>
      </c>
      <c r="AU145" s="231" t="s">
        <v>92</v>
      </c>
      <c r="AV145" s="12" t="s">
        <v>45</v>
      </c>
      <c r="AW145" s="12" t="s">
        <v>44</v>
      </c>
      <c r="AX145" s="12" t="s">
        <v>83</v>
      </c>
      <c r="AY145" s="231" t="s">
        <v>250</v>
      </c>
    </row>
    <row r="146" spans="2:65" s="12" customFormat="1">
      <c r="B146" s="220"/>
      <c r="C146" s="221"/>
      <c r="D146" s="222" t="s">
        <v>257</v>
      </c>
      <c r="E146" s="223" t="s">
        <v>81</v>
      </c>
      <c r="F146" s="224" t="s">
        <v>296</v>
      </c>
      <c r="G146" s="221"/>
      <c r="H146" s="225" t="s">
        <v>81</v>
      </c>
      <c r="I146" s="226"/>
      <c r="J146" s="221"/>
      <c r="K146" s="221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257</v>
      </c>
      <c r="AU146" s="231" t="s">
        <v>92</v>
      </c>
      <c r="AV146" s="12" t="s">
        <v>45</v>
      </c>
      <c r="AW146" s="12" t="s">
        <v>44</v>
      </c>
      <c r="AX146" s="12" t="s">
        <v>83</v>
      </c>
      <c r="AY146" s="231" t="s">
        <v>250</v>
      </c>
    </row>
    <row r="147" spans="2:65" s="13" customFormat="1">
      <c r="B147" s="232"/>
      <c r="C147" s="233"/>
      <c r="D147" s="222" t="s">
        <v>257</v>
      </c>
      <c r="E147" s="234" t="s">
        <v>81</v>
      </c>
      <c r="F147" s="235" t="s">
        <v>311</v>
      </c>
      <c r="G147" s="233"/>
      <c r="H147" s="236">
        <v>-220.7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257</v>
      </c>
      <c r="AU147" s="242" t="s">
        <v>92</v>
      </c>
      <c r="AV147" s="13" t="s">
        <v>92</v>
      </c>
      <c r="AW147" s="13" t="s">
        <v>44</v>
      </c>
      <c r="AX147" s="13" t="s">
        <v>83</v>
      </c>
      <c r="AY147" s="242" t="s">
        <v>250</v>
      </c>
    </row>
    <row r="148" spans="2:65" s="13" customFormat="1">
      <c r="B148" s="232"/>
      <c r="C148" s="233"/>
      <c r="D148" s="222" t="s">
        <v>257</v>
      </c>
      <c r="E148" s="234" t="s">
        <v>81</v>
      </c>
      <c r="F148" s="235" t="s">
        <v>312</v>
      </c>
      <c r="G148" s="233"/>
      <c r="H148" s="236">
        <v>-33.104999999999997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257</v>
      </c>
      <c r="AU148" s="242" t="s">
        <v>92</v>
      </c>
      <c r="AV148" s="13" t="s">
        <v>92</v>
      </c>
      <c r="AW148" s="13" t="s">
        <v>44</v>
      </c>
      <c r="AX148" s="13" t="s">
        <v>83</v>
      </c>
      <c r="AY148" s="242" t="s">
        <v>250</v>
      </c>
    </row>
    <row r="149" spans="2:65" s="14" customFormat="1">
      <c r="B149" s="243"/>
      <c r="C149" s="244"/>
      <c r="D149" s="222" t="s">
        <v>257</v>
      </c>
      <c r="E149" s="245" t="s">
        <v>81</v>
      </c>
      <c r="F149" s="246" t="s">
        <v>272</v>
      </c>
      <c r="G149" s="244"/>
      <c r="H149" s="247">
        <v>-253.80500000000001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AT149" s="253" t="s">
        <v>257</v>
      </c>
      <c r="AU149" s="253" t="s">
        <v>92</v>
      </c>
      <c r="AV149" s="14" t="s">
        <v>100</v>
      </c>
      <c r="AW149" s="14" t="s">
        <v>44</v>
      </c>
      <c r="AX149" s="14" t="s">
        <v>83</v>
      </c>
      <c r="AY149" s="253" t="s">
        <v>250</v>
      </c>
    </row>
    <row r="150" spans="2:65" s="12" customFormat="1">
      <c r="B150" s="220"/>
      <c r="C150" s="221"/>
      <c r="D150" s="222" t="s">
        <v>257</v>
      </c>
      <c r="E150" s="223" t="s">
        <v>81</v>
      </c>
      <c r="F150" s="224" t="s">
        <v>313</v>
      </c>
      <c r="G150" s="221"/>
      <c r="H150" s="225" t="s">
        <v>81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257</v>
      </c>
      <c r="AU150" s="231" t="s">
        <v>92</v>
      </c>
      <c r="AV150" s="12" t="s">
        <v>45</v>
      </c>
      <c r="AW150" s="12" t="s">
        <v>44</v>
      </c>
      <c r="AX150" s="12" t="s">
        <v>83</v>
      </c>
      <c r="AY150" s="231" t="s">
        <v>250</v>
      </c>
    </row>
    <row r="151" spans="2:65" s="13" customFormat="1">
      <c r="B151" s="232"/>
      <c r="C151" s="233"/>
      <c r="D151" s="222" t="s">
        <v>257</v>
      </c>
      <c r="E151" s="234" t="s">
        <v>81</v>
      </c>
      <c r="F151" s="235" t="s">
        <v>314</v>
      </c>
      <c r="G151" s="233"/>
      <c r="H151" s="236">
        <v>-8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257</v>
      </c>
      <c r="AU151" s="242" t="s">
        <v>92</v>
      </c>
      <c r="AV151" s="13" t="s">
        <v>92</v>
      </c>
      <c r="AW151" s="13" t="s">
        <v>44</v>
      </c>
      <c r="AX151" s="13" t="s">
        <v>83</v>
      </c>
      <c r="AY151" s="242" t="s">
        <v>250</v>
      </c>
    </row>
    <row r="152" spans="2:65" s="13" customFormat="1">
      <c r="B152" s="232"/>
      <c r="C152" s="233"/>
      <c r="D152" s="222" t="s">
        <v>257</v>
      </c>
      <c r="E152" s="234" t="s">
        <v>81</v>
      </c>
      <c r="F152" s="235" t="s">
        <v>315</v>
      </c>
      <c r="G152" s="233"/>
      <c r="H152" s="236">
        <v>-1.2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AT152" s="242" t="s">
        <v>257</v>
      </c>
      <c r="AU152" s="242" t="s">
        <v>92</v>
      </c>
      <c r="AV152" s="13" t="s">
        <v>92</v>
      </c>
      <c r="AW152" s="13" t="s">
        <v>44</v>
      </c>
      <c r="AX152" s="13" t="s">
        <v>83</v>
      </c>
      <c r="AY152" s="242" t="s">
        <v>250</v>
      </c>
    </row>
    <row r="153" spans="2:65" s="14" customFormat="1">
      <c r="B153" s="243"/>
      <c r="C153" s="244"/>
      <c r="D153" s="222" t="s">
        <v>257</v>
      </c>
      <c r="E153" s="245" t="s">
        <v>81</v>
      </c>
      <c r="F153" s="246" t="s">
        <v>272</v>
      </c>
      <c r="G153" s="244"/>
      <c r="H153" s="247">
        <v>-9.1999999999999993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AT153" s="253" t="s">
        <v>257</v>
      </c>
      <c r="AU153" s="253" t="s">
        <v>92</v>
      </c>
      <c r="AV153" s="14" t="s">
        <v>100</v>
      </c>
      <c r="AW153" s="14" t="s">
        <v>44</v>
      </c>
      <c r="AX153" s="14" t="s">
        <v>83</v>
      </c>
      <c r="AY153" s="253" t="s">
        <v>250</v>
      </c>
    </row>
    <row r="154" spans="2:65" s="15" customFormat="1">
      <c r="B154" s="254"/>
      <c r="C154" s="255"/>
      <c r="D154" s="256" t="s">
        <v>257</v>
      </c>
      <c r="E154" s="257" t="s">
        <v>316</v>
      </c>
      <c r="F154" s="258" t="s">
        <v>317</v>
      </c>
      <c r="G154" s="255"/>
      <c r="H154" s="259">
        <v>2179.5949999999998</v>
      </c>
      <c r="I154" s="260"/>
      <c r="J154" s="255"/>
      <c r="K154" s="255"/>
      <c r="L154" s="261"/>
      <c r="M154" s="262"/>
      <c r="N154" s="263"/>
      <c r="O154" s="263"/>
      <c r="P154" s="263"/>
      <c r="Q154" s="263"/>
      <c r="R154" s="263"/>
      <c r="S154" s="263"/>
      <c r="T154" s="264"/>
      <c r="AT154" s="265" t="s">
        <v>257</v>
      </c>
      <c r="AU154" s="265" t="s">
        <v>92</v>
      </c>
      <c r="AV154" s="15" t="s">
        <v>128</v>
      </c>
      <c r="AW154" s="15" t="s">
        <v>44</v>
      </c>
      <c r="AX154" s="15" t="s">
        <v>45</v>
      </c>
      <c r="AY154" s="265" t="s">
        <v>250</v>
      </c>
    </row>
    <row r="155" spans="2:65" s="1" customFormat="1" ht="22.5" customHeight="1">
      <c r="B155" s="43"/>
      <c r="C155" s="208" t="s">
        <v>193</v>
      </c>
      <c r="D155" s="208" t="s">
        <v>252</v>
      </c>
      <c r="E155" s="209" t="s">
        <v>318</v>
      </c>
      <c r="F155" s="210" t="s">
        <v>319</v>
      </c>
      <c r="G155" s="211" t="s">
        <v>276</v>
      </c>
      <c r="H155" s="212">
        <v>958.75</v>
      </c>
      <c r="I155" s="213"/>
      <c r="J155" s="214">
        <f>ROUND(I155*H155,2)</f>
        <v>0</v>
      </c>
      <c r="K155" s="210" t="s">
        <v>277</v>
      </c>
      <c r="L155" s="63"/>
      <c r="M155" s="215" t="s">
        <v>81</v>
      </c>
      <c r="N155" s="216" t="s">
        <v>53</v>
      </c>
      <c r="O155" s="44"/>
      <c r="P155" s="217">
        <f>O155*H155</f>
        <v>0</v>
      </c>
      <c r="Q155" s="217">
        <v>0</v>
      </c>
      <c r="R155" s="217">
        <f>Q155*H155</f>
        <v>0</v>
      </c>
      <c r="S155" s="217">
        <v>0</v>
      </c>
      <c r="T155" s="218">
        <f>S155*H155</f>
        <v>0</v>
      </c>
      <c r="AR155" s="25" t="s">
        <v>128</v>
      </c>
      <c r="AT155" s="25" t="s">
        <v>252</v>
      </c>
      <c r="AU155" s="25" t="s">
        <v>92</v>
      </c>
      <c r="AY155" s="25" t="s">
        <v>250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5" t="s">
        <v>45</v>
      </c>
      <c r="BK155" s="219">
        <f>ROUND(I155*H155,2)</f>
        <v>0</v>
      </c>
      <c r="BL155" s="25" t="s">
        <v>128</v>
      </c>
      <c r="BM155" s="25" t="s">
        <v>320</v>
      </c>
    </row>
    <row r="156" spans="2:65" s="12" customFormat="1">
      <c r="B156" s="220"/>
      <c r="C156" s="221"/>
      <c r="D156" s="222" t="s">
        <v>257</v>
      </c>
      <c r="E156" s="223" t="s">
        <v>81</v>
      </c>
      <c r="F156" s="224" t="s">
        <v>321</v>
      </c>
      <c r="G156" s="221"/>
      <c r="H156" s="225" t="s">
        <v>81</v>
      </c>
      <c r="I156" s="226"/>
      <c r="J156" s="221"/>
      <c r="K156" s="221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257</v>
      </c>
      <c r="AU156" s="231" t="s">
        <v>92</v>
      </c>
      <c r="AV156" s="12" t="s">
        <v>45</v>
      </c>
      <c r="AW156" s="12" t="s">
        <v>44</v>
      </c>
      <c r="AX156" s="12" t="s">
        <v>83</v>
      </c>
      <c r="AY156" s="231" t="s">
        <v>250</v>
      </c>
    </row>
    <row r="157" spans="2:65" s="12" customFormat="1">
      <c r="B157" s="220"/>
      <c r="C157" s="221"/>
      <c r="D157" s="222" t="s">
        <v>257</v>
      </c>
      <c r="E157" s="223" t="s">
        <v>81</v>
      </c>
      <c r="F157" s="224" t="s">
        <v>322</v>
      </c>
      <c r="G157" s="221"/>
      <c r="H157" s="225" t="s">
        <v>81</v>
      </c>
      <c r="I157" s="226"/>
      <c r="J157" s="221"/>
      <c r="K157" s="221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257</v>
      </c>
      <c r="AU157" s="231" t="s">
        <v>92</v>
      </c>
      <c r="AV157" s="12" t="s">
        <v>45</v>
      </c>
      <c r="AW157" s="12" t="s">
        <v>44</v>
      </c>
      <c r="AX157" s="12" t="s">
        <v>83</v>
      </c>
      <c r="AY157" s="231" t="s">
        <v>250</v>
      </c>
    </row>
    <row r="158" spans="2:65" s="12" customFormat="1">
      <c r="B158" s="220"/>
      <c r="C158" s="221"/>
      <c r="D158" s="222" t="s">
        <v>257</v>
      </c>
      <c r="E158" s="223" t="s">
        <v>81</v>
      </c>
      <c r="F158" s="224" t="s">
        <v>323</v>
      </c>
      <c r="G158" s="221"/>
      <c r="H158" s="225" t="s">
        <v>81</v>
      </c>
      <c r="I158" s="226"/>
      <c r="J158" s="221"/>
      <c r="K158" s="221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257</v>
      </c>
      <c r="AU158" s="231" t="s">
        <v>92</v>
      </c>
      <c r="AV158" s="12" t="s">
        <v>45</v>
      </c>
      <c r="AW158" s="12" t="s">
        <v>44</v>
      </c>
      <c r="AX158" s="12" t="s">
        <v>83</v>
      </c>
      <c r="AY158" s="231" t="s">
        <v>250</v>
      </c>
    </row>
    <row r="159" spans="2:65" s="12" customFormat="1">
      <c r="B159" s="220"/>
      <c r="C159" s="221"/>
      <c r="D159" s="222" t="s">
        <v>257</v>
      </c>
      <c r="E159" s="223" t="s">
        <v>81</v>
      </c>
      <c r="F159" s="224" t="s">
        <v>324</v>
      </c>
      <c r="G159" s="221"/>
      <c r="H159" s="225" t="s">
        <v>81</v>
      </c>
      <c r="I159" s="226"/>
      <c r="J159" s="221"/>
      <c r="K159" s="221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257</v>
      </c>
      <c r="AU159" s="231" t="s">
        <v>92</v>
      </c>
      <c r="AV159" s="12" t="s">
        <v>45</v>
      </c>
      <c r="AW159" s="12" t="s">
        <v>44</v>
      </c>
      <c r="AX159" s="12" t="s">
        <v>83</v>
      </c>
      <c r="AY159" s="231" t="s">
        <v>250</v>
      </c>
    </row>
    <row r="160" spans="2:65" s="13" customFormat="1">
      <c r="B160" s="232"/>
      <c r="C160" s="233"/>
      <c r="D160" s="222" t="s">
        <v>257</v>
      </c>
      <c r="E160" s="234" t="s">
        <v>81</v>
      </c>
      <c r="F160" s="235" t="s">
        <v>199</v>
      </c>
      <c r="G160" s="233"/>
      <c r="H160" s="236">
        <v>1116</v>
      </c>
      <c r="I160" s="237"/>
      <c r="J160" s="233"/>
      <c r="K160" s="233"/>
      <c r="L160" s="238"/>
      <c r="M160" s="239"/>
      <c r="N160" s="240"/>
      <c r="O160" s="240"/>
      <c r="P160" s="240"/>
      <c r="Q160" s="240"/>
      <c r="R160" s="240"/>
      <c r="S160" s="240"/>
      <c r="T160" s="241"/>
      <c r="AT160" s="242" t="s">
        <v>257</v>
      </c>
      <c r="AU160" s="242" t="s">
        <v>92</v>
      </c>
      <c r="AV160" s="13" t="s">
        <v>92</v>
      </c>
      <c r="AW160" s="13" t="s">
        <v>44</v>
      </c>
      <c r="AX160" s="13" t="s">
        <v>83</v>
      </c>
      <c r="AY160" s="242" t="s">
        <v>250</v>
      </c>
    </row>
    <row r="161" spans="2:65" s="12" customFormat="1">
      <c r="B161" s="220"/>
      <c r="C161" s="221"/>
      <c r="D161" s="222" t="s">
        <v>257</v>
      </c>
      <c r="E161" s="223" t="s">
        <v>81</v>
      </c>
      <c r="F161" s="224" t="s">
        <v>325</v>
      </c>
      <c r="G161" s="221"/>
      <c r="H161" s="225" t="s">
        <v>81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257</v>
      </c>
      <c r="AU161" s="231" t="s">
        <v>92</v>
      </c>
      <c r="AV161" s="12" t="s">
        <v>45</v>
      </c>
      <c r="AW161" s="12" t="s">
        <v>44</v>
      </c>
      <c r="AX161" s="12" t="s">
        <v>83</v>
      </c>
      <c r="AY161" s="231" t="s">
        <v>250</v>
      </c>
    </row>
    <row r="162" spans="2:65" s="13" customFormat="1">
      <c r="B162" s="232"/>
      <c r="C162" s="233"/>
      <c r="D162" s="222" t="s">
        <v>257</v>
      </c>
      <c r="E162" s="234" t="s">
        <v>81</v>
      </c>
      <c r="F162" s="235" t="s">
        <v>326</v>
      </c>
      <c r="G162" s="233"/>
      <c r="H162" s="236">
        <v>-157.25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257</v>
      </c>
      <c r="AU162" s="242" t="s">
        <v>92</v>
      </c>
      <c r="AV162" s="13" t="s">
        <v>92</v>
      </c>
      <c r="AW162" s="13" t="s">
        <v>44</v>
      </c>
      <c r="AX162" s="13" t="s">
        <v>83</v>
      </c>
      <c r="AY162" s="242" t="s">
        <v>250</v>
      </c>
    </row>
    <row r="163" spans="2:65" s="15" customFormat="1">
      <c r="B163" s="254"/>
      <c r="C163" s="255"/>
      <c r="D163" s="256" t="s">
        <v>257</v>
      </c>
      <c r="E163" s="257" t="s">
        <v>81</v>
      </c>
      <c r="F163" s="258" t="s">
        <v>273</v>
      </c>
      <c r="G163" s="255"/>
      <c r="H163" s="259">
        <v>958.75</v>
      </c>
      <c r="I163" s="260"/>
      <c r="J163" s="255"/>
      <c r="K163" s="255"/>
      <c r="L163" s="261"/>
      <c r="M163" s="262"/>
      <c r="N163" s="263"/>
      <c r="O163" s="263"/>
      <c r="P163" s="263"/>
      <c r="Q163" s="263"/>
      <c r="R163" s="263"/>
      <c r="S163" s="263"/>
      <c r="T163" s="264"/>
      <c r="AT163" s="265" t="s">
        <v>257</v>
      </c>
      <c r="AU163" s="265" t="s">
        <v>92</v>
      </c>
      <c r="AV163" s="15" t="s">
        <v>128</v>
      </c>
      <c r="AW163" s="15" t="s">
        <v>44</v>
      </c>
      <c r="AX163" s="15" t="s">
        <v>45</v>
      </c>
      <c r="AY163" s="265" t="s">
        <v>250</v>
      </c>
    </row>
    <row r="164" spans="2:65" s="1" customFormat="1" ht="22.5" customHeight="1">
      <c r="B164" s="43"/>
      <c r="C164" s="208" t="s">
        <v>327</v>
      </c>
      <c r="D164" s="208" t="s">
        <v>252</v>
      </c>
      <c r="E164" s="209" t="s">
        <v>328</v>
      </c>
      <c r="F164" s="210" t="s">
        <v>329</v>
      </c>
      <c r="G164" s="211" t="s">
        <v>276</v>
      </c>
      <c r="H164" s="212">
        <v>64.986000000000004</v>
      </c>
      <c r="I164" s="213"/>
      <c r="J164" s="214">
        <f>ROUND(I164*H164,2)</f>
        <v>0</v>
      </c>
      <c r="K164" s="210" t="s">
        <v>277</v>
      </c>
      <c r="L164" s="63"/>
      <c r="M164" s="215" t="s">
        <v>81</v>
      </c>
      <c r="N164" s="216" t="s">
        <v>53</v>
      </c>
      <c r="O164" s="44"/>
      <c r="P164" s="217">
        <f>O164*H164</f>
        <v>0</v>
      </c>
      <c r="Q164" s="217">
        <v>0</v>
      </c>
      <c r="R164" s="217">
        <f>Q164*H164</f>
        <v>0</v>
      </c>
      <c r="S164" s="217">
        <v>0</v>
      </c>
      <c r="T164" s="218">
        <f>S164*H164</f>
        <v>0</v>
      </c>
      <c r="AR164" s="25" t="s">
        <v>128</v>
      </c>
      <c r="AT164" s="25" t="s">
        <v>252</v>
      </c>
      <c r="AU164" s="25" t="s">
        <v>92</v>
      </c>
      <c r="AY164" s="25" t="s">
        <v>250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5" t="s">
        <v>45</v>
      </c>
      <c r="BK164" s="219">
        <f>ROUND(I164*H164,2)</f>
        <v>0</v>
      </c>
      <c r="BL164" s="25" t="s">
        <v>128</v>
      </c>
      <c r="BM164" s="25" t="s">
        <v>330</v>
      </c>
    </row>
    <row r="165" spans="2:65" s="12" customFormat="1">
      <c r="B165" s="220"/>
      <c r="C165" s="221"/>
      <c r="D165" s="222" t="s">
        <v>257</v>
      </c>
      <c r="E165" s="223" t="s">
        <v>81</v>
      </c>
      <c r="F165" s="224" t="s">
        <v>331</v>
      </c>
      <c r="G165" s="221"/>
      <c r="H165" s="225" t="s">
        <v>81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257</v>
      </c>
      <c r="AU165" s="231" t="s">
        <v>92</v>
      </c>
      <c r="AV165" s="12" t="s">
        <v>45</v>
      </c>
      <c r="AW165" s="12" t="s">
        <v>44</v>
      </c>
      <c r="AX165" s="12" t="s">
        <v>83</v>
      </c>
      <c r="AY165" s="231" t="s">
        <v>250</v>
      </c>
    </row>
    <row r="166" spans="2:65" s="12" customFormat="1">
      <c r="B166" s="220"/>
      <c r="C166" s="221"/>
      <c r="D166" s="222" t="s">
        <v>257</v>
      </c>
      <c r="E166" s="223" t="s">
        <v>81</v>
      </c>
      <c r="F166" s="224" t="s">
        <v>332</v>
      </c>
      <c r="G166" s="221"/>
      <c r="H166" s="225" t="s">
        <v>81</v>
      </c>
      <c r="I166" s="226"/>
      <c r="J166" s="221"/>
      <c r="K166" s="221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257</v>
      </c>
      <c r="AU166" s="231" t="s">
        <v>92</v>
      </c>
      <c r="AV166" s="12" t="s">
        <v>45</v>
      </c>
      <c r="AW166" s="12" t="s">
        <v>44</v>
      </c>
      <c r="AX166" s="12" t="s">
        <v>83</v>
      </c>
      <c r="AY166" s="231" t="s">
        <v>250</v>
      </c>
    </row>
    <row r="167" spans="2:65" s="13" customFormat="1">
      <c r="B167" s="232"/>
      <c r="C167" s="233"/>
      <c r="D167" s="222" t="s">
        <v>257</v>
      </c>
      <c r="E167" s="234" t="s">
        <v>81</v>
      </c>
      <c r="F167" s="235" t="s">
        <v>333</v>
      </c>
      <c r="G167" s="233"/>
      <c r="H167" s="236">
        <v>62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257</v>
      </c>
      <c r="AU167" s="242" t="s">
        <v>92</v>
      </c>
      <c r="AV167" s="13" t="s">
        <v>92</v>
      </c>
      <c r="AW167" s="13" t="s">
        <v>44</v>
      </c>
      <c r="AX167" s="13" t="s">
        <v>83</v>
      </c>
      <c r="AY167" s="242" t="s">
        <v>250</v>
      </c>
    </row>
    <row r="168" spans="2:65" s="12" customFormat="1">
      <c r="B168" s="220"/>
      <c r="C168" s="221"/>
      <c r="D168" s="222" t="s">
        <v>257</v>
      </c>
      <c r="E168" s="223" t="s">
        <v>81</v>
      </c>
      <c r="F168" s="224" t="s">
        <v>334</v>
      </c>
      <c r="G168" s="221"/>
      <c r="H168" s="225" t="s">
        <v>81</v>
      </c>
      <c r="I168" s="226"/>
      <c r="J168" s="221"/>
      <c r="K168" s="221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257</v>
      </c>
      <c r="AU168" s="231" t="s">
        <v>92</v>
      </c>
      <c r="AV168" s="12" t="s">
        <v>45</v>
      </c>
      <c r="AW168" s="12" t="s">
        <v>44</v>
      </c>
      <c r="AX168" s="12" t="s">
        <v>83</v>
      </c>
      <c r="AY168" s="231" t="s">
        <v>250</v>
      </c>
    </row>
    <row r="169" spans="2:65" s="12" customFormat="1">
      <c r="B169" s="220"/>
      <c r="C169" s="221"/>
      <c r="D169" s="222" t="s">
        <v>257</v>
      </c>
      <c r="E169" s="223" t="s">
        <v>81</v>
      </c>
      <c r="F169" s="224" t="s">
        <v>335</v>
      </c>
      <c r="G169" s="221"/>
      <c r="H169" s="225" t="s">
        <v>81</v>
      </c>
      <c r="I169" s="226"/>
      <c r="J169" s="221"/>
      <c r="K169" s="221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257</v>
      </c>
      <c r="AU169" s="231" t="s">
        <v>92</v>
      </c>
      <c r="AV169" s="12" t="s">
        <v>45</v>
      </c>
      <c r="AW169" s="12" t="s">
        <v>44</v>
      </c>
      <c r="AX169" s="12" t="s">
        <v>83</v>
      </c>
      <c r="AY169" s="231" t="s">
        <v>250</v>
      </c>
    </row>
    <row r="170" spans="2:65" s="13" customFormat="1">
      <c r="B170" s="232"/>
      <c r="C170" s="233"/>
      <c r="D170" s="222" t="s">
        <v>257</v>
      </c>
      <c r="E170" s="234" t="s">
        <v>81</v>
      </c>
      <c r="F170" s="235" t="s">
        <v>336</v>
      </c>
      <c r="G170" s="233"/>
      <c r="H170" s="236">
        <v>6.39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257</v>
      </c>
      <c r="AU170" s="242" t="s">
        <v>92</v>
      </c>
      <c r="AV170" s="13" t="s">
        <v>92</v>
      </c>
      <c r="AW170" s="13" t="s">
        <v>44</v>
      </c>
      <c r="AX170" s="13" t="s">
        <v>83</v>
      </c>
      <c r="AY170" s="242" t="s">
        <v>250</v>
      </c>
    </row>
    <row r="171" spans="2:65" s="14" customFormat="1">
      <c r="B171" s="243"/>
      <c r="C171" s="244"/>
      <c r="D171" s="222" t="s">
        <v>257</v>
      </c>
      <c r="E171" s="245" t="s">
        <v>81</v>
      </c>
      <c r="F171" s="246" t="s">
        <v>272</v>
      </c>
      <c r="G171" s="244"/>
      <c r="H171" s="247">
        <v>68.39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AT171" s="253" t="s">
        <v>257</v>
      </c>
      <c r="AU171" s="253" t="s">
        <v>92</v>
      </c>
      <c r="AV171" s="14" t="s">
        <v>100</v>
      </c>
      <c r="AW171" s="14" t="s">
        <v>44</v>
      </c>
      <c r="AX171" s="14" t="s">
        <v>83</v>
      </c>
      <c r="AY171" s="253" t="s">
        <v>250</v>
      </c>
    </row>
    <row r="172" spans="2:65" s="12" customFormat="1">
      <c r="B172" s="220"/>
      <c r="C172" s="221"/>
      <c r="D172" s="222" t="s">
        <v>257</v>
      </c>
      <c r="E172" s="223" t="s">
        <v>81</v>
      </c>
      <c r="F172" s="224" t="s">
        <v>337</v>
      </c>
      <c r="G172" s="221"/>
      <c r="H172" s="225" t="s">
        <v>81</v>
      </c>
      <c r="I172" s="226"/>
      <c r="J172" s="221"/>
      <c r="K172" s="221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257</v>
      </c>
      <c r="AU172" s="231" t="s">
        <v>92</v>
      </c>
      <c r="AV172" s="12" t="s">
        <v>45</v>
      </c>
      <c r="AW172" s="12" t="s">
        <v>44</v>
      </c>
      <c r="AX172" s="12" t="s">
        <v>83</v>
      </c>
      <c r="AY172" s="231" t="s">
        <v>250</v>
      </c>
    </row>
    <row r="173" spans="2:65" s="13" customFormat="1">
      <c r="B173" s="232"/>
      <c r="C173" s="233"/>
      <c r="D173" s="222" t="s">
        <v>257</v>
      </c>
      <c r="E173" s="234" t="s">
        <v>81</v>
      </c>
      <c r="F173" s="235" t="s">
        <v>338</v>
      </c>
      <c r="G173" s="233"/>
      <c r="H173" s="236">
        <v>-3.4039999999999999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AT173" s="242" t="s">
        <v>257</v>
      </c>
      <c r="AU173" s="242" t="s">
        <v>92</v>
      </c>
      <c r="AV173" s="13" t="s">
        <v>92</v>
      </c>
      <c r="AW173" s="13" t="s">
        <v>44</v>
      </c>
      <c r="AX173" s="13" t="s">
        <v>83</v>
      </c>
      <c r="AY173" s="242" t="s">
        <v>250</v>
      </c>
    </row>
    <row r="174" spans="2:65" s="14" customFormat="1">
      <c r="B174" s="243"/>
      <c r="C174" s="244"/>
      <c r="D174" s="222" t="s">
        <v>257</v>
      </c>
      <c r="E174" s="245" t="s">
        <v>81</v>
      </c>
      <c r="F174" s="246" t="s">
        <v>272</v>
      </c>
      <c r="G174" s="244"/>
      <c r="H174" s="247">
        <v>-3.4039999999999999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AT174" s="253" t="s">
        <v>257</v>
      </c>
      <c r="AU174" s="253" t="s">
        <v>92</v>
      </c>
      <c r="AV174" s="14" t="s">
        <v>100</v>
      </c>
      <c r="AW174" s="14" t="s">
        <v>44</v>
      </c>
      <c r="AX174" s="14" t="s">
        <v>83</v>
      </c>
      <c r="AY174" s="253" t="s">
        <v>250</v>
      </c>
    </row>
    <row r="175" spans="2:65" s="15" customFormat="1">
      <c r="B175" s="254"/>
      <c r="C175" s="255"/>
      <c r="D175" s="256" t="s">
        <v>257</v>
      </c>
      <c r="E175" s="257" t="s">
        <v>171</v>
      </c>
      <c r="F175" s="258" t="s">
        <v>339</v>
      </c>
      <c r="G175" s="255"/>
      <c r="H175" s="259">
        <v>64.986000000000004</v>
      </c>
      <c r="I175" s="260"/>
      <c r="J175" s="255"/>
      <c r="K175" s="255"/>
      <c r="L175" s="261"/>
      <c r="M175" s="262"/>
      <c r="N175" s="263"/>
      <c r="O175" s="263"/>
      <c r="P175" s="263"/>
      <c r="Q175" s="263"/>
      <c r="R175" s="263"/>
      <c r="S175" s="263"/>
      <c r="T175" s="264"/>
      <c r="AT175" s="265" t="s">
        <v>257</v>
      </c>
      <c r="AU175" s="265" t="s">
        <v>92</v>
      </c>
      <c r="AV175" s="15" t="s">
        <v>128</v>
      </c>
      <c r="AW175" s="15" t="s">
        <v>44</v>
      </c>
      <c r="AX175" s="15" t="s">
        <v>45</v>
      </c>
      <c r="AY175" s="265" t="s">
        <v>250</v>
      </c>
    </row>
    <row r="176" spans="2:65" s="1" customFormat="1" ht="22.5" customHeight="1">
      <c r="B176" s="43"/>
      <c r="C176" s="208" t="s">
        <v>340</v>
      </c>
      <c r="D176" s="208" t="s">
        <v>252</v>
      </c>
      <c r="E176" s="209" t="s">
        <v>341</v>
      </c>
      <c r="F176" s="210" t="s">
        <v>342</v>
      </c>
      <c r="G176" s="211" t="s">
        <v>276</v>
      </c>
      <c r="H176" s="212">
        <v>32.493000000000002</v>
      </c>
      <c r="I176" s="213"/>
      <c r="J176" s="214">
        <f>ROUND(I176*H176,2)</f>
        <v>0</v>
      </c>
      <c r="K176" s="210" t="s">
        <v>277</v>
      </c>
      <c r="L176" s="63"/>
      <c r="M176" s="215" t="s">
        <v>81</v>
      </c>
      <c r="N176" s="216" t="s">
        <v>53</v>
      </c>
      <c r="O176" s="44"/>
      <c r="P176" s="217">
        <f>O176*H176</f>
        <v>0</v>
      </c>
      <c r="Q176" s="217">
        <v>0</v>
      </c>
      <c r="R176" s="217">
        <f>Q176*H176</f>
        <v>0</v>
      </c>
      <c r="S176" s="217">
        <v>0</v>
      </c>
      <c r="T176" s="218">
        <f>S176*H176</f>
        <v>0</v>
      </c>
      <c r="AR176" s="25" t="s">
        <v>128</v>
      </c>
      <c r="AT176" s="25" t="s">
        <v>252</v>
      </c>
      <c r="AU176" s="25" t="s">
        <v>92</v>
      </c>
      <c r="AY176" s="25" t="s">
        <v>250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5" t="s">
        <v>45</v>
      </c>
      <c r="BK176" s="219">
        <f>ROUND(I176*H176,2)</f>
        <v>0</v>
      </c>
      <c r="BL176" s="25" t="s">
        <v>128</v>
      </c>
      <c r="BM176" s="25" t="s">
        <v>343</v>
      </c>
    </row>
    <row r="177" spans="2:65" s="13" customFormat="1">
      <c r="B177" s="232"/>
      <c r="C177" s="233"/>
      <c r="D177" s="256" t="s">
        <v>257</v>
      </c>
      <c r="E177" s="269" t="s">
        <v>81</v>
      </c>
      <c r="F177" s="270" t="s">
        <v>344</v>
      </c>
      <c r="G177" s="233"/>
      <c r="H177" s="271">
        <v>32.493000000000002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257</v>
      </c>
      <c r="AU177" s="242" t="s">
        <v>92</v>
      </c>
      <c r="AV177" s="13" t="s">
        <v>92</v>
      </c>
      <c r="AW177" s="13" t="s">
        <v>44</v>
      </c>
      <c r="AX177" s="13" t="s">
        <v>45</v>
      </c>
      <c r="AY177" s="242" t="s">
        <v>250</v>
      </c>
    </row>
    <row r="178" spans="2:65" s="1" customFormat="1" ht="22.5" customHeight="1">
      <c r="B178" s="43"/>
      <c r="C178" s="208" t="s">
        <v>215</v>
      </c>
      <c r="D178" s="208" t="s">
        <v>252</v>
      </c>
      <c r="E178" s="209" t="s">
        <v>345</v>
      </c>
      <c r="F178" s="210" t="s">
        <v>346</v>
      </c>
      <c r="G178" s="211" t="s">
        <v>276</v>
      </c>
      <c r="H178" s="212">
        <v>84</v>
      </c>
      <c r="I178" s="213"/>
      <c r="J178" s="214">
        <f>ROUND(I178*H178,2)</f>
        <v>0</v>
      </c>
      <c r="K178" s="210" t="s">
        <v>277</v>
      </c>
      <c r="L178" s="63"/>
      <c r="M178" s="215" t="s">
        <v>81</v>
      </c>
      <c r="N178" s="216" t="s">
        <v>53</v>
      </c>
      <c r="O178" s="44"/>
      <c r="P178" s="217">
        <f>O178*H178</f>
        <v>0</v>
      </c>
      <c r="Q178" s="217">
        <v>0</v>
      </c>
      <c r="R178" s="217">
        <f>Q178*H178</f>
        <v>0</v>
      </c>
      <c r="S178" s="217">
        <v>0</v>
      </c>
      <c r="T178" s="218">
        <f>S178*H178</f>
        <v>0</v>
      </c>
      <c r="AR178" s="25" t="s">
        <v>128</v>
      </c>
      <c r="AT178" s="25" t="s">
        <v>252</v>
      </c>
      <c r="AU178" s="25" t="s">
        <v>92</v>
      </c>
      <c r="AY178" s="25" t="s">
        <v>250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5" t="s">
        <v>45</v>
      </c>
      <c r="BK178" s="219">
        <f>ROUND(I178*H178,2)</f>
        <v>0</v>
      </c>
      <c r="BL178" s="25" t="s">
        <v>128</v>
      </c>
      <c r="BM178" s="25" t="s">
        <v>347</v>
      </c>
    </row>
    <row r="179" spans="2:65" s="12" customFormat="1">
      <c r="B179" s="220"/>
      <c r="C179" s="221"/>
      <c r="D179" s="222" t="s">
        <v>257</v>
      </c>
      <c r="E179" s="223" t="s">
        <v>81</v>
      </c>
      <c r="F179" s="224" t="s">
        <v>348</v>
      </c>
      <c r="G179" s="221"/>
      <c r="H179" s="225" t="s">
        <v>81</v>
      </c>
      <c r="I179" s="226"/>
      <c r="J179" s="221"/>
      <c r="K179" s="221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257</v>
      </c>
      <c r="AU179" s="231" t="s">
        <v>92</v>
      </c>
      <c r="AV179" s="12" t="s">
        <v>45</v>
      </c>
      <c r="AW179" s="12" t="s">
        <v>44</v>
      </c>
      <c r="AX179" s="12" t="s">
        <v>83</v>
      </c>
      <c r="AY179" s="231" t="s">
        <v>250</v>
      </c>
    </row>
    <row r="180" spans="2:65" s="12" customFormat="1">
      <c r="B180" s="220"/>
      <c r="C180" s="221"/>
      <c r="D180" s="222" t="s">
        <v>257</v>
      </c>
      <c r="E180" s="223" t="s">
        <v>81</v>
      </c>
      <c r="F180" s="224" t="s">
        <v>349</v>
      </c>
      <c r="G180" s="221"/>
      <c r="H180" s="225" t="s">
        <v>81</v>
      </c>
      <c r="I180" s="226"/>
      <c r="J180" s="221"/>
      <c r="K180" s="221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257</v>
      </c>
      <c r="AU180" s="231" t="s">
        <v>92</v>
      </c>
      <c r="AV180" s="12" t="s">
        <v>45</v>
      </c>
      <c r="AW180" s="12" t="s">
        <v>44</v>
      </c>
      <c r="AX180" s="12" t="s">
        <v>83</v>
      </c>
      <c r="AY180" s="231" t="s">
        <v>250</v>
      </c>
    </row>
    <row r="181" spans="2:65" s="13" customFormat="1">
      <c r="B181" s="232"/>
      <c r="C181" s="233"/>
      <c r="D181" s="222" t="s">
        <v>257</v>
      </c>
      <c r="E181" s="234" t="s">
        <v>81</v>
      </c>
      <c r="F181" s="235" t="s">
        <v>350</v>
      </c>
      <c r="G181" s="233"/>
      <c r="H181" s="236">
        <v>84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257</v>
      </c>
      <c r="AU181" s="242" t="s">
        <v>92</v>
      </c>
      <c r="AV181" s="13" t="s">
        <v>92</v>
      </c>
      <c r="AW181" s="13" t="s">
        <v>44</v>
      </c>
      <c r="AX181" s="13" t="s">
        <v>83</v>
      </c>
      <c r="AY181" s="242" t="s">
        <v>250</v>
      </c>
    </row>
    <row r="182" spans="2:65" s="15" customFormat="1">
      <c r="B182" s="254"/>
      <c r="C182" s="255"/>
      <c r="D182" s="256" t="s">
        <v>257</v>
      </c>
      <c r="E182" s="257" t="s">
        <v>173</v>
      </c>
      <c r="F182" s="258" t="s">
        <v>351</v>
      </c>
      <c r="G182" s="255"/>
      <c r="H182" s="259">
        <v>84</v>
      </c>
      <c r="I182" s="260"/>
      <c r="J182" s="255"/>
      <c r="K182" s="255"/>
      <c r="L182" s="261"/>
      <c r="M182" s="262"/>
      <c r="N182" s="263"/>
      <c r="O182" s="263"/>
      <c r="P182" s="263"/>
      <c r="Q182" s="263"/>
      <c r="R182" s="263"/>
      <c r="S182" s="263"/>
      <c r="T182" s="264"/>
      <c r="AT182" s="265" t="s">
        <v>257</v>
      </c>
      <c r="AU182" s="265" t="s">
        <v>92</v>
      </c>
      <c r="AV182" s="15" t="s">
        <v>128</v>
      </c>
      <c r="AW182" s="15" t="s">
        <v>44</v>
      </c>
      <c r="AX182" s="15" t="s">
        <v>45</v>
      </c>
      <c r="AY182" s="265" t="s">
        <v>250</v>
      </c>
    </row>
    <row r="183" spans="2:65" s="1" customFormat="1" ht="22.5" customHeight="1">
      <c r="B183" s="43"/>
      <c r="C183" s="208" t="s">
        <v>352</v>
      </c>
      <c r="D183" s="208" t="s">
        <v>252</v>
      </c>
      <c r="E183" s="209" t="s">
        <v>353</v>
      </c>
      <c r="F183" s="210" t="s">
        <v>275</v>
      </c>
      <c r="G183" s="211" t="s">
        <v>276</v>
      </c>
      <c r="H183" s="212">
        <v>5.843</v>
      </c>
      <c r="I183" s="213"/>
      <c r="J183" s="214">
        <f>ROUND(I183*H183,2)</f>
        <v>0</v>
      </c>
      <c r="K183" s="210" t="s">
        <v>277</v>
      </c>
      <c r="L183" s="63"/>
      <c r="M183" s="215" t="s">
        <v>81</v>
      </c>
      <c r="N183" s="216" t="s">
        <v>53</v>
      </c>
      <c r="O183" s="44"/>
      <c r="P183" s="217">
        <f>O183*H183</f>
        <v>0</v>
      </c>
      <c r="Q183" s="217">
        <v>0</v>
      </c>
      <c r="R183" s="217">
        <f>Q183*H183</f>
        <v>0</v>
      </c>
      <c r="S183" s="217">
        <v>0</v>
      </c>
      <c r="T183" s="218">
        <f>S183*H183</f>
        <v>0</v>
      </c>
      <c r="AR183" s="25" t="s">
        <v>128</v>
      </c>
      <c r="AT183" s="25" t="s">
        <v>252</v>
      </c>
      <c r="AU183" s="25" t="s">
        <v>92</v>
      </c>
      <c r="AY183" s="25" t="s">
        <v>250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5" t="s">
        <v>45</v>
      </c>
      <c r="BK183" s="219">
        <f>ROUND(I183*H183,2)</f>
        <v>0</v>
      </c>
      <c r="BL183" s="25" t="s">
        <v>128</v>
      </c>
      <c r="BM183" s="25" t="s">
        <v>354</v>
      </c>
    </row>
    <row r="184" spans="2:65" s="12" customFormat="1">
      <c r="B184" s="220"/>
      <c r="C184" s="221"/>
      <c r="D184" s="222" t="s">
        <v>257</v>
      </c>
      <c r="E184" s="223" t="s">
        <v>81</v>
      </c>
      <c r="F184" s="224" t="s">
        <v>355</v>
      </c>
      <c r="G184" s="221"/>
      <c r="H184" s="225" t="s">
        <v>81</v>
      </c>
      <c r="I184" s="226"/>
      <c r="J184" s="221"/>
      <c r="K184" s="221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257</v>
      </c>
      <c r="AU184" s="231" t="s">
        <v>92</v>
      </c>
      <c r="AV184" s="12" t="s">
        <v>45</v>
      </c>
      <c r="AW184" s="12" t="s">
        <v>44</v>
      </c>
      <c r="AX184" s="12" t="s">
        <v>83</v>
      </c>
      <c r="AY184" s="231" t="s">
        <v>250</v>
      </c>
    </row>
    <row r="185" spans="2:65" s="12" customFormat="1">
      <c r="B185" s="220"/>
      <c r="C185" s="221"/>
      <c r="D185" s="222" t="s">
        <v>257</v>
      </c>
      <c r="E185" s="223" t="s">
        <v>81</v>
      </c>
      <c r="F185" s="224" t="s">
        <v>356</v>
      </c>
      <c r="G185" s="221"/>
      <c r="H185" s="225" t="s">
        <v>81</v>
      </c>
      <c r="I185" s="226"/>
      <c r="J185" s="221"/>
      <c r="K185" s="221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257</v>
      </c>
      <c r="AU185" s="231" t="s">
        <v>92</v>
      </c>
      <c r="AV185" s="12" t="s">
        <v>45</v>
      </c>
      <c r="AW185" s="12" t="s">
        <v>44</v>
      </c>
      <c r="AX185" s="12" t="s">
        <v>83</v>
      </c>
      <c r="AY185" s="231" t="s">
        <v>250</v>
      </c>
    </row>
    <row r="186" spans="2:65" s="13" customFormat="1">
      <c r="B186" s="232"/>
      <c r="C186" s="233"/>
      <c r="D186" s="222" t="s">
        <v>257</v>
      </c>
      <c r="E186" s="234" t="s">
        <v>81</v>
      </c>
      <c r="F186" s="235" t="s">
        <v>357</v>
      </c>
      <c r="G186" s="233"/>
      <c r="H186" s="236">
        <v>5.843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257</v>
      </c>
      <c r="AU186" s="242" t="s">
        <v>92</v>
      </c>
      <c r="AV186" s="13" t="s">
        <v>92</v>
      </c>
      <c r="AW186" s="13" t="s">
        <v>44</v>
      </c>
      <c r="AX186" s="13" t="s">
        <v>83</v>
      </c>
      <c r="AY186" s="242" t="s">
        <v>250</v>
      </c>
    </row>
    <row r="187" spans="2:65" s="14" customFormat="1">
      <c r="B187" s="243"/>
      <c r="C187" s="244"/>
      <c r="D187" s="256" t="s">
        <v>257</v>
      </c>
      <c r="E187" s="266" t="s">
        <v>206</v>
      </c>
      <c r="F187" s="267" t="s">
        <v>272</v>
      </c>
      <c r="G187" s="244"/>
      <c r="H187" s="268">
        <v>5.843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AT187" s="253" t="s">
        <v>257</v>
      </c>
      <c r="AU187" s="253" t="s">
        <v>92</v>
      </c>
      <c r="AV187" s="14" t="s">
        <v>100</v>
      </c>
      <c r="AW187" s="14" t="s">
        <v>44</v>
      </c>
      <c r="AX187" s="14" t="s">
        <v>45</v>
      </c>
      <c r="AY187" s="253" t="s">
        <v>250</v>
      </c>
    </row>
    <row r="188" spans="2:65" s="1" customFormat="1" ht="22.5" customHeight="1">
      <c r="B188" s="43"/>
      <c r="C188" s="208" t="s">
        <v>358</v>
      </c>
      <c r="D188" s="208" t="s">
        <v>252</v>
      </c>
      <c r="E188" s="209" t="s">
        <v>359</v>
      </c>
      <c r="F188" s="210" t="s">
        <v>360</v>
      </c>
      <c r="G188" s="211" t="s">
        <v>276</v>
      </c>
      <c r="H188" s="212">
        <v>5.4939999999999998</v>
      </c>
      <c r="I188" s="213"/>
      <c r="J188" s="214">
        <f>ROUND(I188*H188,2)</f>
        <v>0</v>
      </c>
      <c r="K188" s="210" t="s">
        <v>277</v>
      </c>
      <c r="L188" s="63"/>
      <c r="M188" s="215" t="s">
        <v>81</v>
      </c>
      <c r="N188" s="216" t="s">
        <v>53</v>
      </c>
      <c r="O188" s="44"/>
      <c r="P188" s="217">
        <f>O188*H188</f>
        <v>0</v>
      </c>
      <c r="Q188" s="217">
        <v>0</v>
      </c>
      <c r="R188" s="217">
        <f>Q188*H188</f>
        <v>0</v>
      </c>
      <c r="S188" s="217">
        <v>0</v>
      </c>
      <c r="T188" s="218">
        <f>S188*H188</f>
        <v>0</v>
      </c>
      <c r="AR188" s="25" t="s">
        <v>128</v>
      </c>
      <c r="AT188" s="25" t="s">
        <v>252</v>
      </c>
      <c r="AU188" s="25" t="s">
        <v>92</v>
      </c>
      <c r="AY188" s="25" t="s">
        <v>250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5" t="s">
        <v>45</v>
      </c>
      <c r="BK188" s="219">
        <f>ROUND(I188*H188,2)</f>
        <v>0</v>
      </c>
      <c r="BL188" s="25" t="s">
        <v>128</v>
      </c>
      <c r="BM188" s="25" t="s">
        <v>361</v>
      </c>
    </row>
    <row r="189" spans="2:65" s="12" customFormat="1">
      <c r="B189" s="220"/>
      <c r="C189" s="221"/>
      <c r="D189" s="222" t="s">
        <v>257</v>
      </c>
      <c r="E189" s="223" t="s">
        <v>81</v>
      </c>
      <c r="F189" s="224" t="s">
        <v>362</v>
      </c>
      <c r="G189" s="221"/>
      <c r="H189" s="225" t="s">
        <v>81</v>
      </c>
      <c r="I189" s="226"/>
      <c r="J189" s="221"/>
      <c r="K189" s="221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257</v>
      </c>
      <c r="AU189" s="231" t="s">
        <v>92</v>
      </c>
      <c r="AV189" s="12" t="s">
        <v>45</v>
      </c>
      <c r="AW189" s="12" t="s">
        <v>44</v>
      </c>
      <c r="AX189" s="12" t="s">
        <v>83</v>
      </c>
      <c r="AY189" s="231" t="s">
        <v>250</v>
      </c>
    </row>
    <row r="190" spans="2:65" s="13" customFormat="1">
      <c r="B190" s="232"/>
      <c r="C190" s="233"/>
      <c r="D190" s="222" t="s">
        <v>257</v>
      </c>
      <c r="E190" s="234" t="s">
        <v>81</v>
      </c>
      <c r="F190" s="235" t="s">
        <v>363</v>
      </c>
      <c r="G190" s="233"/>
      <c r="H190" s="236">
        <v>7.5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AT190" s="242" t="s">
        <v>257</v>
      </c>
      <c r="AU190" s="242" t="s">
        <v>92</v>
      </c>
      <c r="AV190" s="13" t="s">
        <v>92</v>
      </c>
      <c r="AW190" s="13" t="s">
        <v>44</v>
      </c>
      <c r="AX190" s="13" t="s">
        <v>83</v>
      </c>
      <c r="AY190" s="242" t="s">
        <v>250</v>
      </c>
    </row>
    <row r="191" spans="2:65" s="12" customFormat="1">
      <c r="B191" s="220"/>
      <c r="C191" s="221"/>
      <c r="D191" s="222" t="s">
        <v>257</v>
      </c>
      <c r="E191" s="223" t="s">
        <v>81</v>
      </c>
      <c r="F191" s="224" t="s">
        <v>364</v>
      </c>
      <c r="G191" s="221"/>
      <c r="H191" s="225" t="s">
        <v>81</v>
      </c>
      <c r="I191" s="226"/>
      <c r="J191" s="221"/>
      <c r="K191" s="221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257</v>
      </c>
      <c r="AU191" s="231" t="s">
        <v>92</v>
      </c>
      <c r="AV191" s="12" t="s">
        <v>45</v>
      </c>
      <c r="AW191" s="12" t="s">
        <v>44</v>
      </c>
      <c r="AX191" s="12" t="s">
        <v>83</v>
      </c>
      <c r="AY191" s="231" t="s">
        <v>250</v>
      </c>
    </row>
    <row r="192" spans="2:65" s="13" customFormat="1">
      <c r="B192" s="232"/>
      <c r="C192" s="233"/>
      <c r="D192" s="222" t="s">
        <v>257</v>
      </c>
      <c r="E192" s="234" t="s">
        <v>81</v>
      </c>
      <c r="F192" s="235" t="s">
        <v>365</v>
      </c>
      <c r="G192" s="233"/>
      <c r="H192" s="236">
        <v>1.25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AT192" s="242" t="s">
        <v>257</v>
      </c>
      <c r="AU192" s="242" t="s">
        <v>92</v>
      </c>
      <c r="AV192" s="13" t="s">
        <v>92</v>
      </c>
      <c r="AW192" s="13" t="s">
        <v>44</v>
      </c>
      <c r="AX192" s="13" t="s">
        <v>83</v>
      </c>
      <c r="AY192" s="242" t="s">
        <v>250</v>
      </c>
    </row>
    <row r="193" spans="2:65" s="13" customFormat="1">
      <c r="B193" s="232"/>
      <c r="C193" s="233"/>
      <c r="D193" s="222" t="s">
        <v>257</v>
      </c>
      <c r="E193" s="234" t="s">
        <v>81</v>
      </c>
      <c r="F193" s="235" t="s">
        <v>366</v>
      </c>
      <c r="G193" s="233"/>
      <c r="H193" s="236">
        <v>0.25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AT193" s="242" t="s">
        <v>257</v>
      </c>
      <c r="AU193" s="242" t="s">
        <v>92</v>
      </c>
      <c r="AV193" s="13" t="s">
        <v>92</v>
      </c>
      <c r="AW193" s="13" t="s">
        <v>44</v>
      </c>
      <c r="AX193" s="13" t="s">
        <v>83</v>
      </c>
      <c r="AY193" s="242" t="s">
        <v>250</v>
      </c>
    </row>
    <row r="194" spans="2:65" s="14" customFormat="1">
      <c r="B194" s="243"/>
      <c r="C194" s="244"/>
      <c r="D194" s="222" t="s">
        <v>257</v>
      </c>
      <c r="E194" s="245" t="s">
        <v>81</v>
      </c>
      <c r="F194" s="246" t="s">
        <v>272</v>
      </c>
      <c r="G194" s="244"/>
      <c r="H194" s="247">
        <v>9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AT194" s="253" t="s">
        <v>257</v>
      </c>
      <c r="AU194" s="253" t="s">
        <v>92</v>
      </c>
      <c r="AV194" s="14" t="s">
        <v>100</v>
      </c>
      <c r="AW194" s="14" t="s">
        <v>44</v>
      </c>
      <c r="AX194" s="14" t="s">
        <v>83</v>
      </c>
      <c r="AY194" s="253" t="s">
        <v>250</v>
      </c>
    </row>
    <row r="195" spans="2:65" s="12" customFormat="1">
      <c r="B195" s="220"/>
      <c r="C195" s="221"/>
      <c r="D195" s="222" t="s">
        <v>257</v>
      </c>
      <c r="E195" s="223" t="s">
        <v>81</v>
      </c>
      <c r="F195" s="224" t="s">
        <v>367</v>
      </c>
      <c r="G195" s="221"/>
      <c r="H195" s="225" t="s">
        <v>81</v>
      </c>
      <c r="I195" s="226"/>
      <c r="J195" s="221"/>
      <c r="K195" s="221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257</v>
      </c>
      <c r="AU195" s="231" t="s">
        <v>92</v>
      </c>
      <c r="AV195" s="12" t="s">
        <v>45</v>
      </c>
      <c r="AW195" s="12" t="s">
        <v>44</v>
      </c>
      <c r="AX195" s="12" t="s">
        <v>83</v>
      </c>
      <c r="AY195" s="231" t="s">
        <v>250</v>
      </c>
    </row>
    <row r="196" spans="2:65" s="13" customFormat="1">
      <c r="B196" s="232"/>
      <c r="C196" s="233"/>
      <c r="D196" s="222" t="s">
        <v>257</v>
      </c>
      <c r="E196" s="234" t="s">
        <v>81</v>
      </c>
      <c r="F196" s="235" t="s">
        <v>368</v>
      </c>
      <c r="G196" s="233"/>
      <c r="H196" s="236">
        <v>-3.5059999999999998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AT196" s="242" t="s">
        <v>257</v>
      </c>
      <c r="AU196" s="242" t="s">
        <v>92</v>
      </c>
      <c r="AV196" s="13" t="s">
        <v>92</v>
      </c>
      <c r="AW196" s="13" t="s">
        <v>44</v>
      </c>
      <c r="AX196" s="13" t="s">
        <v>83</v>
      </c>
      <c r="AY196" s="242" t="s">
        <v>250</v>
      </c>
    </row>
    <row r="197" spans="2:65" s="15" customFormat="1">
      <c r="B197" s="254"/>
      <c r="C197" s="255"/>
      <c r="D197" s="256" t="s">
        <v>257</v>
      </c>
      <c r="E197" s="257" t="s">
        <v>208</v>
      </c>
      <c r="F197" s="258" t="s">
        <v>273</v>
      </c>
      <c r="G197" s="255"/>
      <c r="H197" s="259">
        <v>5.4939999999999998</v>
      </c>
      <c r="I197" s="260"/>
      <c r="J197" s="255"/>
      <c r="K197" s="255"/>
      <c r="L197" s="261"/>
      <c r="M197" s="262"/>
      <c r="N197" s="263"/>
      <c r="O197" s="263"/>
      <c r="P197" s="263"/>
      <c r="Q197" s="263"/>
      <c r="R197" s="263"/>
      <c r="S197" s="263"/>
      <c r="T197" s="264"/>
      <c r="AT197" s="265" t="s">
        <v>257</v>
      </c>
      <c r="AU197" s="265" t="s">
        <v>92</v>
      </c>
      <c r="AV197" s="15" t="s">
        <v>128</v>
      </c>
      <c r="AW197" s="15" t="s">
        <v>44</v>
      </c>
      <c r="AX197" s="15" t="s">
        <v>45</v>
      </c>
      <c r="AY197" s="265" t="s">
        <v>250</v>
      </c>
    </row>
    <row r="198" spans="2:65" s="1" customFormat="1" ht="22.5" customHeight="1">
      <c r="B198" s="43"/>
      <c r="C198" s="208" t="s">
        <v>369</v>
      </c>
      <c r="D198" s="208" t="s">
        <v>252</v>
      </c>
      <c r="E198" s="209" t="s">
        <v>370</v>
      </c>
      <c r="F198" s="210" t="s">
        <v>371</v>
      </c>
      <c r="G198" s="211" t="s">
        <v>276</v>
      </c>
      <c r="H198" s="212">
        <v>2.7469999999999999</v>
      </c>
      <c r="I198" s="213"/>
      <c r="J198" s="214">
        <f>ROUND(I198*H198,2)</f>
        <v>0</v>
      </c>
      <c r="K198" s="210" t="s">
        <v>277</v>
      </c>
      <c r="L198" s="63"/>
      <c r="M198" s="215" t="s">
        <v>81</v>
      </c>
      <c r="N198" s="216" t="s">
        <v>53</v>
      </c>
      <c r="O198" s="44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AR198" s="25" t="s">
        <v>128</v>
      </c>
      <c r="AT198" s="25" t="s">
        <v>252</v>
      </c>
      <c r="AU198" s="25" t="s">
        <v>92</v>
      </c>
      <c r="AY198" s="25" t="s">
        <v>250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5" t="s">
        <v>45</v>
      </c>
      <c r="BK198" s="219">
        <f>ROUND(I198*H198,2)</f>
        <v>0</v>
      </c>
      <c r="BL198" s="25" t="s">
        <v>128</v>
      </c>
      <c r="BM198" s="25" t="s">
        <v>372</v>
      </c>
    </row>
    <row r="199" spans="2:65" s="13" customFormat="1">
      <c r="B199" s="232"/>
      <c r="C199" s="233"/>
      <c r="D199" s="256" t="s">
        <v>257</v>
      </c>
      <c r="E199" s="269" t="s">
        <v>81</v>
      </c>
      <c r="F199" s="270" t="s">
        <v>373</v>
      </c>
      <c r="G199" s="233"/>
      <c r="H199" s="271">
        <v>2.7469999999999999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AT199" s="242" t="s">
        <v>257</v>
      </c>
      <c r="AU199" s="242" t="s">
        <v>92</v>
      </c>
      <c r="AV199" s="13" t="s">
        <v>92</v>
      </c>
      <c r="AW199" s="13" t="s">
        <v>44</v>
      </c>
      <c r="AX199" s="13" t="s">
        <v>45</v>
      </c>
      <c r="AY199" s="242" t="s">
        <v>250</v>
      </c>
    </row>
    <row r="200" spans="2:65" s="1" customFormat="1" ht="22.5" customHeight="1">
      <c r="B200" s="43"/>
      <c r="C200" s="208" t="s">
        <v>374</v>
      </c>
      <c r="D200" s="208" t="s">
        <v>252</v>
      </c>
      <c r="E200" s="209" t="s">
        <v>375</v>
      </c>
      <c r="F200" s="210" t="s">
        <v>376</v>
      </c>
      <c r="G200" s="211" t="s">
        <v>276</v>
      </c>
      <c r="H200" s="212">
        <v>3.5059999999999998</v>
      </c>
      <c r="I200" s="213"/>
      <c r="J200" s="214">
        <f>ROUND(I200*H200,2)</f>
        <v>0</v>
      </c>
      <c r="K200" s="210" t="s">
        <v>277</v>
      </c>
      <c r="L200" s="63"/>
      <c r="M200" s="215" t="s">
        <v>81</v>
      </c>
      <c r="N200" s="216" t="s">
        <v>53</v>
      </c>
      <c r="O200" s="44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AR200" s="25" t="s">
        <v>128</v>
      </c>
      <c r="AT200" s="25" t="s">
        <v>252</v>
      </c>
      <c r="AU200" s="25" t="s">
        <v>92</v>
      </c>
      <c r="AY200" s="25" t="s">
        <v>250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5" t="s">
        <v>45</v>
      </c>
      <c r="BK200" s="219">
        <f>ROUND(I200*H200,2)</f>
        <v>0</v>
      </c>
      <c r="BL200" s="25" t="s">
        <v>128</v>
      </c>
      <c r="BM200" s="25" t="s">
        <v>377</v>
      </c>
    </row>
    <row r="201" spans="2:65" s="12" customFormat="1">
      <c r="B201" s="220"/>
      <c r="C201" s="221"/>
      <c r="D201" s="222" t="s">
        <v>257</v>
      </c>
      <c r="E201" s="223" t="s">
        <v>81</v>
      </c>
      <c r="F201" s="224" t="s">
        <v>378</v>
      </c>
      <c r="G201" s="221"/>
      <c r="H201" s="225" t="s">
        <v>81</v>
      </c>
      <c r="I201" s="226"/>
      <c r="J201" s="221"/>
      <c r="K201" s="221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257</v>
      </c>
      <c r="AU201" s="231" t="s">
        <v>92</v>
      </c>
      <c r="AV201" s="12" t="s">
        <v>45</v>
      </c>
      <c r="AW201" s="12" t="s">
        <v>44</v>
      </c>
      <c r="AX201" s="12" t="s">
        <v>83</v>
      </c>
      <c r="AY201" s="231" t="s">
        <v>250</v>
      </c>
    </row>
    <row r="202" spans="2:65" s="12" customFormat="1">
      <c r="B202" s="220"/>
      <c r="C202" s="221"/>
      <c r="D202" s="222" t="s">
        <v>257</v>
      </c>
      <c r="E202" s="223" t="s">
        <v>81</v>
      </c>
      <c r="F202" s="224" t="s">
        <v>379</v>
      </c>
      <c r="G202" s="221"/>
      <c r="H202" s="225" t="s">
        <v>81</v>
      </c>
      <c r="I202" s="226"/>
      <c r="J202" s="221"/>
      <c r="K202" s="221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257</v>
      </c>
      <c r="AU202" s="231" t="s">
        <v>92</v>
      </c>
      <c r="AV202" s="12" t="s">
        <v>45</v>
      </c>
      <c r="AW202" s="12" t="s">
        <v>44</v>
      </c>
      <c r="AX202" s="12" t="s">
        <v>83</v>
      </c>
      <c r="AY202" s="231" t="s">
        <v>250</v>
      </c>
    </row>
    <row r="203" spans="2:65" s="13" customFormat="1">
      <c r="B203" s="232"/>
      <c r="C203" s="233"/>
      <c r="D203" s="222" t="s">
        <v>257</v>
      </c>
      <c r="E203" s="234" t="s">
        <v>81</v>
      </c>
      <c r="F203" s="235" t="s">
        <v>380</v>
      </c>
      <c r="G203" s="233"/>
      <c r="H203" s="236">
        <v>3.5059999999999998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AT203" s="242" t="s">
        <v>257</v>
      </c>
      <c r="AU203" s="242" t="s">
        <v>92</v>
      </c>
      <c r="AV203" s="13" t="s">
        <v>92</v>
      </c>
      <c r="AW203" s="13" t="s">
        <v>44</v>
      </c>
      <c r="AX203" s="13" t="s">
        <v>83</v>
      </c>
      <c r="AY203" s="242" t="s">
        <v>250</v>
      </c>
    </row>
    <row r="204" spans="2:65" s="15" customFormat="1">
      <c r="B204" s="254"/>
      <c r="C204" s="255"/>
      <c r="D204" s="256" t="s">
        <v>257</v>
      </c>
      <c r="E204" s="257" t="s">
        <v>210</v>
      </c>
      <c r="F204" s="258" t="s">
        <v>273</v>
      </c>
      <c r="G204" s="255"/>
      <c r="H204" s="259">
        <v>3.5059999999999998</v>
      </c>
      <c r="I204" s="260"/>
      <c r="J204" s="255"/>
      <c r="K204" s="255"/>
      <c r="L204" s="261"/>
      <c r="M204" s="262"/>
      <c r="N204" s="263"/>
      <c r="O204" s="263"/>
      <c r="P204" s="263"/>
      <c r="Q204" s="263"/>
      <c r="R204" s="263"/>
      <c r="S204" s="263"/>
      <c r="T204" s="264"/>
      <c r="AT204" s="265" t="s">
        <v>257</v>
      </c>
      <c r="AU204" s="265" t="s">
        <v>92</v>
      </c>
      <c r="AV204" s="15" t="s">
        <v>128</v>
      </c>
      <c r="AW204" s="15" t="s">
        <v>44</v>
      </c>
      <c r="AX204" s="15" t="s">
        <v>45</v>
      </c>
      <c r="AY204" s="265" t="s">
        <v>250</v>
      </c>
    </row>
    <row r="205" spans="2:65" s="1" customFormat="1" ht="31.5" customHeight="1">
      <c r="B205" s="43"/>
      <c r="C205" s="208" t="s">
        <v>381</v>
      </c>
      <c r="D205" s="208" t="s">
        <v>252</v>
      </c>
      <c r="E205" s="209" t="s">
        <v>382</v>
      </c>
      <c r="F205" s="210" t="s">
        <v>383</v>
      </c>
      <c r="G205" s="211" t="s">
        <v>276</v>
      </c>
      <c r="H205" s="212">
        <v>1.7529999999999999</v>
      </c>
      <c r="I205" s="213"/>
      <c r="J205" s="214">
        <f>ROUND(I205*H205,2)</f>
        <v>0</v>
      </c>
      <c r="K205" s="210" t="s">
        <v>277</v>
      </c>
      <c r="L205" s="63"/>
      <c r="M205" s="215" t="s">
        <v>81</v>
      </c>
      <c r="N205" s="216" t="s">
        <v>53</v>
      </c>
      <c r="O205" s="44"/>
      <c r="P205" s="217">
        <f>O205*H205</f>
        <v>0</v>
      </c>
      <c r="Q205" s="217">
        <v>0</v>
      </c>
      <c r="R205" s="217">
        <f>Q205*H205</f>
        <v>0</v>
      </c>
      <c r="S205" s="217">
        <v>0</v>
      </c>
      <c r="T205" s="218">
        <f>S205*H205</f>
        <v>0</v>
      </c>
      <c r="AR205" s="25" t="s">
        <v>128</v>
      </c>
      <c r="AT205" s="25" t="s">
        <v>252</v>
      </c>
      <c r="AU205" s="25" t="s">
        <v>92</v>
      </c>
      <c r="AY205" s="25" t="s">
        <v>250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5" t="s">
        <v>45</v>
      </c>
      <c r="BK205" s="219">
        <f>ROUND(I205*H205,2)</f>
        <v>0</v>
      </c>
      <c r="BL205" s="25" t="s">
        <v>128</v>
      </c>
      <c r="BM205" s="25" t="s">
        <v>384</v>
      </c>
    </row>
    <row r="206" spans="2:65" s="13" customFormat="1">
      <c r="B206" s="232"/>
      <c r="C206" s="233"/>
      <c r="D206" s="256" t="s">
        <v>257</v>
      </c>
      <c r="E206" s="269" t="s">
        <v>81</v>
      </c>
      <c r="F206" s="270" t="s">
        <v>385</v>
      </c>
      <c r="G206" s="233"/>
      <c r="H206" s="271">
        <v>1.7529999999999999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257</v>
      </c>
      <c r="AU206" s="242" t="s">
        <v>92</v>
      </c>
      <c r="AV206" s="13" t="s">
        <v>92</v>
      </c>
      <c r="AW206" s="13" t="s">
        <v>44</v>
      </c>
      <c r="AX206" s="13" t="s">
        <v>45</v>
      </c>
      <c r="AY206" s="242" t="s">
        <v>250</v>
      </c>
    </row>
    <row r="207" spans="2:65" s="1" customFormat="1" ht="22.5" customHeight="1">
      <c r="B207" s="43"/>
      <c r="C207" s="208" t="s">
        <v>386</v>
      </c>
      <c r="D207" s="208" t="s">
        <v>252</v>
      </c>
      <c r="E207" s="209" t="s">
        <v>387</v>
      </c>
      <c r="F207" s="210" t="s">
        <v>388</v>
      </c>
      <c r="G207" s="211" t="s">
        <v>276</v>
      </c>
      <c r="H207" s="212">
        <v>163.19</v>
      </c>
      <c r="I207" s="213"/>
      <c r="J207" s="214">
        <f>ROUND(I207*H207,2)</f>
        <v>0</v>
      </c>
      <c r="K207" s="210" t="s">
        <v>277</v>
      </c>
      <c r="L207" s="63"/>
      <c r="M207" s="215" t="s">
        <v>81</v>
      </c>
      <c r="N207" s="216" t="s">
        <v>53</v>
      </c>
      <c r="O207" s="44"/>
      <c r="P207" s="217">
        <f>O207*H207</f>
        <v>0</v>
      </c>
      <c r="Q207" s="217">
        <v>0</v>
      </c>
      <c r="R207" s="217">
        <f>Q207*H207</f>
        <v>0</v>
      </c>
      <c r="S207" s="217">
        <v>0</v>
      </c>
      <c r="T207" s="218">
        <f>S207*H207</f>
        <v>0</v>
      </c>
      <c r="AR207" s="25" t="s">
        <v>128</v>
      </c>
      <c r="AT207" s="25" t="s">
        <v>252</v>
      </c>
      <c r="AU207" s="25" t="s">
        <v>92</v>
      </c>
      <c r="AY207" s="25" t="s">
        <v>250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5" t="s">
        <v>45</v>
      </c>
      <c r="BK207" s="219">
        <f>ROUND(I207*H207,2)</f>
        <v>0</v>
      </c>
      <c r="BL207" s="25" t="s">
        <v>128</v>
      </c>
      <c r="BM207" s="25" t="s">
        <v>389</v>
      </c>
    </row>
    <row r="208" spans="2:65" s="12" customFormat="1">
      <c r="B208" s="220"/>
      <c r="C208" s="221"/>
      <c r="D208" s="222" t="s">
        <v>257</v>
      </c>
      <c r="E208" s="223" t="s">
        <v>81</v>
      </c>
      <c r="F208" s="224" t="s">
        <v>390</v>
      </c>
      <c r="G208" s="221"/>
      <c r="H208" s="225" t="s">
        <v>81</v>
      </c>
      <c r="I208" s="226"/>
      <c r="J208" s="221"/>
      <c r="K208" s="221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257</v>
      </c>
      <c r="AU208" s="231" t="s">
        <v>92</v>
      </c>
      <c r="AV208" s="12" t="s">
        <v>45</v>
      </c>
      <c r="AW208" s="12" t="s">
        <v>44</v>
      </c>
      <c r="AX208" s="12" t="s">
        <v>83</v>
      </c>
      <c r="AY208" s="231" t="s">
        <v>250</v>
      </c>
    </row>
    <row r="209" spans="2:65" s="13" customFormat="1">
      <c r="B209" s="232"/>
      <c r="C209" s="233"/>
      <c r="D209" s="222" t="s">
        <v>257</v>
      </c>
      <c r="E209" s="234" t="s">
        <v>81</v>
      </c>
      <c r="F209" s="235" t="s">
        <v>177</v>
      </c>
      <c r="G209" s="233"/>
      <c r="H209" s="236">
        <v>5.94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AT209" s="242" t="s">
        <v>257</v>
      </c>
      <c r="AU209" s="242" t="s">
        <v>92</v>
      </c>
      <c r="AV209" s="13" t="s">
        <v>92</v>
      </c>
      <c r="AW209" s="13" t="s">
        <v>44</v>
      </c>
      <c r="AX209" s="13" t="s">
        <v>83</v>
      </c>
      <c r="AY209" s="242" t="s">
        <v>250</v>
      </c>
    </row>
    <row r="210" spans="2:65" s="12" customFormat="1">
      <c r="B210" s="220"/>
      <c r="C210" s="221"/>
      <c r="D210" s="222" t="s">
        <v>257</v>
      </c>
      <c r="E210" s="223" t="s">
        <v>81</v>
      </c>
      <c r="F210" s="224" t="s">
        <v>391</v>
      </c>
      <c r="G210" s="221"/>
      <c r="H210" s="225" t="s">
        <v>81</v>
      </c>
      <c r="I210" s="226"/>
      <c r="J210" s="221"/>
      <c r="K210" s="221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257</v>
      </c>
      <c r="AU210" s="231" t="s">
        <v>92</v>
      </c>
      <c r="AV210" s="12" t="s">
        <v>45</v>
      </c>
      <c r="AW210" s="12" t="s">
        <v>44</v>
      </c>
      <c r="AX210" s="12" t="s">
        <v>83</v>
      </c>
      <c r="AY210" s="231" t="s">
        <v>250</v>
      </c>
    </row>
    <row r="211" spans="2:65" s="13" customFormat="1">
      <c r="B211" s="232"/>
      <c r="C211" s="233"/>
      <c r="D211" s="222" t="s">
        <v>257</v>
      </c>
      <c r="E211" s="234" t="s">
        <v>81</v>
      </c>
      <c r="F211" s="235" t="s">
        <v>180</v>
      </c>
      <c r="G211" s="233"/>
      <c r="H211" s="236">
        <v>157.25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AT211" s="242" t="s">
        <v>257</v>
      </c>
      <c r="AU211" s="242" t="s">
        <v>92</v>
      </c>
      <c r="AV211" s="13" t="s">
        <v>92</v>
      </c>
      <c r="AW211" s="13" t="s">
        <v>44</v>
      </c>
      <c r="AX211" s="13" t="s">
        <v>83</v>
      </c>
      <c r="AY211" s="242" t="s">
        <v>250</v>
      </c>
    </row>
    <row r="212" spans="2:65" s="15" customFormat="1">
      <c r="B212" s="254"/>
      <c r="C212" s="255"/>
      <c r="D212" s="256" t="s">
        <v>257</v>
      </c>
      <c r="E212" s="257" t="s">
        <v>81</v>
      </c>
      <c r="F212" s="258" t="s">
        <v>273</v>
      </c>
      <c r="G212" s="255"/>
      <c r="H212" s="259">
        <v>163.19</v>
      </c>
      <c r="I212" s="260"/>
      <c r="J212" s="255"/>
      <c r="K212" s="255"/>
      <c r="L212" s="261"/>
      <c r="M212" s="262"/>
      <c r="N212" s="263"/>
      <c r="O212" s="263"/>
      <c r="P212" s="263"/>
      <c r="Q212" s="263"/>
      <c r="R212" s="263"/>
      <c r="S212" s="263"/>
      <c r="T212" s="264"/>
      <c r="AT212" s="265" t="s">
        <v>257</v>
      </c>
      <c r="AU212" s="265" t="s">
        <v>92</v>
      </c>
      <c r="AV212" s="15" t="s">
        <v>128</v>
      </c>
      <c r="AW212" s="15" t="s">
        <v>44</v>
      </c>
      <c r="AX212" s="15" t="s">
        <v>45</v>
      </c>
      <c r="AY212" s="265" t="s">
        <v>250</v>
      </c>
    </row>
    <row r="213" spans="2:65" s="1" customFormat="1" ht="22.5" customHeight="1">
      <c r="B213" s="43"/>
      <c r="C213" s="208" t="s">
        <v>10</v>
      </c>
      <c r="D213" s="208" t="s">
        <v>252</v>
      </c>
      <c r="E213" s="209" t="s">
        <v>392</v>
      </c>
      <c r="F213" s="210" t="s">
        <v>393</v>
      </c>
      <c r="G213" s="211" t="s">
        <v>276</v>
      </c>
      <c r="H213" s="212">
        <v>326.38</v>
      </c>
      <c r="I213" s="213"/>
      <c r="J213" s="214">
        <f>ROUND(I213*H213,2)</f>
        <v>0</v>
      </c>
      <c r="K213" s="210" t="s">
        <v>277</v>
      </c>
      <c r="L213" s="63"/>
      <c r="M213" s="215" t="s">
        <v>81</v>
      </c>
      <c r="N213" s="216" t="s">
        <v>53</v>
      </c>
      <c r="O213" s="44"/>
      <c r="P213" s="217">
        <f>O213*H213</f>
        <v>0</v>
      </c>
      <c r="Q213" s="217">
        <v>0</v>
      </c>
      <c r="R213" s="217">
        <f>Q213*H213</f>
        <v>0</v>
      </c>
      <c r="S213" s="217">
        <v>0</v>
      </c>
      <c r="T213" s="218">
        <f>S213*H213</f>
        <v>0</v>
      </c>
      <c r="AR213" s="25" t="s">
        <v>128</v>
      </c>
      <c r="AT213" s="25" t="s">
        <v>252</v>
      </c>
      <c r="AU213" s="25" t="s">
        <v>92</v>
      </c>
      <c r="AY213" s="25" t="s">
        <v>250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5" t="s">
        <v>45</v>
      </c>
      <c r="BK213" s="219">
        <f>ROUND(I213*H213,2)</f>
        <v>0</v>
      </c>
      <c r="BL213" s="25" t="s">
        <v>128</v>
      </c>
      <c r="BM213" s="25" t="s">
        <v>394</v>
      </c>
    </row>
    <row r="214" spans="2:65" s="12" customFormat="1">
      <c r="B214" s="220"/>
      <c r="C214" s="221"/>
      <c r="D214" s="222" t="s">
        <v>257</v>
      </c>
      <c r="E214" s="223" t="s">
        <v>81</v>
      </c>
      <c r="F214" s="224" t="s">
        <v>395</v>
      </c>
      <c r="G214" s="221"/>
      <c r="H214" s="225" t="s">
        <v>81</v>
      </c>
      <c r="I214" s="226"/>
      <c r="J214" s="221"/>
      <c r="K214" s="221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257</v>
      </c>
      <c r="AU214" s="231" t="s">
        <v>92</v>
      </c>
      <c r="AV214" s="12" t="s">
        <v>45</v>
      </c>
      <c r="AW214" s="12" t="s">
        <v>44</v>
      </c>
      <c r="AX214" s="12" t="s">
        <v>83</v>
      </c>
      <c r="AY214" s="231" t="s">
        <v>250</v>
      </c>
    </row>
    <row r="215" spans="2:65" s="12" customFormat="1">
      <c r="B215" s="220"/>
      <c r="C215" s="221"/>
      <c r="D215" s="222" t="s">
        <v>257</v>
      </c>
      <c r="E215" s="223" t="s">
        <v>81</v>
      </c>
      <c r="F215" s="224" t="s">
        <v>396</v>
      </c>
      <c r="G215" s="221"/>
      <c r="H215" s="225" t="s">
        <v>81</v>
      </c>
      <c r="I215" s="226"/>
      <c r="J215" s="221"/>
      <c r="K215" s="221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257</v>
      </c>
      <c r="AU215" s="231" t="s">
        <v>92</v>
      </c>
      <c r="AV215" s="12" t="s">
        <v>45</v>
      </c>
      <c r="AW215" s="12" t="s">
        <v>44</v>
      </c>
      <c r="AX215" s="12" t="s">
        <v>83</v>
      </c>
      <c r="AY215" s="231" t="s">
        <v>250</v>
      </c>
    </row>
    <row r="216" spans="2:65" s="13" customFormat="1">
      <c r="B216" s="232"/>
      <c r="C216" s="233"/>
      <c r="D216" s="222" t="s">
        <v>257</v>
      </c>
      <c r="E216" s="234" t="s">
        <v>81</v>
      </c>
      <c r="F216" s="235" t="s">
        <v>397</v>
      </c>
      <c r="G216" s="233"/>
      <c r="H216" s="236">
        <v>5.2039999999999997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257</v>
      </c>
      <c r="AU216" s="242" t="s">
        <v>92</v>
      </c>
      <c r="AV216" s="13" t="s">
        <v>92</v>
      </c>
      <c r="AW216" s="13" t="s">
        <v>44</v>
      </c>
      <c r="AX216" s="13" t="s">
        <v>83</v>
      </c>
      <c r="AY216" s="242" t="s">
        <v>250</v>
      </c>
    </row>
    <row r="217" spans="2:65" s="13" customFormat="1">
      <c r="B217" s="232"/>
      <c r="C217" s="233"/>
      <c r="D217" s="222" t="s">
        <v>257</v>
      </c>
      <c r="E217" s="234" t="s">
        <v>81</v>
      </c>
      <c r="F217" s="235" t="s">
        <v>171</v>
      </c>
      <c r="G217" s="233"/>
      <c r="H217" s="236">
        <v>64.986000000000004</v>
      </c>
      <c r="I217" s="237"/>
      <c r="J217" s="233"/>
      <c r="K217" s="233"/>
      <c r="L217" s="238"/>
      <c r="M217" s="239"/>
      <c r="N217" s="240"/>
      <c r="O217" s="240"/>
      <c r="P217" s="240"/>
      <c r="Q217" s="240"/>
      <c r="R217" s="240"/>
      <c r="S217" s="240"/>
      <c r="T217" s="241"/>
      <c r="AT217" s="242" t="s">
        <v>257</v>
      </c>
      <c r="AU217" s="242" t="s">
        <v>92</v>
      </c>
      <c r="AV217" s="13" t="s">
        <v>92</v>
      </c>
      <c r="AW217" s="13" t="s">
        <v>44</v>
      </c>
      <c r="AX217" s="13" t="s">
        <v>83</v>
      </c>
      <c r="AY217" s="242" t="s">
        <v>250</v>
      </c>
    </row>
    <row r="218" spans="2:65" s="13" customFormat="1">
      <c r="B218" s="232"/>
      <c r="C218" s="233"/>
      <c r="D218" s="222" t="s">
        <v>257</v>
      </c>
      <c r="E218" s="234" t="s">
        <v>81</v>
      </c>
      <c r="F218" s="235" t="s">
        <v>173</v>
      </c>
      <c r="G218" s="233"/>
      <c r="H218" s="236">
        <v>84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257</v>
      </c>
      <c r="AU218" s="242" t="s">
        <v>92</v>
      </c>
      <c r="AV218" s="13" t="s">
        <v>92</v>
      </c>
      <c r="AW218" s="13" t="s">
        <v>44</v>
      </c>
      <c r="AX218" s="13" t="s">
        <v>83</v>
      </c>
      <c r="AY218" s="242" t="s">
        <v>250</v>
      </c>
    </row>
    <row r="219" spans="2:65" s="12" customFormat="1">
      <c r="B219" s="220"/>
      <c r="C219" s="221"/>
      <c r="D219" s="222" t="s">
        <v>257</v>
      </c>
      <c r="E219" s="223" t="s">
        <v>81</v>
      </c>
      <c r="F219" s="224" t="s">
        <v>398</v>
      </c>
      <c r="G219" s="221"/>
      <c r="H219" s="225" t="s">
        <v>81</v>
      </c>
      <c r="I219" s="226"/>
      <c r="J219" s="221"/>
      <c r="K219" s="221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257</v>
      </c>
      <c r="AU219" s="231" t="s">
        <v>92</v>
      </c>
      <c r="AV219" s="12" t="s">
        <v>45</v>
      </c>
      <c r="AW219" s="12" t="s">
        <v>44</v>
      </c>
      <c r="AX219" s="12" t="s">
        <v>83</v>
      </c>
      <c r="AY219" s="231" t="s">
        <v>250</v>
      </c>
    </row>
    <row r="220" spans="2:65" s="13" customFormat="1">
      <c r="B220" s="232"/>
      <c r="C220" s="233"/>
      <c r="D220" s="222" t="s">
        <v>257</v>
      </c>
      <c r="E220" s="234" t="s">
        <v>81</v>
      </c>
      <c r="F220" s="235" t="s">
        <v>208</v>
      </c>
      <c r="G220" s="233"/>
      <c r="H220" s="236">
        <v>5.4939999999999998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AT220" s="242" t="s">
        <v>257</v>
      </c>
      <c r="AU220" s="242" t="s">
        <v>92</v>
      </c>
      <c r="AV220" s="13" t="s">
        <v>92</v>
      </c>
      <c r="AW220" s="13" t="s">
        <v>44</v>
      </c>
      <c r="AX220" s="13" t="s">
        <v>83</v>
      </c>
      <c r="AY220" s="242" t="s">
        <v>250</v>
      </c>
    </row>
    <row r="221" spans="2:65" s="13" customFormat="1">
      <c r="B221" s="232"/>
      <c r="C221" s="233"/>
      <c r="D221" s="222" t="s">
        <v>257</v>
      </c>
      <c r="E221" s="234" t="s">
        <v>81</v>
      </c>
      <c r="F221" s="235" t="s">
        <v>210</v>
      </c>
      <c r="G221" s="233"/>
      <c r="H221" s="236">
        <v>3.5059999999999998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257</v>
      </c>
      <c r="AU221" s="242" t="s">
        <v>92</v>
      </c>
      <c r="AV221" s="13" t="s">
        <v>92</v>
      </c>
      <c r="AW221" s="13" t="s">
        <v>44</v>
      </c>
      <c r="AX221" s="13" t="s">
        <v>83</v>
      </c>
      <c r="AY221" s="242" t="s">
        <v>250</v>
      </c>
    </row>
    <row r="222" spans="2:65" s="14" customFormat="1">
      <c r="B222" s="243"/>
      <c r="C222" s="244"/>
      <c r="D222" s="222" t="s">
        <v>257</v>
      </c>
      <c r="E222" s="245" t="s">
        <v>186</v>
      </c>
      <c r="F222" s="246" t="s">
        <v>399</v>
      </c>
      <c r="G222" s="244"/>
      <c r="H222" s="247">
        <v>163.19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AT222" s="253" t="s">
        <v>257</v>
      </c>
      <c r="AU222" s="253" t="s">
        <v>92</v>
      </c>
      <c r="AV222" s="14" t="s">
        <v>100</v>
      </c>
      <c r="AW222" s="14" t="s">
        <v>44</v>
      </c>
      <c r="AX222" s="14" t="s">
        <v>83</v>
      </c>
      <c r="AY222" s="253" t="s">
        <v>250</v>
      </c>
    </row>
    <row r="223" spans="2:65" s="12" customFormat="1">
      <c r="B223" s="220"/>
      <c r="C223" s="221"/>
      <c r="D223" s="222" t="s">
        <v>257</v>
      </c>
      <c r="E223" s="223" t="s">
        <v>81</v>
      </c>
      <c r="F223" s="224" t="s">
        <v>390</v>
      </c>
      <c r="G223" s="221"/>
      <c r="H223" s="225" t="s">
        <v>81</v>
      </c>
      <c r="I223" s="226"/>
      <c r="J223" s="221"/>
      <c r="K223" s="221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257</v>
      </c>
      <c r="AU223" s="231" t="s">
        <v>92</v>
      </c>
      <c r="AV223" s="12" t="s">
        <v>45</v>
      </c>
      <c r="AW223" s="12" t="s">
        <v>44</v>
      </c>
      <c r="AX223" s="12" t="s">
        <v>83</v>
      </c>
      <c r="AY223" s="231" t="s">
        <v>250</v>
      </c>
    </row>
    <row r="224" spans="2:65" s="13" customFormat="1">
      <c r="B224" s="232"/>
      <c r="C224" s="233"/>
      <c r="D224" s="222" t="s">
        <v>257</v>
      </c>
      <c r="E224" s="234" t="s">
        <v>81</v>
      </c>
      <c r="F224" s="235" t="s">
        <v>189</v>
      </c>
      <c r="G224" s="233"/>
      <c r="H224" s="236">
        <v>1.8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AT224" s="242" t="s">
        <v>257</v>
      </c>
      <c r="AU224" s="242" t="s">
        <v>92</v>
      </c>
      <c r="AV224" s="13" t="s">
        <v>92</v>
      </c>
      <c r="AW224" s="13" t="s">
        <v>44</v>
      </c>
      <c r="AX224" s="13" t="s">
        <v>83</v>
      </c>
      <c r="AY224" s="242" t="s">
        <v>250</v>
      </c>
    </row>
    <row r="225" spans="2:65" s="13" customFormat="1">
      <c r="B225" s="232"/>
      <c r="C225" s="233"/>
      <c r="D225" s="222" t="s">
        <v>257</v>
      </c>
      <c r="E225" s="234" t="s">
        <v>81</v>
      </c>
      <c r="F225" s="235" t="s">
        <v>216</v>
      </c>
      <c r="G225" s="233"/>
      <c r="H225" s="236">
        <v>4.1399999999999997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257</v>
      </c>
      <c r="AU225" s="242" t="s">
        <v>92</v>
      </c>
      <c r="AV225" s="13" t="s">
        <v>92</v>
      </c>
      <c r="AW225" s="13" t="s">
        <v>44</v>
      </c>
      <c r="AX225" s="13" t="s">
        <v>83</v>
      </c>
      <c r="AY225" s="242" t="s">
        <v>250</v>
      </c>
    </row>
    <row r="226" spans="2:65" s="14" customFormat="1">
      <c r="B226" s="243"/>
      <c r="C226" s="244"/>
      <c r="D226" s="222" t="s">
        <v>257</v>
      </c>
      <c r="E226" s="245" t="s">
        <v>177</v>
      </c>
      <c r="F226" s="246" t="s">
        <v>400</v>
      </c>
      <c r="G226" s="244"/>
      <c r="H226" s="247">
        <v>5.94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AT226" s="253" t="s">
        <v>257</v>
      </c>
      <c r="AU226" s="253" t="s">
        <v>92</v>
      </c>
      <c r="AV226" s="14" t="s">
        <v>100</v>
      </c>
      <c r="AW226" s="14" t="s">
        <v>44</v>
      </c>
      <c r="AX226" s="14" t="s">
        <v>83</v>
      </c>
      <c r="AY226" s="253" t="s">
        <v>250</v>
      </c>
    </row>
    <row r="227" spans="2:65" s="12" customFormat="1">
      <c r="B227" s="220"/>
      <c r="C227" s="221"/>
      <c r="D227" s="222" t="s">
        <v>257</v>
      </c>
      <c r="E227" s="223" t="s">
        <v>81</v>
      </c>
      <c r="F227" s="224" t="s">
        <v>391</v>
      </c>
      <c r="G227" s="221"/>
      <c r="H227" s="225" t="s">
        <v>81</v>
      </c>
      <c r="I227" s="226"/>
      <c r="J227" s="221"/>
      <c r="K227" s="221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257</v>
      </c>
      <c r="AU227" s="231" t="s">
        <v>92</v>
      </c>
      <c r="AV227" s="12" t="s">
        <v>45</v>
      </c>
      <c r="AW227" s="12" t="s">
        <v>44</v>
      </c>
      <c r="AX227" s="12" t="s">
        <v>83</v>
      </c>
      <c r="AY227" s="231" t="s">
        <v>250</v>
      </c>
    </row>
    <row r="228" spans="2:65" s="12" customFormat="1">
      <c r="B228" s="220"/>
      <c r="C228" s="221"/>
      <c r="D228" s="222" t="s">
        <v>257</v>
      </c>
      <c r="E228" s="223" t="s">
        <v>81</v>
      </c>
      <c r="F228" s="224" t="s">
        <v>401</v>
      </c>
      <c r="G228" s="221"/>
      <c r="H228" s="225" t="s">
        <v>81</v>
      </c>
      <c r="I228" s="226"/>
      <c r="J228" s="221"/>
      <c r="K228" s="221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257</v>
      </c>
      <c r="AU228" s="231" t="s">
        <v>92</v>
      </c>
      <c r="AV228" s="12" t="s">
        <v>45</v>
      </c>
      <c r="AW228" s="12" t="s">
        <v>44</v>
      </c>
      <c r="AX228" s="12" t="s">
        <v>83</v>
      </c>
      <c r="AY228" s="231" t="s">
        <v>250</v>
      </c>
    </row>
    <row r="229" spans="2:65" s="12" customFormat="1">
      <c r="B229" s="220"/>
      <c r="C229" s="221"/>
      <c r="D229" s="222" t="s">
        <v>257</v>
      </c>
      <c r="E229" s="223" t="s">
        <v>81</v>
      </c>
      <c r="F229" s="224" t="s">
        <v>402</v>
      </c>
      <c r="G229" s="221"/>
      <c r="H229" s="225" t="s">
        <v>81</v>
      </c>
      <c r="I229" s="226"/>
      <c r="J229" s="221"/>
      <c r="K229" s="221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257</v>
      </c>
      <c r="AU229" s="231" t="s">
        <v>92</v>
      </c>
      <c r="AV229" s="12" t="s">
        <v>45</v>
      </c>
      <c r="AW229" s="12" t="s">
        <v>44</v>
      </c>
      <c r="AX229" s="12" t="s">
        <v>83</v>
      </c>
      <c r="AY229" s="231" t="s">
        <v>250</v>
      </c>
    </row>
    <row r="230" spans="2:65" s="13" customFormat="1">
      <c r="B230" s="232"/>
      <c r="C230" s="233"/>
      <c r="D230" s="222" t="s">
        <v>257</v>
      </c>
      <c r="E230" s="234" t="s">
        <v>81</v>
      </c>
      <c r="F230" s="235" t="s">
        <v>186</v>
      </c>
      <c r="G230" s="233"/>
      <c r="H230" s="236">
        <v>163.19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257</v>
      </c>
      <c r="AU230" s="242" t="s">
        <v>92</v>
      </c>
      <c r="AV230" s="13" t="s">
        <v>92</v>
      </c>
      <c r="AW230" s="13" t="s">
        <v>44</v>
      </c>
      <c r="AX230" s="13" t="s">
        <v>83</v>
      </c>
      <c r="AY230" s="242" t="s">
        <v>250</v>
      </c>
    </row>
    <row r="231" spans="2:65" s="13" customFormat="1">
      <c r="B231" s="232"/>
      <c r="C231" s="233"/>
      <c r="D231" s="222" t="s">
        <v>257</v>
      </c>
      <c r="E231" s="234" t="s">
        <v>81</v>
      </c>
      <c r="F231" s="235" t="s">
        <v>403</v>
      </c>
      <c r="G231" s="233"/>
      <c r="H231" s="236">
        <v>-1.8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AT231" s="242" t="s">
        <v>257</v>
      </c>
      <c r="AU231" s="242" t="s">
        <v>92</v>
      </c>
      <c r="AV231" s="13" t="s">
        <v>92</v>
      </c>
      <c r="AW231" s="13" t="s">
        <v>44</v>
      </c>
      <c r="AX231" s="13" t="s">
        <v>83</v>
      </c>
      <c r="AY231" s="242" t="s">
        <v>250</v>
      </c>
    </row>
    <row r="232" spans="2:65" s="13" customFormat="1">
      <c r="B232" s="232"/>
      <c r="C232" s="233"/>
      <c r="D232" s="222" t="s">
        <v>257</v>
      </c>
      <c r="E232" s="234" t="s">
        <v>81</v>
      </c>
      <c r="F232" s="235" t="s">
        <v>404</v>
      </c>
      <c r="G232" s="233"/>
      <c r="H232" s="236">
        <v>-4.1399999999999997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AT232" s="242" t="s">
        <v>257</v>
      </c>
      <c r="AU232" s="242" t="s">
        <v>92</v>
      </c>
      <c r="AV232" s="13" t="s">
        <v>92</v>
      </c>
      <c r="AW232" s="13" t="s">
        <v>44</v>
      </c>
      <c r="AX232" s="13" t="s">
        <v>83</v>
      </c>
      <c r="AY232" s="242" t="s">
        <v>250</v>
      </c>
    </row>
    <row r="233" spans="2:65" s="14" customFormat="1">
      <c r="B233" s="243"/>
      <c r="C233" s="244"/>
      <c r="D233" s="222" t="s">
        <v>257</v>
      </c>
      <c r="E233" s="245" t="s">
        <v>180</v>
      </c>
      <c r="F233" s="246" t="s">
        <v>405</v>
      </c>
      <c r="G233" s="244"/>
      <c r="H233" s="247">
        <v>157.25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AT233" s="253" t="s">
        <v>257</v>
      </c>
      <c r="AU233" s="253" t="s">
        <v>92</v>
      </c>
      <c r="AV233" s="14" t="s">
        <v>100</v>
      </c>
      <c r="AW233" s="14" t="s">
        <v>44</v>
      </c>
      <c r="AX233" s="14" t="s">
        <v>83</v>
      </c>
      <c r="AY233" s="253" t="s">
        <v>250</v>
      </c>
    </row>
    <row r="234" spans="2:65" s="15" customFormat="1">
      <c r="B234" s="254"/>
      <c r="C234" s="255"/>
      <c r="D234" s="256" t="s">
        <v>257</v>
      </c>
      <c r="E234" s="257" t="s">
        <v>81</v>
      </c>
      <c r="F234" s="258" t="s">
        <v>273</v>
      </c>
      <c r="G234" s="255"/>
      <c r="H234" s="259">
        <v>326.38</v>
      </c>
      <c r="I234" s="260"/>
      <c r="J234" s="255"/>
      <c r="K234" s="255"/>
      <c r="L234" s="261"/>
      <c r="M234" s="262"/>
      <c r="N234" s="263"/>
      <c r="O234" s="263"/>
      <c r="P234" s="263"/>
      <c r="Q234" s="263"/>
      <c r="R234" s="263"/>
      <c r="S234" s="263"/>
      <c r="T234" s="264"/>
      <c r="AT234" s="265" t="s">
        <v>257</v>
      </c>
      <c r="AU234" s="265" t="s">
        <v>92</v>
      </c>
      <c r="AV234" s="15" t="s">
        <v>128</v>
      </c>
      <c r="AW234" s="15" t="s">
        <v>44</v>
      </c>
      <c r="AX234" s="15" t="s">
        <v>45</v>
      </c>
      <c r="AY234" s="265" t="s">
        <v>250</v>
      </c>
    </row>
    <row r="235" spans="2:65" s="1" customFormat="1" ht="22.5" customHeight="1">
      <c r="B235" s="43"/>
      <c r="C235" s="208" t="s">
        <v>406</v>
      </c>
      <c r="D235" s="208" t="s">
        <v>252</v>
      </c>
      <c r="E235" s="209" t="s">
        <v>407</v>
      </c>
      <c r="F235" s="210" t="s">
        <v>408</v>
      </c>
      <c r="G235" s="211" t="s">
        <v>276</v>
      </c>
      <c r="H235" s="212">
        <v>958.75</v>
      </c>
      <c r="I235" s="213"/>
      <c r="J235" s="214">
        <f>ROUND(I235*H235,2)</f>
        <v>0</v>
      </c>
      <c r="K235" s="210" t="s">
        <v>277</v>
      </c>
      <c r="L235" s="63"/>
      <c r="M235" s="215" t="s">
        <v>81</v>
      </c>
      <c r="N235" s="216" t="s">
        <v>53</v>
      </c>
      <c r="O235" s="44"/>
      <c r="P235" s="217">
        <f>O235*H235</f>
        <v>0</v>
      </c>
      <c r="Q235" s="217">
        <v>0</v>
      </c>
      <c r="R235" s="217">
        <f>Q235*H235</f>
        <v>0</v>
      </c>
      <c r="S235" s="217">
        <v>0</v>
      </c>
      <c r="T235" s="218">
        <f>S235*H235</f>
        <v>0</v>
      </c>
      <c r="AR235" s="25" t="s">
        <v>128</v>
      </c>
      <c r="AT235" s="25" t="s">
        <v>252</v>
      </c>
      <c r="AU235" s="25" t="s">
        <v>92</v>
      </c>
      <c r="AY235" s="25" t="s">
        <v>250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5" t="s">
        <v>45</v>
      </c>
      <c r="BK235" s="219">
        <f>ROUND(I235*H235,2)</f>
        <v>0</v>
      </c>
      <c r="BL235" s="25" t="s">
        <v>128</v>
      </c>
      <c r="BM235" s="25" t="s">
        <v>409</v>
      </c>
    </row>
    <row r="236" spans="2:65" s="12" customFormat="1">
      <c r="B236" s="220"/>
      <c r="C236" s="221"/>
      <c r="D236" s="222" t="s">
        <v>257</v>
      </c>
      <c r="E236" s="223" t="s">
        <v>81</v>
      </c>
      <c r="F236" s="224" t="s">
        <v>410</v>
      </c>
      <c r="G236" s="221"/>
      <c r="H236" s="225" t="s">
        <v>81</v>
      </c>
      <c r="I236" s="226"/>
      <c r="J236" s="221"/>
      <c r="K236" s="221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257</v>
      </c>
      <c r="AU236" s="231" t="s">
        <v>92</v>
      </c>
      <c r="AV236" s="12" t="s">
        <v>45</v>
      </c>
      <c r="AW236" s="12" t="s">
        <v>44</v>
      </c>
      <c r="AX236" s="12" t="s">
        <v>83</v>
      </c>
      <c r="AY236" s="231" t="s">
        <v>250</v>
      </c>
    </row>
    <row r="237" spans="2:65" s="12" customFormat="1">
      <c r="B237" s="220"/>
      <c r="C237" s="221"/>
      <c r="D237" s="222" t="s">
        <v>257</v>
      </c>
      <c r="E237" s="223" t="s">
        <v>81</v>
      </c>
      <c r="F237" s="224" t="s">
        <v>324</v>
      </c>
      <c r="G237" s="221"/>
      <c r="H237" s="225" t="s">
        <v>81</v>
      </c>
      <c r="I237" s="226"/>
      <c r="J237" s="221"/>
      <c r="K237" s="221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257</v>
      </c>
      <c r="AU237" s="231" t="s">
        <v>92</v>
      </c>
      <c r="AV237" s="12" t="s">
        <v>45</v>
      </c>
      <c r="AW237" s="12" t="s">
        <v>44</v>
      </c>
      <c r="AX237" s="12" t="s">
        <v>83</v>
      </c>
      <c r="AY237" s="231" t="s">
        <v>250</v>
      </c>
    </row>
    <row r="238" spans="2:65" s="13" customFormat="1">
      <c r="B238" s="232"/>
      <c r="C238" s="233"/>
      <c r="D238" s="222" t="s">
        <v>257</v>
      </c>
      <c r="E238" s="234" t="s">
        <v>81</v>
      </c>
      <c r="F238" s="235" t="s">
        <v>199</v>
      </c>
      <c r="G238" s="233"/>
      <c r="H238" s="236">
        <v>1116</v>
      </c>
      <c r="I238" s="237"/>
      <c r="J238" s="233"/>
      <c r="K238" s="233"/>
      <c r="L238" s="238"/>
      <c r="M238" s="239"/>
      <c r="N238" s="240"/>
      <c r="O238" s="240"/>
      <c r="P238" s="240"/>
      <c r="Q238" s="240"/>
      <c r="R238" s="240"/>
      <c r="S238" s="240"/>
      <c r="T238" s="241"/>
      <c r="AT238" s="242" t="s">
        <v>257</v>
      </c>
      <c r="AU238" s="242" t="s">
        <v>92</v>
      </c>
      <c r="AV238" s="13" t="s">
        <v>92</v>
      </c>
      <c r="AW238" s="13" t="s">
        <v>44</v>
      </c>
      <c r="AX238" s="13" t="s">
        <v>83</v>
      </c>
      <c r="AY238" s="242" t="s">
        <v>250</v>
      </c>
    </row>
    <row r="239" spans="2:65" s="12" customFormat="1">
      <c r="B239" s="220"/>
      <c r="C239" s="221"/>
      <c r="D239" s="222" t="s">
        <v>257</v>
      </c>
      <c r="E239" s="223" t="s">
        <v>81</v>
      </c>
      <c r="F239" s="224" t="s">
        <v>325</v>
      </c>
      <c r="G239" s="221"/>
      <c r="H239" s="225" t="s">
        <v>81</v>
      </c>
      <c r="I239" s="226"/>
      <c r="J239" s="221"/>
      <c r="K239" s="221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257</v>
      </c>
      <c r="AU239" s="231" t="s">
        <v>92</v>
      </c>
      <c r="AV239" s="12" t="s">
        <v>45</v>
      </c>
      <c r="AW239" s="12" t="s">
        <v>44</v>
      </c>
      <c r="AX239" s="12" t="s">
        <v>83</v>
      </c>
      <c r="AY239" s="231" t="s">
        <v>250</v>
      </c>
    </row>
    <row r="240" spans="2:65" s="13" customFormat="1">
      <c r="B240" s="232"/>
      <c r="C240" s="233"/>
      <c r="D240" s="222" t="s">
        <v>257</v>
      </c>
      <c r="E240" s="234" t="s">
        <v>81</v>
      </c>
      <c r="F240" s="235" t="s">
        <v>326</v>
      </c>
      <c r="G240" s="233"/>
      <c r="H240" s="236">
        <v>-157.25</v>
      </c>
      <c r="I240" s="237"/>
      <c r="J240" s="233"/>
      <c r="K240" s="233"/>
      <c r="L240" s="238"/>
      <c r="M240" s="239"/>
      <c r="N240" s="240"/>
      <c r="O240" s="240"/>
      <c r="P240" s="240"/>
      <c r="Q240" s="240"/>
      <c r="R240" s="240"/>
      <c r="S240" s="240"/>
      <c r="T240" s="241"/>
      <c r="AT240" s="242" t="s">
        <v>257</v>
      </c>
      <c r="AU240" s="242" t="s">
        <v>92</v>
      </c>
      <c r="AV240" s="13" t="s">
        <v>92</v>
      </c>
      <c r="AW240" s="13" t="s">
        <v>44</v>
      </c>
      <c r="AX240" s="13" t="s">
        <v>83</v>
      </c>
      <c r="AY240" s="242" t="s">
        <v>250</v>
      </c>
    </row>
    <row r="241" spans="2:65" s="15" customFormat="1">
      <c r="B241" s="254"/>
      <c r="C241" s="255"/>
      <c r="D241" s="256" t="s">
        <v>257</v>
      </c>
      <c r="E241" s="257" t="s">
        <v>81</v>
      </c>
      <c r="F241" s="258" t="s">
        <v>273</v>
      </c>
      <c r="G241" s="255"/>
      <c r="H241" s="259">
        <v>958.75</v>
      </c>
      <c r="I241" s="260"/>
      <c r="J241" s="255"/>
      <c r="K241" s="255"/>
      <c r="L241" s="261"/>
      <c r="M241" s="262"/>
      <c r="N241" s="263"/>
      <c r="O241" s="263"/>
      <c r="P241" s="263"/>
      <c r="Q241" s="263"/>
      <c r="R241" s="263"/>
      <c r="S241" s="263"/>
      <c r="T241" s="264"/>
      <c r="AT241" s="265" t="s">
        <v>257</v>
      </c>
      <c r="AU241" s="265" t="s">
        <v>92</v>
      </c>
      <c r="AV241" s="15" t="s">
        <v>128</v>
      </c>
      <c r="AW241" s="15" t="s">
        <v>44</v>
      </c>
      <c r="AX241" s="15" t="s">
        <v>45</v>
      </c>
      <c r="AY241" s="265" t="s">
        <v>250</v>
      </c>
    </row>
    <row r="242" spans="2:65" s="1" customFormat="1" ht="22.5" customHeight="1">
      <c r="B242" s="43"/>
      <c r="C242" s="208" t="s">
        <v>411</v>
      </c>
      <c r="D242" s="208" t="s">
        <v>252</v>
      </c>
      <c r="E242" s="209" t="s">
        <v>412</v>
      </c>
      <c r="F242" s="210" t="s">
        <v>413</v>
      </c>
      <c r="G242" s="211" t="s">
        <v>276</v>
      </c>
      <c r="H242" s="212">
        <v>50.905000000000001</v>
      </c>
      <c r="I242" s="213"/>
      <c r="J242" s="214">
        <f>ROUND(I242*H242,2)</f>
        <v>0</v>
      </c>
      <c r="K242" s="210" t="s">
        <v>277</v>
      </c>
      <c r="L242" s="63"/>
      <c r="M242" s="215" t="s">
        <v>81</v>
      </c>
      <c r="N242" s="216" t="s">
        <v>53</v>
      </c>
      <c r="O242" s="44"/>
      <c r="P242" s="217">
        <f>O242*H242</f>
        <v>0</v>
      </c>
      <c r="Q242" s="217">
        <v>0</v>
      </c>
      <c r="R242" s="217">
        <f>Q242*H242</f>
        <v>0</v>
      </c>
      <c r="S242" s="217">
        <v>0</v>
      </c>
      <c r="T242" s="218">
        <f>S242*H242</f>
        <v>0</v>
      </c>
      <c r="AR242" s="25" t="s">
        <v>128</v>
      </c>
      <c r="AT242" s="25" t="s">
        <v>252</v>
      </c>
      <c r="AU242" s="25" t="s">
        <v>92</v>
      </c>
      <c r="AY242" s="25" t="s">
        <v>250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5" t="s">
        <v>45</v>
      </c>
      <c r="BK242" s="219">
        <f>ROUND(I242*H242,2)</f>
        <v>0</v>
      </c>
      <c r="BL242" s="25" t="s">
        <v>128</v>
      </c>
      <c r="BM242" s="25" t="s">
        <v>414</v>
      </c>
    </row>
    <row r="243" spans="2:65" s="12" customFormat="1">
      <c r="B243" s="220"/>
      <c r="C243" s="221"/>
      <c r="D243" s="222" t="s">
        <v>257</v>
      </c>
      <c r="E243" s="223" t="s">
        <v>81</v>
      </c>
      <c r="F243" s="224" t="s">
        <v>415</v>
      </c>
      <c r="G243" s="221"/>
      <c r="H243" s="225" t="s">
        <v>81</v>
      </c>
      <c r="I243" s="226"/>
      <c r="J243" s="221"/>
      <c r="K243" s="221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257</v>
      </c>
      <c r="AU243" s="231" t="s">
        <v>92</v>
      </c>
      <c r="AV243" s="12" t="s">
        <v>45</v>
      </c>
      <c r="AW243" s="12" t="s">
        <v>44</v>
      </c>
      <c r="AX243" s="12" t="s">
        <v>83</v>
      </c>
      <c r="AY243" s="231" t="s">
        <v>250</v>
      </c>
    </row>
    <row r="244" spans="2:65" s="12" customFormat="1">
      <c r="B244" s="220"/>
      <c r="C244" s="221"/>
      <c r="D244" s="222" t="s">
        <v>257</v>
      </c>
      <c r="E244" s="223" t="s">
        <v>81</v>
      </c>
      <c r="F244" s="224" t="s">
        <v>416</v>
      </c>
      <c r="G244" s="221"/>
      <c r="H244" s="225" t="s">
        <v>81</v>
      </c>
      <c r="I244" s="226"/>
      <c r="J244" s="221"/>
      <c r="K244" s="221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257</v>
      </c>
      <c r="AU244" s="231" t="s">
        <v>92</v>
      </c>
      <c r="AV244" s="12" t="s">
        <v>45</v>
      </c>
      <c r="AW244" s="12" t="s">
        <v>44</v>
      </c>
      <c r="AX244" s="12" t="s">
        <v>83</v>
      </c>
      <c r="AY244" s="231" t="s">
        <v>250</v>
      </c>
    </row>
    <row r="245" spans="2:65" s="13" customFormat="1">
      <c r="B245" s="232"/>
      <c r="C245" s="233"/>
      <c r="D245" s="222" t="s">
        <v>257</v>
      </c>
      <c r="E245" s="234" t="s">
        <v>81</v>
      </c>
      <c r="F245" s="235" t="s">
        <v>417</v>
      </c>
      <c r="G245" s="233"/>
      <c r="H245" s="236">
        <v>17.8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AT245" s="242" t="s">
        <v>257</v>
      </c>
      <c r="AU245" s="242" t="s">
        <v>92</v>
      </c>
      <c r="AV245" s="13" t="s">
        <v>92</v>
      </c>
      <c r="AW245" s="13" t="s">
        <v>44</v>
      </c>
      <c r="AX245" s="13" t="s">
        <v>83</v>
      </c>
      <c r="AY245" s="242" t="s">
        <v>250</v>
      </c>
    </row>
    <row r="246" spans="2:65" s="12" customFormat="1">
      <c r="B246" s="220"/>
      <c r="C246" s="221"/>
      <c r="D246" s="222" t="s">
        <v>257</v>
      </c>
      <c r="E246" s="223" t="s">
        <v>81</v>
      </c>
      <c r="F246" s="224" t="s">
        <v>418</v>
      </c>
      <c r="G246" s="221"/>
      <c r="H246" s="225" t="s">
        <v>81</v>
      </c>
      <c r="I246" s="226"/>
      <c r="J246" s="221"/>
      <c r="K246" s="221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257</v>
      </c>
      <c r="AU246" s="231" t="s">
        <v>92</v>
      </c>
      <c r="AV246" s="12" t="s">
        <v>45</v>
      </c>
      <c r="AW246" s="12" t="s">
        <v>44</v>
      </c>
      <c r="AX246" s="12" t="s">
        <v>83</v>
      </c>
      <c r="AY246" s="231" t="s">
        <v>250</v>
      </c>
    </row>
    <row r="247" spans="2:65" s="13" customFormat="1">
      <c r="B247" s="232"/>
      <c r="C247" s="233"/>
      <c r="D247" s="222" t="s">
        <v>257</v>
      </c>
      <c r="E247" s="234" t="s">
        <v>81</v>
      </c>
      <c r="F247" s="235" t="s">
        <v>419</v>
      </c>
      <c r="G247" s="233"/>
      <c r="H247" s="236">
        <v>33.104999999999997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AT247" s="242" t="s">
        <v>257</v>
      </c>
      <c r="AU247" s="242" t="s">
        <v>92</v>
      </c>
      <c r="AV247" s="13" t="s">
        <v>92</v>
      </c>
      <c r="AW247" s="13" t="s">
        <v>44</v>
      </c>
      <c r="AX247" s="13" t="s">
        <v>83</v>
      </c>
      <c r="AY247" s="242" t="s">
        <v>250</v>
      </c>
    </row>
    <row r="248" spans="2:65" s="15" customFormat="1">
      <c r="B248" s="254"/>
      <c r="C248" s="255"/>
      <c r="D248" s="256" t="s">
        <v>257</v>
      </c>
      <c r="E248" s="257" t="s">
        <v>175</v>
      </c>
      <c r="F248" s="258" t="s">
        <v>273</v>
      </c>
      <c r="G248" s="255"/>
      <c r="H248" s="259">
        <v>50.905000000000001</v>
      </c>
      <c r="I248" s="260"/>
      <c r="J248" s="255"/>
      <c r="K248" s="255"/>
      <c r="L248" s="261"/>
      <c r="M248" s="262"/>
      <c r="N248" s="263"/>
      <c r="O248" s="263"/>
      <c r="P248" s="263"/>
      <c r="Q248" s="263"/>
      <c r="R248" s="263"/>
      <c r="S248" s="263"/>
      <c r="T248" s="264"/>
      <c r="AT248" s="265" t="s">
        <v>257</v>
      </c>
      <c r="AU248" s="265" t="s">
        <v>92</v>
      </c>
      <c r="AV248" s="15" t="s">
        <v>128</v>
      </c>
      <c r="AW248" s="15" t="s">
        <v>44</v>
      </c>
      <c r="AX248" s="15" t="s">
        <v>45</v>
      </c>
      <c r="AY248" s="265" t="s">
        <v>250</v>
      </c>
    </row>
    <row r="249" spans="2:65" s="1" customFormat="1" ht="22.5" customHeight="1">
      <c r="B249" s="43"/>
      <c r="C249" s="208" t="s">
        <v>420</v>
      </c>
      <c r="D249" s="208" t="s">
        <v>252</v>
      </c>
      <c r="E249" s="209" t="s">
        <v>421</v>
      </c>
      <c r="F249" s="210" t="s">
        <v>422</v>
      </c>
      <c r="G249" s="211" t="s">
        <v>276</v>
      </c>
      <c r="H249" s="212">
        <v>1116</v>
      </c>
      <c r="I249" s="213"/>
      <c r="J249" s="214">
        <f>ROUND(I249*H249,2)</f>
        <v>0</v>
      </c>
      <c r="K249" s="210" t="s">
        <v>277</v>
      </c>
      <c r="L249" s="63"/>
      <c r="M249" s="215" t="s">
        <v>81</v>
      </c>
      <c r="N249" s="216" t="s">
        <v>53</v>
      </c>
      <c r="O249" s="44"/>
      <c r="P249" s="217">
        <f>O249*H249</f>
        <v>0</v>
      </c>
      <c r="Q249" s="217">
        <v>0</v>
      </c>
      <c r="R249" s="217">
        <f>Q249*H249</f>
        <v>0</v>
      </c>
      <c r="S249" s="217">
        <v>0</v>
      </c>
      <c r="T249" s="218">
        <f>S249*H249</f>
        <v>0</v>
      </c>
      <c r="AR249" s="25" t="s">
        <v>128</v>
      </c>
      <c r="AT249" s="25" t="s">
        <v>252</v>
      </c>
      <c r="AU249" s="25" t="s">
        <v>92</v>
      </c>
      <c r="AY249" s="25" t="s">
        <v>250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5" t="s">
        <v>45</v>
      </c>
      <c r="BK249" s="219">
        <f>ROUND(I249*H249,2)</f>
        <v>0</v>
      </c>
      <c r="BL249" s="25" t="s">
        <v>128</v>
      </c>
      <c r="BM249" s="25" t="s">
        <v>423</v>
      </c>
    </row>
    <row r="250" spans="2:65" s="12" customFormat="1">
      <c r="B250" s="220"/>
      <c r="C250" s="221"/>
      <c r="D250" s="222" t="s">
        <v>257</v>
      </c>
      <c r="E250" s="223" t="s">
        <v>81</v>
      </c>
      <c r="F250" s="224" t="s">
        <v>424</v>
      </c>
      <c r="G250" s="221"/>
      <c r="H250" s="225" t="s">
        <v>81</v>
      </c>
      <c r="I250" s="226"/>
      <c r="J250" s="221"/>
      <c r="K250" s="221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257</v>
      </c>
      <c r="AU250" s="231" t="s">
        <v>92</v>
      </c>
      <c r="AV250" s="12" t="s">
        <v>45</v>
      </c>
      <c r="AW250" s="12" t="s">
        <v>44</v>
      </c>
      <c r="AX250" s="12" t="s">
        <v>83</v>
      </c>
      <c r="AY250" s="231" t="s">
        <v>250</v>
      </c>
    </row>
    <row r="251" spans="2:65" s="12" customFormat="1">
      <c r="B251" s="220"/>
      <c r="C251" s="221"/>
      <c r="D251" s="222" t="s">
        <v>257</v>
      </c>
      <c r="E251" s="223" t="s">
        <v>81</v>
      </c>
      <c r="F251" s="224" t="s">
        <v>322</v>
      </c>
      <c r="G251" s="221"/>
      <c r="H251" s="225" t="s">
        <v>81</v>
      </c>
      <c r="I251" s="226"/>
      <c r="J251" s="221"/>
      <c r="K251" s="221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257</v>
      </c>
      <c r="AU251" s="231" t="s">
        <v>92</v>
      </c>
      <c r="AV251" s="12" t="s">
        <v>45</v>
      </c>
      <c r="AW251" s="12" t="s">
        <v>44</v>
      </c>
      <c r="AX251" s="12" t="s">
        <v>83</v>
      </c>
      <c r="AY251" s="231" t="s">
        <v>250</v>
      </c>
    </row>
    <row r="252" spans="2:65" s="13" customFormat="1">
      <c r="B252" s="232"/>
      <c r="C252" s="233"/>
      <c r="D252" s="222" t="s">
        <v>257</v>
      </c>
      <c r="E252" s="234" t="s">
        <v>81</v>
      </c>
      <c r="F252" s="235" t="s">
        <v>425</v>
      </c>
      <c r="G252" s="233"/>
      <c r="H252" s="236">
        <v>1116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AT252" s="242" t="s">
        <v>257</v>
      </c>
      <c r="AU252" s="242" t="s">
        <v>92</v>
      </c>
      <c r="AV252" s="13" t="s">
        <v>92</v>
      </c>
      <c r="AW252" s="13" t="s">
        <v>44</v>
      </c>
      <c r="AX252" s="13" t="s">
        <v>83</v>
      </c>
      <c r="AY252" s="242" t="s">
        <v>250</v>
      </c>
    </row>
    <row r="253" spans="2:65" s="14" customFormat="1">
      <c r="B253" s="243"/>
      <c r="C253" s="244"/>
      <c r="D253" s="256" t="s">
        <v>257</v>
      </c>
      <c r="E253" s="266" t="s">
        <v>199</v>
      </c>
      <c r="F253" s="267" t="s">
        <v>272</v>
      </c>
      <c r="G253" s="244"/>
      <c r="H253" s="268">
        <v>1116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AT253" s="253" t="s">
        <v>257</v>
      </c>
      <c r="AU253" s="253" t="s">
        <v>92</v>
      </c>
      <c r="AV253" s="14" t="s">
        <v>100</v>
      </c>
      <c r="AW253" s="14" t="s">
        <v>44</v>
      </c>
      <c r="AX253" s="14" t="s">
        <v>45</v>
      </c>
      <c r="AY253" s="253" t="s">
        <v>250</v>
      </c>
    </row>
    <row r="254" spans="2:65" s="1" customFormat="1" ht="22.5" customHeight="1">
      <c r="B254" s="43"/>
      <c r="C254" s="208" t="s">
        <v>426</v>
      </c>
      <c r="D254" s="208" t="s">
        <v>252</v>
      </c>
      <c r="E254" s="209" t="s">
        <v>427</v>
      </c>
      <c r="F254" s="210" t="s">
        <v>428</v>
      </c>
      <c r="G254" s="211" t="s">
        <v>276</v>
      </c>
      <c r="H254" s="212">
        <v>50.905000000000001</v>
      </c>
      <c r="I254" s="213"/>
      <c r="J254" s="214">
        <f>ROUND(I254*H254,2)</f>
        <v>0</v>
      </c>
      <c r="K254" s="210" t="s">
        <v>277</v>
      </c>
      <c r="L254" s="63"/>
      <c r="M254" s="215" t="s">
        <v>81</v>
      </c>
      <c r="N254" s="216" t="s">
        <v>53</v>
      </c>
      <c r="O254" s="44"/>
      <c r="P254" s="217">
        <f>O254*H254</f>
        <v>0</v>
      </c>
      <c r="Q254" s="217">
        <v>0</v>
      </c>
      <c r="R254" s="217">
        <f>Q254*H254</f>
        <v>0</v>
      </c>
      <c r="S254" s="217">
        <v>0</v>
      </c>
      <c r="T254" s="218">
        <f>S254*H254</f>
        <v>0</v>
      </c>
      <c r="AR254" s="25" t="s">
        <v>128</v>
      </c>
      <c r="AT254" s="25" t="s">
        <v>252</v>
      </c>
      <c r="AU254" s="25" t="s">
        <v>92</v>
      </c>
      <c r="AY254" s="25" t="s">
        <v>250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5" t="s">
        <v>45</v>
      </c>
      <c r="BK254" s="219">
        <f>ROUND(I254*H254,2)</f>
        <v>0</v>
      </c>
      <c r="BL254" s="25" t="s">
        <v>128</v>
      </c>
      <c r="BM254" s="25" t="s">
        <v>429</v>
      </c>
    </row>
    <row r="255" spans="2:65" s="13" customFormat="1">
      <c r="B255" s="232"/>
      <c r="C255" s="233"/>
      <c r="D255" s="256" t="s">
        <v>257</v>
      </c>
      <c r="E255" s="269" t="s">
        <v>81</v>
      </c>
      <c r="F255" s="270" t="s">
        <v>175</v>
      </c>
      <c r="G255" s="233"/>
      <c r="H255" s="271">
        <v>50.905000000000001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AT255" s="242" t="s">
        <v>257</v>
      </c>
      <c r="AU255" s="242" t="s">
        <v>92</v>
      </c>
      <c r="AV255" s="13" t="s">
        <v>92</v>
      </c>
      <c r="AW255" s="13" t="s">
        <v>44</v>
      </c>
      <c r="AX255" s="13" t="s">
        <v>45</v>
      </c>
      <c r="AY255" s="242" t="s">
        <v>250</v>
      </c>
    </row>
    <row r="256" spans="2:65" s="1" customFormat="1" ht="22.5" customHeight="1">
      <c r="B256" s="43"/>
      <c r="C256" s="208" t="s">
        <v>9</v>
      </c>
      <c r="D256" s="208" t="s">
        <v>252</v>
      </c>
      <c r="E256" s="209" t="s">
        <v>430</v>
      </c>
      <c r="F256" s="210" t="s">
        <v>431</v>
      </c>
      <c r="G256" s="211" t="s">
        <v>276</v>
      </c>
      <c r="H256" s="212">
        <v>2179.5949999999998</v>
      </c>
      <c r="I256" s="213"/>
      <c r="J256" s="214">
        <f>ROUND(I256*H256,2)</f>
        <v>0</v>
      </c>
      <c r="K256" s="210" t="s">
        <v>277</v>
      </c>
      <c r="L256" s="63"/>
      <c r="M256" s="215" t="s">
        <v>81</v>
      </c>
      <c r="N256" s="216" t="s">
        <v>53</v>
      </c>
      <c r="O256" s="44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AR256" s="25" t="s">
        <v>128</v>
      </c>
      <c r="AT256" s="25" t="s">
        <v>252</v>
      </c>
      <c r="AU256" s="25" t="s">
        <v>92</v>
      </c>
      <c r="AY256" s="25" t="s">
        <v>250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5" t="s">
        <v>45</v>
      </c>
      <c r="BK256" s="219">
        <f>ROUND(I256*H256,2)</f>
        <v>0</v>
      </c>
      <c r="BL256" s="25" t="s">
        <v>128</v>
      </c>
      <c r="BM256" s="25" t="s">
        <v>432</v>
      </c>
    </row>
    <row r="257" spans="2:65" s="12" customFormat="1">
      <c r="B257" s="220"/>
      <c r="C257" s="221"/>
      <c r="D257" s="222" t="s">
        <v>257</v>
      </c>
      <c r="E257" s="223" t="s">
        <v>81</v>
      </c>
      <c r="F257" s="224" t="s">
        <v>433</v>
      </c>
      <c r="G257" s="221"/>
      <c r="H257" s="225" t="s">
        <v>81</v>
      </c>
      <c r="I257" s="226"/>
      <c r="J257" s="221"/>
      <c r="K257" s="221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257</v>
      </c>
      <c r="AU257" s="231" t="s">
        <v>92</v>
      </c>
      <c r="AV257" s="12" t="s">
        <v>45</v>
      </c>
      <c r="AW257" s="12" t="s">
        <v>44</v>
      </c>
      <c r="AX257" s="12" t="s">
        <v>83</v>
      </c>
      <c r="AY257" s="231" t="s">
        <v>250</v>
      </c>
    </row>
    <row r="258" spans="2:65" s="13" customFormat="1">
      <c r="B258" s="232"/>
      <c r="C258" s="233"/>
      <c r="D258" s="222" t="s">
        <v>257</v>
      </c>
      <c r="E258" s="234" t="s">
        <v>81</v>
      </c>
      <c r="F258" s="235" t="s">
        <v>309</v>
      </c>
      <c r="G258" s="233"/>
      <c r="H258" s="236">
        <v>2442.6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AT258" s="242" t="s">
        <v>257</v>
      </c>
      <c r="AU258" s="242" t="s">
        <v>92</v>
      </c>
      <c r="AV258" s="13" t="s">
        <v>92</v>
      </c>
      <c r="AW258" s="13" t="s">
        <v>44</v>
      </c>
      <c r="AX258" s="13" t="s">
        <v>83</v>
      </c>
      <c r="AY258" s="242" t="s">
        <v>250</v>
      </c>
    </row>
    <row r="259" spans="2:65" s="14" customFormat="1">
      <c r="B259" s="243"/>
      <c r="C259" s="244"/>
      <c r="D259" s="222" t="s">
        <v>257</v>
      </c>
      <c r="E259" s="245" t="s">
        <v>81</v>
      </c>
      <c r="F259" s="246" t="s">
        <v>272</v>
      </c>
      <c r="G259" s="244"/>
      <c r="H259" s="247">
        <v>2442.6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AT259" s="253" t="s">
        <v>257</v>
      </c>
      <c r="AU259" s="253" t="s">
        <v>92</v>
      </c>
      <c r="AV259" s="14" t="s">
        <v>100</v>
      </c>
      <c r="AW259" s="14" t="s">
        <v>44</v>
      </c>
      <c r="AX259" s="14" t="s">
        <v>83</v>
      </c>
      <c r="AY259" s="253" t="s">
        <v>250</v>
      </c>
    </row>
    <row r="260" spans="2:65" s="12" customFormat="1">
      <c r="B260" s="220"/>
      <c r="C260" s="221"/>
      <c r="D260" s="222" t="s">
        <v>257</v>
      </c>
      <c r="E260" s="223" t="s">
        <v>81</v>
      </c>
      <c r="F260" s="224" t="s">
        <v>310</v>
      </c>
      <c r="G260" s="221"/>
      <c r="H260" s="225" t="s">
        <v>81</v>
      </c>
      <c r="I260" s="226"/>
      <c r="J260" s="221"/>
      <c r="K260" s="221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257</v>
      </c>
      <c r="AU260" s="231" t="s">
        <v>92</v>
      </c>
      <c r="AV260" s="12" t="s">
        <v>45</v>
      </c>
      <c r="AW260" s="12" t="s">
        <v>44</v>
      </c>
      <c r="AX260" s="12" t="s">
        <v>83</v>
      </c>
      <c r="AY260" s="231" t="s">
        <v>250</v>
      </c>
    </row>
    <row r="261" spans="2:65" s="12" customFormat="1">
      <c r="B261" s="220"/>
      <c r="C261" s="221"/>
      <c r="D261" s="222" t="s">
        <v>257</v>
      </c>
      <c r="E261" s="223" t="s">
        <v>81</v>
      </c>
      <c r="F261" s="224" t="s">
        <v>296</v>
      </c>
      <c r="G261" s="221"/>
      <c r="H261" s="225" t="s">
        <v>81</v>
      </c>
      <c r="I261" s="226"/>
      <c r="J261" s="221"/>
      <c r="K261" s="221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257</v>
      </c>
      <c r="AU261" s="231" t="s">
        <v>92</v>
      </c>
      <c r="AV261" s="12" t="s">
        <v>45</v>
      </c>
      <c r="AW261" s="12" t="s">
        <v>44</v>
      </c>
      <c r="AX261" s="12" t="s">
        <v>83</v>
      </c>
      <c r="AY261" s="231" t="s">
        <v>250</v>
      </c>
    </row>
    <row r="262" spans="2:65" s="13" customFormat="1">
      <c r="B262" s="232"/>
      <c r="C262" s="233"/>
      <c r="D262" s="222" t="s">
        <v>257</v>
      </c>
      <c r="E262" s="234" t="s">
        <v>81</v>
      </c>
      <c r="F262" s="235" t="s">
        <v>311</v>
      </c>
      <c r="G262" s="233"/>
      <c r="H262" s="236">
        <v>-220.7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AT262" s="242" t="s">
        <v>257</v>
      </c>
      <c r="AU262" s="242" t="s">
        <v>92</v>
      </c>
      <c r="AV262" s="13" t="s">
        <v>92</v>
      </c>
      <c r="AW262" s="13" t="s">
        <v>44</v>
      </c>
      <c r="AX262" s="13" t="s">
        <v>83</v>
      </c>
      <c r="AY262" s="242" t="s">
        <v>250</v>
      </c>
    </row>
    <row r="263" spans="2:65" s="13" customFormat="1">
      <c r="B263" s="232"/>
      <c r="C263" s="233"/>
      <c r="D263" s="222" t="s">
        <v>257</v>
      </c>
      <c r="E263" s="234" t="s">
        <v>81</v>
      </c>
      <c r="F263" s="235" t="s">
        <v>434</v>
      </c>
      <c r="G263" s="233"/>
      <c r="H263" s="236">
        <v>-33.104999999999997</v>
      </c>
      <c r="I263" s="237"/>
      <c r="J263" s="233"/>
      <c r="K263" s="233"/>
      <c r="L263" s="238"/>
      <c r="M263" s="239"/>
      <c r="N263" s="240"/>
      <c r="O263" s="240"/>
      <c r="P263" s="240"/>
      <c r="Q263" s="240"/>
      <c r="R263" s="240"/>
      <c r="S263" s="240"/>
      <c r="T263" s="241"/>
      <c r="AT263" s="242" t="s">
        <v>257</v>
      </c>
      <c r="AU263" s="242" t="s">
        <v>92</v>
      </c>
      <c r="AV263" s="13" t="s">
        <v>92</v>
      </c>
      <c r="AW263" s="13" t="s">
        <v>44</v>
      </c>
      <c r="AX263" s="13" t="s">
        <v>83</v>
      </c>
      <c r="AY263" s="242" t="s">
        <v>250</v>
      </c>
    </row>
    <row r="264" spans="2:65" s="14" customFormat="1">
      <c r="B264" s="243"/>
      <c r="C264" s="244"/>
      <c r="D264" s="222" t="s">
        <v>257</v>
      </c>
      <c r="E264" s="245" t="s">
        <v>81</v>
      </c>
      <c r="F264" s="246" t="s">
        <v>272</v>
      </c>
      <c r="G264" s="244"/>
      <c r="H264" s="247">
        <v>-253.80500000000001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AT264" s="253" t="s">
        <v>257</v>
      </c>
      <c r="AU264" s="253" t="s">
        <v>92</v>
      </c>
      <c r="AV264" s="14" t="s">
        <v>100</v>
      </c>
      <c r="AW264" s="14" t="s">
        <v>44</v>
      </c>
      <c r="AX264" s="14" t="s">
        <v>83</v>
      </c>
      <c r="AY264" s="253" t="s">
        <v>250</v>
      </c>
    </row>
    <row r="265" spans="2:65" s="12" customFormat="1">
      <c r="B265" s="220"/>
      <c r="C265" s="221"/>
      <c r="D265" s="222" t="s">
        <v>257</v>
      </c>
      <c r="E265" s="223" t="s">
        <v>81</v>
      </c>
      <c r="F265" s="224" t="s">
        <v>313</v>
      </c>
      <c r="G265" s="221"/>
      <c r="H265" s="225" t="s">
        <v>81</v>
      </c>
      <c r="I265" s="226"/>
      <c r="J265" s="221"/>
      <c r="K265" s="221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257</v>
      </c>
      <c r="AU265" s="231" t="s">
        <v>92</v>
      </c>
      <c r="AV265" s="12" t="s">
        <v>45</v>
      </c>
      <c r="AW265" s="12" t="s">
        <v>44</v>
      </c>
      <c r="AX265" s="12" t="s">
        <v>83</v>
      </c>
      <c r="AY265" s="231" t="s">
        <v>250</v>
      </c>
    </row>
    <row r="266" spans="2:65" s="13" customFormat="1">
      <c r="B266" s="232"/>
      <c r="C266" s="233"/>
      <c r="D266" s="222" t="s">
        <v>257</v>
      </c>
      <c r="E266" s="234" t="s">
        <v>81</v>
      </c>
      <c r="F266" s="235" t="s">
        <v>314</v>
      </c>
      <c r="G266" s="233"/>
      <c r="H266" s="236">
        <v>-8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AT266" s="242" t="s">
        <v>257</v>
      </c>
      <c r="AU266" s="242" t="s">
        <v>92</v>
      </c>
      <c r="AV266" s="13" t="s">
        <v>92</v>
      </c>
      <c r="AW266" s="13" t="s">
        <v>44</v>
      </c>
      <c r="AX266" s="13" t="s">
        <v>83</v>
      </c>
      <c r="AY266" s="242" t="s">
        <v>250</v>
      </c>
    </row>
    <row r="267" spans="2:65" s="13" customFormat="1">
      <c r="B267" s="232"/>
      <c r="C267" s="233"/>
      <c r="D267" s="222" t="s">
        <v>257</v>
      </c>
      <c r="E267" s="234" t="s">
        <v>81</v>
      </c>
      <c r="F267" s="235" t="s">
        <v>315</v>
      </c>
      <c r="G267" s="233"/>
      <c r="H267" s="236">
        <v>-1.2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AT267" s="242" t="s">
        <v>257</v>
      </c>
      <c r="AU267" s="242" t="s">
        <v>92</v>
      </c>
      <c r="AV267" s="13" t="s">
        <v>92</v>
      </c>
      <c r="AW267" s="13" t="s">
        <v>44</v>
      </c>
      <c r="AX267" s="13" t="s">
        <v>83</v>
      </c>
      <c r="AY267" s="242" t="s">
        <v>250</v>
      </c>
    </row>
    <row r="268" spans="2:65" s="14" customFormat="1">
      <c r="B268" s="243"/>
      <c r="C268" s="244"/>
      <c r="D268" s="222" t="s">
        <v>257</v>
      </c>
      <c r="E268" s="245" t="s">
        <v>81</v>
      </c>
      <c r="F268" s="246" t="s">
        <v>272</v>
      </c>
      <c r="G268" s="244"/>
      <c r="H268" s="247">
        <v>-9.1999999999999993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AT268" s="253" t="s">
        <v>257</v>
      </c>
      <c r="AU268" s="253" t="s">
        <v>92</v>
      </c>
      <c r="AV268" s="14" t="s">
        <v>100</v>
      </c>
      <c r="AW268" s="14" t="s">
        <v>44</v>
      </c>
      <c r="AX268" s="14" t="s">
        <v>83</v>
      </c>
      <c r="AY268" s="253" t="s">
        <v>250</v>
      </c>
    </row>
    <row r="269" spans="2:65" s="15" customFormat="1">
      <c r="B269" s="254"/>
      <c r="C269" s="255"/>
      <c r="D269" s="256" t="s">
        <v>257</v>
      </c>
      <c r="E269" s="257" t="s">
        <v>81</v>
      </c>
      <c r="F269" s="258" t="s">
        <v>435</v>
      </c>
      <c r="G269" s="255"/>
      <c r="H269" s="259">
        <v>2179.5949999999998</v>
      </c>
      <c r="I269" s="260"/>
      <c r="J269" s="255"/>
      <c r="K269" s="255"/>
      <c r="L269" s="261"/>
      <c r="M269" s="262"/>
      <c r="N269" s="263"/>
      <c r="O269" s="263"/>
      <c r="P269" s="263"/>
      <c r="Q269" s="263"/>
      <c r="R269" s="263"/>
      <c r="S269" s="263"/>
      <c r="T269" s="264"/>
      <c r="AT269" s="265" t="s">
        <v>257</v>
      </c>
      <c r="AU269" s="265" t="s">
        <v>92</v>
      </c>
      <c r="AV269" s="15" t="s">
        <v>128</v>
      </c>
      <c r="AW269" s="15" t="s">
        <v>44</v>
      </c>
      <c r="AX269" s="15" t="s">
        <v>45</v>
      </c>
      <c r="AY269" s="265" t="s">
        <v>250</v>
      </c>
    </row>
    <row r="270" spans="2:65" s="1" customFormat="1" ht="22.5" customHeight="1">
      <c r="B270" s="43"/>
      <c r="C270" s="208" t="s">
        <v>436</v>
      </c>
      <c r="D270" s="208" t="s">
        <v>252</v>
      </c>
      <c r="E270" s="209" t="s">
        <v>437</v>
      </c>
      <c r="F270" s="210" t="s">
        <v>438</v>
      </c>
      <c r="G270" s="211" t="s">
        <v>276</v>
      </c>
      <c r="H270" s="212">
        <v>4.1399999999999997</v>
      </c>
      <c r="I270" s="213"/>
      <c r="J270" s="214">
        <f>ROUND(I270*H270,2)</f>
        <v>0</v>
      </c>
      <c r="K270" s="210" t="s">
        <v>277</v>
      </c>
      <c r="L270" s="63"/>
      <c r="M270" s="215" t="s">
        <v>81</v>
      </c>
      <c r="N270" s="216" t="s">
        <v>53</v>
      </c>
      <c r="O270" s="44"/>
      <c r="P270" s="217">
        <f>O270*H270</f>
        <v>0</v>
      </c>
      <c r="Q270" s="217">
        <v>0</v>
      </c>
      <c r="R270" s="217">
        <f>Q270*H270</f>
        <v>0</v>
      </c>
      <c r="S270" s="217">
        <v>0</v>
      </c>
      <c r="T270" s="218">
        <f>S270*H270</f>
        <v>0</v>
      </c>
      <c r="AR270" s="25" t="s">
        <v>128</v>
      </c>
      <c r="AT270" s="25" t="s">
        <v>252</v>
      </c>
      <c r="AU270" s="25" t="s">
        <v>92</v>
      </c>
      <c r="AY270" s="25" t="s">
        <v>250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5" t="s">
        <v>45</v>
      </c>
      <c r="BK270" s="219">
        <f>ROUND(I270*H270,2)</f>
        <v>0</v>
      </c>
      <c r="BL270" s="25" t="s">
        <v>128</v>
      </c>
      <c r="BM270" s="25" t="s">
        <v>439</v>
      </c>
    </row>
    <row r="271" spans="2:65" s="12" customFormat="1">
      <c r="B271" s="220"/>
      <c r="C271" s="221"/>
      <c r="D271" s="222" t="s">
        <v>257</v>
      </c>
      <c r="E271" s="223" t="s">
        <v>81</v>
      </c>
      <c r="F271" s="224" t="s">
        <v>440</v>
      </c>
      <c r="G271" s="221"/>
      <c r="H271" s="225" t="s">
        <v>81</v>
      </c>
      <c r="I271" s="226"/>
      <c r="J271" s="221"/>
      <c r="K271" s="221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257</v>
      </c>
      <c r="AU271" s="231" t="s">
        <v>92</v>
      </c>
      <c r="AV271" s="12" t="s">
        <v>45</v>
      </c>
      <c r="AW271" s="12" t="s">
        <v>44</v>
      </c>
      <c r="AX271" s="12" t="s">
        <v>83</v>
      </c>
      <c r="AY271" s="231" t="s">
        <v>250</v>
      </c>
    </row>
    <row r="272" spans="2:65" s="12" customFormat="1">
      <c r="B272" s="220"/>
      <c r="C272" s="221"/>
      <c r="D272" s="222" t="s">
        <v>257</v>
      </c>
      <c r="E272" s="223" t="s">
        <v>81</v>
      </c>
      <c r="F272" s="224" t="s">
        <v>441</v>
      </c>
      <c r="G272" s="221"/>
      <c r="H272" s="225" t="s">
        <v>81</v>
      </c>
      <c r="I272" s="226"/>
      <c r="J272" s="221"/>
      <c r="K272" s="221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257</v>
      </c>
      <c r="AU272" s="231" t="s">
        <v>92</v>
      </c>
      <c r="AV272" s="12" t="s">
        <v>45</v>
      </c>
      <c r="AW272" s="12" t="s">
        <v>44</v>
      </c>
      <c r="AX272" s="12" t="s">
        <v>83</v>
      </c>
      <c r="AY272" s="231" t="s">
        <v>250</v>
      </c>
    </row>
    <row r="273" spans="2:65" s="13" customFormat="1">
      <c r="B273" s="232"/>
      <c r="C273" s="233"/>
      <c r="D273" s="222" t="s">
        <v>257</v>
      </c>
      <c r="E273" s="234" t="s">
        <v>81</v>
      </c>
      <c r="F273" s="235" t="s">
        <v>442</v>
      </c>
      <c r="G273" s="233"/>
      <c r="H273" s="236">
        <v>6.39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257</v>
      </c>
      <c r="AU273" s="242" t="s">
        <v>92</v>
      </c>
      <c r="AV273" s="13" t="s">
        <v>92</v>
      </c>
      <c r="AW273" s="13" t="s">
        <v>44</v>
      </c>
      <c r="AX273" s="13" t="s">
        <v>83</v>
      </c>
      <c r="AY273" s="242" t="s">
        <v>250</v>
      </c>
    </row>
    <row r="274" spans="2:65" s="12" customFormat="1">
      <c r="B274" s="220"/>
      <c r="C274" s="221"/>
      <c r="D274" s="222" t="s">
        <v>257</v>
      </c>
      <c r="E274" s="223" t="s">
        <v>81</v>
      </c>
      <c r="F274" s="224" t="s">
        <v>443</v>
      </c>
      <c r="G274" s="221"/>
      <c r="H274" s="225" t="s">
        <v>81</v>
      </c>
      <c r="I274" s="226"/>
      <c r="J274" s="221"/>
      <c r="K274" s="221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257</v>
      </c>
      <c r="AU274" s="231" t="s">
        <v>92</v>
      </c>
      <c r="AV274" s="12" t="s">
        <v>45</v>
      </c>
      <c r="AW274" s="12" t="s">
        <v>44</v>
      </c>
      <c r="AX274" s="12" t="s">
        <v>83</v>
      </c>
      <c r="AY274" s="231" t="s">
        <v>250</v>
      </c>
    </row>
    <row r="275" spans="2:65" s="13" customFormat="1">
      <c r="B275" s="232"/>
      <c r="C275" s="233"/>
      <c r="D275" s="222" t="s">
        <v>257</v>
      </c>
      <c r="E275" s="234" t="s">
        <v>81</v>
      </c>
      <c r="F275" s="235" t="s">
        <v>444</v>
      </c>
      <c r="G275" s="233"/>
      <c r="H275" s="236">
        <v>-2.25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AT275" s="242" t="s">
        <v>257</v>
      </c>
      <c r="AU275" s="242" t="s">
        <v>92</v>
      </c>
      <c r="AV275" s="13" t="s">
        <v>92</v>
      </c>
      <c r="AW275" s="13" t="s">
        <v>44</v>
      </c>
      <c r="AX275" s="13" t="s">
        <v>83</v>
      </c>
      <c r="AY275" s="242" t="s">
        <v>250</v>
      </c>
    </row>
    <row r="276" spans="2:65" s="14" customFormat="1">
      <c r="B276" s="243"/>
      <c r="C276" s="244"/>
      <c r="D276" s="256" t="s">
        <v>257</v>
      </c>
      <c r="E276" s="266" t="s">
        <v>216</v>
      </c>
      <c r="F276" s="267" t="s">
        <v>272</v>
      </c>
      <c r="G276" s="244"/>
      <c r="H276" s="268">
        <v>4.1399999999999997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AT276" s="253" t="s">
        <v>257</v>
      </c>
      <c r="AU276" s="253" t="s">
        <v>92</v>
      </c>
      <c r="AV276" s="14" t="s">
        <v>100</v>
      </c>
      <c r="AW276" s="14" t="s">
        <v>44</v>
      </c>
      <c r="AX276" s="14" t="s">
        <v>45</v>
      </c>
      <c r="AY276" s="253" t="s">
        <v>250</v>
      </c>
    </row>
    <row r="277" spans="2:65" s="1" customFormat="1" ht="22.5" customHeight="1">
      <c r="B277" s="43"/>
      <c r="C277" s="208" t="s">
        <v>445</v>
      </c>
      <c r="D277" s="208" t="s">
        <v>252</v>
      </c>
      <c r="E277" s="209" t="s">
        <v>446</v>
      </c>
      <c r="F277" s="210" t="s">
        <v>447</v>
      </c>
      <c r="G277" s="211" t="s">
        <v>276</v>
      </c>
      <c r="H277" s="212">
        <v>1.8</v>
      </c>
      <c r="I277" s="213"/>
      <c r="J277" s="214">
        <f>ROUND(I277*H277,2)</f>
        <v>0</v>
      </c>
      <c r="K277" s="210" t="s">
        <v>277</v>
      </c>
      <c r="L277" s="63"/>
      <c r="M277" s="215" t="s">
        <v>81</v>
      </c>
      <c r="N277" s="216" t="s">
        <v>53</v>
      </c>
      <c r="O277" s="44"/>
      <c r="P277" s="217">
        <f>O277*H277</f>
        <v>0</v>
      </c>
      <c r="Q277" s="217">
        <v>0</v>
      </c>
      <c r="R277" s="217">
        <f>Q277*H277</f>
        <v>0</v>
      </c>
      <c r="S277" s="217">
        <v>0</v>
      </c>
      <c r="T277" s="218">
        <f>S277*H277</f>
        <v>0</v>
      </c>
      <c r="AR277" s="25" t="s">
        <v>128</v>
      </c>
      <c r="AT277" s="25" t="s">
        <v>252</v>
      </c>
      <c r="AU277" s="25" t="s">
        <v>92</v>
      </c>
      <c r="AY277" s="25" t="s">
        <v>250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5" t="s">
        <v>45</v>
      </c>
      <c r="BK277" s="219">
        <f>ROUND(I277*H277,2)</f>
        <v>0</v>
      </c>
      <c r="BL277" s="25" t="s">
        <v>128</v>
      </c>
      <c r="BM277" s="25" t="s">
        <v>448</v>
      </c>
    </row>
    <row r="278" spans="2:65" s="12" customFormat="1">
      <c r="B278" s="220"/>
      <c r="C278" s="221"/>
      <c r="D278" s="222" t="s">
        <v>257</v>
      </c>
      <c r="E278" s="223" t="s">
        <v>81</v>
      </c>
      <c r="F278" s="224" t="s">
        <v>449</v>
      </c>
      <c r="G278" s="221"/>
      <c r="H278" s="225" t="s">
        <v>81</v>
      </c>
      <c r="I278" s="226"/>
      <c r="J278" s="221"/>
      <c r="K278" s="221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257</v>
      </c>
      <c r="AU278" s="231" t="s">
        <v>92</v>
      </c>
      <c r="AV278" s="12" t="s">
        <v>45</v>
      </c>
      <c r="AW278" s="12" t="s">
        <v>44</v>
      </c>
      <c r="AX278" s="12" t="s">
        <v>83</v>
      </c>
      <c r="AY278" s="231" t="s">
        <v>250</v>
      </c>
    </row>
    <row r="279" spans="2:65" s="14" customFormat="1">
      <c r="B279" s="243"/>
      <c r="C279" s="244"/>
      <c r="D279" s="222" t="s">
        <v>257</v>
      </c>
      <c r="E279" s="245" t="s">
        <v>81</v>
      </c>
      <c r="F279" s="246" t="s">
        <v>272</v>
      </c>
      <c r="G279" s="244"/>
      <c r="H279" s="247">
        <v>0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AT279" s="253" t="s">
        <v>257</v>
      </c>
      <c r="AU279" s="253" t="s">
        <v>92</v>
      </c>
      <c r="AV279" s="14" t="s">
        <v>100</v>
      </c>
      <c r="AW279" s="14" t="s">
        <v>44</v>
      </c>
      <c r="AX279" s="14" t="s">
        <v>83</v>
      </c>
      <c r="AY279" s="253" t="s">
        <v>250</v>
      </c>
    </row>
    <row r="280" spans="2:65" s="12" customFormat="1">
      <c r="B280" s="220"/>
      <c r="C280" s="221"/>
      <c r="D280" s="222" t="s">
        <v>257</v>
      </c>
      <c r="E280" s="223" t="s">
        <v>81</v>
      </c>
      <c r="F280" s="224" t="s">
        <v>450</v>
      </c>
      <c r="G280" s="221"/>
      <c r="H280" s="225" t="s">
        <v>81</v>
      </c>
      <c r="I280" s="226"/>
      <c r="J280" s="221"/>
      <c r="K280" s="221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257</v>
      </c>
      <c r="AU280" s="231" t="s">
        <v>92</v>
      </c>
      <c r="AV280" s="12" t="s">
        <v>45</v>
      </c>
      <c r="AW280" s="12" t="s">
        <v>44</v>
      </c>
      <c r="AX280" s="12" t="s">
        <v>83</v>
      </c>
      <c r="AY280" s="231" t="s">
        <v>250</v>
      </c>
    </row>
    <row r="281" spans="2:65" s="12" customFormat="1">
      <c r="B281" s="220"/>
      <c r="C281" s="221"/>
      <c r="D281" s="222" t="s">
        <v>257</v>
      </c>
      <c r="E281" s="223" t="s">
        <v>81</v>
      </c>
      <c r="F281" s="224" t="s">
        <v>451</v>
      </c>
      <c r="G281" s="221"/>
      <c r="H281" s="225" t="s">
        <v>81</v>
      </c>
      <c r="I281" s="226"/>
      <c r="J281" s="221"/>
      <c r="K281" s="221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257</v>
      </c>
      <c r="AU281" s="231" t="s">
        <v>92</v>
      </c>
      <c r="AV281" s="12" t="s">
        <v>45</v>
      </c>
      <c r="AW281" s="12" t="s">
        <v>44</v>
      </c>
      <c r="AX281" s="12" t="s">
        <v>83</v>
      </c>
      <c r="AY281" s="231" t="s">
        <v>250</v>
      </c>
    </row>
    <row r="282" spans="2:65" s="13" customFormat="1">
      <c r="B282" s="232"/>
      <c r="C282" s="233"/>
      <c r="D282" s="222" t="s">
        <v>257</v>
      </c>
      <c r="E282" s="234" t="s">
        <v>81</v>
      </c>
      <c r="F282" s="235" t="s">
        <v>397</v>
      </c>
      <c r="G282" s="233"/>
      <c r="H282" s="236">
        <v>5.2039999999999997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AT282" s="242" t="s">
        <v>257</v>
      </c>
      <c r="AU282" s="242" t="s">
        <v>92</v>
      </c>
      <c r="AV282" s="13" t="s">
        <v>92</v>
      </c>
      <c r="AW282" s="13" t="s">
        <v>44</v>
      </c>
      <c r="AX282" s="13" t="s">
        <v>83</v>
      </c>
      <c r="AY282" s="242" t="s">
        <v>250</v>
      </c>
    </row>
    <row r="283" spans="2:65" s="12" customFormat="1">
      <c r="B283" s="220"/>
      <c r="C283" s="221"/>
      <c r="D283" s="222" t="s">
        <v>257</v>
      </c>
      <c r="E283" s="223" t="s">
        <v>81</v>
      </c>
      <c r="F283" s="224" t="s">
        <v>452</v>
      </c>
      <c r="G283" s="221"/>
      <c r="H283" s="225" t="s">
        <v>81</v>
      </c>
      <c r="I283" s="226"/>
      <c r="J283" s="221"/>
      <c r="K283" s="221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257</v>
      </c>
      <c r="AU283" s="231" t="s">
        <v>92</v>
      </c>
      <c r="AV283" s="12" t="s">
        <v>45</v>
      </c>
      <c r="AW283" s="12" t="s">
        <v>44</v>
      </c>
      <c r="AX283" s="12" t="s">
        <v>83</v>
      </c>
      <c r="AY283" s="231" t="s">
        <v>250</v>
      </c>
    </row>
    <row r="284" spans="2:65" s="13" customFormat="1">
      <c r="B284" s="232"/>
      <c r="C284" s="233"/>
      <c r="D284" s="222" t="s">
        <v>257</v>
      </c>
      <c r="E284" s="234" t="s">
        <v>81</v>
      </c>
      <c r="F284" s="235" t="s">
        <v>338</v>
      </c>
      <c r="G284" s="233"/>
      <c r="H284" s="236">
        <v>-3.4039999999999999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AT284" s="242" t="s">
        <v>257</v>
      </c>
      <c r="AU284" s="242" t="s">
        <v>92</v>
      </c>
      <c r="AV284" s="13" t="s">
        <v>92</v>
      </c>
      <c r="AW284" s="13" t="s">
        <v>44</v>
      </c>
      <c r="AX284" s="13" t="s">
        <v>83</v>
      </c>
      <c r="AY284" s="242" t="s">
        <v>250</v>
      </c>
    </row>
    <row r="285" spans="2:65" s="15" customFormat="1">
      <c r="B285" s="254"/>
      <c r="C285" s="255"/>
      <c r="D285" s="256" t="s">
        <v>257</v>
      </c>
      <c r="E285" s="257" t="s">
        <v>189</v>
      </c>
      <c r="F285" s="258" t="s">
        <v>273</v>
      </c>
      <c r="G285" s="255"/>
      <c r="H285" s="259">
        <v>1.8</v>
      </c>
      <c r="I285" s="260"/>
      <c r="J285" s="255"/>
      <c r="K285" s="255"/>
      <c r="L285" s="261"/>
      <c r="M285" s="262"/>
      <c r="N285" s="263"/>
      <c r="O285" s="263"/>
      <c r="P285" s="263"/>
      <c r="Q285" s="263"/>
      <c r="R285" s="263"/>
      <c r="S285" s="263"/>
      <c r="T285" s="264"/>
      <c r="AT285" s="265" t="s">
        <v>257</v>
      </c>
      <c r="AU285" s="265" t="s">
        <v>92</v>
      </c>
      <c r="AV285" s="15" t="s">
        <v>128</v>
      </c>
      <c r="AW285" s="15" t="s">
        <v>44</v>
      </c>
      <c r="AX285" s="15" t="s">
        <v>45</v>
      </c>
      <c r="AY285" s="265" t="s">
        <v>250</v>
      </c>
    </row>
    <row r="286" spans="2:65" s="1" customFormat="1" ht="31.5" customHeight="1">
      <c r="B286" s="43"/>
      <c r="C286" s="208" t="s">
        <v>453</v>
      </c>
      <c r="D286" s="208" t="s">
        <v>252</v>
      </c>
      <c r="E286" s="209" t="s">
        <v>454</v>
      </c>
      <c r="F286" s="210" t="s">
        <v>455</v>
      </c>
      <c r="G286" s="211" t="s">
        <v>255</v>
      </c>
      <c r="H286" s="212">
        <v>1760</v>
      </c>
      <c r="I286" s="213"/>
      <c r="J286" s="214">
        <f>ROUND(I286*H286,2)</f>
        <v>0</v>
      </c>
      <c r="K286" s="210" t="s">
        <v>277</v>
      </c>
      <c r="L286" s="63"/>
      <c r="M286" s="215" t="s">
        <v>81</v>
      </c>
      <c r="N286" s="216" t="s">
        <v>53</v>
      </c>
      <c r="O286" s="44"/>
      <c r="P286" s="217">
        <f>O286*H286</f>
        <v>0</v>
      </c>
      <c r="Q286" s="217">
        <v>0</v>
      </c>
      <c r="R286" s="217">
        <f>Q286*H286</f>
        <v>0</v>
      </c>
      <c r="S286" s="217">
        <v>0</v>
      </c>
      <c r="T286" s="218">
        <f>S286*H286</f>
        <v>0</v>
      </c>
      <c r="AR286" s="25" t="s">
        <v>128</v>
      </c>
      <c r="AT286" s="25" t="s">
        <v>252</v>
      </c>
      <c r="AU286" s="25" t="s">
        <v>92</v>
      </c>
      <c r="AY286" s="25" t="s">
        <v>250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5" t="s">
        <v>45</v>
      </c>
      <c r="BK286" s="219">
        <f>ROUND(I286*H286,2)</f>
        <v>0</v>
      </c>
      <c r="BL286" s="25" t="s">
        <v>128</v>
      </c>
      <c r="BM286" s="25" t="s">
        <v>456</v>
      </c>
    </row>
    <row r="287" spans="2:65" s="12" customFormat="1">
      <c r="B287" s="220"/>
      <c r="C287" s="221"/>
      <c r="D287" s="222" t="s">
        <v>257</v>
      </c>
      <c r="E287" s="223" t="s">
        <v>81</v>
      </c>
      <c r="F287" s="224" t="s">
        <v>457</v>
      </c>
      <c r="G287" s="221"/>
      <c r="H287" s="225" t="s">
        <v>81</v>
      </c>
      <c r="I287" s="226"/>
      <c r="J287" s="221"/>
      <c r="K287" s="221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257</v>
      </c>
      <c r="AU287" s="231" t="s">
        <v>92</v>
      </c>
      <c r="AV287" s="12" t="s">
        <v>45</v>
      </c>
      <c r="AW287" s="12" t="s">
        <v>44</v>
      </c>
      <c r="AX287" s="12" t="s">
        <v>83</v>
      </c>
      <c r="AY287" s="231" t="s">
        <v>250</v>
      </c>
    </row>
    <row r="288" spans="2:65" s="12" customFormat="1">
      <c r="B288" s="220"/>
      <c r="C288" s="221"/>
      <c r="D288" s="222" t="s">
        <v>257</v>
      </c>
      <c r="E288" s="223" t="s">
        <v>81</v>
      </c>
      <c r="F288" s="224" t="s">
        <v>458</v>
      </c>
      <c r="G288" s="221"/>
      <c r="H288" s="225" t="s">
        <v>81</v>
      </c>
      <c r="I288" s="226"/>
      <c r="J288" s="221"/>
      <c r="K288" s="221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257</v>
      </c>
      <c r="AU288" s="231" t="s">
        <v>92</v>
      </c>
      <c r="AV288" s="12" t="s">
        <v>45</v>
      </c>
      <c r="AW288" s="12" t="s">
        <v>44</v>
      </c>
      <c r="AX288" s="12" t="s">
        <v>83</v>
      </c>
      <c r="AY288" s="231" t="s">
        <v>250</v>
      </c>
    </row>
    <row r="289" spans="2:65" s="13" customFormat="1">
      <c r="B289" s="232"/>
      <c r="C289" s="233"/>
      <c r="D289" s="256" t="s">
        <v>257</v>
      </c>
      <c r="E289" s="269" t="s">
        <v>81</v>
      </c>
      <c r="F289" s="270" t="s">
        <v>459</v>
      </c>
      <c r="G289" s="233"/>
      <c r="H289" s="271">
        <v>1760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AT289" s="242" t="s">
        <v>257</v>
      </c>
      <c r="AU289" s="242" t="s">
        <v>92</v>
      </c>
      <c r="AV289" s="13" t="s">
        <v>92</v>
      </c>
      <c r="AW289" s="13" t="s">
        <v>44</v>
      </c>
      <c r="AX289" s="13" t="s">
        <v>45</v>
      </c>
      <c r="AY289" s="242" t="s">
        <v>250</v>
      </c>
    </row>
    <row r="290" spans="2:65" s="1" customFormat="1" ht="22.5" customHeight="1">
      <c r="B290" s="43"/>
      <c r="C290" s="208" t="s">
        <v>460</v>
      </c>
      <c r="D290" s="208" t="s">
        <v>252</v>
      </c>
      <c r="E290" s="209" t="s">
        <v>461</v>
      </c>
      <c r="F290" s="210" t="s">
        <v>462</v>
      </c>
      <c r="G290" s="211" t="s">
        <v>255</v>
      </c>
      <c r="H290" s="212">
        <v>7461</v>
      </c>
      <c r="I290" s="213"/>
      <c r="J290" s="214">
        <f>ROUND(I290*H290,2)</f>
        <v>0</v>
      </c>
      <c r="K290" s="210" t="s">
        <v>277</v>
      </c>
      <c r="L290" s="63"/>
      <c r="M290" s="215" t="s">
        <v>81</v>
      </c>
      <c r="N290" s="216" t="s">
        <v>53</v>
      </c>
      <c r="O290" s="44"/>
      <c r="P290" s="217">
        <f>O290*H290</f>
        <v>0</v>
      </c>
      <c r="Q290" s="217">
        <v>0</v>
      </c>
      <c r="R290" s="217">
        <f>Q290*H290</f>
        <v>0</v>
      </c>
      <c r="S290" s="217">
        <v>0</v>
      </c>
      <c r="T290" s="218">
        <f>S290*H290</f>
        <v>0</v>
      </c>
      <c r="AR290" s="25" t="s">
        <v>128</v>
      </c>
      <c r="AT290" s="25" t="s">
        <v>252</v>
      </c>
      <c r="AU290" s="25" t="s">
        <v>92</v>
      </c>
      <c r="AY290" s="25" t="s">
        <v>250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5" t="s">
        <v>45</v>
      </c>
      <c r="BK290" s="219">
        <f>ROUND(I290*H290,2)</f>
        <v>0</v>
      </c>
      <c r="BL290" s="25" t="s">
        <v>128</v>
      </c>
      <c r="BM290" s="25" t="s">
        <v>463</v>
      </c>
    </row>
    <row r="291" spans="2:65" s="12" customFormat="1">
      <c r="B291" s="220"/>
      <c r="C291" s="221"/>
      <c r="D291" s="222" t="s">
        <v>257</v>
      </c>
      <c r="E291" s="223" t="s">
        <v>81</v>
      </c>
      <c r="F291" s="224" t="s">
        <v>464</v>
      </c>
      <c r="G291" s="221"/>
      <c r="H291" s="225" t="s">
        <v>81</v>
      </c>
      <c r="I291" s="226"/>
      <c r="J291" s="221"/>
      <c r="K291" s="221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257</v>
      </c>
      <c r="AU291" s="231" t="s">
        <v>92</v>
      </c>
      <c r="AV291" s="12" t="s">
        <v>45</v>
      </c>
      <c r="AW291" s="12" t="s">
        <v>44</v>
      </c>
      <c r="AX291" s="12" t="s">
        <v>83</v>
      </c>
      <c r="AY291" s="231" t="s">
        <v>250</v>
      </c>
    </row>
    <row r="292" spans="2:65" s="12" customFormat="1">
      <c r="B292" s="220"/>
      <c r="C292" s="221"/>
      <c r="D292" s="222" t="s">
        <v>257</v>
      </c>
      <c r="E292" s="223" t="s">
        <v>81</v>
      </c>
      <c r="F292" s="224" t="s">
        <v>465</v>
      </c>
      <c r="G292" s="221"/>
      <c r="H292" s="225" t="s">
        <v>81</v>
      </c>
      <c r="I292" s="226"/>
      <c r="J292" s="221"/>
      <c r="K292" s="221"/>
      <c r="L292" s="227"/>
      <c r="M292" s="228"/>
      <c r="N292" s="229"/>
      <c r="O292" s="229"/>
      <c r="P292" s="229"/>
      <c r="Q292" s="229"/>
      <c r="R292" s="229"/>
      <c r="S292" s="229"/>
      <c r="T292" s="230"/>
      <c r="AT292" s="231" t="s">
        <v>257</v>
      </c>
      <c r="AU292" s="231" t="s">
        <v>92</v>
      </c>
      <c r="AV292" s="12" t="s">
        <v>45</v>
      </c>
      <c r="AW292" s="12" t="s">
        <v>44</v>
      </c>
      <c r="AX292" s="12" t="s">
        <v>83</v>
      </c>
      <c r="AY292" s="231" t="s">
        <v>250</v>
      </c>
    </row>
    <row r="293" spans="2:65" s="13" customFormat="1">
      <c r="B293" s="232"/>
      <c r="C293" s="233"/>
      <c r="D293" s="222" t="s">
        <v>257</v>
      </c>
      <c r="E293" s="234" t="s">
        <v>81</v>
      </c>
      <c r="F293" s="235" t="s">
        <v>466</v>
      </c>
      <c r="G293" s="233"/>
      <c r="H293" s="236">
        <v>7452</v>
      </c>
      <c r="I293" s="237"/>
      <c r="J293" s="233"/>
      <c r="K293" s="233"/>
      <c r="L293" s="238"/>
      <c r="M293" s="239"/>
      <c r="N293" s="240"/>
      <c r="O293" s="240"/>
      <c r="P293" s="240"/>
      <c r="Q293" s="240"/>
      <c r="R293" s="240"/>
      <c r="S293" s="240"/>
      <c r="T293" s="241"/>
      <c r="AT293" s="242" t="s">
        <v>257</v>
      </c>
      <c r="AU293" s="242" t="s">
        <v>92</v>
      </c>
      <c r="AV293" s="13" t="s">
        <v>92</v>
      </c>
      <c r="AW293" s="13" t="s">
        <v>44</v>
      </c>
      <c r="AX293" s="13" t="s">
        <v>83</v>
      </c>
      <c r="AY293" s="242" t="s">
        <v>250</v>
      </c>
    </row>
    <row r="294" spans="2:65" s="14" customFormat="1">
      <c r="B294" s="243"/>
      <c r="C294" s="244"/>
      <c r="D294" s="222" t="s">
        <v>257</v>
      </c>
      <c r="E294" s="245" t="s">
        <v>81</v>
      </c>
      <c r="F294" s="246" t="s">
        <v>467</v>
      </c>
      <c r="G294" s="244"/>
      <c r="H294" s="247">
        <v>7452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AT294" s="253" t="s">
        <v>257</v>
      </c>
      <c r="AU294" s="253" t="s">
        <v>92</v>
      </c>
      <c r="AV294" s="14" t="s">
        <v>100</v>
      </c>
      <c r="AW294" s="14" t="s">
        <v>44</v>
      </c>
      <c r="AX294" s="14" t="s">
        <v>83</v>
      </c>
      <c r="AY294" s="253" t="s">
        <v>250</v>
      </c>
    </row>
    <row r="295" spans="2:65" s="12" customFormat="1">
      <c r="B295" s="220"/>
      <c r="C295" s="221"/>
      <c r="D295" s="222" t="s">
        <v>257</v>
      </c>
      <c r="E295" s="223" t="s">
        <v>81</v>
      </c>
      <c r="F295" s="224" t="s">
        <v>468</v>
      </c>
      <c r="G295" s="221"/>
      <c r="H295" s="225" t="s">
        <v>81</v>
      </c>
      <c r="I295" s="226"/>
      <c r="J295" s="221"/>
      <c r="K295" s="221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257</v>
      </c>
      <c r="AU295" s="231" t="s">
        <v>92</v>
      </c>
      <c r="AV295" s="12" t="s">
        <v>45</v>
      </c>
      <c r="AW295" s="12" t="s">
        <v>44</v>
      </c>
      <c r="AX295" s="12" t="s">
        <v>83</v>
      </c>
      <c r="AY295" s="231" t="s">
        <v>250</v>
      </c>
    </row>
    <row r="296" spans="2:65" s="13" customFormat="1">
      <c r="B296" s="232"/>
      <c r="C296" s="233"/>
      <c r="D296" s="222" t="s">
        <v>257</v>
      </c>
      <c r="E296" s="234" t="s">
        <v>81</v>
      </c>
      <c r="F296" s="235" t="s">
        <v>214</v>
      </c>
      <c r="G296" s="233"/>
      <c r="H296" s="236">
        <v>9</v>
      </c>
      <c r="I296" s="237"/>
      <c r="J296" s="233"/>
      <c r="K296" s="233"/>
      <c r="L296" s="238"/>
      <c r="M296" s="239"/>
      <c r="N296" s="240"/>
      <c r="O296" s="240"/>
      <c r="P296" s="240"/>
      <c r="Q296" s="240"/>
      <c r="R296" s="240"/>
      <c r="S296" s="240"/>
      <c r="T296" s="241"/>
      <c r="AT296" s="242" t="s">
        <v>257</v>
      </c>
      <c r="AU296" s="242" t="s">
        <v>92</v>
      </c>
      <c r="AV296" s="13" t="s">
        <v>92</v>
      </c>
      <c r="AW296" s="13" t="s">
        <v>44</v>
      </c>
      <c r="AX296" s="13" t="s">
        <v>83</v>
      </c>
      <c r="AY296" s="242" t="s">
        <v>250</v>
      </c>
    </row>
    <row r="297" spans="2:65" s="15" customFormat="1">
      <c r="B297" s="254"/>
      <c r="C297" s="255"/>
      <c r="D297" s="256" t="s">
        <v>257</v>
      </c>
      <c r="E297" s="257" t="s">
        <v>81</v>
      </c>
      <c r="F297" s="258" t="s">
        <v>273</v>
      </c>
      <c r="G297" s="255"/>
      <c r="H297" s="259">
        <v>7461</v>
      </c>
      <c r="I297" s="260"/>
      <c r="J297" s="255"/>
      <c r="K297" s="255"/>
      <c r="L297" s="261"/>
      <c r="M297" s="262"/>
      <c r="N297" s="263"/>
      <c r="O297" s="263"/>
      <c r="P297" s="263"/>
      <c r="Q297" s="263"/>
      <c r="R297" s="263"/>
      <c r="S297" s="263"/>
      <c r="T297" s="264"/>
      <c r="AT297" s="265" t="s">
        <v>257</v>
      </c>
      <c r="AU297" s="265" t="s">
        <v>92</v>
      </c>
      <c r="AV297" s="15" t="s">
        <v>128</v>
      </c>
      <c r="AW297" s="15" t="s">
        <v>44</v>
      </c>
      <c r="AX297" s="15" t="s">
        <v>45</v>
      </c>
      <c r="AY297" s="265" t="s">
        <v>250</v>
      </c>
    </row>
    <row r="298" spans="2:65" s="1" customFormat="1" ht="22.5" customHeight="1">
      <c r="B298" s="43"/>
      <c r="C298" s="208" t="s">
        <v>469</v>
      </c>
      <c r="D298" s="208" t="s">
        <v>252</v>
      </c>
      <c r="E298" s="209" t="s">
        <v>470</v>
      </c>
      <c r="F298" s="210" t="s">
        <v>471</v>
      </c>
      <c r="G298" s="211" t="s">
        <v>472</v>
      </c>
      <c r="H298" s="212">
        <v>6</v>
      </c>
      <c r="I298" s="213"/>
      <c r="J298" s="214">
        <f>ROUND(I298*H298,2)</f>
        <v>0</v>
      </c>
      <c r="K298" s="210" t="s">
        <v>277</v>
      </c>
      <c r="L298" s="63"/>
      <c r="M298" s="215" t="s">
        <v>81</v>
      </c>
      <c r="N298" s="216" t="s">
        <v>53</v>
      </c>
      <c r="O298" s="44"/>
      <c r="P298" s="217">
        <f>O298*H298</f>
        <v>0</v>
      </c>
      <c r="Q298" s="217">
        <v>1.281E-2</v>
      </c>
      <c r="R298" s="217">
        <f>Q298*H298</f>
        <v>7.6859999999999998E-2</v>
      </c>
      <c r="S298" s="217">
        <v>0</v>
      </c>
      <c r="T298" s="218">
        <f>S298*H298</f>
        <v>0</v>
      </c>
      <c r="AR298" s="25" t="s">
        <v>128</v>
      </c>
      <c r="AT298" s="25" t="s">
        <v>252</v>
      </c>
      <c r="AU298" s="25" t="s">
        <v>92</v>
      </c>
      <c r="AY298" s="25" t="s">
        <v>250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5" t="s">
        <v>45</v>
      </c>
      <c r="BK298" s="219">
        <f>ROUND(I298*H298,2)</f>
        <v>0</v>
      </c>
      <c r="BL298" s="25" t="s">
        <v>128</v>
      </c>
      <c r="BM298" s="25" t="s">
        <v>473</v>
      </c>
    </row>
    <row r="299" spans="2:65" s="12" customFormat="1">
      <c r="B299" s="220"/>
      <c r="C299" s="221"/>
      <c r="D299" s="222" t="s">
        <v>257</v>
      </c>
      <c r="E299" s="223" t="s">
        <v>81</v>
      </c>
      <c r="F299" s="224" t="s">
        <v>474</v>
      </c>
      <c r="G299" s="221"/>
      <c r="H299" s="225" t="s">
        <v>81</v>
      </c>
      <c r="I299" s="226"/>
      <c r="J299" s="221"/>
      <c r="K299" s="221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257</v>
      </c>
      <c r="AU299" s="231" t="s">
        <v>92</v>
      </c>
      <c r="AV299" s="12" t="s">
        <v>45</v>
      </c>
      <c r="AW299" s="12" t="s">
        <v>44</v>
      </c>
      <c r="AX299" s="12" t="s">
        <v>83</v>
      </c>
      <c r="AY299" s="231" t="s">
        <v>250</v>
      </c>
    </row>
    <row r="300" spans="2:65" s="12" customFormat="1">
      <c r="B300" s="220"/>
      <c r="C300" s="221"/>
      <c r="D300" s="222" t="s">
        <v>257</v>
      </c>
      <c r="E300" s="223" t="s">
        <v>81</v>
      </c>
      <c r="F300" s="224" t="s">
        <v>475</v>
      </c>
      <c r="G300" s="221"/>
      <c r="H300" s="225" t="s">
        <v>81</v>
      </c>
      <c r="I300" s="226"/>
      <c r="J300" s="221"/>
      <c r="K300" s="221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257</v>
      </c>
      <c r="AU300" s="231" t="s">
        <v>92</v>
      </c>
      <c r="AV300" s="12" t="s">
        <v>45</v>
      </c>
      <c r="AW300" s="12" t="s">
        <v>44</v>
      </c>
      <c r="AX300" s="12" t="s">
        <v>83</v>
      </c>
      <c r="AY300" s="231" t="s">
        <v>250</v>
      </c>
    </row>
    <row r="301" spans="2:65" s="13" customFormat="1">
      <c r="B301" s="232"/>
      <c r="C301" s="233"/>
      <c r="D301" s="256" t="s">
        <v>257</v>
      </c>
      <c r="E301" s="269" t="s">
        <v>81</v>
      </c>
      <c r="F301" s="270" t="s">
        <v>476</v>
      </c>
      <c r="G301" s="233"/>
      <c r="H301" s="271">
        <v>6</v>
      </c>
      <c r="I301" s="237"/>
      <c r="J301" s="233"/>
      <c r="K301" s="233"/>
      <c r="L301" s="238"/>
      <c r="M301" s="239"/>
      <c r="N301" s="240"/>
      <c r="O301" s="240"/>
      <c r="P301" s="240"/>
      <c r="Q301" s="240"/>
      <c r="R301" s="240"/>
      <c r="S301" s="240"/>
      <c r="T301" s="241"/>
      <c r="AT301" s="242" t="s">
        <v>257</v>
      </c>
      <c r="AU301" s="242" t="s">
        <v>92</v>
      </c>
      <c r="AV301" s="13" t="s">
        <v>92</v>
      </c>
      <c r="AW301" s="13" t="s">
        <v>44</v>
      </c>
      <c r="AX301" s="13" t="s">
        <v>45</v>
      </c>
      <c r="AY301" s="242" t="s">
        <v>250</v>
      </c>
    </row>
    <row r="302" spans="2:65" s="1" customFormat="1" ht="22.5" customHeight="1">
      <c r="B302" s="43"/>
      <c r="C302" s="208" t="s">
        <v>477</v>
      </c>
      <c r="D302" s="208" t="s">
        <v>252</v>
      </c>
      <c r="E302" s="209" t="s">
        <v>478</v>
      </c>
      <c r="F302" s="210" t="s">
        <v>479</v>
      </c>
      <c r="G302" s="211" t="s">
        <v>472</v>
      </c>
      <c r="H302" s="212">
        <v>4</v>
      </c>
      <c r="I302" s="213"/>
      <c r="J302" s="214">
        <f>ROUND(I302*H302,2)</f>
        <v>0</v>
      </c>
      <c r="K302" s="210" t="s">
        <v>277</v>
      </c>
      <c r="L302" s="63"/>
      <c r="M302" s="215" t="s">
        <v>81</v>
      </c>
      <c r="N302" s="216" t="s">
        <v>53</v>
      </c>
      <c r="O302" s="44"/>
      <c r="P302" s="217">
        <f>O302*H302</f>
        <v>0</v>
      </c>
      <c r="Q302" s="217">
        <v>3.2030000000000003E-2</v>
      </c>
      <c r="R302" s="217">
        <f>Q302*H302</f>
        <v>0.12812000000000001</v>
      </c>
      <c r="S302" s="217">
        <v>0</v>
      </c>
      <c r="T302" s="218">
        <f>S302*H302</f>
        <v>0</v>
      </c>
      <c r="AR302" s="25" t="s">
        <v>128</v>
      </c>
      <c r="AT302" s="25" t="s">
        <v>252</v>
      </c>
      <c r="AU302" s="25" t="s">
        <v>92</v>
      </c>
      <c r="AY302" s="25" t="s">
        <v>250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5" t="s">
        <v>45</v>
      </c>
      <c r="BK302" s="219">
        <f>ROUND(I302*H302,2)</f>
        <v>0</v>
      </c>
      <c r="BL302" s="25" t="s">
        <v>128</v>
      </c>
      <c r="BM302" s="25" t="s">
        <v>480</v>
      </c>
    </row>
    <row r="303" spans="2:65" s="12" customFormat="1">
      <c r="B303" s="220"/>
      <c r="C303" s="221"/>
      <c r="D303" s="222" t="s">
        <v>257</v>
      </c>
      <c r="E303" s="223" t="s">
        <v>81</v>
      </c>
      <c r="F303" s="224" t="s">
        <v>474</v>
      </c>
      <c r="G303" s="221"/>
      <c r="H303" s="225" t="s">
        <v>81</v>
      </c>
      <c r="I303" s="226"/>
      <c r="J303" s="221"/>
      <c r="K303" s="221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257</v>
      </c>
      <c r="AU303" s="231" t="s">
        <v>92</v>
      </c>
      <c r="AV303" s="12" t="s">
        <v>45</v>
      </c>
      <c r="AW303" s="12" t="s">
        <v>44</v>
      </c>
      <c r="AX303" s="12" t="s">
        <v>83</v>
      </c>
      <c r="AY303" s="231" t="s">
        <v>250</v>
      </c>
    </row>
    <row r="304" spans="2:65" s="12" customFormat="1">
      <c r="B304" s="220"/>
      <c r="C304" s="221"/>
      <c r="D304" s="222" t="s">
        <v>257</v>
      </c>
      <c r="E304" s="223" t="s">
        <v>81</v>
      </c>
      <c r="F304" s="224" t="s">
        <v>481</v>
      </c>
      <c r="G304" s="221"/>
      <c r="H304" s="225" t="s">
        <v>81</v>
      </c>
      <c r="I304" s="226"/>
      <c r="J304" s="221"/>
      <c r="K304" s="221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257</v>
      </c>
      <c r="AU304" s="231" t="s">
        <v>92</v>
      </c>
      <c r="AV304" s="12" t="s">
        <v>45</v>
      </c>
      <c r="AW304" s="12" t="s">
        <v>44</v>
      </c>
      <c r="AX304" s="12" t="s">
        <v>83</v>
      </c>
      <c r="AY304" s="231" t="s">
        <v>250</v>
      </c>
    </row>
    <row r="305" spans="2:65" s="13" customFormat="1">
      <c r="B305" s="232"/>
      <c r="C305" s="233"/>
      <c r="D305" s="222" t="s">
        <v>257</v>
      </c>
      <c r="E305" s="234" t="s">
        <v>81</v>
      </c>
      <c r="F305" s="235" t="s">
        <v>128</v>
      </c>
      <c r="G305" s="233"/>
      <c r="H305" s="236">
        <v>4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AT305" s="242" t="s">
        <v>257</v>
      </c>
      <c r="AU305" s="242" t="s">
        <v>92</v>
      </c>
      <c r="AV305" s="13" t="s">
        <v>92</v>
      </c>
      <c r="AW305" s="13" t="s">
        <v>44</v>
      </c>
      <c r="AX305" s="13" t="s">
        <v>45</v>
      </c>
      <c r="AY305" s="242" t="s">
        <v>250</v>
      </c>
    </row>
    <row r="306" spans="2:65" s="11" customFormat="1" ht="29.85" customHeight="1">
      <c r="B306" s="191"/>
      <c r="C306" s="192"/>
      <c r="D306" s="205" t="s">
        <v>82</v>
      </c>
      <c r="E306" s="206" t="s">
        <v>386</v>
      </c>
      <c r="F306" s="206" t="s">
        <v>482</v>
      </c>
      <c r="G306" s="192"/>
      <c r="H306" s="192"/>
      <c r="I306" s="195"/>
      <c r="J306" s="207">
        <f>BK306</f>
        <v>0</v>
      </c>
      <c r="K306" s="192"/>
      <c r="L306" s="197"/>
      <c r="M306" s="198"/>
      <c r="N306" s="199"/>
      <c r="O306" s="199"/>
      <c r="P306" s="200">
        <f>SUM(P307:P372)</f>
        <v>0</v>
      </c>
      <c r="Q306" s="199"/>
      <c r="R306" s="200">
        <f>SUM(R307:R372)</f>
        <v>6.8195999999999993E-2</v>
      </c>
      <c r="S306" s="199"/>
      <c r="T306" s="201">
        <f>SUM(T307:T372)</f>
        <v>0</v>
      </c>
      <c r="AR306" s="202" t="s">
        <v>45</v>
      </c>
      <c r="AT306" s="203" t="s">
        <v>82</v>
      </c>
      <c r="AU306" s="203" t="s">
        <v>45</v>
      </c>
      <c r="AY306" s="202" t="s">
        <v>250</v>
      </c>
      <c r="BK306" s="204">
        <f>SUM(BK307:BK372)</f>
        <v>0</v>
      </c>
    </row>
    <row r="307" spans="2:65" s="1" customFormat="1" ht="22.5" customHeight="1">
      <c r="B307" s="43"/>
      <c r="C307" s="208" t="s">
        <v>483</v>
      </c>
      <c r="D307" s="208" t="s">
        <v>252</v>
      </c>
      <c r="E307" s="209" t="s">
        <v>392</v>
      </c>
      <c r="F307" s="210" t="s">
        <v>393</v>
      </c>
      <c r="G307" s="211" t="s">
        <v>276</v>
      </c>
      <c r="H307" s="212">
        <v>474.505</v>
      </c>
      <c r="I307" s="213"/>
      <c r="J307" s="214">
        <f>ROUND(I307*H307,2)</f>
        <v>0</v>
      </c>
      <c r="K307" s="210" t="s">
        <v>277</v>
      </c>
      <c r="L307" s="63"/>
      <c r="M307" s="215" t="s">
        <v>81</v>
      </c>
      <c r="N307" s="216" t="s">
        <v>53</v>
      </c>
      <c r="O307" s="44"/>
      <c r="P307" s="217">
        <f>O307*H307</f>
        <v>0</v>
      </c>
      <c r="Q307" s="217">
        <v>0</v>
      </c>
      <c r="R307" s="217">
        <f>Q307*H307</f>
        <v>0</v>
      </c>
      <c r="S307" s="217">
        <v>0</v>
      </c>
      <c r="T307" s="218">
        <f>S307*H307</f>
        <v>0</v>
      </c>
      <c r="AR307" s="25" t="s">
        <v>128</v>
      </c>
      <c r="AT307" s="25" t="s">
        <v>252</v>
      </c>
      <c r="AU307" s="25" t="s">
        <v>92</v>
      </c>
      <c r="AY307" s="25" t="s">
        <v>250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5" t="s">
        <v>45</v>
      </c>
      <c r="BK307" s="219">
        <f>ROUND(I307*H307,2)</f>
        <v>0</v>
      </c>
      <c r="BL307" s="25" t="s">
        <v>128</v>
      </c>
      <c r="BM307" s="25" t="s">
        <v>484</v>
      </c>
    </row>
    <row r="308" spans="2:65" s="12" customFormat="1">
      <c r="B308" s="220"/>
      <c r="C308" s="221"/>
      <c r="D308" s="222" t="s">
        <v>257</v>
      </c>
      <c r="E308" s="223" t="s">
        <v>81</v>
      </c>
      <c r="F308" s="224" t="s">
        <v>485</v>
      </c>
      <c r="G308" s="221"/>
      <c r="H308" s="225" t="s">
        <v>81</v>
      </c>
      <c r="I308" s="226"/>
      <c r="J308" s="221"/>
      <c r="K308" s="221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257</v>
      </c>
      <c r="AU308" s="231" t="s">
        <v>92</v>
      </c>
      <c r="AV308" s="12" t="s">
        <v>45</v>
      </c>
      <c r="AW308" s="12" t="s">
        <v>44</v>
      </c>
      <c r="AX308" s="12" t="s">
        <v>83</v>
      </c>
      <c r="AY308" s="231" t="s">
        <v>250</v>
      </c>
    </row>
    <row r="309" spans="2:65" s="12" customFormat="1">
      <c r="B309" s="220"/>
      <c r="C309" s="221"/>
      <c r="D309" s="222" t="s">
        <v>257</v>
      </c>
      <c r="E309" s="223" t="s">
        <v>81</v>
      </c>
      <c r="F309" s="224" t="s">
        <v>486</v>
      </c>
      <c r="G309" s="221"/>
      <c r="H309" s="225" t="s">
        <v>81</v>
      </c>
      <c r="I309" s="226"/>
      <c r="J309" s="221"/>
      <c r="K309" s="221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257</v>
      </c>
      <c r="AU309" s="231" t="s">
        <v>92</v>
      </c>
      <c r="AV309" s="12" t="s">
        <v>45</v>
      </c>
      <c r="AW309" s="12" t="s">
        <v>44</v>
      </c>
      <c r="AX309" s="12" t="s">
        <v>83</v>
      </c>
      <c r="AY309" s="231" t="s">
        <v>250</v>
      </c>
    </row>
    <row r="310" spans="2:65" s="12" customFormat="1">
      <c r="B310" s="220"/>
      <c r="C310" s="221"/>
      <c r="D310" s="222" t="s">
        <v>257</v>
      </c>
      <c r="E310" s="223" t="s">
        <v>81</v>
      </c>
      <c r="F310" s="224" t="s">
        <v>487</v>
      </c>
      <c r="G310" s="221"/>
      <c r="H310" s="225" t="s">
        <v>81</v>
      </c>
      <c r="I310" s="226"/>
      <c r="J310" s="221"/>
      <c r="K310" s="221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257</v>
      </c>
      <c r="AU310" s="231" t="s">
        <v>92</v>
      </c>
      <c r="AV310" s="12" t="s">
        <v>45</v>
      </c>
      <c r="AW310" s="12" t="s">
        <v>44</v>
      </c>
      <c r="AX310" s="12" t="s">
        <v>83</v>
      </c>
      <c r="AY310" s="231" t="s">
        <v>250</v>
      </c>
    </row>
    <row r="311" spans="2:65" s="13" customFormat="1">
      <c r="B311" s="232"/>
      <c r="C311" s="233"/>
      <c r="D311" s="222" t="s">
        <v>257</v>
      </c>
      <c r="E311" s="234" t="s">
        <v>81</v>
      </c>
      <c r="F311" s="235" t="s">
        <v>488</v>
      </c>
      <c r="G311" s="233"/>
      <c r="H311" s="236">
        <v>253.80500000000001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AT311" s="242" t="s">
        <v>257</v>
      </c>
      <c r="AU311" s="242" t="s">
        <v>92</v>
      </c>
      <c r="AV311" s="13" t="s">
        <v>92</v>
      </c>
      <c r="AW311" s="13" t="s">
        <v>44</v>
      </c>
      <c r="AX311" s="13" t="s">
        <v>83</v>
      </c>
      <c r="AY311" s="242" t="s">
        <v>250</v>
      </c>
    </row>
    <row r="312" spans="2:65" s="14" customFormat="1">
      <c r="B312" s="243"/>
      <c r="C312" s="244"/>
      <c r="D312" s="222" t="s">
        <v>257</v>
      </c>
      <c r="E312" s="245" t="s">
        <v>81</v>
      </c>
      <c r="F312" s="246" t="s">
        <v>272</v>
      </c>
      <c r="G312" s="244"/>
      <c r="H312" s="247">
        <v>253.80500000000001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AT312" s="253" t="s">
        <v>257</v>
      </c>
      <c r="AU312" s="253" t="s">
        <v>92</v>
      </c>
      <c r="AV312" s="14" t="s">
        <v>100</v>
      </c>
      <c r="AW312" s="14" t="s">
        <v>44</v>
      </c>
      <c r="AX312" s="14" t="s">
        <v>83</v>
      </c>
      <c r="AY312" s="253" t="s">
        <v>250</v>
      </c>
    </row>
    <row r="313" spans="2:65" s="12" customFormat="1">
      <c r="B313" s="220"/>
      <c r="C313" s="221"/>
      <c r="D313" s="222" t="s">
        <v>257</v>
      </c>
      <c r="E313" s="223" t="s">
        <v>81</v>
      </c>
      <c r="F313" s="224" t="s">
        <v>489</v>
      </c>
      <c r="G313" s="221"/>
      <c r="H313" s="225" t="s">
        <v>81</v>
      </c>
      <c r="I313" s="226"/>
      <c r="J313" s="221"/>
      <c r="K313" s="221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257</v>
      </c>
      <c r="AU313" s="231" t="s">
        <v>92</v>
      </c>
      <c r="AV313" s="12" t="s">
        <v>45</v>
      </c>
      <c r="AW313" s="12" t="s">
        <v>44</v>
      </c>
      <c r="AX313" s="12" t="s">
        <v>83</v>
      </c>
      <c r="AY313" s="231" t="s">
        <v>250</v>
      </c>
    </row>
    <row r="314" spans="2:65" s="13" customFormat="1">
      <c r="B314" s="232"/>
      <c r="C314" s="233"/>
      <c r="D314" s="222" t="s">
        <v>257</v>
      </c>
      <c r="E314" s="234" t="s">
        <v>81</v>
      </c>
      <c r="F314" s="235" t="s">
        <v>297</v>
      </c>
      <c r="G314" s="233"/>
      <c r="H314" s="236">
        <v>220.7</v>
      </c>
      <c r="I314" s="237"/>
      <c r="J314" s="233"/>
      <c r="K314" s="233"/>
      <c r="L314" s="238"/>
      <c r="M314" s="239"/>
      <c r="N314" s="240"/>
      <c r="O314" s="240"/>
      <c r="P314" s="240"/>
      <c r="Q314" s="240"/>
      <c r="R314" s="240"/>
      <c r="S314" s="240"/>
      <c r="T314" s="241"/>
      <c r="AT314" s="242" t="s">
        <v>257</v>
      </c>
      <c r="AU314" s="242" t="s">
        <v>92</v>
      </c>
      <c r="AV314" s="13" t="s">
        <v>92</v>
      </c>
      <c r="AW314" s="13" t="s">
        <v>44</v>
      </c>
      <c r="AX314" s="13" t="s">
        <v>83</v>
      </c>
      <c r="AY314" s="242" t="s">
        <v>250</v>
      </c>
    </row>
    <row r="315" spans="2:65" s="12" customFormat="1">
      <c r="B315" s="220"/>
      <c r="C315" s="221"/>
      <c r="D315" s="222" t="s">
        <v>257</v>
      </c>
      <c r="E315" s="223" t="s">
        <v>81</v>
      </c>
      <c r="F315" s="224" t="s">
        <v>490</v>
      </c>
      <c r="G315" s="221"/>
      <c r="H315" s="225" t="s">
        <v>81</v>
      </c>
      <c r="I315" s="226"/>
      <c r="J315" s="221"/>
      <c r="K315" s="221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257</v>
      </c>
      <c r="AU315" s="231" t="s">
        <v>92</v>
      </c>
      <c r="AV315" s="12" t="s">
        <v>45</v>
      </c>
      <c r="AW315" s="12" t="s">
        <v>44</v>
      </c>
      <c r="AX315" s="12" t="s">
        <v>83</v>
      </c>
      <c r="AY315" s="231" t="s">
        <v>250</v>
      </c>
    </row>
    <row r="316" spans="2:65" s="12" customFormat="1">
      <c r="B316" s="220"/>
      <c r="C316" s="221"/>
      <c r="D316" s="222" t="s">
        <v>257</v>
      </c>
      <c r="E316" s="223" t="s">
        <v>81</v>
      </c>
      <c r="F316" s="224" t="s">
        <v>491</v>
      </c>
      <c r="G316" s="221"/>
      <c r="H316" s="225" t="s">
        <v>81</v>
      </c>
      <c r="I316" s="226"/>
      <c r="J316" s="221"/>
      <c r="K316" s="221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257</v>
      </c>
      <c r="AU316" s="231" t="s">
        <v>92</v>
      </c>
      <c r="AV316" s="12" t="s">
        <v>45</v>
      </c>
      <c r="AW316" s="12" t="s">
        <v>44</v>
      </c>
      <c r="AX316" s="12" t="s">
        <v>83</v>
      </c>
      <c r="AY316" s="231" t="s">
        <v>250</v>
      </c>
    </row>
    <row r="317" spans="2:65" s="13" customFormat="1">
      <c r="B317" s="232"/>
      <c r="C317" s="233"/>
      <c r="D317" s="222" t="s">
        <v>257</v>
      </c>
      <c r="E317" s="234" t="s">
        <v>81</v>
      </c>
      <c r="F317" s="235" t="s">
        <v>83</v>
      </c>
      <c r="G317" s="233"/>
      <c r="H317" s="236">
        <v>0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AT317" s="242" t="s">
        <v>257</v>
      </c>
      <c r="AU317" s="242" t="s">
        <v>92</v>
      </c>
      <c r="AV317" s="13" t="s">
        <v>92</v>
      </c>
      <c r="AW317" s="13" t="s">
        <v>44</v>
      </c>
      <c r="AX317" s="13" t="s">
        <v>83</v>
      </c>
      <c r="AY317" s="242" t="s">
        <v>250</v>
      </c>
    </row>
    <row r="318" spans="2:65" s="14" customFormat="1">
      <c r="B318" s="243"/>
      <c r="C318" s="244"/>
      <c r="D318" s="222" t="s">
        <v>257</v>
      </c>
      <c r="E318" s="245" t="s">
        <v>81</v>
      </c>
      <c r="F318" s="246" t="s">
        <v>272</v>
      </c>
      <c r="G318" s="244"/>
      <c r="H318" s="247">
        <v>220.7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AT318" s="253" t="s">
        <v>257</v>
      </c>
      <c r="AU318" s="253" t="s">
        <v>92</v>
      </c>
      <c r="AV318" s="14" t="s">
        <v>100</v>
      </c>
      <c r="AW318" s="14" t="s">
        <v>44</v>
      </c>
      <c r="AX318" s="14" t="s">
        <v>83</v>
      </c>
      <c r="AY318" s="253" t="s">
        <v>250</v>
      </c>
    </row>
    <row r="319" spans="2:65" s="15" customFormat="1">
      <c r="B319" s="254"/>
      <c r="C319" s="255"/>
      <c r="D319" s="256" t="s">
        <v>257</v>
      </c>
      <c r="E319" s="257" t="s">
        <v>81</v>
      </c>
      <c r="F319" s="258" t="s">
        <v>273</v>
      </c>
      <c r="G319" s="255"/>
      <c r="H319" s="259">
        <v>474.505</v>
      </c>
      <c r="I319" s="260"/>
      <c r="J319" s="255"/>
      <c r="K319" s="255"/>
      <c r="L319" s="261"/>
      <c r="M319" s="262"/>
      <c r="N319" s="263"/>
      <c r="O319" s="263"/>
      <c r="P319" s="263"/>
      <c r="Q319" s="263"/>
      <c r="R319" s="263"/>
      <c r="S319" s="263"/>
      <c r="T319" s="264"/>
      <c r="AT319" s="265" t="s">
        <v>257</v>
      </c>
      <c r="AU319" s="265" t="s">
        <v>92</v>
      </c>
      <c r="AV319" s="15" t="s">
        <v>128</v>
      </c>
      <c r="AW319" s="15" t="s">
        <v>44</v>
      </c>
      <c r="AX319" s="15" t="s">
        <v>45</v>
      </c>
      <c r="AY319" s="265" t="s">
        <v>250</v>
      </c>
    </row>
    <row r="320" spans="2:65" s="1" customFormat="1" ht="22.5" customHeight="1">
      <c r="B320" s="43"/>
      <c r="C320" s="208" t="s">
        <v>492</v>
      </c>
      <c r="D320" s="208" t="s">
        <v>252</v>
      </c>
      <c r="E320" s="209" t="s">
        <v>387</v>
      </c>
      <c r="F320" s="210" t="s">
        <v>388</v>
      </c>
      <c r="G320" s="211" t="s">
        <v>276</v>
      </c>
      <c r="H320" s="212">
        <v>507.61</v>
      </c>
      <c r="I320" s="213"/>
      <c r="J320" s="214">
        <f>ROUND(I320*H320,2)</f>
        <v>0</v>
      </c>
      <c r="K320" s="210" t="s">
        <v>277</v>
      </c>
      <c r="L320" s="63"/>
      <c r="M320" s="215" t="s">
        <v>81</v>
      </c>
      <c r="N320" s="216" t="s">
        <v>53</v>
      </c>
      <c r="O320" s="44"/>
      <c r="P320" s="217">
        <f>O320*H320</f>
        <v>0</v>
      </c>
      <c r="Q320" s="217">
        <v>0</v>
      </c>
      <c r="R320" s="217">
        <f>Q320*H320</f>
        <v>0</v>
      </c>
      <c r="S320" s="217">
        <v>0</v>
      </c>
      <c r="T320" s="218">
        <f>S320*H320</f>
        <v>0</v>
      </c>
      <c r="AR320" s="25" t="s">
        <v>128</v>
      </c>
      <c r="AT320" s="25" t="s">
        <v>252</v>
      </c>
      <c r="AU320" s="25" t="s">
        <v>92</v>
      </c>
      <c r="AY320" s="25" t="s">
        <v>250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5" t="s">
        <v>45</v>
      </c>
      <c r="BK320" s="219">
        <f>ROUND(I320*H320,2)</f>
        <v>0</v>
      </c>
      <c r="BL320" s="25" t="s">
        <v>128</v>
      </c>
      <c r="BM320" s="25" t="s">
        <v>493</v>
      </c>
    </row>
    <row r="321" spans="2:65" s="12" customFormat="1">
      <c r="B321" s="220"/>
      <c r="C321" s="221"/>
      <c r="D321" s="222" t="s">
        <v>257</v>
      </c>
      <c r="E321" s="223" t="s">
        <v>81</v>
      </c>
      <c r="F321" s="224" t="s">
        <v>494</v>
      </c>
      <c r="G321" s="221"/>
      <c r="H321" s="225" t="s">
        <v>81</v>
      </c>
      <c r="I321" s="226"/>
      <c r="J321" s="221"/>
      <c r="K321" s="221"/>
      <c r="L321" s="227"/>
      <c r="M321" s="228"/>
      <c r="N321" s="229"/>
      <c r="O321" s="229"/>
      <c r="P321" s="229"/>
      <c r="Q321" s="229"/>
      <c r="R321" s="229"/>
      <c r="S321" s="229"/>
      <c r="T321" s="230"/>
      <c r="AT321" s="231" t="s">
        <v>257</v>
      </c>
      <c r="AU321" s="231" t="s">
        <v>92</v>
      </c>
      <c r="AV321" s="12" t="s">
        <v>45</v>
      </c>
      <c r="AW321" s="12" t="s">
        <v>44</v>
      </c>
      <c r="AX321" s="12" t="s">
        <v>83</v>
      </c>
      <c r="AY321" s="231" t="s">
        <v>250</v>
      </c>
    </row>
    <row r="322" spans="2:65" s="13" customFormat="1">
      <c r="B322" s="232"/>
      <c r="C322" s="233"/>
      <c r="D322" s="222" t="s">
        <v>257</v>
      </c>
      <c r="E322" s="234" t="s">
        <v>81</v>
      </c>
      <c r="F322" s="235" t="s">
        <v>495</v>
      </c>
      <c r="G322" s="233"/>
      <c r="H322" s="236">
        <v>253.80500000000001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AT322" s="242" t="s">
        <v>257</v>
      </c>
      <c r="AU322" s="242" t="s">
        <v>92</v>
      </c>
      <c r="AV322" s="13" t="s">
        <v>92</v>
      </c>
      <c r="AW322" s="13" t="s">
        <v>44</v>
      </c>
      <c r="AX322" s="13" t="s">
        <v>83</v>
      </c>
      <c r="AY322" s="242" t="s">
        <v>250</v>
      </c>
    </row>
    <row r="323" spans="2:65" s="14" customFormat="1">
      <c r="B323" s="243"/>
      <c r="C323" s="244"/>
      <c r="D323" s="222" t="s">
        <v>257</v>
      </c>
      <c r="E323" s="245" t="s">
        <v>81</v>
      </c>
      <c r="F323" s="246" t="s">
        <v>272</v>
      </c>
      <c r="G323" s="244"/>
      <c r="H323" s="247">
        <v>253.80500000000001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AT323" s="253" t="s">
        <v>257</v>
      </c>
      <c r="AU323" s="253" t="s">
        <v>92</v>
      </c>
      <c r="AV323" s="14" t="s">
        <v>100</v>
      </c>
      <c r="AW323" s="14" t="s">
        <v>44</v>
      </c>
      <c r="AX323" s="14" t="s">
        <v>83</v>
      </c>
      <c r="AY323" s="253" t="s">
        <v>250</v>
      </c>
    </row>
    <row r="324" spans="2:65" s="12" customFormat="1">
      <c r="B324" s="220"/>
      <c r="C324" s="221"/>
      <c r="D324" s="222" t="s">
        <v>257</v>
      </c>
      <c r="E324" s="223" t="s">
        <v>81</v>
      </c>
      <c r="F324" s="224" t="s">
        <v>496</v>
      </c>
      <c r="G324" s="221"/>
      <c r="H324" s="225" t="s">
        <v>81</v>
      </c>
      <c r="I324" s="226"/>
      <c r="J324" s="221"/>
      <c r="K324" s="221"/>
      <c r="L324" s="227"/>
      <c r="M324" s="228"/>
      <c r="N324" s="229"/>
      <c r="O324" s="229"/>
      <c r="P324" s="229"/>
      <c r="Q324" s="229"/>
      <c r="R324" s="229"/>
      <c r="S324" s="229"/>
      <c r="T324" s="230"/>
      <c r="AT324" s="231" t="s">
        <v>257</v>
      </c>
      <c r="AU324" s="231" t="s">
        <v>92</v>
      </c>
      <c r="AV324" s="12" t="s">
        <v>45</v>
      </c>
      <c r="AW324" s="12" t="s">
        <v>44</v>
      </c>
      <c r="AX324" s="12" t="s">
        <v>83</v>
      </c>
      <c r="AY324" s="231" t="s">
        <v>250</v>
      </c>
    </row>
    <row r="325" spans="2:65" s="13" customFormat="1">
      <c r="B325" s="232"/>
      <c r="C325" s="233"/>
      <c r="D325" s="222" t="s">
        <v>257</v>
      </c>
      <c r="E325" s="234" t="s">
        <v>81</v>
      </c>
      <c r="F325" s="235" t="s">
        <v>297</v>
      </c>
      <c r="G325" s="233"/>
      <c r="H325" s="236">
        <v>220.7</v>
      </c>
      <c r="I325" s="237"/>
      <c r="J325" s="233"/>
      <c r="K325" s="233"/>
      <c r="L325" s="238"/>
      <c r="M325" s="239"/>
      <c r="N325" s="240"/>
      <c r="O325" s="240"/>
      <c r="P325" s="240"/>
      <c r="Q325" s="240"/>
      <c r="R325" s="240"/>
      <c r="S325" s="240"/>
      <c r="T325" s="241"/>
      <c r="AT325" s="242" t="s">
        <v>257</v>
      </c>
      <c r="AU325" s="242" t="s">
        <v>92</v>
      </c>
      <c r="AV325" s="13" t="s">
        <v>92</v>
      </c>
      <c r="AW325" s="13" t="s">
        <v>44</v>
      </c>
      <c r="AX325" s="13" t="s">
        <v>83</v>
      </c>
      <c r="AY325" s="242" t="s">
        <v>250</v>
      </c>
    </row>
    <row r="326" spans="2:65" s="12" customFormat="1">
      <c r="B326" s="220"/>
      <c r="C326" s="221"/>
      <c r="D326" s="222" t="s">
        <v>257</v>
      </c>
      <c r="E326" s="223" t="s">
        <v>81</v>
      </c>
      <c r="F326" s="224" t="s">
        <v>497</v>
      </c>
      <c r="G326" s="221"/>
      <c r="H326" s="225" t="s">
        <v>81</v>
      </c>
      <c r="I326" s="226"/>
      <c r="J326" s="221"/>
      <c r="K326" s="221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257</v>
      </c>
      <c r="AU326" s="231" t="s">
        <v>92</v>
      </c>
      <c r="AV326" s="12" t="s">
        <v>45</v>
      </c>
      <c r="AW326" s="12" t="s">
        <v>44</v>
      </c>
      <c r="AX326" s="12" t="s">
        <v>83</v>
      </c>
      <c r="AY326" s="231" t="s">
        <v>250</v>
      </c>
    </row>
    <row r="327" spans="2:65" s="13" customFormat="1">
      <c r="B327" s="232"/>
      <c r="C327" s="233"/>
      <c r="D327" s="222" t="s">
        <v>257</v>
      </c>
      <c r="E327" s="234" t="s">
        <v>81</v>
      </c>
      <c r="F327" s="235" t="s">
        <v>298</v>
      </c>
      <c r="G327" s="233"/>
      <c r="H327" s="236">
        <v>33.104999999999997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AT327" s="242" t="s">
        <v>257</v>
      </c>
      <c r="AU327" s="242" t="s">
        <v>92</v>
      </c>
      <c r="AV327" s="13" t="s">
        <v>92</v>
      </c>
      <c r="AW327" s="13" t="s">
        <v>44</v>
      </c>
      <c r="AX327" s="13" t="s">
        <v>83</v>
      </c>
      <c r="AY327" s="242" t="s">
        <v>250</v>
      </c>
    </row>
    <row r="328" spans="2:65" s="14" customFormat="1">
      <c r="B328" s="243"/>
      <c r="C328" s="244"/>
      <c r="D328" s="222" t="s">
        <v>257</v>
      </c>
      <c r="E328" s="245" t="s">
        <v>81</v>
      </c>
      <c r="F328" s="246" t="s">
        <v>272</v>
      </c>
      <c r="G328" s="244"/>
      <c r="H328" s="247">
        <v>253.80500000000001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AT328" s="253" t="s">
        <v>257</v>
      </c>
      <c r="AU328" s="253" t="s">
        <v>92</v>
      </c>
      <c r="AV328" s="14" t="s">
        <v>100</v>
      </c>
      <c r="AW328" s="14" t="s">
        <v>44</v>
      </c>
      <c r="AX328" s="14" t="s">
        <v>83</v>
      </c>
      <c r="AY328" s="253" t="s">
        <v>250</v>
      </c>
    </row>
    <row r="329" spans="2:65" s="15" customFormat="1">
      <c r="B329" s="254"/>
      <c r="C329" s="255"/>
      <c r="D329" s="256" t="s">
        <v>257</v>
      </c>
      <c r="E329" s="257" t="s">
        <v>81</v>
      </c>
      <c r="F329" s="258" t="s">
        <v>273</v>
      </c>
      <c r="G329" s="255"/>
      <c r="H329" s="259">
        <v>507.61</v>
      </c>
      <c r="I329" s="260"/>
      <c r="J329" s="255"/>
      <c r="K329" s="255"/>
      <c r="L329" s="261"/>
      <c r="M329" s="262"/>
      <c r="N329" s="263"/>
      <c r="O329" s="263"/>
      <c r="P329" s="263"/>
      <c r="Q329" s="263"/>
      <c r="R329" s="263"/>
      <c r="S329" s="263"/>
      <c r="T329" s="264"/>
      <c r="AT329" s="265" t="s">
        <v>257</v>
      </c>
      <c r="AU329" s="265" t="s">
        <v>92</v>
      </c>
      <c r="AV329" s="15" t="s">
        <v>128</v>
      </c>
      <c r="AW329" s="15" t="s">
        <v>44</v>
      </c>
      <c r="AX329" s="15" t="s">
        <v>45</v>
      </c>
      <c r="AY329" s="265" t="s">
        <v>250</v>
      </c>
    </row>
    <row r="330" spans="2:65" s="1" customFormat="1" ht="22.5" customHeight="1">
      <c r="B330" s="43"/>
      <c r="C330" s="208" t="s">
        <v>498</v>
      </c>
      <c r="D330" s="208" t="s">
        <v>252</v>
      </c>
      <c r="E330" s="209" t="s">
        <v>499</v>
      </c>
      <c r="F330" s="210" t="s">
        <v>500</v>
      </c>
      <c r="G330" s="211" t="s">
        <v>276</v>
      </c>
      <c r="H330" s="212">
        <v>220.7</v>
      </c>
      <c r="I330" s="213"/>
      <c r="J330" s="214">
        <f>ROUND(I330*H330,2)</f>
        <v>0</v>
      </c>
      <c r="K330" s="210" t="s">
        <v>81</v>
      </c>
      <c r="L330" s="63"/>
      <c r="M330" s="215" t="s">
        <v>81</v>
      </c>
      <c r="N330" s="216" t="s">
        <v>53</v>
      </c>
      <c r="O330" s="44"/>
      <c r="P330" s="217">
        <f>O330*H330</f>
        <v>0</v>
      </c>
      <c r="Q330" s="217">
        <v>0</v>
      </c>
      <c r="R330" s="217">
        <f>Q330*H330</f>
        <v>0</v>
      </c>
      <c r="S330" s="217">
        <v>0</v>
      </c>
      <c r="T330" s="218">
        <f>S330*H330</f>
        <v>0</v>
      </c>
      <c r="AR330" s="25" t="s">
        <v>128</v>
      </c>
      <c r="AT330" s="25" t="s">
        <v>252</v>
      </c>
      <c r="AU330" s="25" t="s">
        <v>92</v>
      </c>
      <c r="AY330" s="25" t="s">
        <v>250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5" t="s">
        <v>45</v>
      </c>
      <c r="BK330" s="219">
        <f>ROUND(I330*H330,2)</f>
        <v>0</v>
      </c>
      <c r="BL330" s="25" t="s">
        <v>128</v>
      </c>
      <c r="BM330" s="25" t="s">
        <v>501</v>
      </c>
    </row>
    <row r="331" spans="2:65" s="12" customFormat="1">
      <c r="B331" s="220"/>
      <c r="C331" s="221"/>
      <c r="D331" s="222" t="s">
        <v>257</v>
      </c>
      <c r="E331" s="223" t="s">
        <v>81</v>
      </c>
      <c r="F331" s="224" t="s">
        <v>502</v>
      </c>
      <c r="G331" s="221"/>
      <c r="H331" s="225" t="s">
        <v>81</v>
      </c>
      <c r="I331" s="226"/>
      <c r="J331" s="221"/>
      <c r="K331" s="221"/>
      <c r="L331" s="227"/>
      <c r="M331" s="228"/>
      <c r="N331" s="229"/>
      <c r="O331" s="229"/>
      <c r="P331" s="229"/>
      <c r="Q331" s="229"/>
      <c r="R331" s="229"/>
      <c r="S331" s="229"/>
      <c r="T331" s="230"/>
      <c r="AT331" s="231" t="s">
        <v>257</v>
      </c>
      <c r="AU331" s="231" t="s">
        <v>92</v>
      </c>
      <c r="AV331" s="12" t="s">
        <v>45</v>
      </c>
      <c r="AW331" s="12" t="s">
        <v>44</v>
      </c>
      <c r="AX331" s="12" t="s">
        <v>83</v>
      </c>
      <c r="AY331" s="231" t="s">
        <v>250</v>
      </c>
    </row>
    <row r="332" spans="2:65" s="12" customFormat="1">
      <c r="B332" s="220"/>
      <c r="C332" s="221"/>
      <c r="D332" s="222" t="s">
        <v>257</v>
      </c>
      <c r="E332" s="223" t="s">
        <v>81</v>
      </c>
      <c r="F332" s="224" t="s">
        <v>503</v>
      </c>
      <c r="G332" s="221"/>
      <c r="H332" s="225" t="s">
        <v>81</v>
      </c>
      <c r="I332" s="226"/>
      <c r="J332" s="221"/>
      <c r="K332" s="221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257</v>
      </c>
      <c r="AU332" s="231" t="s">
        <v>92</v>
      </c>
      <c r="AV332" s="12" t="s">
        <v>45</v>
      </c>
      <c r="AW332" s="12" t="s">
        <v>44</v>
      </c>
      <c r="AX332" s="12" t="s">
        <v>83</v>
      </c>
      <c r="AY332" s="231" t="s">
        <v>250</v>
      </c>
    </row>
    <row r="333" spans="2:65" s="12" customFormat="1">
      <c r="B333" s="220"/>
      <c r="C333" s="221"/>
      <c r="D333" s="222" t="s">
        <v>257</v>
      </c>
      <c r="E333" s="223" t="s">
        <v>81</v>
      </c>
      <c r="F333" s="224" t="s">
        <v>504</v>
      </c>
      <c r="G333" s="221"/>
      <c r="H333" s="225" t="s">
        <v>81</v>
      </c>
      <c r="I333" s="226"/>
      <c r="J333" s="221"/>
      <c r="K333" s="221"/>
      <c r="L333" s="227"/>
      <c r="M333" s="228"/>
      <c r="N333" s="229"/>
      <c r="O333" s="229"/>
      <c r="P333" s="229"/>
      <c r="Q333" s="229"/>
      <c r="R333" s="229"/>
      <c r="S333" s="229"/>
      <c r="T333" s="230"/>
      <c r="AT333" s="231" t="s">
        <v>257</v>
      </c>
      <c r="AU333" s="231" t="s">
        <v>92</v>
      </c>
      <c r="AV333" s="12" t="s">
        <v>45</v>
      </c>
      <c r="AW333" s="12" t="s">
        <v>44</v>
      </c>
      <c r="AX333" s="12" t="s">
        <v>83</v>
      </c>
      <c r="AY333" s="231" t="s">
        <v>250</v>
      </c>
    </row>
    <row r="334" spans="2:65" s="12" customFormat="1">
      <c r="B334" s="220"/>
      <c r="C334" s="221"/>
      <c r="D334" s="222" t="s">
        <v>257</v>
      </c>
      <c r="E334" s="223" t="s">
        <v>81</v>
      </c>
      <c r="F334" s="224" t="s">
        <v>505</v>
      </c>
      <c r="G334" s="221"/>
      <c r="H334" s="225" t="s">
        <v>81</v>
      </c>
      <c r="I334" s="226"/>
      <c r="J334" s="221"/>
      <c r="K334" s="221"/>
      <c r="L334" s="227"/>
      <c r="M334" s="228"/>
      <c r="N334" s="229"/>
      <c r="O334" s="229"/>
      <c r="P334" s="229"/>
      <c r="Q334" s="229"/>
      <c r="R334" s="229"/>
      <c r="S334" s="229"/>
      <c r="T334" s="230"/>
      <c r="AT334" s="231" t="s">
        <v>257</v>
      </c>
      <c r="AU334" s="231" t="s">
        <v>92</v>
      </c>
      <c r="AV334" s="12" t="s">
        <v>45</v>
      </c>
      <c r="AW334" s="12" t="s">
        <v>44</v>
      </c>
      <c r="AX334" s="12" t="s">
        <v>83</v>
      </c>
      <c r="AY334" s="231" t="s">
        <v>250</v>
      </c>
    </row>
    <row r="335" spans="2:65" s="12" customFormat="1">
      <c r="B335" s="220"/>
      <c r="C335" s="221"/>
      <c r="D335" s="222" t="s">
        <v>257</v>
      </c>
      <c r="E335" s="223" t="s">
        <v>81</v>
      </c>
      <c r="F335" s="224" t="s">
        <v>506</v>
      </c>
      <c r="G335" s="221"/>
      <c r="H335" s="225" t="s">
        <v>81</v>
      </c>
      <c r="I335" s="226"/>
      <c r="J335" s="221"/>
      <c r="K335" s="221"/>
      <c r="L335" s="227"/>
      <c r="M335" s="228"/>
      <c r="N335" s="229"/>
      <c r="O335" s="229"/>
      <c r="P335" s="229"/>
      <c r="Q335" s="229"/>
      <c r="R335" s="229"/>
      <c r="S335" s="229"/>
      <c r="T335" s="230"/>
      <c r="AT335" s="231" t="s">
        <v>257</v>
      </c>
      <c r="AU335" s="231" t="s">
        <v>92</v>
      </c>
      <c r="AV335" s="12" t="s">
        <v>45</v>
      </c>
      <c r="AW335" s="12" t="s">
        <v>44</v>
      </c>
      <c r="AX335" s="12" t="s">
        <v>83</v>
      </c>
      <c r="AY335" s="231" t="s">
        <v>250</v>
      </c>
    </row>
    <row r="336" spans="2:65" s="12" customFormat="1">
      <c r="B336" s="220"/>
      <c r="C336" s="221"/>
      <c r="D336" s="222" t="s">
        <v>257</v>
      </c>
      <c r="E336" s="223" t="s">
        <v>81</v>
      </c>
      <c r="F336" s="224" t="s">
        <v>507</v>
      </c>
      <c r="G336" s="221"/>
      <c r="H336" s="225" t="s">
        <v>81</v>
      </c>
      <c r="I336" s="226"/>
      <c r="J336" s="221"/>
      <c r="K336" s="221"/>
      <c r="L336" s="227"/>
      <c r="M336" s="228"/>
      <c r="N336" s="229"/>
      <c r="O336" s="229"/>
      <c r="P336" s="229"/>
      <c r="Q336" s="229"/>
      <c r="R336" s="229"/>
      <c r="S336" s="229"/>
      <c r="T336" s="230"/>
      <c r="AT336" s="231" t="s">
        <v>257</v>
      </c>
      <c r="AU336" s="231" t="s">
        <v>92</v>
      </c>
      <c r="AV336" s="12" t="s">
        <v>45</v>
      </c>
      <c r="AW336" s="12" t="s">
        <v>44</v>
      </c>
      <c r="AX336" s="12" t="s">
        <v>83</v>
      </c>
      <c r="AY336" s="231" t="s">
        <v>250</v>
      </c>
    </row>
    <row r="337" spans="2:65" s="12" customFormat="1">
      <c r="B337" s="220"/>
      <c r="C337" s="221"/>
      <c r="D337" s="222" t="s">
        <v>257</v>
      </c>
      <c r="E337" s="223" t="s">
        <v>81</v>
      </c>
      <c r="F337" s="224" t="s">
        <v>508</v>
      </c>
      <c r="G337" s="221"/>
      <c r="H337" s="225" t="s">
        <v>81</v>
      </c>
      <c r="I337" s="226"/>
      <c r="J337" s="221"/>
      <c r="K337" s="221"/>
      <c r="L337" s="227"/>
      <c r="M337" s="228"/>
      <c r="N337" s="229"/>
      <c r="O337" s="229"/>
      <c r="P337" s="229"/>
      <c r="Q337" s="229"/>
      <c r="R337" s="229"/>
      <c r="S337" s="229"/>
      <c r="T337" s="230"/>
      <c r="AT337" s="231" t="s">
        <v>257</v>
      </c>
      <c r="AU337" s="231" t="s">
        <v>92</v>
      </c>
      <c r="AV337" s="12" t="s">
        <v>45</v>
      </c>
      <c r="AW337" s="12" t="s">
        <v>44</v>
      </c>
      <c r="AX337" s="12" t="s">
        <v>83</v>
      </c>
      <c r="AY337" s="231" t="s">
        <v>250</v>
      </c>
    </row>
    <row r="338" spans="2:65" s="14" customFormat="1">
      <c r="B338" s="243"/>
      <c r="C338" s="244"/>
      <c r="D338" s="222" t="s">
        <v>257</v>
      </c>
      <c r="E338" s="245" t="s">
        <v>81</v>
      </c>
      <c r="F338" s="246" t="s">
        <v>272</v>
      </c>
      <c r="G338" s="244"/>
      <c r="H338" s="247">
        <v>0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AT338" s="253" t="s">
        <v>257</v>
      </c>
      <c r="AU338" s="253" t="s">
        <v>92</v>
      </c>
      <c r="AV338" s="14" t="s">
        <v>100</v>
      </c>
      <c r="AW338" s="14" t="s">
        <v>44</v>
      </c>
      <c r="AX338" s="14" t="s">
        <v>83</v>
      </c>
      <c r="AY338" s="253" t="s">
        <v>250</v>
      </c>
    </row>
    <row r="339" spans="2:65" s="13" customFormat="1">
      <c r="B339" s="232"/>
      <c r="C339" s="233"/>
      <c r="D339" s="222" t="s">
        <v>257</v>
      </c>
      <c r="E339" s="234" t="s">
        <v>81</v>
      </c>
      <c r="F339" s="235" t="s">
        <v>297</v>
      </c>
      <c r="G339" s="233"/>
      <c r="H339" s="236">
        <v>220.7</v>
      </c>
      <c r="I339" s="237"/>
      <c r="J339" s="233"/>
      <c r="K339" s="233"/>
      <c r="L339" s="238"/>
      <c r="M339" s="239"/>
      <c r="N339" s="240"/>
      <c r="O339" s="240"/>
      <c r="P339" s="240"/>
      <c r="Q339" s="240"/>
      <c r="R339" s="240"/>
      <c r="S339" s="240"/>
      <c r="T339" s="241"/>
      <c r="AT339" s="242" t="s">
        <v>257</v>
      </c>
      <c r="AU339" s="242" t="s">
        <v>92</v>
      </c>
      <c r="AV339" s="13" t="s">
        <v>92</v>
      </c>
      <c r="AW339" s="13" t="s">
        <v>44</v>
      </c>
      <c r="AX339" s="13" t="s">
        <v>83</v>
      </c>
      <c r="AY339" s="242" t="s">
        <v>250</v>
      </c>
    </row>
    <row r="340" spans="2:65" s="15" customFormat="1">
      <c r="B340" s="254"/>
      <c r="C340" s="255"/>
      <c r="D340" s="256" t="s">
        <v>257</v>
      </c>
      <c r="E340" s="257" t="s">
        <v>509</v>
      </c>
      <c r="F340" s="258" t="s">
        <v>273</v>
      </c>
      <c r="G340" s="255"/>
      <c r="H340" s="259">
        <v>220.7</v>
      </c>
      <c r="I340" s="260"/>
      <c r="J340" s="255"/>
      <c r="K340" s="255"/>
      <c r="L340" s="261"/>
      <c r="M340" s="262"/>
      <c r="N340" s="263"/>
      <c r="O340" s="263"/>
      <c r="P340" s="263"/>
      <c r="Q340" s="263"/>
      <c r="R340" s="263"/>
      <c r="S340" s="263"/>
      <c r="T340" s="264"/>
      <c r="AT340" s="265" t="s">
        <v>257</v>
      </c>
      <c r="AU340" s="265" t="s">
        <v>92</v>
      </c>
      <c r="AV340" s="15" t="s">
        <v>128</v>
      </c>
      <c r="AW340" s="15" t="s">
        <v>44</v>
      </c>
      <c r="AX340" s="15" t="s">
        <v>45</v>
      </c>
      <c r="AY340" s="265" t="s">
        <v>250</v>
      </c>
    </row>
    <row r="341" spans="2:65" s="1" customFormat="1" ht="22.5" customHeight="1">
      <c r="B341" s="43"/>
      <c r="C341" s="208" t="s">
        <v>510</v>
      </c>
      <c r="D341" s="208" t="s">
        <v>252</v>
      </c>
      <c r="E341" s="209" t="s">
        <v>511</v>
      </c>
      <c r="F341" s="210" t="s">
        <v>512</v>
      </c>
      <c r="G341" s="211" t="s">
        <v>255</v>
      </c>
      <c r="H341" s="212">
        <v>2207</v>
      </c>
      <c r="I341" s="213"/>
      <c r="J341" s="214">
        <f>ROUND(I341*H341,2)</f>
        <v>0</v>
      </c>
      <c r="K341" s="210" t="s">
        <v>277</v>
      </c>
      <c r="L341" s="63"/>
      <c r="M341" s="215" t="s">
        <v>81</v>
      </c>
      <c r="N341" s="216" t="s">
        <v>53</v>
      </c>
      <c r="O341" s="44"/>
      <c r="P341" s="217">
        <f>O341*H341</f>
        <v>0</v>
      </c>
      <c r="Q341" s="217">
        <v>0</v>
      </c>
      <c r="R341" s="217">
        <f>Q341*H341</f>
        <v>0</v>
      </c>
      <c r="S341" s="217">
        <v>0</v>
      </c>
      <c r="T341" s="218">
        <f>S341*H341</f>
        <v>0</v>
      </c>
      <c r="AR341" s="25" t="s">
        <v>128</v>
      </c>
      <c r="AT341" s="25" t="s">
        <v>252</v>
      </c>
      <c r="AU341" s="25" t="s">
        <v>92</v>
      </c>
      <c r="AY341" s="25" t="s">
        <v>250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5" t="s">
        <v>45</v>
      </c>
      <c r="BK341" s="219">
        <f>ROUND(I341*H341,2)</f>
        <v>0</v>
      </c>
      <c r="BL341" s="25" t="s">
        <v>128</v>
      </c>
      <c r="BM341" s="25" t="s">
        <v>513</v>
      </c>
    </row>
    <row r="342" spans="2:65" s="12" customFormat="1">
      <c r="B342" s="220"/>
      <c r="C342" s="221"/>
      <c r="D342" s="222" t="s">
        <v>257</v>
      </c>
      <c r="E342" s="223" t="s">
        <v>81</v>
      </c>
      <c r="F342" s="224" t="s">
        <v>514</v>
      </c>
      <c r="G342" s="221"/>
      <c r="H342" s="225" t="s">
        <v>81</v>
      </c>
      <c r="I342" s="226"/>
      <c r="J342" s="221"/>
      <c r="K342" s="221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257</v>
      </c>
      <c r="AU342" s="231" t="s">
        <v>92</v>
      </c>
      <c r="AV342" s="12" t="s">
        <v>45</v>
      </c>
      <c r="AW342" s="12" t="s">
        <v>44</v>
      </c>
      <c r="AX342" s="12" t="s">
        <v>83</v>
      </c>
      <c r="AY342" s="231" t="s">
        <v>250</v>
      </c>
    </row>
    <row r="343" spans="2:65" s="12" customFormat="1">
      <c r="B343" s="220"/>
      <c r="C343" s="221"/>
      <c r="D343" s="222" t="s">
        <v>257</v>
      </c>
      <c r="E343" s="223" t="s">
        <v>81</v>
      </c>
      <c r="F343" s="224" t="s">
        <v>515</v>
      </c>
      <c r="G343" s="221"/>
      <c r="H343" s="225" t="s">
        <v>81</v>
      </c>
      <c r="I343" s="226"/>
      <c r="J343" s="221"/>
      <c r="K343" s="221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257</v>
      </c>
      <c r="AU343" s="231" t="s">
        <v>92</v>
      </c>
      <c r="AV343" s="12" t="s">
        <v>45</v>
      </c>
      <c r="AW343" s="12" t="s">
        <v>44</v>
      </c>
      <c r="AX343" s="12" t="s">
        <v>83</v>
      </c>
      <c r="AY343" s="231" t="s">
        <v>250</v>
      </c>
    </row>
    <row r="344" spans="2:65" s="12" customFormat="1">
      <c r="B344" s="220"/>
      <c r="C344" s="221"/>
      <c r="D344" s="222" t="s">
        <v>257</v>
      </c>
      <c r="E344" s="223" t="s">
        <v>81</v>
      </c>
      <c r="F344" s="224" t="s">
        <v>516</v>
      </c>
      <c r="G344" s="221"/>
      <c r="H344" s="225" t="s">
        <v>81</v>
      </c>
      <c r="I344" s="226"/>
      <c r="J344" s="221"/>
      <c r="K344" s="221"/>
      <c r="L344" s="227"/>
      <c r="M344" s="228"/>
      <c r="N344" s="229"/>
      <c r="O344" s="229"/>
      <c r="P344" s="229"/>
      <c r="Q344" s="229"/>
      <c r="R344" s="229"/>
      <c r="S344" s="229"/>
      <c r="T344" s="230"/>
      <c r="AT344" s="231" t="s">
        <v>257</v>
      </c>
      <c r="AU344" s="231" t="s">
        <v>92</v>
      </c>
      <c r="AV344" s="12" t="s">
        <v>45</v>
      </c>
      <c r="AW344" s="12" t="s">
        <v>44</v>
      </c>
      <c r="AX344" s="12" t="s">
        <v>83</v>
      </c>
      <c r="AY344" s="231" t="s">
        <v>250</v>
      </c>
    </row>
    <row r="345" spans="2:65" s="13" customFormat="1">
      <c r="B345" s="232"/>
      <c r="C345" s="233"/>
      <c r="D345" s="222" t="s">
        <v>257</v>
      </c>
      <c r="E345" s="234" t="s">
        <v>81</v>
      </c>
      <c r="F345" s="235" t="s">
        <v>517</v>
      </c>
      <c r="G345" s="233"/>
      <c r="H345" s="236">
        <v>2207</v>
      </c>
      <c r="I345" s="237"/>
      <c r="J345" s="233"/>
      <c r="K345" s="233"/>
      <c r="L345" s="238"/>
      <c r="M345" s="239"/>
      <c r="N345" s="240"/>
      <c r="O345" s="240"/>
      <c r="P345" s="240"/>
      <c r="Q345" s="240"/>
      <c r="R345" s="240"/>
      <c r="S345" s="240"/>
      <c r="T345" s="241"/>
      <c r="AT345" s="242" t="s">
        <v>257</v>
      </c>
      <c r="AU345" s="242" t="s">
        <v>92</v>
      </c>
      <c r="AV345" s="13" t="s">
        <v>92</v>
      </c>
      <c r="AW345" s="13" t="s">
        <v>44</v>
      </c>
      <c r="AX345" s="13" t="s">
        <v>83</v>
      </c>
      <c r="AY345" s="242" t="s">
        <v>250</v>
      </c>
    </row>
    <row r="346" spans="2:65" s="14" customFormat="1">
      <c r="B346" s="243"/>
      <c r="C346" s="244"/>
      <c r="D346" s="256" t="s">
        <v>257</v>
      </c>
      <c r="E346" s="266" t="s">
        <v>212</v>
      </c>
      <c r="F346" s="267" t="s">
        <v>272</v>
      </c>
      <c r="G346" s="244"/>
      <c r="H346" s="268">
        <v>2207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AT346" s="253" t="s">
        <v>257</v>
      </c>
      <c r="AU346" s="253" t="s">
        <v>92</v>
      </c>
      <c r="AV346" s="14" t="s">
        <v>100</v>
      </c>
      <c r="AW346" s="14" t="s">
        <v>44</v>
      </c>
      <c r="AX346" s="14" t="s">
        <v>45</v>
      </c>
      <c r="AY346" s="253" t="s">
        <v>250</v>
      </c>
    </row>
    <row r="347" spans="2:65" s="1" customFormat="1" ht="22.5" customHeight="1">
      <c r="B347" s="43"/>
      <c r="C347" s="272" t="s">
        <v>518</v>
      </c>
      <c r="D347" s="272" t="s">
        <v>519</v>
      </c>
      <c r="E347" s="273" t="s">
        <v>520</v>
      </c>
      <c r="F347" s="274" t="s">
        <v>521</v>
      </c>
      <c r="G347" s="275" t="s">
        <v>522</v>
      </c>
      <c r="H347" s="276">
        <v>68.195999999999998</v>
      </c>
      <c r="I347" s="277"/>
      <c r="J347" s="278">
        <f>ROUND(I347*H347,2)</f>
        <v>0</v>
      </c>
      <c r="K347" s="274" t="s">
        <v>277</v>
      </c>
      <c r="L347" s="279"/>
      <c r="M347" s="280" t="s">
        <v>81</v>
      </c>
      <c r="N347" s="281" t="s">
        <v>53</v>
      </c>
      <c r="O347" s="44"/>
      <c r="P347" s="217">
        <f>O347*H347</f>
        <v>0</v>
      </c>
      <c r="Q347" s="217">
        <v>1E-3</v>
      </c>
      <c r="R347" s="217">
        <f>Q347*H347</f>
        <v>6.8195999999999993E-2</v>
      </c>
      <c r="S347" s="217">
        <v>0</v>
      </c>
      <c r="T347" s="218">
        <f>S347*H347</f>
        <v>0</v>
      </c>
      <c r="AR347" s="25" t="s">
        <v>340</v>
      </c>
      <c r="AT347" s="25" t="s">
        <v>519</v>
      </c>
      <c r="AU347" s="25" t="s">
        <v>92</v>
      </c>
      <c r="AY347" s="25" t="s">
        <v>250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5" t="s">
        <v>45</v>
      </c>
      <c r="BK347" s="219">
        <f>ROUND(I347*H347,2)</f>
        <v>0</v>
      </c>
      <c r="BL347" s="25" t="s">
        <v>128</v>
      </c>
      <c r="BM347" s="25" t="s">
        <v>523</v>
      </c>
    </row>
    <row r="348" spans="2:65" s="13" customFormat="1">
      <c r="B348" s="232"/>
      <c r="C348" s="233"/>
      <c r="D348" s="256" t="s">
        <v>257</v>
      </c>
      <c r="E348" s="269" t="s">
        <v>81</v>
      </c>
      <c r="F348" s="270" t="s">
        <v>524</v>
      </c>
      <c r="G348" s="233"/>
      <c r="H348" s="271">
        <v>68.195999999999998</v>
      </c>
      <c r="I348" s="237"/>
      <c r="J348" s="233"/>
      <c r="K348" s="233"/>
      <c r="L348" s="238"/>
      <c r="M348" s="239"/>
      <c r="N348" s="240"/>
      <c r="O348" s="240"/>
      <c r="P348" s="240"/>
      <c r="Q348" s="240"/>
      <c r="R348" s="240"/>
      <c r="S348" s="240"/>
      <c r="T348" s="241"/>
      <c r="AT348" s="242" t="s">
        <v>257</v>
      </c>
      <c r="AU348" s="242" t="s">
        <v>92</v>
      </c>
      <c r="AV348" s="13" t="s">
        <v>92</v>
      </c>
      <c r="AW348" s="13" t="s">
        <v>44</v>
      </c>
      <c r="AX348" s="13" t="s">
        <v>45</v>
      </c>
      <c r="AY348" s="242" t="s">
        <v>250</v>
      </c>
    </row>
    <row r="349" spans="2:65" s="1" customFormat="1" ht="22.5" customHeight="1">
      <c r="B349" s="43"/>
      <c r="C349" s="208" t="s">
        <v>525</v>
      </c>
      <c r="D349" s="208" t="s">
        <v>252</v>
      </c>
      <c r="E349" s="209" t="s">
        <v>526</v>
      </c>
      <c r="F349" s="210" t="s">
        <v>527</v>
      </c>
      <c r="G349" s="211" t="s">
        <v>255</v>
      </c>
      <c r="H349" s="212">
        <v>2207</v>
      </c>
      <c r="I349" s="213"/>
      <c r="J349" s="214">
        <f>ROUND(I349*H349,2)</f>
        <v>0</v>
      </c>
      <c r="K349" s="210" t="s">
        <v>277</v>
      </c>
      <c r="L349" s="63"/>
      <c r="M349" s="215" t="s">
        <v>81</v>
      </c>
      <c r="N349" s="216" t="s">
        <v>53</v>
      </c>
      <c r="O349" s="44"/>
      <c r="P349" s="217">
        <f>O349*H349</f>
        <v>0</v>
      </c>
      <c r="Q349" s="217">
        <v>0</v>
      </c>
      <c r="R349" s="217">
        <f>Q349*H349</f>
        <v>0</v>
      </c>
      <c r="S349" s="217">
        <v>0</v>
      </c>
      <c r="T349" s="218">
        <f>S349*H349</f>
        <v>0</v>
      </c>
      <c r="AR349" s="25" t="s">
        <v>128</v>
      </c>
      <c r="AT349" s="25" t="s">
        <v>252</v>
      </c>
      <c r="AU349" s="25" t="s">
        <v>92</v>
      </c>
      <c r="AY349" s="25" t="s">
        <v>250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5" t="s">
        <v>45</v>
      </c>
      <c r="BK349" s="219">
        <f>ROUND(I349*H349,2)</f>
        <v>0</v>
      </c>
      <c r="BL349" s="25" t="s">
        <v>128</v>
      </c>
      <c r="BM349" s="25" t="s">
        <v>528</v>
      </c>
    </row>
    <row r="350" spans="2:65" s="12" customFormat="1">
      <c r="B350" s="220"/>
      <c r="C350" s="221"/>
      <c r="D350" s="222" t="s">
        <v>257</v>
      </c>
      <c r="E350" s="223" t="s">
        <v>81</v>
      </c>
      <c r="F350" s="224" t="s">
        <v>529</v>
      </c>
      <c r="G350" s="221"/>
      <c r="H350" s="225" t="s">
        <v>81</v>
      </c>
      <c r="I350" s="226"/>
      <c r="J350" s="221"/>
      <c r="K350" s="221"/>
      <c r="L350" s="227"/>
      <c r="M350" s="228"/>
      <c r="N350" s="229"/>
      <c r="O350" s="229"/>
      <c r="P350" s="229"/>
      <c r="Q350" s="229"/>
      <c r="R350" s="229"/>
      <c r="S350" s="229"/>
      <c r="T350" s="230"/>
      <c r="AT350" s="231" t="s">
        <v>257</v>
      </c>
      <c r="AU350" s="231" t="s">
        <v>92</v>
      </c>
      <c r="AV350" s="12" t="s">
        <v>45</v>
      </c>
      <c r="AW350" s="12" t="s">
        <v>44</v>
      </c>
      <c r="AX350" s="12" t="s">
        <v>83</v>
      </c>
      <c r="AY350" s="231" t="s">
        <v>250</v>
      </c>
    </row>
    <row r="351" spans="2:65" s="13" customFormat="1">
      <c r="B351" s="232"/>
      <c r="C351" s="233"/>
      <c r="D351" s="256" t="s">
        <v>257</v>
      </c>
      <c r="E351" s="269" t="s">
        <v>81</v>
      </c>
      <c r="F351" s="270" t="s">
        <v>212</v>
      </c>
      <c r="G351" s="233"/>
      <c r="H351" s="271">
        <v>2207</v>
      </c>
      <c r="I351" s="237"/>
      <c r="J351" s="233"/>
      <c r="K351" s="233"/>
      <c r="L351" s="238"/>
      <c r="M351" s="239"/>
      <c r="N351" s="240"/>
      <c r="O351" s="240"/>
      <c r="P351" s="240"/>
      <c r="Q351" s="240"/>
      <c r="R351" s="240"/>
      <c r="S351" s="240"/>
      <c r="T351" s="241"/>
      <c r="AT351" s="242" t="s">
        <v>257</v>
      </c>
      <c r="AU351" s="242" t="s">
        <v>92</v>
      </c>
      <c r="AV351" s="13" t="s">
        <v>92</v>
      </c>
      <c r="AW351" s="13" t="s">
        <v>44</v>
      </c>
      <c r="AX351" s="13" t="s">
        <v>45</v>
      </c>
      <c r="AY351" s="242" t="s">
        <v>250</v>
      </c>
    </row>
    <row r="352" spans="2:65" s="1" customFormat="1" ht="22.5" customHeight="1">
      <c r="B352" s="43"/>
      <c r="C352" s="208" t="s">
        <v>530</v>
      </c>
      <c r="D352" s="208" t="s">
        <v>252</v>
      </c>
      <c r="E352" s="209" t="s">
        <v>531</v>
      </c>
      <c r="F352" s="210" t="s">
        <v>532</v>
      </c>
      <c r="G352" s="211" t="s">
        <v>255</v>
      </c>
      <c r="H352" s="212">
        <v>2207</v>
      </c>
      <c r="I352" s="213"/>
      <c r="J352" s="214">
        <f>ROUND(I352*H352,2)</f>
        <v>0</v>
      </c>
      <c r="K352" s="210" t="s">
        <v>277</v>
      </c>
      <c r="L352" s="63"/>
      <c r="M352" s="215" t="s">
        <v>81</v>
      </c>
      <c r="N352" s="216" t="s">
        <v>53</v>
      </c>
      <c r="O352" s="44"/>
      <c r="P352" s="217">
        <f>O352*H352</f>
        <v>0</v>
      </c>
      <c r="Q352" s="217">
        <v>0</v>
      </c>
      <c r="R352" s="217">
        <f>Q352*H352</f>
        <v>0</v>
      </c>
      <c r="S352" s="217">
        <v>0</v>
      </c>
      <c r="T352" s="218">
        <f>S352*H352</f>
        <v>0</v>
      </c>
      <c r="AR352" s="25" t="s">
        <v>128</v>
      </c>
      <c r="AT352" s="25" t="s">
        <v>252</v>
      </c>
      <c r="AU352" s="25" t="s">
        <v>92</v>
      </c>
      <c r="AY352" s="25" t="s">
        <v>250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5" t="s">
        <v>45</v>
      </c>
      <c r="BK352" s="219">
        <f>ROUND(I352*H352,2)</f>
        <v>0</v>
      </c>
      <c r="BL352" s="25" t="s">
        <v>128</v>
      </c>
      <c r="BM352" s="25" t="s">
        <v>533</v>
      </c>
    </row>
    <row r="353" spans="2:65" s="12" customFormat="1">
      <c r="B353" s="220"/>
      <c r="C353" s="221"/>
      <c r="D353" s="222" t="s">
        <v>257</v>
      </c>
      <c r="E353" s="223" t="s">
        <v>81</v>
      </c>
      <c r="F353" s="224" t="s">
        <v>534</v>
      </c>
      <c r="G353" s="221"/>
      <c r="H353" s="225" t="s">
        <v>81</v>
      </c>
      <c r="I353" s="226"/>
      <c r="J353" s="221"/>
      <c r="K353" s="221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257</v>
      </c>
      <c r="AU353" s="231" t="s">
        <v>92</v>
      </c>
      <c r="AV353" s="12" t="s">
        <v>45</v>
      </c>
      <c r="AW353" s="12" t="s">
        <v>44</v>
      </c>
      <c r="AX353" s="12" t="s">
        <v>83</v>
      </c>
      <c r="AY353" s="231" t="s">
        <v>250</v>
      </c>
    </row>
    <row r="354" spans="2:65" s="12" customFormat="1">
      <c r="B354" s="220"/>
      <c r="C354" s="221"/>
      <c r="D354" s="222" t="s">
        <v>257</v>
      </c>
      <c r="E354" s="223" t="s">
        <v>81</v>
      </c>
      <c r="F354" s="224" t="s">
        <v>535</v>
      </c>
      <c r="G354" s="221"/>
      <c r="H354" s="225" t="s">
        <v>81</v>
      </c>
      <c r="I354" s="226"/>
      <c r="J354" s="221"/>
      <c r="K354" s="221"/>
      <c r="L354" s="227"/>
      <c r="M354" s="228"/>
      <c r="N354" s="229"/>
      <c r="O354" s="229"/>
      <c r="P354" s="229"/>
      <c r="Q354" s="229"/>
      <c r="R354" s="229"/>
      <c r="S354" s="229"/>
      <c r="T354" s="230"/>
      <c r="AT354" s="231" t="s">
        <v>257</v>
      </c>
      <c r="AU354" s="231" t="s">
        <v>92</v>
      </c>
      <c r="AV354" s="12" t="s">
        <v>45</v>
      </c>
      <c r="AW354" s="12" t="s">
        <v>44</v>
      </c>
      <c r="AX354" s="12" t="s">
        <v>83</v>
      </c>
      <c r="AY354" s="231" t="s">
        <v>250</v>
      </c>
    </row>
    <row r="355" spans="2:65" s="13" customFormat="1">
      <c r="B355" s="232"/>
      <c r="C355" s="233"/>
      <c r="D355" s="256" t="s">
        <v>257</v>
      </c>
      <c r="E355" s="269" t="s">
        <v>81</v>
      </c>
      <c r="F355" s="270" t="s">
        <v>212</v>
      </c>
      <c r="G355" s="233"/>
      <c r="H355" s="271">
        <v>2207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AT355" s="242" t="s">
        <v>257</v>
      </c>
      <c r="AU355" s="242" t="s">
        <v>92</v>
      </c>
      <c r="AV355" s="13" t="s">
        <v>92</v>
      </c>
      <c r="AW355" s="13" t="s">
        <v>44</v>
      </c>
      <c r="AX355" s="13" t="s">
        <v>45</v>
      </c>
      <c r="AY355" s="242" t="s">
        <v>250</v>
      </c>
    </row>
    <row r="356" spans="2:65" s="1" customFormat="1" ht="22.5" customHeight="1">
      <c r="B356" s="43"/>
      <c r="C356" s="208" t="s">
        <v>536</v>
      </c>
      <c r="D356" s="208" t="s">
        <v>252</v>
      </c>
      <c r="E356" s="209" t="s">
        <v>537</v>
      </c>
      <c r="F356" s="210" t="s">
        <v>538</v>
      </c>
      <c r="G356" s="211" t="s">
        <v>255</v>
      </c>
      <c r="H356" s="212">
        <v>2207</v>
      </c>
      <c r="I356" s="213"/>
      <c r="J356" s="214">
        <f>ROUND(I356*H356,2)</f>
        <v>0</v>
      </c>
      <c r="K356" s="210" t="s">
        <v>277</v>
      </c>
      <c r="L356" s="63"/>
      <c r="M356" s="215" t="s">
        <v>81</v>
      </c>
      <c r="N356" s="216" t="s">
        <v>53</v>
      </c>
      <c r="O356" s="44"/>
      <c r="P356" s="217">
        <f>O356*H356</f>
        <v>0</v>
      </c>
      <c r="Q356" s="217">
        <v>0</v>
      </c>
      <c r="R356" s="217">
        <f>Q356*H356</f>
        <v>0</v>
      </c>
      <c r="S356" s="217">
        <v>0</v>
      </c>
      <c r="T356" s="218">
        <f>S356*H356</f>
        <v>0</v>
      </c>
      <c r="AR356" s="25" t="s">
        <v>128</v>
      </c>
      <c r="AT356" s="25" t="s">
        <v>252</v>
      </c>
      <c r="AU356" s="25" t="s">
        <v>92</v>
      </c>
      <c r="AY356" s="25" t="s">
        <v>250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25" t="s">
        <v>45</v>
      </c>
      <c r="BK356" s="219">
        <f>ROUND(I356*H356,2)</f>
        <v>0</v>
      </c>
      <c r="BL356" s="25" t="s">
        <v>128</v>
      </c>
      <c r="BM356" s="25" t="s">
        <v>539</v>
      </c>
    </row>
    <row r="357" spans="2:65" s="13" customFormat="1">
      <c r="B357" s="232"/>
      <c r="C357" s="233"/>
      <c r="D357" s="256" t="s">
        <v>257</v>
      </c>
      <c r="E357" s="269" t="s">
        <v>81</v>
      </c>
      <c r="F357" s="270" t="s">
        <v>212</v>
      </c>
      <c r="G357" s="233"/>
      <c r="H357" s="271">
        <v>2207</v>
      </c>
      <c r="I357" s="237"/>
      <c r="J357" s="233"/>
      <c r="K357" s="233"/>
      <c r="L357" s="238"/>
      <c r="M357" s="239"/>
      <c r="N357" s="240"/>
      <c r="O357" s="240"/>
      <c r="P357" s="240"/>
      <c r="Q357" s="240"/>
      <c r="R357" s="240"/>
      <c r="S357" s="240"/>
      <c r="T357" s="241"/>
      <c r="AT357" s="242" t="s">
        <v>257</v>
      </c>
      <c r="AU357" s="242" t="s">
        <v>92</v>
      </c>
      <c r="AV357" s="13" t="s">
        <v>92</v>
      </c>
      <c r="AW357" s="13" t="s">
        <v>44</v>
      </c>
      <c r="AX357" s="13" t="s">
        <v>45</v>
      </c>
      <c r="AY357" s="242" t="s">
        <v>250</v>
      </c>
    </row>
    <row r="358" spans="2:65" s="1" customFormat="1" ht="22.5" customHeight="1">
      <c r="B358" s="43"/>
      <c r="C358" s="208" t="s">
        <v>540</v>
      </c>
      <c r="D358" s="208" t="s">
        <v>252</v>
      </c>
      <c r="E358" s="209" t="s">
        <v>541</v>
      </c>
      <c r="F358" s="210" t="s">
        <v>542</v>
      </c>
      <c r="G358" s="211" t="s">
        <v>255</v>
      </c>
      <c r="H358" s="212">
        <v>2207</v>
      </c>
      <c r="I358" s="213"/>
      <c r="J358" s="214">
        <f>ROUND(I358*H358,2)</f>
        <v>0</v>
      </c>
      <c r="K358" s="210" t="s">
        <v>277</v>
      </c>
      <c r="L358" s="63"/>
      <c r="M358" s="215" t="s">
        <v>81</v>
      </c>
      <c r="N358" s="216" t="s">
        <v>53</v>
      </c>
      <c r="O358" s="44"/>
      <c r="P358" s="217">
        <f>O358*H358</f>
        <v>0</v>
      </c>
      <c r="Q358" s="217">
        <v>0</v>
      </c>
      <c r="R358" s="217">
        <f>Q358*H358</f>
        <v>0</v>
      </c>
      <c r="S358" s="217">
        <v>0</v>
      </c>
      <c r="T358" s="218">
        <f>S358*H358</f>
        <v>0</v>
      </c>
      <c r="AR358" s="25" t="s">
        <v>128</v>
      </c>
      <c r="AT358" s="25" t="s">
        <v>252</v>
      </c>
      <c r="AU358" s="25" t="s">
        <v>92</v>
      </c>
      <c r="AY358" s="25" t="s">
        <v>250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5" t="s">
        <v>45</v>
      </c>
      <c r="BK358" s="219">
        <f>ROUND(I358*H358,2)</f>
        <v>0</v>
      </c>
      <c r="BL358" s="25" t="s">
        <v>128</v>
      </c>
      <c r="BM358" s="25" t="s">
        <v>543</v>
      </c>
    </row>
    <row r="359" spans="2:65" s="13" customFormat="1">
      <c r="B359" s="232"/>
      <c r="C359" s="233"/>
      <c r="D359" s="256" t="s">
        <v>257</v>
      </c>
      <c r="E359" s="269" t="s">
        <v>81</v>
      </c>
      <c r="F359" s="270" t="s">
        <v>212</v>
      </c>
      <c r="G359" s="233"/>
      <c r="H359" s="271">
        <v>2207</v>
      </c>
      <c r="I359" s="237"/>
      <c r="J359" s="233"/>
      <c r="K359" s="233"/>
      <c r="L359" s="238"/>
      <c r="M359" s="239"/>
      <c r="N359" s="240"/>
      <c r="O359" s="240"/>
      <c r="P359" s="240"/>
      <c r="Q359" s="240"/>
      <c r="R359" s="240"/>
      <c r="S359" s="240"/>
      <c r="T359" s="241"/>
      <c r="AT359" s="242" t="s">
        <v>257</v>
      </c>
      <c r="AU359" s="242" t="s">
        <v>92</v>
      </c>
      <c r="AV359" s="13" t="s">
        <v>92</v>
      </c>
      <c r="AW359" s="13" t="s">
        <v>44</v>
      </c>
      <c r="AX359" s="13" t="s">
        <v>45</v>
      </c>
      <c r="AY359" s="242" t="s">
        <v>250</v>
      </c>
    </row>
    <row r="360" spans="2:65" s="1" customFormat="1" ht="22.5" customHeight="1">
      <c r="B360" s="43"/>
      <c r="C360" s="208" t="s">
        <v>544</v>
      </c>
      <c r="D360" s="208" t="s">
        <v>252</v>
      </c>
      <c r="E360" s="209" t="s">
        <v>545</v>
      </c>
      <c r="F360" s="210" t="s">
        <v>546</v>
      </c>
      <c r="G360" s="211" t="s">
        <v>255</v>
      </c>
      <c r="H360" s="212">
        <v>4414</v>
      </c>
      <c r="I360" s="213"/>
      <c r="J360" s="214">
        <f>ROUND(I360*H360,2)</f>
        <v>0</v>
      </c>
      <c r="K360" s="210" t="s">
        <v>277</v>
      </c>
      <c r="L360" s="63"/>
      <c r="M360" s="215" t="s">
        <v>81</v>
      </c>
      <c r="N360" s="216" t="s">
        <v>53</v>
      </c>
      <c r="O360" s="44"/>
      <c r="P360" s="217">
        <f>O360*H360</f>
        <v>0</v>
      </c>
      <c r="Q360" s="217">
        <v>0</v>
      </c>
      <c r="R360" s="217">
        <f>Q360*H360</f>
        <v>0</v>
      </c>
      <c r="S360" s="217">
        <v>0</v>
      </c>
      <c r="T360" s="218">
        <f>S360*H360</f>
        <v>0</v>
      </c>
      <c r="AR360" s="25" t="s">
        <v>128</v>
      </c>
      <c r="AT360" s="25" t="s">
        <v>252</v>
      </c>
      <c r="AU360" s="25" t="s">
        <v>92</v>
      </c>
      <c r="AY360" s="25" t="s">
        <v>250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5" t="s">
        <v>45</v>
      </c>
      <c r="BK360" s="219">
        <f>ROUND(I360*H360,2)</f>
        <v>0</v>
      </c>
      <c r="BL360" s="25" t="s">
        <v>128</v>
      </c>
      <c r="BM360" s="25" t="s">
        <v>547</v>
      </c>
    </row>
    <row r="361" spans="2:65" s="12" customFormat="1">
      <c r="B361" s="220"/>
      <c r="C361" s="221"/>
      <c r="D361" s="222" t="s">
        <v>257</v>
      </c>
      <c r="E361" s="223" t="s">
        <v>81</v>
      </c>
      <c r="F361" s="224" t="s">
        <v>548</v>
      </c>
      <c r="G361" s="221"/>
      <c r="H361" s="225" t="s">
        <v>81</v>
      </c>
      <c r="I361" s="226"/>
      <c r="J361" s="221"/>
      <c r="K361" s="221"/>
      <c r="L361" s="227"/>
      <c r="M361" s="228"/>
      <c r="N361" s="229"/>
      <c r="O361" s="229"/>
      <c r="P361" s="229"/>
      <c r="Q361" s="229"/>
      <c r="R361" s="229"/>
      <c r="S361" s="229"/>
      <c r="T361" s="230"/>
      <c r="AT361" s="231" t="s">
        <v>257</v>
      </c>
      <c r="AU361" s="231" t="s">
        <v>92</v>
      </c>
      <c r="AV361" s="12" t="s">
        <v>45</v>
      </c>
      <c r="AW361" s="12" t="s">
        <v>44</v>
      </c>
      <c r="AX361" s="12" t="s">
        <v>83</v>
      </c>
      <c r="AY361" s="231" t="s">
        <v>250</v>
      </c>
    </row>
    <row r="362" spans="2:65" s="13" customFormat="1">
      <c r="B362" s="232"/>
      <c r="C362" s="233"/>
      <c r="D362" s="256" t="s">
        <v>257</v>
      </c>
      <c r="E362" s="269" t="s">
        <v>81</v>
      </c>
      <c r="F362" s="270" t="s">
        <v>549</v>
      </c>
      <c r="G362" s="233"/>
      <c r="H362" s="271">
        <v>4414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AT362" s="242" t="s">
        <v>257</v>
      </c>
      <c r="AU362" s="242" t="s">
        <v>92</v>
      </c>
      <c r="AV362" s="13" t="s">
        <v>92</v>
      </c>
      <c r="AW362" s="13" t="s">
        <v>44</v>
      </c>
      <c r="AX362" s="13" t="s">
        <v>45</v>
      </c>
      <c r="AY362" s="242" t="s">
        <v>250</v>
      </c>
    </row>
    <row r="363" spans="2:65" s="1" customFormat="1" ht="22.5" customHeight="1">
      <c r="B363" s="43"/>
      <c r="C363" s="208" t="s">
        <v>550</v>
      </c>
      <c r="D363" s="208" t="s">
        <v>252</v>
      </c>
      <c r="E363" s="209" t="s">
        <v>551</v>
      </c>
      <c r="F363" s="210" t="s">
        <v>552</v>
      </c>
      <c r="G363" s="211" t="s">
        <v>255</v>
      </c>
      <c r="H363" s="212">
        <v>2207</v>
      </c>
      <c r="I363" s="213"/>
      <c r="J363" s="214">
        <f>ROUND(I363*H363,2)</f>
        <v>0</v>
      </c>
      <c r="K363" s="210" t="s">
        <v>277</v>
      </c>
      <c r="L363" s="63"/>
      <c r="M363" s="215" t="s">
        <v>81</v>
      </c>
      <c r="N363" s="216" t="s">
        <v>53</v>
      </c>
      <c r="O363" s="44"/>
      <c r="P363" s="217">
        <f>O363*H363</f>
        <v>0</v>
      </c>
      <c r="Q363" s="217">
        <v>0</v>
      </c>
      <c r="R363" s="217">
        <f>Q363*H363</f>
        <v>0</v>
      </c>
      <c r="S363" s="217">
        <v>0</v>
      </c>
      <c r="T363" s="218">
        <f>S363*H363</f>
        <v>0</v>
      </c>
      <c r="AR363" s="25" t="s">
        <v>128</v>
      </c>
      <c r="AT363" s="25" t="s">
        <v>252</v>
      </c>
      <c r="AU363" s="25" t="s">
        <v>92</v>
      </c>
      <c r="AY363" s="25" t="s">
        <v>250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5" t="s">
        <v>45</v>
      </c>
      <c r="BK363" s="219">
        <f>ROUND(I363*H363,2)</f>
        <v>0</v>
      </c>
      <c r="BL363" s="25" t="s">
        <v>128</v>
      </c>
      <c r="BM363" s="25" t="s">
        <v>553</v>
      </c>
    </row>
    <row r="364" spans="2:65" s="13" customFormat="1">
      <c r="B364" s="232"/>
      <c r="C364" s="233"/>
      <c r="D364" s="256" t="s">
        <v>257</v>
      </c>
      <c r="E364" s="269" t="s">
        <v>81</v>
      </c>
      <c r="F364" s="270" t="s">
        <v>212</v>
      </c>
      <c r="G364" s="233"/>
      <c r="H364" s="271">
        <v>2207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AT364" s="242" t="s">
        <v>257</v>
      </c>
      <c r="AU364" s="242" t="s">
        <v>92</v>
      </c>
      <c r="AV364" s="13" t="s">
        <v>92</v>
      </c>
      <c r="AW364" s="13" t="s">
        <v>44</v>
      </c>
      <c r="AX364" s="13" t="s">
        <v>45</v>
      </c>
      <c r="AY364" s="242" t="s">
        <v>250</v>
      </c>
    </row>
    <row r="365" spans="2:65" s="1" customFormat="1" ht="31.5" customHeight="1">
      <c r="B365" s="43"/>
      <c r="C365" s="208" t="s">
        <v>554</v>
      </c>
      <c r="D365" s="208" t="s">
        <v>252</v>
      </c>
      <c r="E365" s="209" t="s">
        <v>555</v>
      </c>
      <c r="F365" s="210" t="s">
        <v>556</v>
      </c>
      <c r="G365" s="211" t="s">
        <v>255</v>
      </c>
      <c r="H365" s="212">
        <v>2207</v>
      </c>
      <c r="I365" s="213"/>
      <c r="J365" s="214">
        <f>ROUND(I365*H365,2)</f>
        <v>0</v>
      </c>
      <c r="K365" s="210" t="s">
        <v>277</v>
      </c>
      <c r="L365" s="63"/>
      <c r="M365" s="215" t="s">
        <v>81</v>
      </c>
      <c r="N365" s="216" t="s">
        <v>53</v>
      </c>
      <c r="O365" s="44"/>
      <c r="P365" s="217">
        <f>O365*H365</f>
        <v>0</v>
      </c>
      <c r="Q365" s="217">
        <v>0</v>
      </c>
      <c r="R365" s="217">
        <f>Q365*H365</f>
        <v>0</v>
      </c>
      <c r="S365" s="217">
        <v>0</v>
      </c>
      <c r="T365" s="218">
        <f>S365*H365</f>
        <v>0</v>
      </c>
      <c r="AR365" s="25" t="s">
        <v>128</v>
      </c>
      <c r="AT365" s="25" t="s">
        <v>252</v>
      </c>
      <c r="AU365" s="25" t="s">
        <v>92</v>
      </c>
      <c r="AY365" s="25" t="s">
        <v>250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5" t="s">
        <v>45</v>
      </c>
      <c r="BK365" s="219">
        <f>ROUND(I365*H365,2)</f>
        <v>0</v>
      </c>
      <c r="BL365" s="25" t="s">
        <v>128</v>
      </c>
      <c r="BM365" s="25" t="s">
        <v>557</v>
      </c>
    </row>
    <row r="366" spans="2:65" s="12" customFormat="1">
      <c r="B366" s="220"/>
      <c r="C366" s="221"/>
      <c r="D366" s="222" t="s">
        <v>257</v>
      </c>
      <c r="E366" s="223" t="s">
        <v>81</v>
      </c>
      <c r="F366" s="224" t="s">
        <v>558</v>
      </c>
      <c r="G366" s="221"/>
      <c r="H366" s="225" t="s">
        <v>81</v>
      </c>
      <c r="I366" s="226"/>
      <c r="J366" s="221"/>
      <c r="K366" s="221"/>
      <c r="L366" s="227"/>
      <c r="M366" s="228"/>
      <c r="N366" s="229"/>
      <c r="O366" s="229"/>
      <c r="P366" s="229"/>
      <c r="Q366" s="229"/>
      <c r="R366" s="229"/>
      <c r="S366" s="229"/>
      <c r="T366" s="230"/>
      <c r="AT366" s="231" t="s">
        <v>257</v>
      </c>
      <c r="AU366" s="231" t="s">
        <v>92</v>
      </c>
      <c r="AV366" s="12" t="s">
        <v>45</v>
      </c>
      <c r="AW366" s="12" t="s">
        <v>44</v>
      </c>
      <c r="AX366" s="12" t="s">
        <v>83</v>
      </c>
      <c r="AY366" s="231" t="s">
        <v>250</v>
      </c>
    </row>
    <row r="367" spans="2:65" s="13" customFormat="1">
      <c r="B367" s="232"/>
      <c r="C367" s="233"/>
      <c r="D367" s="256" t="s">
        <v>257</v>
      </c>
      <c r="E367" s="269" t="s">
        <v>81</v>
      </c>
      <c r="F367" s="270" t="s">
        <v>212</v>
      </c>
      <c r="G367" s="233"/>
      <c r="H367" s="271">
        <v>2207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AT367" s="242" t="s">
        <v>257</v>
      </c>
      <c r="AU367" s="242" t="s">
        <v>92</v>
      </c>
      <c r="AV367" s="13" t="s">
        <v>92</v>
      </c>
      <c r="AW367" s="13" t="s">
        <v>44</v>
      </c>
      <c r="AX367" s="13" t="s">
        <v>45</v>
      </c>
      <c r="AY367" s="242" t="s">
        <v>250</v>
      </c>
    </row>
    <row r="368" spans="2:65" s="1" customFormat="1" ht="22.5" customHeight="1">
      <c r="B368" s="43"/>
      <c r="C368" s="208" t="s">
        <v>559</v>
      </c>
      <c r="D368" s="208" t="s">
        <v>252</v>
      </c>
      <c r="E368" s="209" t="s">
        <v>560</v>
      </c>
      <c r="F368" s="210" t="s">
        <v>561</v>
      </c>
      <c r="G368" s="211" t="s">
        <v>255</v>
      </c>
      <c r="H368" s="212">
        <v>2207</v>
      </c>
      <c r="I368" s="213"/>
      <c r="J368" s="214">
        <f>ROUND(I368*H368,2)</f>
        <v>0</v>
      </c>
      <c r="K368" s="210" t="s">
        <v>277</v>
      </c>
      <c r="L368" s="63"/>
      <c r="M368" s="215" t="s">
        <v>81</v>
      </c>
      <c r="N368" s="216" t="s">
        <v>53</v>
      </c>
      <c r="O368" s="44"/>
      <c r="P368" s="217">
        <f>O368*H368</f>
        <v>0</v>
      </c>
      <c r="Q368" s="217">
        <v>0</v>
      </c>
      <c r="R368" s="217">
        <f>Q368*H368</f>
        <v>0</v>
      </c>
      <c r="S368" s="217">
        <v>0</v>
      </c>
      <c r="T368" s="218">
        <f>S368*H368</f>
        <v>0</v>
      </c>
      <c r="AR368" s="25" t="s">
        <v>128</v>
      </c>
      <c r="AT368" s="25" t="s">
        <v>252</v>
      </c>
      <c r="AU368" s="25" t="s">
        <v>92</v>
      </c>
      <c r="AY368" s="25" t="s">
        <v>250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5" t="s">
        <v>45</v>
      </c>
      <c r="BK368" s="219">
        <f>ROUND(I368*H368,2)</f>
        <v>0</v>
      </c>
      <c r="BL368" s="25" t="s">
        <v>128</v>
      </c>
      <c r="BM368" s="25" t="s">
        <v>562</v>
      </c>
    </row>
    <row r="369" spans="2:65" s="12" customFormat="1">
      <c r="B369" s="220"/>
      <c r="C369" s="221"/>
      <c r="D369" s="222" t="s">
        <v>257</v>
      </c>
      <c r="E369" s="223" t="s">
        <v>81</v>
      </c>
      <c r="F369" s="224" t="s">
        <v>563</v>
      </c>
      <c r="G369" s="221"/>
      <c r="H369" s="225" t="s">
        <v>81</v>
      </c>
      <c r="I369" s="226"/>
      <c r="J369" s="221"/>
      <c r="K369" s="221"/>
      <c r="L369" s="227"/>
      <c r="M369" s="228"/>
      <c r="N369" s="229"/>
      <c r="O369" s="229"/>
      <c r="P369" s="229"/>
      <c r="Q369" s="229"/>
      <c r="R369" s="229"/>
      <c r="S369" s="229"/>
      <c r="T369" s="230"/>
      <c r="AT369" s="231" t="s">
        <v>257</v>
      </c>
      <c r="AU369" s="231" t="s">
        <v>92</v>
      </c>
      <c r="AV369" s="12" t="s">
        <v>45</v>
      </c>
      <c r="AW369" s="12" t="s">
        <v>44</v>
      </c>
      <c r="AX369" s="12" t="s">
        <v>83</v>
      </c>
      <c r="AY369" s="231" t="s">
        <v>250</v>
      </c>
    </row>
    <row r="370" spans="2:65" s="12" customFormat="1">
      <c r="B370" s="220"/>
      <c r="C370" s="221"/>
      <c r="D370" s="222" t="s">
        <v>257</v>
      </c>
      <c r="E370" s="223" t="s">
        <v>81</v>
      </c>
      <c r="F370" s="224" t="s">
        <v>564</v>
      </c>
      <c r="G370" s="221"/>
      <c r="H370" s="225" t="s">
        <v>81</v>
      </c>
      <c r="I370" s="226"/>
      <c r="J370" s="221"/>
      <c r="K370" s="221"/>
      <c r="L370" s="227"/>
      <c r="M370" s="228"/>
      <c r="N370" s="229"/>
      <c r="O370" s="229"/>
      <c r="P370" s="229"/>
      <c r="Q370" s="229"/>
      <c r="R370" s="229"/>
      <c r="S370" s="229"/>
      <c r="T370" s="230"/>
      <c r="AT370" s="231" t="s">
        <v>257</v>
      </c>
      <c r="AU370" s="231" t="s">
        <v>92</v>
      </c>
      <c r="AV370" s="12" t="s">
        <v>45</v>
      </c>
      <c r="AW370" s="12" t="s">
        <v>44</v>
      </c>
      <c r="AX370" s="12" t="s">
        <v>83</v>
      </c>
      <c r="AY370" s="231" t="s">
        <v>250</v>
      </c>
    </row>
    <row r="371" spans="2:65" s="12" customFormat="1">
      <c r="B371" s="220"/>
      <c r="C371" s="221"/>
      <c r="D371" s="222" t="s">
        <v>257</v>
      </c>
      <c r="E371" s="223" t="s">
        <v>81</v>
      </c>
      <c r="F371" s="224" t="s">
        <v>565</v>
      </c>
      <c r="G371" s="221"/>
      <c r="H371" s="225" t="s">
        <v>81</v>
      </c>
      <c r="I371" s="226"/>
      <c r="J371" s="221"/>
      <c r="K371" s="221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257</v>
      </c>
      <c r="AU371" s="231" t="s">
        <v>92</v>
      </c>
      <c r="AV371" s="12" t="s">
        <v>45</v>
      </c>
      <c r="AW371" s="12" t="s">
        <v>44</v>
      </c>
      <c r="AX371" s="12" t="s">
        <v>83</v>
      </c>
      <c r="AY371" s="231" t="s">
        <v>250</v>
      </c>
    </row>
    <row r="372" spans="2:65" s="13" customFormat="1">
      <c r="B372" s="232"/>
      <c r="C372" s="233"/>
      <c r="D372" s="222" t="s">
        <v>257</v>
      </c>
      <c r="E372" s="234" t="s">
        <v>81</v>
      </c>
      <c r="F372" s="235" t="s">
        <v>566</v>
      </c>
      <c r="G372" s="233"/>
      <c r="H372" s="236">
        <v>2207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AT372" s="242" t="s">
        <v>257</v>
      </c>
      <c r="AU372" s="242" t="s">
        <v>92</v>
      </c>
      <c r="AV372" s="13" t="s">
        <v>92</v>
      </c>
      <c r="AW372" s="13" t="s">
        <v>44</v>
      </c>
      <c r="AX372" s="13" t="s">
        <v>45</v>
      </c>
      <c r="AY372" s="242" t="s">
        <v>250</v>
      </c>
    </row>
    <row r="373" spans="2:65" s="11" customFormat="1" ht="29.85" customHeight="1">
      <c r="B373" s="191"/>
      <c r="C373" s="192"/>
      <c r="D373" s="205" t="s">
        <v>82</v>
      </c>
      <c r="E373" s="206" t="s">
        <v>92</v>
      </c>
      <c r="F373" s="206" t="s">
        <v>567</v>
      </c>
      <c r="G373" s="192"/>
      <c r="H373" s="192"/>
      <c r="I373" s="195"/>
      <c r="J373" s="207">
        <f>BK373</f>
        <v>0</v>
      </c>
      <c r="K373" s="192"/>
      <c r="L373" s="197"/>
      <c r="M373" s="198"/>
      <c r="N373" s="199"/>
      <c r="O373" s="199"/>
      <c r="P373" s="200">
        <f>SUM(P374:P418)</f>
        <v>0</v>
      </c>
      <c r="Q373" s="199"/>
      <c r="R373" s="200">
        <f>SUM(R374:R418)</f>
        <v>8.6684249999999992</v>
      </c>
      <c r="S373" s="199"/>
      <c r="T373" s="201">
        <f>SUM(T374:T418)</f>
        <v>0</v>
      </c>
      <c r="AR373" s="202" t="s">
        <v>45</v>
      </c>
      <c r="AT373" s="203" t="s">
        <v>82</v>
      </c>
      <c r="AU373" s="203" t="s">
        <v>45</v>
      </c>
      <c r="AY373" s="202" t="s">
        <v>250</v>
      </c>
      <c r="BK373" s="204">
        <f>SUM(BK374:BK418)</f>
        <v>0</v>
      </c>
    </row>
    <row r="374" spans="2:65" s="1" customFormat="1" ht="22.5" customHeight="1">
      <c r="B374" s="43"/>
      <c r="C374" s="208" t="s">
        <v>568</v>
      </c>
      <c r="D374" s="208" t="s">
        <v>252</v>
      </c>
      <c r="E374" s="209" t="s">
        <v>569</v>
      </c>
      <c r="F374" s="210" t="s">
        <v>570</v>
      </c>
      <c r="G374" s="211" t="s">
        <v>276</v>
      </c>
      <c r="H374" s="212">
        <v>3.4169999999999998</v>
      </c>
      <c r="I374" s="213"/>
      <c r="J374" s="214">
        <f>ROUND(I374*H374,2)</f>
        <v>0</v>
      </c>
      <c r="K374" s="210" t="s">
        <v>81</v>
      </c>
      <c r="L374" s="63"/>
      <c r="M374" s="215" t="s">
        <v>81</v>
      </c>
      <c r="N374" s="216" t="s">
        <v>53</v>
      </c>
      <c r="O374" s="44"/>
      <c r="P374" s="217">
        <f>O374*H374</f>
        <v>0</v>
      </c>
      <c r="Q374" s="217">
        <v>0</v>
      </c>
      <c r="R374" s="217">
        <f>Q374*H374</f>
        <v>0</v>
      </c>
      <c r="S374" s="217">
        <v>0</v>
      </c>
      <c r="T374" s="218">
        <f>S374*H374</f>
        <v>0</v>
      </c>
      <c r="AR374" s="25" t="s">
        <v>128</v>
      </c>
      <c r="AT374" s="25" t="s">
        <v>252</v>
      </c>
      <c r="AU374" s="25" t="s">
        <v>92</v>
      </c>
      <c r="AY374" s="25" t="s">
        <v>250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25" t="s">
        <v>45</v>
      </c>
      <c r="BK374" s="219">
        <f>ROUND(I374*H374,2)</f>
        <v>0</v>
      </c>
      <c r="BL374" s="25" t="s">
        <v>128</v>
      </c>
      <c r="BM374" s="25" t="s">
        <v>571</v>
      </c>
    </row>
    <row r="375" spans="2:65" s="12" customFormat="1">
      <c r="B375" s="220"/>
      <c r="C375" s="221"/>
      <c r="D375" s="222" t="s">
        <v>257</v>
      </c>
      <c r="E375" s="223" t="s">
        <v>81</v>
      </c>
      <c r="F375" s="224" t="s">
        <v>572</v>
      </c>
      <c r="G375" s="221"/>
      <c r="H375" s="225" t="s">
        <v>81</v>
      </c>
      <c r="I375" s="226"/>
      <c r="J375" s="221"/>
      <c r="K375" s="221"/>
      <c r="L375" s="227"/>
      <c r="M375" s="228"/>
      <c r="N375" s="229"/>
      <c r="O375" s="229"/>
      <c r="P375" s="229"/>
      <c r="Q375" s="229"/>
      <c r="R375" s="229"/>
      <c r="S375" s="229"/>
      <c r="T375" s="230"/>
      <c r="AT375" s="231" t="s">
        <v>257</v>
      </c>
      <c r="AU375" s="231" t="s">
        <v>92</v>
      </c>
      <c r="AV375" s="12" t="s">
        <v>45</v>
      </c>
      <c r="AW375" s="12" t="s">
        <v>44</v>
      </c>
      <c r="AX375" s="12" t="s">
        <v>83</v>
      </c>
      <c r="AY375" s="231" t="s">
        <v>250</v>
      </c>
    </row>
    <row r="376" spans="2:65" s="12" customFormat="1">
      <c r="B376" s="220"/>
      <c r="C376" s="221"/>
      <c r="D376" s="222" t="s">
        <v>257</v>
      </c>
      <c r="E376" s="223" t="s">
        <v>81</v>
      </c>
      <c r="F376" s="224" t="s">
        <v>573</v>
      </c>
      <c r="G376" s="221"/>
      <c r="H376" s="225" t="s">
        <v>81</v>
      </c>
      <c r="I376" s="226"/>
      <c r="J376" s="221"/>
      <c r="K376" s="221"/>
      <c r="L376" s="227"/>
      <c r="M376" s="228"/>
      <c r="N376" s="229"/>
      <c r="O376" s="229"/>
      <c r="P376" s="229"/>
      <c r="Q376" s="229"/>
      <c r="R376" s="229"/>
      <c r="S376" s="229"/>
      <c r="T376" s="230"/>
      <c r="AT376" s="231" t="s">
        <v>257</v>
      </c>
      <c r="AU376" s="231" t="s">
        <v>92</v>
      </c>
      <c r="AV376" s="12" t="s">
        <v>45</v>
      </c>
      <c r="AW376" s="12" t="s">
        <v>44</v>
      </c>
      <c r="AX376" s="12" t="s">
        <v>83</v>
      </c>
      <c r="AY376" s="231" t="s">
        <v>250</v>
      </c>
    </row>
    <row r="377" spans="2:65" s="12" customFormat="1">
      <c r="B377" s="220"/>
      <c r="C377" s="221"/>
      <c r="D377" s="222" t="s">
        <v>257</v>
      </c>
      <c r="E377" s="223" t="s">
        <v>81</v>
      </c>
      <c r="F377" s="224" t="s">
        <v>574</v>
      </c>
      <c r="G377" s="221"/>
      <c r="H377" s="225" t="s">
        <v>81</v>
      </c>
      <c r="I377" s="226"/>
      <c r="J377" s="221"/>
      <c r="K377" s="221"/>
      <c r="L377" s="227"/>
      <c r="M377" s="228"/>
      <c r="N377" s="229"/>
      <c r="O377" s="229"/>
      <c r="P377" s="229"/>
      <c r="Q377" s="229"/>
      <c r="R377" s="229"/>
      <c r="S377" s="229"/>
      <c r="T377" s="230"/>
      <c r="AT377" s="231" t="s">
        <v>257</v>
      </c>
      <c r="AU377" s="231" t="s">
        <v>92</v>
      </c>
      <c r="AV377" s="12" t="s">
        <v>45</v>
      </c>
      <c r="AW377" s="12" t="s">
        <v>44</v>
      </c>
      <c r="AX377" s="12" t="s">
        <v>83</v>
      </c>
      <c r="AY377" s="231" t="s">
        <v>250</v>
      </c>
    </row>
    <row r="378" spans="2:65" s="13" customFormat="1">
      <c r="B378" s="232"/>
      <c r="C378" s="233"/>
      <c r="D378" s="222" t="s">
        <v>257</v>
      </c>
      <c r="E378" s="234" t="s">
        <v>81</v>
      </c>
      <c r="F378" s="235" t="s">
        <v>363</v>
      </c>
      <c r="G378" s="233"/>
      <c r="H378" s="236">
        <v>7.5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AT378" s="242" t="s">
        <v>257</v>
      </c>
      <c r="AU378" s="242" t="s">
        <v>92</v>
      </c>
      <c r="AV378" s="13" t="s">
        <v>92</v>
      </c>
      <c r="AW378" s="13" t="s">
        <v>44</v>
      </c>
      <c r="AX378" s="13" t="s">
        <v>83</v>
      </c>
      <c r="AY378" s="242" t="s">
        <v>250</v>
      </c>
    </row>
    <row r="379" spans="2:65" s="12" customFormat="1">
      <c r="B379" s="220"/>
      <c r="C379" s="221"/>
      <c r="D379" s="222" t="s">
        <v>257</v>
      </c>
      <c r="E379" s="223" t="s">
        <v>81</v>
      </c>
      <c r="F379" s="224" t="s">
        <v>575</v>
      </c>
      <c r="G379" s="221"/>
      <c r="H379" s="225" t="s">
        <v>81</v>
      </c>
      <c r="I379" s="226"/>
      <c r="J379" s="221"/>
      <c r="K379" s="221"/>
      <c r="L379" s="227"/>
      <c r="M379" s="228"/>
      <c r="N379" s="229"/>
      <c r="O379" s="229"/>
      <c r="P379" s="229"/>
      <c r="Q379" s="229"/>
      <c r="R379" s="229"/>
      <c r="S379" s="229"/>
      <c r="T379" s="230"/>
      <c r="AT379" s="231" t="s">
        <v>257</v>
      </c>
      <c r="AU379" s="231" t="s">
        <v>92</v>
      </c>
      <c r="AV379" s="12" t="s">
        <v>45</v>
      </c>
      <c r="AW379" s="12" t="s">
        <v>44</v>
      </c>
      <c r="AX379" s="12" t="s">
        <v>83</v>
      </c>
      <c r="AY379" s="231" t="s">
        <v>250</v>
      </c>
    </row>
    <row r="380" spans="2:65" s="13" customFormat="1">
      <c r="B380" s="232"/>
      <c r="C380" s="233"/>
      <c r="D380" s="222" t="s">
        <v>257</v>
      </c>
      <c r="E380" s="234" t="s">
        <v>81</v>
      </c>
      <c r="F380" s="235" t="s">
        <v>576</v>
      </c>
      <c r="G380" s="233"/>
      <c r="H380" s="236">
        <v>-0.28499999999999998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AT380" s="242" t="s">
        <v>257</v>
      </c>
      <c r="AU380" s="242" t="s">
        <v>92</v>
      </c>
      <c r="AV380" s="13" t="s">
        <v>92</v>
      </c>
      <c r="AW380" s="13" t="s">
        <v>44</v>
      </c>
      <c r="AX380" s="13" t="s">
        <v>83</v>
      </c>
      <c r="AY380" s="242" t="s">
        <v>250</v>
      </c>
    </row>
    <row r="381" spans="2:65" s="13" customFormat="1">
      <c r="B381" s="232"/>
      <c r="C381" s="233"/>
      <c r="D381" s="222" t="s">
        <v>257</v>
      </c>
      <c r="E381" s="234" t="s">
        <v>81</v>
      </c>
      <c r="F381" s="235" t="s">
        <v>577</v>
      </c>
      <c r="G381" s="233"/>
      <c r="H381" s="236">
        <v>-4.5</v>
      </c>
      <c r="I381" s="237"/>
      <c r="J381" s="233"/>
      <c r="K381" s="233"/>
      <c r="L381" s="238"/>
      <c r="M381" s="239"/>
      <c r="N381" s="240"/>
      <c r="O381" s="240"/>
      <c r="P381" s="240"/>
      <c r="Q381" s="240"/>
      <c r="R381" s="240"/>
      <c r="S381" s="240"/>
      <c r="T381" s="241"/>
      <c r="AT381" s="242" t="s">
        <v>257</v>
      </c>
      <c r="AU381" s="242" t="s">
        <v>92</v>
      </c>
      <c r="AV381" s="13" t="s">
        <v>92</v>
      </c>
      <c r="AW381" s="13" t="s">
        <v>44</v>
      </c>
      <c r="AX381" s="13" t="s">
        <v>83</v>
      </c>
      <c r="AY381" s="242" t="s">
        <v>250</v>
      </c>
    </row>
    <row r="382" spans="2:65" s="14" customFormat="1">
      <c r="B382" s="243"/>
      <c r="C382" s="244"/>
      <c r="D382" s="222" t="s">
        <v>257</v>
      </c>
      <c r="E382" s="245" t="s">
        <v>81</v>
      </c>
      <c r="F382" s="246" t="s">
        <v>578</v>
      </c>
      <c r="G382" s="244"/>
      <c r="H382" s="247">
        <v>2.7149999999999999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AT382" s="253" t="s">
        <v>257</v>
      </c>
      <c r="AU382" s="253" t="s">
        <v>92</v>
      </c>
      <c r="AV382" s="14" t="s">
        <v>100</v>
      </c>
      <c r="AW382" s="14" t="s">
        <v>44</v>
      </c>
      <c r="AX382" s="14" t="s">
        <v>83</v>
      </c>
      <c r="AY382" s="253" t="s">
        <v>250</v>
      </c>
    </row>
    <row r="383" spans="2:65" s="12" customFormat="1">
      <c r="B383" s="220"/>
      <c r="C383" s="221"/>
      <c r="D383" s="222" t="s">
        <v>257</v>
      </c>
      <c r="E383" s="223" t="s">
        <v>81</v>
      </c>
      <c r="F383" s="224" t="s">
        <v>364</v>
      </c>
      <c r="G383" s="221"/>
      <c r="H383" s="225" t="s">
        <v>81</v>
      </c>
      <c r="I383" s="226"/>
      <c r="J383" s="221"/>
      <c r="K383" s="221"/>
      <c r="L383" s="227"/>
      <c r="M383" s="228"/>
      <c r="N383" s="229"/>
      <c r="O383" s="229"/>
      <c r="P383" s="229"/>
      <c r="Q383" s="229"/>
      <c r="R383" s="229"/>
      <c r="S383" s="229"/>
      <c r="T383" s="230"/>
      <c r="AT383" s="231" t="s">
        <v>257</v>
      </c>
      <c r="AU383" s="231" t="s">
        <v>92</v>
      </c>
      <c r="AV383" s="12" t="s">
        <v>45</v>
      </c>
      <c r="AW383" s="12" t="s">
        <v>44</v>
      </c>
      <c r="AX383" s="12" t="s">
        <v>83</v>
      </c>
      <c r="AY383" s="231" t="s">
        <v>250</v>
      </c>
    </row>
    <row r="384" spans="2:65" s="12" customFormat="1">
      <c r="B384" s="220"/>
      <c r="C384" s="221"/>
      <c r="D384" s="222" t="s">
        <v>257</v>
      </c>
      <c r="E384" s="223" t="s">
        <v>81</v>
      </c>
      <c r="F384" s="224" t="s">
        <v>579</v>
      </c>
      <c r="G384" s="221"/>
      <c r="H384" s="225" t="s">
        <v>81</v>
      </c>
      <c r="I384" s="226"/>
      <c r="J384" s="221"/>
      <c r="K384" s="221"/>
      <c r="L384" s="227"/>
      <c r="M384" s="228"/>
      <c r="N384" s="229"/>
      <c r="O384" s="229"/>
      <c r="P384" s="229"/>
      <c r="Q384" s="229"/>
      <c r="R384" s="229"/>
      <c r="S384" s="229"/>
      <c r="T384" s="230"/>
      <c r="AT384" s="231" t="s">
        <v>257</v>
      </c>
      <c r="AU384" s="231" t="s">
        <v>92</v>
      </c>
      <c r="AV384" s="12" t="s">
        <v>45</v>
      </c>
      <c r="AW384" s="12" t="s">
        <v>44</v>
      </c>
      <c r="AX384" s="12" t="s">
        <v>83</v>
      </c>
      <c r="AY384" s="231" t="s">
        <v>250</v>
      </c>
    </row>
    <row r="385" spans="2:65" s="13" customFormat="1">
      <c r="B385" s="232"/>
      <c r="C385" s="233"/>
      <c r="D385" s="222" t="s">
        <v>257</v>
      </c>
      <c r="E385" s="234" t="s">
        <v>81</v>
      </c>
      <c r="F385" s="235" t="s">
        <v>365</v>
      </c>
      <c r="G385" s="233"/>
      <c r="H385" s="236">
        <v>1.25</v>
      </c>
      <c r="I385" s="237"/>
      <c r="J385" s="233"/>
      <c r="K385" s="233"/>
      <c r="L385" s="238"/>
      <c r="M385" s="239"/>
      <c r="N385" s="240"/>
      <c r="O385" s="240"/>
      <c r="P385" s="240"/>
      <c r="Q385" s="240"/>
      <c r="R385" s="240"/>
      <c r="S385" s="240"/>
      <c r="T385" s="241"/>
      <c r="AT385" s="242" t="s">
        <v>257</v>
      </c>
      <c r="AU385" s="242" t="s">
        <v>92</v>
      </c>
      <c r="AV385" s="13" t="s">
        <v>92</v>
      </c>
      <c r="AW385" s="13" t="s">
        <v>44</v>
      </c>
      <c r="AX385" s="13" t="s">
        <v>83</v>
      </c>
      <c r="AY385" s="242" t="s">
        <v>250</v>
      </c>
    </row>
    <row r="386" spans="2:65" s="13" customFormat="1">
      <c r="B386" s="232"/>
      <c r="C386" s="233"/>
      <c r="D386" s="222" t="s">
        <v>257</v>
      </c>
      <c r="E386" s="234" t="s">
        <v>81</v>
      </c>
      <c r="F386" s="235" t="s">
        <v>580</v>
      </c>
      <c r="G386" s="233"/>
      <c r="H386" s="236">
        <v>-4.8000000000000001E-2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AT386" s="242" t="s">
        <v>257</v>
      </c>
      <c r="AU386" s="242" t="s">
        <v>92</v>
      </c>
      <c r="AV386" s="13" t="s">
        <v>92</v>
      </c>
      <c r="AW386" s="13" t="s">
        <v>44</v>
      </c>
      <c r="AX386" s="13" t="s">
        <v>83</v>
      </c>
      <c r="AY386" s="242" t="s">
        <v>250</v>
      </c>
    </row>
    <row r="387" spans="2:65" s="13" customFormat="1">
      <c r="B387" s="232"/>
      <c r="C387" s="233"/>
      <c r="D387" s="222" t="s">
        <v>257</v>
      </c>
      <c r="E387" s="234" t="s">
        <v>81</v>
      </c>
      <c r="F387" s="235" t="s">
        <v>581</v>
      </c>
      <c r="G387" s="233"/>
      <c r="H387" s="236">
        <v>-0.75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AT387" s="242" t="s">
        <v>257</v>
      </c>
      <c r="AU387" s="242" t="s">
        <v>92</v>
      </c>
      <c r="AV387" s="13" t="s">
        <v>92</v>
      </c>
      <c r="AW387" s="13" t="s">
        <v>44</v>
      </c>
      <c r="AX387" s="13" t="s">
        <v>83</v>
      </c>
      <c r="AY387" s="242" t="s">
        <v>250</v>
      </c>
    </row>
    <row r="388" spans="2:65" s="12" customFormat="1">
      <c r="B388" s="220"/>
      <c r="C388" s="221"/>
      <c r="D388" s="222" t="s">
        <v>257</v>
      </c>
      <c r="E388" s="223" t="s">
        <v>81</v>
      </c>
      <c r="F388" s="224" t="s">
        <v>582</v>
      </c>
      <c r="G388" s="221"/>
      <c r="H388" s="225" t="s">
        <v>81</v>
      </c>
      <c r="I388" s="226"/>
      <c r="J388" s="221"/>
      <c r="K388" s="221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257</v>
      </c>
      <c r="AU388" s="231" t="s">
        <v>92</v>
      </c>
      <c r="AV388" s="12" t="s">
        <v>45</v>
      </c>
      <c r="AW388" s="12" t="s">
        <v>44</v>
      </c>
      <c r="AX388" s="12" t="s">
        <v>83</v>
      </c>
      <c r="AY388" s="231" t="s">
        <v>250</v>
      </c>
    </row>
    <row r="389" spans="2:65" s="13" customFormat="1">
      <c r="B389" s="232"/>
      <c r="C389" s="233"/>
      <c r="D389" s="222" t="s">
        <v>257</v>
      </c>
      <c r="E389" s="234" t="s">
        <v>81</v>
      </c>
      <c r="F389" s="235" t="s">
        <v>366</v>
      </c>
      <c r="G389" s="233"/>
      <c r="H389" s="236">
        <v>0.25</v>
      </c>
      <c r="I389" s="237"/>
      <c r="J389" s="233"/>
      <c r="K389" s="233"/>
      <c r="L389" s="238"/>
      <c r="M389" s="239"/>
      <c r="N389" s="240"/>
      <c r="O389" s="240"/>
      <c r="P389" s="240"/>
      <c r="Q389" s="240"/>
      <c r="R389" s="240"/>
      <c r="S389" s="240"/>
      <c r="T389" s="241"/>
      <c r="AT389" s="242" t="s">
        <v>257</v>
      </c>
      <c r="AU389" s="242" t="s">
        <v>92</v>
      </c>
      <c r="AV389" s="13" t="s">
        <v>92</v>
      </c>
      <c r="AW389" s="13" t="s">
        <v>44</v>
      </c>
      <c r="AX389" s="13" t="s">
        <v>83</v>
      </c>
      <c r="AY389" s="242" t="s">
        <v>250</v>
      </c>
    </row>
    <row r="390" spans="2:65" s="14" customFormat="1">
      <c r="B390" s="243"/>
      <c r="C390" s="244"/>
      <c r="D390" s="222" t="s">
        <v>257</v>
      </c>
      <c r="E390" s="245" t="s">
        <v>81</v>
      </c>
      <c r="F390" s="246" t="s">
        <v>583</v>
      </c>
      <c r="G390" s="244"/>
      <c r="H390" s="247">
        <v>0.70199999999999996</v>
      </c>
      <c r="I390" s="248"/>
      <c r="J390" s="244"/>
      <c r="K390" s="244"/>
      <c r="L390" s="249"/>
      <c r="M390" s="250"/>
      <c r="N390" s="251"/>
      <c r="O390" s="251"/>
      <c r="P390" s="251"/>
      <c r="Q390" s="251"/>
      <c r="R390" s="251"/>
      <c r="S390" s="251"/>
      <c r="T390" s="252"/>
      <c r="AT390" s="253" t="s">
        <v>257</v>
      </c>
      <c r="AU390" s="253" t="s">
        <v>92</v>
      </c>
      <c r="AV390" s="14" t="s">
        <v>100</v>
      </c>
      <c r="AW390" s="14" t="s">
        <v>44</v>
      </c>
      <c r="AX390" s="14" t="s">
        <v>83</v>
      </c>
      <c r="AY390" s="253" t="s">
        <v>250</v>
      </c>
    </row>
    <row r="391" spans="2:65" s="15" customFormat="1">
      <c r="B391" s="254"/>
      <c r="C391" s="255"/>
      <c r="D391" s="256" t="s">
        <v>257</v>
      </c>
      <c r="E391" s="257" t="s">
        <v>81</v>
      </c>
      <c r="F391" s="258" t="s">
        <v>273</v>
      </c>
      <c r="G391" s="255"/>
      <c r="H391" s="259">
        <v>3.4169999999999998</v>
      </c>
      <c r="I391" s="260"/>
      <c r="J391" s="255"/>
      <c r="K391" s="255"/>
      <c r="L391" s="261"/>
      <c r="M391" s="262"/>
      <c r="N391" s="263"/>
      <c r="O391" s="263"/>
      <c r="P391" s="263"/>
      <c r="Q391" s="263"/>
      <c r="R391" s="263"/>
      <c r="S391" s="263"/>
      <c r="T391" s="264"/>
      <c r="AT391" s="265" t="s">
        <v>257</v>
      </c>
      <c r="AU391" s="265" t="s">
        <v>92</v>
      </c>
      <c r="AV391" s="15" t="s">
        <v>128</v>
      </c>
      <c r="AW391" s="15" t="s">
        <v>44</v>
      </c>
      <c r="AX391" s="15" t="s">
        <v>45</v>
      </c>
      <c r="AY391" s="265" t="s">
        <v>250</v>
      </c>
    </row>
    <row r="392" spans="2:65" s="1" customFormat="1" ht="31.5" customHeight="1">
      <c r="B392" s="43"/>
      <c r="C392" s="208" t="s">
        <v>584</v>
      </c>
      <c r="D392" s="208" t="s">
        <v>252</v>
      </c>
      <c r="E392" s="209" t="s">
        <v>585</v>
      </c>
      <c r="F392" s="210" t="s">
        <v>586</v>
      </c>
      <c r="G392" s="211" t="s">
        <v>255</v>
      </c>
      <c r="H392" s="212">
        <v>76.680000000000007</v>
      </c>
      <c r="I392" s="213"/>
      <c r="J392" s="214">
        <f>ROUND(I392*H392,2)</f>
        <v>0</v>
      </c>
      <c r="K392" s="210" t="s">
        <v>277</v>
      </c>
      <c r="L392" s="63"/>
      <c r="M392" s="215" t="s">
        <v>81</v>
      </c>
      <c r="N392" s="216" t="s">
        <v>53</v>
      </c>
      <c r="O392" s="44"/>
      <c r="P392" s="217">
        <f>O392*H392</f>
        <v>0</v>
      </c>
      <c r="Q392" s="217">
        <v>3.1E-4</v>
      </c>
      <c r="R392" s="217">
        <f>Q392*H392</f>
        <v>2.3770800000000002E-2</v>
      </c>
      <c r="S392" s="217">
        <v>0</v>
      </c>
      <c r="T392" s="218">
        <f>S392*H392</f>
        <v>0</v>
      </c>
      <c r="AR392" s="25" t="s">
        <v>128</v>
      </c>
      <c r="AT392" s="25" t="s">
        <v>252</v>
      </c>
      <c r="AU392" s="25" t="s">
        <v>92</v>
      </c>
      <c r="AY392" s="25" t="s">
        <v>250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5" t="s">
        <v>45</v>
      </c>
      <c r="BK392" s="219">
        <f>ROUND(I392*H392,2)</f>
        <v>0</v>
      </c>
      <c r="BL392" s="25" t="s">
        <v>128</v>
      </c>
      <c r="BM392" s="25" t="s">
        <v>587</v>
      </c>
    </row>
    <row r="393" spans="2:65" s="12" customFormat="1">
      <c r="B393" s="220"/>
      <c r="C393" s="221"/>
      <c r="D393" s="222" t="s">
        <v>257</v>
      </c>
      <c r="E393" s="223" t="s">
        <v>81</v>
      </c>
      <c r="F393" s="224" t="s">
        <v>588</v>
      </c>
      <c r="G393" s="221"/>
      <c r="H393" s="225" t="s">
        <v>81</v>
      </c>
      <c r="I393" s="226"/>
      <c r="J393" s="221"/>
      <c r="K393" s="221"/>
      <c r="L393" s="227"/>
      <c r="M393" s="228"/>
      <c r="N393" s="229"/>
      <c r="O393" s="229"/>
      <c r="P393" s="229"/>
      <c r="Q393" s="229"/>
      <c r="R393" s="229"/>
      <c r="S393" s="229"/>
      <c r="T393" s="230"/>
      <c r="AT393" s="231" t="s">
        <v>257</v>
      </c>
      <c r="AU393" s="231" t="s">
        <v>92</v>
      </c>
      <c r="AV393" s="12" t="s">
        <v>45</v>
      </c>
      <c r="AW393" s="12" t="s">
        <v>44</v>
      </c>
      <c r="AX393" s="12" t="s">
        <v>83</v>
      </c>
      <c r="AY393" s="231" t="s">
        <v>250</v>
      </c>
    </row>
    <row r="394" spans="2:65" s="13" customFormat="1">
      <c r="B394" s="232"/>
      <c r="C394" s="233"/>
      <c r="D394" s="222" t="s">
        <v>257</v>
      </c>
      <c r="E394" s="234" t="s">
        <v>81</v>
      </c>
      <c r="F394" s="235" t="s">
        <v>589</v>
      </c>
      <c r="G394" s="233"/>
      <c r="H394" s="236">
        <v>61.5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AT394" s="242" t="s">
        <v>257</v>
      </c>
      <c r="AU394" s="242" t="s">
        <v>92</v>
      </c>
      <c r="AV394" s="13" t="s">
        <v>92</v>
      </c>
      <c r="AW394" s="13" t="s">
        <v>44</v>
      </c>
      <c r="AX394" s="13" t="s">
        <v>83</v>
      </c>
      <c r="AY394" s="242" t="s">
        <v>250</v>
      </c>
    </row>
    <row r="395" spans="2:65" s="14" customFormat="1">
      <c r="B395" s="243"/>
      <c r="C395" s="244"/>
      <c r="D395" s="222" t="s">
        <v>257</v>
      </c>
      <c r="E395" s="245" t="s">
        <v>202</v>
      </c>
      <c r="F395" s="246" t="s">
        <v>272</v>
      </c>
      <c r="G395" s="244"/>
      <c r="H395" s="247">
        <v>61.5</v>
      </c>
      <c r="I395" s="248"/>
      <c r="J395" s="244"/>
      <c r="K395" s="244"/>
      <c r="L395" s="249"/>
      <c r="M395" s="250"/>
      <c r="N395" s="251"/>
      <c r="O395" s="251"/>
      <c r="P395" s="251"/>
      <c r="Q395" s="251"/>
      <c r="R395" s="251"/>
      <c r="S395" s="251"/>
      <c r="T395" s="252"/>
      <c r="AT395" s="253" t="s">
        <v>257</v>
      </c>
      <c r="AU395" s="253" t="s">
        <v>92</v>
      </c>
      <c r="AV395" s="14" t="s">
        <v>100</v>
      </c>
      <c r="AW395" s="14" t="s">
        <v>44</v>
      </c>
      <c r="AX395" s="14" t="s">
        <v>83</v>
      </c>
      <c r="AY395" s="253" t="s">
        <v>250</v>
      </c>
    </row>
    <row r="396" spans="2:65" s="12" customFormat="1">
      <c r="B396" s="220"/>
      <c r="C396" s="221"/>
      <c r="D396" s="222" t="s">
        <v>257</v>
      </c>
      <c r="E396" s="223" t="s">
        <v>81</v>
      </c>
      <c r="F396" s="224" t="s">
        <v>590</v>
      </c>
      <c r="G396" s="221"/>
      <c r="H396" s="225" t="s">
        <v>81</v>
      </c>
      <c r="I396" s="226"/>
      <c r="J396" s="221"/>
      <c r="K396" s="221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257</v>
      </c>
      <c r="AU396" s="231" t="s">
        <v>92</v>
      </c>
      <c r="AV396" s="12" t="s">
        <v>45</v>
      </c>
      <c r="AW396" s="12" t="s">
        <v>44</v>
      </c>
      <c r="AX396" s="12" t="s">
        <v>83</v>
      </c>
      <c r="AY396" s="231" t="s">
        <v>250</v>
      </c>
    </row>
    <row r="397" spans="2:65" s="13" customFormat="1">
      <c r="B397" s="232"/>
      <c r="C397" s="233"/>
      <c r="D397" s="222" t="s">
        <v>257</v>
      </c>
      <c r="E397" s="234" t="s">
        <v>81</v>
      </c>
      <c r="F397" s="235" t="s">
        <v>591</v>
      </c>
      <c r="G397" s="233"/>
      <c r="H397" s="236">
        <v>12</v>
      </c>
      <c r="I397" s="237"/>
      <c r="J397" s="233"/>
      <c r="K397" s="233"/>
      <c r="L397" s="238"/>
      <c r="M397" s="239"/>
      <c r="N397" s="240"/>
      <c r="O397" s="240"/>
      <c r="P397" s="240"/>
      <c r="Q397" s="240"/>
      <c r="R397" s="240"/>
      <c r="S397" s="240"/>
      <c r="T397" s="241"/>
      <c r="AT397" s="242" t="s">
        <v>257</v>
      </c>
      <c r="AU397" s="242" t="s">
        <v>92</v>
      </c>
      <c r="AV397" s="13" t="s">
        <v>92</v>
      </c>
      <c r="AW397" s="13" t="s">
        <v>44</v>
      </c>
      <c r="AX397" s="13" t="s">
        <v>83</v>
      </c>
      <c r="AY397" s="242" t="s">
        <v>250</v>
      </c>
    </row>
    <row r="398" spans="2:65" s="13" customFormat="1">
      <c r="B398" s="232"/>
      <c r="C398" s="233"/>
      <c r="D398" s="222" t="s">
        <v>257</v>
      </c>
      <c r="E398" s="234" t="s">
        <v>81</v>
      </c>
      <c r="F398" s="235" t="s">
        <v>592</v>
      </c>
      <c r="G398" s="233"/>
      <c r="H398" s="236">
        <v>3.18</v>
      </c>
      <c r="I398" s="237"/>
      <c r="J398" s="233"/>
      <c r="K398" s="233"/>
      <c r="L398" s="238"/>
      <c r="M398" s="239"/>
      <c r="N398" s="240"/>
      <c r="O398" s="240"/>
      <c r="P398" s="240"/>
      <c r="Q398" s="240"/>
      <c r="R398" s="240"/>
      <c r="S398" s="240"/>
      <c r="T398" s="241"/>
      <c r="AT398" s="242" t="s">
        <v>257</v>
      </c>
      <c r="AU398" s="242" t="s">
        <v>92</v>
      </c>
      <c r="AV398" s="13" t="s">
        <v>92</v>
      </c>
      <c r="AW398" s="13" t="s">
        <v>44</v>
      </c>
      <c r="AX398" s="13" t="s">
        <v>83</v>
      </c>
      <c r="AY398" s="242" t="s">
        <v>250</v>
      </c>
    </row>
    <row r="399" spans="2:65" s="14" customFormat="1">
      <c r="B399" s="243"/>
      <c r="C399" s="244"/>
      <c r="D399" s="222" t="s">
        <v>257</v>
      </c>
      <c r="E399" s="245" t="s">
        <v>204</v>
      </c>
      <c r="F399" s="246" t="s">
        <v>272</v>
      </c>
      <c r="G399" s="244"/>
      <c r="H399" s="247">
        <v>15.18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AT399" s="253" t="s">
        <v>257</v>
      </c>
      <c r="AU399" s="253" t="s">
        <v>92</v>
      </c>
      <c r="AV399" s="14" t="s">
        <v>100</v>
      </c>
      <c r="AW399" s="14" t="s">
        <v>44</v>
      </c>
      <c r="AX399" s="14" t="s">
        <v>83</v>
      </c>
      <c r="AY399" s="253" t="s">
        <v>250</v>
      </c>
    </row>
    <row r="400" spans="2:65" s="15" customFormat="1">
      <c r="B400" s="254"/>
      <c r="C400" s="255"/>
      <c r="D400" s="256" t="s">
        <v>257</v>
      </c>
      <c r="E400" s="257" t="s">
        <v>81</v>
      </c>
      <c r="F400" s="258" t="s">
        <v>273</v>
      </c>
      <c r="G400" s="255"/>
      <c r="H400" s="259">
        <v>76.680000000000007</v>
      </c>
      <c r="I400" s="260"/>
      <c r="J400" s="255"/>
      <c r="K400" s="255"/>
      <c r="L400" s="261"/>
      <c r="M400" s="262"/>
      <c r="N400" s="263"/>
      <c r="O400" s="263"/>
      <c r="P400" s="263"/>
      <c r="Q400" s="263"/>
      <c r="R400" s="263"/>
      <c r="S400" s="263"/>
      <c r="T400" s="264"/>
      <c r="AT400" s="265" t="s">
        <v>257</v>
      </c>
      <c r="AU400" s="265" t="s">
        <v>92</v>
      </c>
      <c r="AV400" s="15" t="s">
        <v>128</v>
      </c>
      <c r="AW400" s="15" t="s">
        <v>44</v>
      </c>
      <c r="AX400" s="15" t="s">
        <v>45</v>
      </c>
      <c r="AY400" s="265" t="s">
        <v>250</v>
      </c>
    </row>
    <row r="401" spans="2:65" s="1" customFormat="1" ht="22.5" customHeight="1">
      <c r="B401" s="43"/>
      <c r="C401" s="272" t="s">
        <v>593</v>
      </c>
      <c r="D401" s="272" t="s">
        <v>519</v>
      </c>
      <c r="E401" s="273" t="s">
        <v>594</v>
      </c>
      <c r="F401" s="274" t="s">
        <v>595</v>
      </c>
      <c r="G401" s="275" t="s">
        <v>255</v>
      </c>
      <c r="H401" s="276">
        <v>80.513999999999996</v>
      </c>
      <c r="I401" s="277"/>
      <c r="J401" s="278">
        <f>ROUND(I401*H401,2)</f>
        <v>0</v>
      </c>
      <c r="K401" s="274" t="s">
        <v>81</v>
      </c>
      <c r="L401" s="279"/>
      <c r="M401" s="280" t="s">
        <v>81</v>
      </c>
      <c r="N401" s="281" t="s">
        <v>53</v>
      </c>
      <c r="O401" s="44"/>
      <c r="P401" s="217">
        <f>O401*H401</f>
        <v>0</v>
      </c>
      <c r="Q401" s="217">
        <v>2.9999999999999997E-4</v>
      </c>
      <c r="R401" s="217">
        <f>Q401*H401</f>
        <v>2.4154199999999997E-2</v>
      </c>
      <c r="S401" s="217">
        <v>0</v>
      </c>
      <c r="T401" s="218">
        <f>S401*H401</f>
        <v>0</v>
      </c>
      <c r="AR401" s="25" t="s">
        <v>340</v>
      </c>
      <c r="AT401" s="25" t="s">
        <v>519</v>
      </c>
      <c r="AU401" s="25" t="s">
        <v>92</v>
      </c>
      <c r="AY401" s="25" t="s">
        <v>250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5" t="s">
        <v>45</v>
      </c>
      <c r="BK401" s="219">
        <f>ROUND(I401*H401,2)</f>
        <v>0</v>
      </c>
      <c r="BL401" s="25" t="s">
        <v>128</v>
      </c>
      <c r="BM401" s="25" t="s">
        <v>596</v>
      </c>
    </row>
    <row r="402" spans="2:65" s="12" customFormat="1">
      <c r="B402" s="220"/>
      <c r="C402" s="221"/>
      <c r="D402" s="222" t="s">
        <v>257</v>
      </c>
      <c r="E402" s="223" t="s">
        <v>81</v>
      </c>
      <c r="F402" s="224" t="s">
        <v>588</v>
      </c>
      <c r="G402" s="221"/>
      <c r="H402" s="225" t="s">
        <v>81</v>
      </c>
      <c r="I402" s="226"/>
      <c r="J402" s="221"/>
      <c r="K402" s="221"/>
      <c r="L402" s="227"/>
      <c r="M402" s="228"/>
      <c r="N402" s="229"/>
      <c r="O402" s="229"/>
      <c r="P402" s="229"/>
      <c r="Q402" s="229"/>
      <c r="R402" s="229"/>
      <c r="S402" s="229"/>
      <c r="T402" s="230"/>
      <c r="AT402" s="231" t="s">
        <v>257</v>
      </c>
      <c r="AU402" s="231" t="s">
        <v>92</v>
      </c>
      <c r="AV402" s="12" t="s">
        <v>45</v>
      </c>
      <c r="AW402" s="12" t="s">
        <v>44</v>
      </c>
      <c r="AX402" s="12" t="s">
        <v>83</v>
      </c>
      <c r="AY402" s="231" t="s">
        <v>250</v>
      </c>
    </row>
    <row r="403" spans="2:65" s="13" customFormat="1">
      <c r="B403" s="232"/>
      <c r="C403" s="233"/>
      <c r="D403" s="222" t="s">
        <v>257</v>
      </c>
      <c r="E403" s="234" t="s">
        <v>81</v>
      </c>
      <c r="F403" s="235" t="s">
        <v>597</v>
      </c>
      <c r="G403" s="233"/>
      <c r="H403" s="236">
        <v>64.575000000000003</v>
      </c>
      <c r="I403" s="237"/>
      <c r="J403" s="233"/>
      <c r="K403" s="233"/>
      <c r="L403" s="238"/>
      <c r="M403" s="239"/>
      <c r="N403" s="240"/>
      <c r="O403" s="240"/>
      <c r="P403" s="240"/>
      <c r="Q403" s="240"/>
      <c r="R403" s="240"/>
      <c r="S403" s="240"/>
      <c r="T403" s="241"/>
      <c r="AT403" s="242" t="s">
        <v>257</v>
      </c>
      <c r="AU403" s="242" t="s">
        <v>92</v>
      </c>
      <c r="AV403" s="13" t="s">
        <v>92</v>
      </c>
      <c r="AW403" s="13" t="s">
        <v>44</v>
      </c>
      <c r="AX403" s="13" t="s">
        <v>83</v>
      </c>
      <c r="AY403" s="242" t="s">
        <v>250</v>
      </c>
    </row>
    <row r="404" spans="2:65" s="12" customFormat="1">
      <c r="B404" s="220"/>
      <c r="C404" s="221"/>
      <c r="D404" s="222" t="s">
        <v>257</v>
      </c>
      <c r="E404" s="223" t="s">
        <v>81</v>
      </c>
      <c r="F404" s="224" t="s">
        <v>590</v>
      </c>
      <c r="G404" s="221"/>
      <c r="H404" s="225" t="s">
        <v>81</v>
      </c>
      <c r="I404" s="226"/>
      <c r="J404" s="221"/>
      <c r="K404" s="221"/>
      <c r="L404" s="227"/>
      <c r="M404" s="228"/>
      <c r="N404" s="229"/>
      <c r="O404" s="229"/>
      <c r="P404" s="229"/>
      <c r="Q404" s="229"/>
      <c r="R404" s="229"/>
      <c r="S404" s="229"/>
      <c r="T404" s="230"/>
      <c r="AT404" s="231" t="s">
        <v>257</v>
      </c>
      <c r="AU404" s="231" t="s">
        <v>92</v>
      </c>
      <c r="AV404" s="12" t="s">
        <v>45</v>
      </c>
      <c r="AW404" s="12" t="s">
        <v>44</v>
      </c>
      <c r="AX404" s="12" t="s">
        <v>83</v>
      </c>
      <c r="AY404" s="231" t="s">
        <v>250</v>
      </c>
    </row>
    <row r="405" spans="2:65" s="13" customFormat="1">
      <c r="B405" s="232"/>
      <c r="C405" s="233"/>
      <c r="D405" s="222" t="s">
        <v>257</v>
      </c>
      <c r="E405" s="234" t="s">
        <v>81</v>
      </c>
      <c r="F405" s="235" t="s">
        <v>598</v>
      </c>
      <c r="G405" s="233"/>
      <c r="H405" s="236">
        <v>15.939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AT405" s="242" t="s">
        <v>257</v>
      </c>
      <c r="AU405" s="242" t="s">
        <v>92</v>
      </c>
      <c r="AV405" s="13" t="s">
        <v>92</v>
      </c>
      <c r="AW405" s="13" t="s">
        <v>44</v>
      </c>
      <c r="AX405" s="13" t="s">
        <v>83</v>
      </c>
      <c r="AY405" s="242" t="s">
        <v>250</v>
      </c>
    </row>
    <row r="406" spans="2:65" s="15" customFormat="1">
      <c r="B406" s="254"/>
      <c r="C406" s="255"/>
      <c r="D406" s="256" t="s">
        <v>257</v>
      </c>
      <c r="E406" s="257" t="s">
        <v>81</v>
      </c>
      <c r="F406" s="258" t="s">
        <v>273</v>
      </c>
      <c r="G406" s="255"/>
      <c r="H406" s="259">
        <v>80.513999999999996</v>
      </c>
      <c r="I406" s="260"/>
      <c r="J406" s="255"/>
      <c r="K406" s="255"/>
      <c r="L406" s="261"/>
      <c r="M406" s="262"/>
      <c r="N406" s="263"/>
      <c r="O406" s="263"/>
      <c r="P406" s="263"/>
      <c r="Q406" s="263"/>
      <c r="R406" s="263"/>
      <c r="S406" s="263"/>
      <c r="T406" s="264"/>
      <c r="AT406" s="265" t="s">
        <v>257</v>
      </c>
      <c r="AU406" s="265" t="s">
        <v>92</v>
      </c>
      <c r="AV406" s="15" t="s">
        <v>128</v>
      </c>
      <c r="AW406" s="15" t="s">
        <v>44</v>
      </c>
      <c r="AX406" s="15" t="s">
        <v>45</v>
      </c>
      <c r="AY406" s="265" t="s">
        <v>250</v>
      </c>
    </row>
    <row r="407" spans="2:65" s="1" customFormat="1" ht="22.5" customHeight="1">
      <c r="B407" s="43"/>
      <c r="C407" s="208" t="s">
        <v>599</v>
      </c>
      <c r="D407" s="208" t="s">
        <v>252</v>
      </c>
      <c r="E407" s="209" t="s">
        <v>600</v>
      </c>
      <c r="F407" s="210" t="s">
        <v>601</v>
      </c>
      <c r="G407" s="211" t="s">
        <v>602</v>
      </c>
      <c r="H407" s="212">
        <v>35</v>
      </c>
      <c r="I407" s="213"/>
      <c r="J407" s="214">
        <f>ROUND(I407*H407,2)</f>
        <v>0</v>
      </c>
      <c r="K407" s="210" t="s">
        <v>277</v>
      </c>
      <c r="L407" s="63"/>
      <c r="M407" s="215" t="s">
        <v>81</v>
      </c>
      <c r="N407" s="216" t="s">
        <v>53</v>
      </c>
      <c r="O407" s="44"/>
      <c r="P407" s="217">
        <f>O407*H407</f>
        <v>0</v>
      </c>
      <c r="Q407" s="217">
        <v>0.24629999999999999</v>
      </c>
      <c r="R407" s="217">
        <f>Q407*H407</f>
        <v>8.6204999999999998</v>
      </c>
      <c r="S407" s="217">
        <v>0</v>
      </c>
      <c r="T407" s="218">
        <f>S407*H407</f>
        <v>0</v>
      </c>
      <c r="AR407" s="25" t="s">
        <v>128</v>
      </c>
      <c r="AT407" s="25" t="s">
        <v>252</v>
      </c>
      <c r="AU407" s="25" t="s">
        <v>92</v>
      </c>
      <c r="AY407" s="25" t="s">
        <v>250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5" t="s">
        <v>45</v>
      </c>
      <c r="BK407" s="219">
        <f>ROUND(I407*H407,2)</f>
        <v>0</v>
      </c>
      <c r="BL407" s="25" t="s">
        <v>128</v>
      </c>
      <c r="BM407" s="25" t="s">
        <v>603</v>
      </c>
    </row>
    <row r="408" spans="2:65" s="12" customFormat="1">
      <c r="B408" s="220"/>
      <c r="C408" s="221"/>
      <c r="D408" s="222" t="s">
        <v>257</v>
      </c>
      <c r="E408" s="223" t="s">
        <v>81</v>
      </c>
      <c r="F408" s="224" t="s">
        <v>604</v>
      </c>
      <c r="G408" s="221"/>
      <c r="H408" s="225" t="s">
        <v>81</v>
      </c>
      <c r="I408" s="226"/>
      <c r="J408" s="221"/>
      <c r="K408" s="221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257</v>
      </c>
      <c r="AU408" s="231" t="s">
        <v>92</v>
      </c>
      <c r="AV408" s="12" t="s">
        <v>45</v>
      </c>
      <c r="AW408" s="12" t="s">
        <v>44</v>
      </c>
      <c r="AX408" s="12" t="s">
        <v>83</v>
      </c>
      <c r="AY408" s="231" t="s">
        <v>250</v>
      </c>
    </row>
    <row r="409" spans="2:65" s="14" customFormat="1">
      <c r="B409" s="243"/>
      <c r="C409" s="244"/>
      <c r="D409" s="222" t="s">
        <v>257</v>
      </c>
      <c r="E409" s="245" t="s">
        <v>81</v>
      </c>
      <c r="F409" s="246" t="s">
        <v>272</v>
      </c>
      <c r="G409" s="244"/>
      <c r="H409" s="247">
        <v>0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AT409" s="253" t="s">
        <v>257</v>
      </c>
      <c r="AU409" s="253" t="s">
        <v>92</v>
      </c>
      <c r="AV409" s="14" t="s">
        <v>100</v>
      </c>
      <c r="AW409" s="14" t="s">
        <v>44</v>
      </c>
      <c r="AX409" s="14" t="s">
        <v>83</v>
      </c>
      <c r="AY409" s="253" t="s">
        <v>250</v>
      </c>
    </row>
    <row r="410" spans="2:65" s="12" customFormat="1">
      <c r="B410" s="220"/>
      <c r="C410" s="221"/>
      <c r="D410" s="222" t="s">
        <v>257</v>
      </c>
      <c r="E410" s="223" t="s">
        <v>81</v>
      </c>
      <c r="F410" s="224" t="s">
        <v>605</v>
      </c>
      <c r="G410" s="221"/>
      <c r="H410" s="225" t="s">
        <v>81</v>
      </c>
      <c r="I410" s="226"/>
      <c r="J410" s="221"/>
      <c r="K410" s="221"/>
      <c r="L410" s="227"/>
      <c r="M410" s="228"/>
      <c r="N410" s="229"/>
      <c r="O410" s="229"/>
      <c r="P410" s="229"/>
      <c r="Q410" s="229"/>
      <c r="R410" s="229"/>
      <c r="S410" s="229"/>
      <c r="T410" s="230"/>
      <c r="AT410" s="231" t="s">
        <v>257</v>
      </c>
      <c r="AU410" s="231" t="s">
        <v>92</v>
      </c>
      <c r="AV410" s="12" t="s">
        <v>45</v>
      </c>
      <c r="AW410" s="12" t="s">
        <v>44</v>
      </c>
      <c r="AX410" s="12" t="s">
        <v>83</v>
      </c>
      <c r="AY410" s="231" t="s">
        <v>250</v>
      </c>
    </row>
    <row r="411" spans="2:65" s="13" customFormat="1">
      <c r="B411" s="232"/>
      <c r="C411" s="233"/>
      <c r="D411" s="222" t="s">
        <v>257</v>
      </c>
      <c r="E411" s="234" t="s">
        <v>81</v>
      </c>
      <c r="F411" s="235" t="s">
        <v>606</v>
      </c>
      <c r="G411" s="233"/>
      <c r="H411" s="236">
        <v>30</v>
      </c>
      <c r="I411" s="237"/>
      <c r="J411" s="233"/>
      <c r="K411" s="233"/>
      <c r="L411" s="238"/>
      <c r="M411" s="239"/>
      <c r="N411" s="240"/>
      <c r="O411" s="240"/>
      <c r="P411" s="240"/>
      <c r="Q411" s="240"/>
      <c r="R411" s="240"/>
      <c r="S411" s="240"/>
      <c r="T411" s="241"/>
      <c r="AT411" s="242" t="s">
        <v>257</v>
      </c>
      <c r="AU411" s="242" t="s">
        <v>92</v>
      </c>
      <c r="AV411" s="13" t="s">
        <v>92</v>
      </c>
      <c r="AW411" s="13" t="s">
        <v>44</v>
      </c>
      <c r="AX411" s="13" t="s">
        <v>83</v>
      </c>
      <c r="AY411" s="242" t="s">
        <v>250</v>
      </c>
    </row>
    <row r="412" spans="2:65" s="12" customFormat="1">
      <c r="B412" s="220"/>
      <c r="C412" s="221"/>
      <c r="D412" s="222" t="s">
        <v>257</v>
      </c>
      <c r="E412" s="223" t="s">
        <v>81</v>
      </c>
      <c r="F412" s="224" t="s">
        <v>607</v>
      </c>
      <c r="G412" s="221"/>
      <c r="H412" s="225" t="s">
        <v>81</v>
      </c>
      <c r="I412" s="226"/>
      <c r="J412" s="221"/>
      <c r="K412" s="221"/>
      <c r="L412" s="227"/>
      <c r="M412" s="228"/>
      <c r="N412" s="229"/>
      <c r="O412" s="229"/>
      <c r="P412" s="229"/>
      <c r="Q412" s="229"/>
      <c r="R412" s="229"/>
      <c r="S412" s="229"/>
      <c r="T412" s="230"/>
      <c r="AT412" s="231" t="s">
        <v>257</v>
      </c>
      <c r="AU412" s="231" t="s">
        <v>92</v>
      </c>
      <c r="AV412" s="12" t="s">
        <v>45</v>
      </c>
      <c r="AW412" s="12" t="s">
        <v>44</v>
      </c>
      <c r="AX412" s="12" t="s">
        <v>83</v>
      </c>
      <c r="AY412" s="231" t="s">
        <v>250</v>
      </c>
    </row>
    <row r="413" spans="2:65" s="13" customFormat="1">
      <c r="B413" s="232"/>
      <c r="C413" s="233"/>
      <c r="D413" s="222" t="s">
        <v>257</v>
      </c>
      <c r="E413" s="234" t="s">
        <v>81</v>
      </c>
      <c r="F413" s="235" t="s">
        <v>608</v>
      </c>
      <c r="G413" s="233"/>
      <c r="H413" s="236">
        <v>5</v>
      </c>
      <c r="I413" s="237"/>
      <c r="J413" s="233"/>
      <c r="K413" s="233"/>
      <c r="L413" s="238"/>
      <c r="M413" s="239"/>
      <c r="N413" s="240"/>
      <c r="O413" s="240"/>
      <c r="P413" s="240"/>
      <c r="Q413" s="240"/>
      <c r="R413" s="240"/>
      <c r="S413" s="240"/>
      <c r="T413" s="241"/>
      <c r="AT413" s="242" t="s">
        <v>257</v>
      </c>
      <c r="AU413" s="242" t="s">
        <v>92</v>
      </c>
      <c r="AV413" s="13" t="s">
        <v>92</v>
      </c>
      <c r="AW413" s="13" t="s">
        <v>44</v>
      </c>
      <c r="AX413" s="13" t="s">
        <v>83</v>
      </c>
      <c r="AY413" s="242" t="s">
        <v>250</v>
      </c>
    </row>
    <row r="414" spans="2:65" s="15" customFormat="1">
      <c r="B414" s="254"/>
      <c r="C414" s="255"/>
      <c r="D414" s="256" t="s">
        <v>257</v>
      </c>
      <c r="E414" s="257" t="s">
        <v>81</v>
      </c>
      <c r="F414" s="258" t="s">
        <v>273</v>
      </c>
      <c r="G414" s="255"/>
      <c r="H414" s="259">
        <v>35</v>
      </c>
      <c r="I414" s="260"/>
      <c r="J414" s="255"/>
      <c r="K414" s="255"/>
      <c r="L414" s="261"/>
      <c r="M414" s="262"/>
      <c r="N414" s="263"/>
      <c r="O414" s="263"/>
      <c r="P414" s="263"/>
      <c r="Q414" s="263"/>
      <c r="R414" s="263"/>
      <c r="S414" s="263"/>
      <c r="T414" s="264"/>
      <c r="AT414" s="265" t="s">
        <v>257</v>
      </c>
      <c r="AU414" s="265" t="s">
        <v>92</v>
      </c>
      <c r="AV414" s="15" t="s">
        <v>128</v>
      </c>
      <c r="AW414" s="15" t="s">
        <v>44</v>
      </c>
      <c r="AX414" s="15" t="s">
        <v>45</v>
      </c>
      <c r="AY414" s="265" t="s">
        <v>250</v>
      </c>
    </row>
    <row r="415" spans="2:65" s="1" customFormat="1" ht="22.5" customHeight="1">
      <c r="B415" s="43"/>
      <c r="C415" s="208" t="s">
        <v>609</v>
      </c>
      <c r="D415" s="208" t="s">
        <v>252</v>
      </c>
      <c r="E415" s="209" t="s">
        <v>610</v>
      </c>
      <c r="F415" s="210" t="s">
        <v>611</v>
      </c>
      <c r="G415" s="211" t="s">
        <v>255</v>
      </c>
      <c r="H415" s="212">
        <v>7734.9</v>
      </c>
      <c r="I415" s="213"/>
      <c r="J415" s="214">
        <f>ROUND(I415*H415,2)</f>
        <v>0</v>
      </c>
      <c r="K415" s="210" t="s">
        <v>277</v>
      </c>
      <c r="L415" s="63"/>
      <c r="M415" s="215" t="s">
        <v>81</v>
      </c>
      <c r="N415" s="216" t="s">
        <v>53</v>
      </c>
      <c r="O415" s="44"/>
      <c r="P415" s="217">
        <f>O415*H415</f>
        <v>0</v>
      </c>
      <c r="Q415" s="217">
        <v>0</v>
      </c>
      <c r="R415" s="217">
        <f>Q415*H415</f>
        <v>0</v>
      </c>
      <c r="S415" s="217">
        <v>0</v>
      </c>
      <c r="T415" s="218">
        <f>S415*H415</f>
        <v>0</v>
      </c>
      <c r="AR415" s="25" t="s">
        <v>128</v>
      </c>
      <c r="AT415" s="25" t="s">
        <v>252</v>
      </c>
      <c r="AU415" s="25" t="s">
        <v>92</v>
      </c>
      <c r="AY415" s="25" t="s">
        <v>250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5" t="s">
        <v>45</v>
      </c>
      <c r="BK415" s="219">
        <f>ROUND(I415*H415,2)</f>
        <v>0</v>
      </c>
      <c r="BL415" s="25" t="s">
        <v>128</v>
      </c>
      <c r="BM415" s="25" t="s">
        <v>612</v>
      </c>
    </row>
    <row r="416" spans="2:65" s="12" customFormat="1">
      <c r="B416" s="220"/>
      <c r="C416" s="221"/>
      <c r="D416" s="222" t="s">
        <v>257</v>
      </c>
      <c r="E416" s="223" t="s">
        <v>81</v>
      </c>
      <c r="F416" s="224" t="s">
        <v>613</v>
      </c>
      <c r="G416" s="221"/>
      <c r="H416" s="225" t="s">
        <v>81</v>
      </c>
      <c r="I416" s="226"/>
      <c r="J416" s="221"/>
      <c r="K416" s="221"/>
      <c r="L416" s="227"/>
      <c r="M416" s="228"/>
      <c r="N416" s="229"/>
      <c r="O416" s="229"/>
      <c r="P416" s="229"/>
      <c r="Q416" s="229"/>
      <c r="R416" s="229"/>
      <c r="S416" s="229"/>
      <c r="T416" s="230"/>
      <c r="AT416" s="231" t="s">
        <v>257</v>
      </c>
      <c r="AU416" s="231" t="s">
        <v>92</v>
      </c>
      <c r="AV416" s="12" t="s">
        <v>45</v>
      </c>
      <c r="AW416" s="12" t="s">
        <v>44</v>
      </c>
      <c r="AX416" s="12" t="s">
        <v>83</v>
      </c>
      <c r="AY416" s="231" t="s">
        <v>250</v>
      </c>
    </row>
    <row r="417" spans="2:65" s="12" customFormat="1">
      <c r="B417" s="220"/>
      <c r="C417" s="221"/>
      <c r="D417" s="222" t="s">
        <v>257</v>
      </c>
      <c r="E417" s="223" t="s">
        <v>81</v>
      </c>
      <c r="F417" s="224" t="s">
        <v>614</v>
      </c>
      <c r="G417" s="221"/>
      <c r="H417" s="225" t="s">
        <v>81</v>
      </c>
      <c r="I417" s="226"/>
      <c r="J417" s="221"/>
      <c r="K417" s="221"/>
      <c r="L417" s="227"/>
      <c r="M417" s="228"/>
      <c r="N417" s="229"/>
      <c r="O417" s="229"/>
      <c r="P417" s="229"/>
      <c r="Q417" s="229"/>
      <c r="R417" s="229"/>
      <c r="S417" s="229"/>
      <c r="T417" s="230"/>
      <c r="AT417" s="231" t="s">
        <v>257</v>
      </c>
      <c r="AU417" s="231" t="s">
        <v>92</v>
      </c>
      <c r="AV417" s="12" t="s">
        <v>45</v>
      </c>
      <c r="AW417" s="12" t="s">
        <v>44</v>
      </c>
      <c r="AX417" s="12" t="s">
        <v>83</v>
      </c>
      <c r="AY417" s="231" t="s">
        <v>250</v>
      </c>
    </row>
    <row r="418" spans="2:65" s="13" customFormat="1">
      <c r="B418" s="232"/>
      <c r="C418" s="233"/>
      <c r="D418" s="222" t="s">
        <v>257</v>
      </c>
      <c r="E418" s="234" t="s">
        <v>81</v>
      </c>
      <c r="F418" s="235" t="s">
        <v>615</v>
      </c>
      <c r="G418" s="233"/>
      <c r="H418" s="236">
        <v>7734.9</v>
      </c>
      <c r="I418" s="237"/>
      <c r="J418" s="233"/>
      <c r="K418" s="233"/>
      <c r="L418" s="238"/>
      <c r="M418" s="239"/>
      <c r="N418" s="240"/>
      <c r="O418" s="240"/>
      <c r="P418" s="240"/>
      <c r="Q418" s="240"/>
      <c r="R418" s="240"/>
      <c r="S418" s="240"/>
      <c r="T418" s="241"/>
      <c r="AT418" s="242" t="s">
        <v>257</v>
      </c>
      <c r="AU418" s="242" t="s">
        <v>92</v>
      </c>
      <c r="AV418" s="13" t="s">
        <v>92</v>
      </c>
      <c r="AW418" s="13" t="s">
        <v>44</v>
      </c>
      <c r="AX418" s="13" t="s">
        <v>45</v>
      </c>
      <c r="AY418" s="242" t="s">
        <v>250</v>
      </c>
    </row>
    <row r="419" spans="2:65" s="11" customFormat="1" ht="29.85" customHeight="1">
      <c r="B419" s="191"/>
      <c r="C419" s="192"/>
      <c r="D419" s="205" t="s">
        <v>82</v>
      </c>
      <c r="E419" s="206" t="s">
        <v>128</v>
      </c>
      <c r="F419" s="206" t="s">
        <v>616</v>
      </c>
      <c r="G419" s="192"/>
      <c r="H419" s="192"/>
      <c r="I419" s="195"/>
      <c r="J419" s="207">
        <f>BK419</f>
        <v>0</v>
      </c>
      <c r="K419" s="192"/>
      <c r="L419" s="197"/>
      <c r="M419" s="198"/>
      <c r="N419" s="199"/>
      <c r="O419" s="199"/>
      <c r="P419" s="200">
        <f>SUM(P420:P423)</f>
        <v>0</v>
      </c>
      <c r="Q419" s="199"/>
      <c r="R419" s="200">
        <f>SUM(R420:R423)</f>
        <v>2.16</v>
      </c>
      <c r="S419" s="199"/>
      <c r="T419" s="201">
        <f>SUM(T420:T423)</f>
        <v>0</v>
      </c>
      <c r="AR419" s="202" t="s">
        <v>45</v>
      </c>
      <c r="AT419" s="203" t="s">
        <v>82</v>
      </c>
      <c r="AU419" s="203" t="s">
        <v>45</v>
      </c>
      <c r="AY419" s="202" t="s">
        <v>250</v>
      </c>
      <c r="BK419" s="204">
        <f>SUM(BK420:BK423)</f>
        <v>0</v>
      </c>
    </row>
    <row r="420" spans="2:65" s="1" customFormat="1" ht="31.5" customHeight="1">
      <c r="B420" s="43"/>
      <c r="C420" s="208" t="s">
        <v>617</v>
      </c>
      <c r="D420" s="208" t="s">
        <v>252</v>
      </c>
      <c r="E420" s="209" t="s">
        <v>618</v>
      </c>
      <c r="F420" s="210" t="s">
        <v>619</v>
      </c>
      <c r="G420" s="211" t="s">
        <v>255</v>
      </c>
      <c r="H420" s="212">
        <v>108</v>
      </c>
      <c r="I420" s="213"/>
      <c r="J420" s="214">
        <f>ROUND(I420*H420,2)</f>
        <v>0</v>
      </c>
      <c r="K420" s="210" t="s">
        <v>81</v>
      </c>
      <c r="L420" s="63"/>
      <c r="M420" s="215" t="s">
        <v>81</v>
      </c>
      <c r="N420" s="216" t="s">
        <v>53</v>
      </c>
      <c r="O420" s="44"/>
      <c r="P420" s="217">
        <f>O420*H420</f>
        <v>0</v>
      </c>
      <c r="Q420" s="217">
        <v>0.02</v>
      </c>
      <c r="R420" s="217">
        <f>Q420*H420</f>
        <v>2.16</v>
      </c>
      <c r="S420" s="217">
        <v>0</v>
      </c>
      <c r="T420" s="218">
        <f>S420*H420</f>
        <v>0</v>
      </c>
      <c r="AR420" s="25" t="s">
        <v>128</v>
      </c>
      <c r="AT420" s="25" t="s">
        <v>252</v>
      </c>
      <c r="AU420" s="25" t="s">
        <v>92</v>
      </c>
      <c r="AY420" s="25" t="s">
        <v>250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25" t="s">
        <v>45</v>
      </c>
      <c r="BK420" s="219">
        <f>ROUND(I420*H420,2)</f>
        <v>0</v>
      </c>
      <c r="BL420" s="25" t="s">
        <v>128</v>
      </c>
      <c r="BM420" s="25" t="s">
        <v>620</v>
      </c>
    </row>
    <row r="421" spans="2:65" s="12" customFormat="1">
      <c r="B421" s="220"/>
      <c r="C421" s="221"/>
      <c r="D421" s="222" t="s">
        <v>257</v>
      </c>
      <c r="E421" s="223" t="s">
        <v>81</v>
      </c>
      <c r="F421" s="224" t="s">
        <v>621</v>
      </c>
      <c r="G421" s="221"/>
      <c r="H421" s="225" t="s">
        <v>81</v>
      </c>
      <c r="I421" s="226"/>
      <c r="J421" s="221"/>
      <c r="K421" s="221"/>
      <c r="L421" s="227"/>
      <c r="M421" s="228"/>
      <c r="N421" s="229"/>
      <c r="O421" s="229"/>
      <c r="P421" s="229"/>
      <c r="Q421" s="229"/>
      <c r="R421" s="229"/>
      <c r="S421" s="229"/>
      <c r="T421" s="230"/>
      <c r="AT421" s="231" t="s">
        <v>257</v>
      </c>
      <c r="AU421" s="231" t="s">
        <v>92</v>
      </c>
      <c r="AV421" s="12" t="s">
        <v>45</v>
      </c>
      <c r="AW421" s="12" t="s">
        <v>44</v>
      </c>
      <c r="AX421" s="12" t="s">
        <v>83</v>
      </c>
      <c r="AY421" s="231" t="s">
        <v>250</v>
      </c>
    </row>
    <row r="422" spans="2:65" s="12" customFormat="1">
      <c r="B422" s="220"/>
      <c r="C422" s="221"/>
      <c r="D422" s="222" t="s">
        <v>257</v>
      </c>
      <c r="E422" s="223" t="s">
        <v>81</v>
      </c>
      <c r="F422" s="224" t="s">
        <v>622</v>
      </c>
      <c r="G422" s="221"/>
      <c r="H422" s="225" t="s">
        <v>81</v>
      </c>
      <c r="I422" s="226"/>
      <c r="J422" s="221"/>
      <c r="K422" s="221"/>
      <c r="L422" s="227"/>
      <c r="M422" s="228"/>
      <c r="N422" s="229"/>
      <c r="O422" s="229"/>
      <c r="P422" s="229"/>
      <c r="Q422" s="229"/>
      <c r="R422" s="229"/>
      <c r="S422" s="229"/>
      <c r="T422" s="230"/>
      <c r="AT422" s="231" t="s">
        <v>257</v>
      </c>
      <c r="AU422" s="231" t="s">
        <v>92</v>
      </c>
      <c r="AV422" s="12" t="s">
        <v>45</v>
      </c>
      <c r="AW422" s="12" t="s">
        <v>44</v>
      </c>
      <c r="AX422" s="12" t="s">
        <v>83</v>
      </c>
      <c r="AY422" s="231" t="s">
        <v>250</v>
      </c>
    </row>
    <row r="423" spans="2:65" s="13" customFormat="1">
      <c r="B423" s="232"/>
      <c r="C423" s="233"/>
      <c r="D423" s="222" t="s">
        <v>257</v>
      </c>
      <c r="E423" s="234" t="s">
        <v>81</v>
      </c>
      <c r="F423" s="235" t="s">
        <v>623</v>
      </c>
      <c r="G423" s="233"/>
      <c r="H423" s="236">
        <v>108</v>
      </c>
      <c r="I423" s="237"/>
      <c r="J423" s="233"/>
      <c r="K423" s="233"/>
      <c r="L423" s="238"/>
      <c r="M423" s="239"/>
      <c r="N423" s="240"/>
      <c r="O423" s="240"/>
      <c r="P423" s="240"/>
      <c r="Q423" s="240"/>
      <c r="R423" s="240"/>
      <c r="S423" s="240"/>
      <c r="T423" s="241"/>
      <c r="AT423" s="242" t="s">
        <v>257</v>
      </c>
      <c r="AU423" s="242" t="s">
        <v>92</v>
      </c>
      <c r="AV423" s="13" t="s">
        <v>92</v>
      </c>
      <c r="AW423" s="13" t="s">
        <v>44</v>
      </c>
      <c r="AX423" s="13" t="s">
        <v>45</v>
      </c>
      <c r="AY423" s="242" t="s">
        <v>250</v>
      </c>
    </row>
    <row r="424" spans="2:65" s="11" customFormat="1" ht="29.85" customHeight="1">
      <c r="B424" s="191"/>
      <c r="C424" s="192"/>
      <c r="D424" s="205" t="s">
        <v>82</v>
      </c>
      <c r="E424" s="206" t="s">
        <v>304</v>
      </c>
      <c r="F424" s="206" t="s">
        <v>624</v>
      </c>
      <c r="G424" s="192"/>
      <c r="H424" s="192"/>
      <c r="I424" s="195"/>
      <c r="J424" s="207">
        <f>BK424</f>
        <v>0</v>
      </c>
      <c r="K424" s="192"/>
      <c r="L424" s="197"/>
      <c r="M424" s="198"/>
      <c r="N424" s="199"/>
      <c r="O424" s="199"/>
      <c r="P424" s="200">
        <f>SUM(P425:P500)</f>
        <v>0</v>
      </c>
      <c r="Q424" s="199"/>
      <c r="R424" s="200">
        <f>SUM(R425:R500)</f>
        <v>235.73167999999998</v>
      </c>
      <c r="S424" s="199"/>
      <c r="T424" s="201">
        <f>SUM(T425:T500)</f>
        <v>0</v>
      </c>
      <c r="AR424" s="202" t="s">
        <v>45</v>
      </c>
      <c r="AT424" s="203" t="s">
        <v>82</v>
      </c>
      <c r="AU424" s="203" t="s">
        <v>45</v>
      </c>
      <c r="AY424" s="202" t="s">
        <v>250</v>
      </c>
      <c r="BK424" s="204">
        <f>SUM(BK425:BK500)</f>
        <v>0</v>
      </c>
    </row>
    <row r="425" spans="2:65" s="1" customFormat="1" ht="31.5" customHeight="1">
      <c r="B425" s="43"/>
      <c r="C425" s="208" t="s">
        <v>625</v>
      </c>
      <c r="D425" s="208" t="s">
        <v>252</v>
      </c>
      <c r="E425" s="209" t="s">
        <v>626</v>
      </c>
      <c r="F425" s="210" t="s">
        <v>627</v>
      </c>
      <c r="G425" s="211" t="s">
        <v>255</v>
      </c>
      <c r="H425" s="212">
        <v>7452</v>
      </c>
      <c r="I425" s="213"/>
      <c r="J425" s="214">
        <f>ROUND(I425*H425,2)</f>
        <v>0</v>
      </c>
      <c r="K425" s="210" t="s">
        <v>277</v>
      </c>
      <c r="L425" s="63"/>
      <c r="M425" s="215" t="s">
        <v>81</v>
      </c>
      <c r="N425" s="216" t="s">
        <v>53</v>
      </c>
      <c r="O425" s="44"/>
      <c r="P425" s="217">
        <f>O425*H425</f>
        <v>0</v>
      </c>
      <c r="Q425" s="217">
        <v>0</v>
      </c>
      <c r="R425" s="217">
        <f>Q425*H425</f>
        <v>0</v>
      </c>
      <c r="S425" s="217">
        <v>0</v>
      </c>
      <c r="T425" s="218">
        <f>S425*H425</f>
        <v>0</v>
      </c>
      <c r="AR425" s="25" t="s">
        <v>128</v>
      </c>
      <c r="AT425" s="25" t="s">
        <v>252</v>
      </c>
      <c r="AU425" s="25" t="s">
        <v>92</v>
      </c>
      <c r="AY425" s="25" t="s">
        <v>250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5" t="s">
        <v>45</v>
      </c>
      <c r="BK425" s="219">
        <f>ROUND(I425*H425,2)</f>
        <v>0</v>
      </c>
      <c r="BL425" s="25" t="s">
        <v>128</v>
      </c>
      <c r="BM425" s="25" t="s">
        <v>628</v>
      </c>
    </row>
    <row r="426" spans="2:65" s="12" customFormat="1">
      <c r="B426" s="220"/>
      <c r="C426" s="221"/>
      <c r="D426" s="222" t="s">
        <v>257</v>
      </c>
      <c r="E426" s="223" t="s">
        <v>81</v>
      </c>
      <c r="F426" s="224" t="s">
        <v>629</v>
      </c>
      <c r="G426" s="221"/>
      <c r="H426" s="225" t="s">
        <v>81</v>
      </c>
      <c r="I426" s="226"/>
      <c r="J426" s="221"/>
      <c r="K426" s="221"/>
      <c r="L426" s="227"/>
      <c r="M426" s="228"/>
      <c r="N426" s="229"/>
      <c r="O426" s="229"/>
      <c r="P426" s="229"/>
      <c r="Q426" s="229"/>
      <c r="R426" s="229"/>
      <c r="S426" s="229"/>
      <c r="T426" s="230"/>
      <c r="AT426" s="231" t="s">
        <v>257</v>
      </c>
      <c r="AU426" s="231" t="s">
        <v>92</v>
      </c>
      <c r="AV426" s="12" t="s">
        <v>45</v>
      </c>
      <c r="AW426" s="12" t="s">
        <v>44</v>
      </c>
      <c r="AX426" s="12" t="s">
        <v>83</v>
      </c>
      <c r="AY426" s="231" t="s">
        <v>250</v>
      </c>
    </row>
    <row r="427" spans="2:65" s="12" customFormat="1">
      <c r="B427" s="220"/>
      <c r="C427" s="221"/>
      <c r="D427" s="222" t="s">
        <v>257</v>
      </c>
      <c r="E427" s="223" t="s">
        <v>81</v>
      </c>
      <c r="F427" s="224" t="s">
        <v>630</v>
      </c>
      <c r="G427" s="221"/>
      <c r="H427" s="225" t="s">
        <v>81</v>
      </c>
      <c r="I427" s="226"/>
      <c r="J427" s="221"/>
      <c r="K427" s="221"/>
      <c r="L427" s="227"/>
      <c r="M427" s="228"/>
      <c r="N427" s="229"/>
      <c r="O427" s="229"/>
      <c r="P427" s="229"/>
      <c r="Q427" s="229"/>
      <c r="R427" s="229"/>
      <c r="S427" s="229"/>
      <c r="T427" s="230"/>
      <c r="AT427" s="231" t="s">
        <v>257</v>
      </c>
      <c r="AU427" s="231" t="s">
        <v>92</v>
      </c>
      <c r="AV427" s="12" t="s">
        <v>45</v>
      </c>
      <c r="AW427" s="12" t="s">
        <v>44</v>
      </c>
      <c r="AX427" s="12" t="s">
        <v>83</v>
      </c>
      <c r="AY427" s="231" t="s">
        <v>250</v>
      </c>
    </row>
    <row r="428" spans="2:65" s="13" customFormat="1">
      <c r="B428" s="232"/>
      <c r="C428" s="233"/>
      <c r="D428" s="256" t="s">
        <v>257</v>
      </c>
      <c r="E428" s="269" t="s">
        <v>81</v>
      </c>
      <c r="F428" s="270" t="s">
        <v>466</v>
      </c>
      <c r="G428" s="233"/>
      <c r="H428" s="271">
        <v>7452</v>
      </c>
      <c r="I428" s="237"/>
      <c r="J428" s="233"/>
      <c r="K428" s="233"/>
      <c r="L428" s="238"/>
      <c r="M428" s="239"/>
      <c r="N428" s="240"/>
      <c r="O428" s="240"/>
      <c r="P428" s="240"/>
      <c r="Q428" s="240"/>
      <c r="R428" s="240"/>
      <c r="S428" s="240"/>
      <c r="T428" s="241"/>
      <c r="AT428" s="242" t="s">
        <v>257</v>
      </c>
      <c r="AU428" s="242" t="s">
        <v>92</v>
      </c>
      <c r="AV428" s="13" t="s">
        <v>92</v>
      </c>
      <c r="AW428" s="13" t="s">
        <v>44</v>
      </c>
      <c r="AX428" s="13" t="s">
        <v>45</v>
      </c>
      <c r="AY428" s="242" t="s">
        <v>250</v>
      </c>
    </row>
    <row r="429" spans="2:65" s="1" customFormat="1" ht="22.5" customHeight="1">
      <c r="B429" s="43"/>
      <c r="C429" s="272" t="s">
        <v>631</v>
      </c>
      <c r="D429" s="272" t="s">
        <v>519</v>
      </c>
      <c r="E429" s="273" t="s">
        <v>632</v>
      </c>
      <c r="F429" s="274" t="s">
        <v>633</v>
      </c>
      <c r="G429" s="275" t="s">
        <v>634</v>
      </c>
      <c r="H429" s="276">
        <v>197.62700000000001</v>
      </c>
      <c r="I429" s="277"/>
      <c r="J429" s="278">
        <f>ROUND(I429*H429,2)</f>
        <v>0</v>
      </c>
      <c r="K429" s="274" t="s">
        <v>277</v>
      </c>
      <c r="L429" s="279"/>
      <c r="M429" s="280" t="s">
        <v>81</v>
      </c>
      <c r="N429" s="281" t="s">
        <v>53</v>
      </c>
      <c r="O429" s="44"/>
      <c r="P429" s="217">
        <f>O429*H429</f>
        <v>0</v>
      </c>
      <c r="Q429" s="217">
        <v>0</v>
      </c>
      <c r="R429" s="217">
        <f>Q429*H429</f>
        <v>0</v>
      </c>
      <c r="S429" s="217">
        <v>0</v>
      </c>
      <c r="T429" s="218">
        <f>S429*H429</f>
        <v>0</v>
      </c>
      <c r="AR429" s="25" t="s">
        <v>340</v>
      </c>
      <c r="AT429" s="25" t="s">
        <v>519</v>
      </c>
      <c r="AU429" s="25" t="s">
        <v>92</v>
      </c>
      <c r="AY429" s="25" t="s">
        <v>250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25" t="s">
        <v>45</v>
      </c>
      <c r="BK429" s="219">
        <f>ROUND(I429*H429,2)</f>
        <v>0</v>
      </c>
      <c r="BL429" s="25" t="s">
        <v>128</v>
      </c>
      <c r="BM429" s="25" t="s">
        <v>635</v>
      </c>
    </row>
    <row r="430" spans="2:65" s="12" customFormat="1">
      <c r="B430" s="220"/>
      <c r="C430" s="221"/>
      <c r="D430" s="222" t="s">
        <v>257</v>
      </c>
      <c r="E430" s="223" t="s">
        <v>81</v>
      </c>
      <c r="F430" s="224" t="s">
        <v>636</v>
      </c>
      <c r="G430" s="221"/>
      <c r="H430" s="225" t="s">
        <v>81</v>
      </c>
      <c r="I430" s="226"/>
      <c r="J430" s="221"/>
      <c r="K430" s="221"/>
      <c r="L430" s="227"/>
      <c r="M430" s="228"/>
      <c r="N430" s="229"/>
      <c r="O430" s="229"/>
      <c r="P430" s="229"/>
      <c r="Q430" s="229"/>
      <c r="R430" s="229"/>
      <c r="S430" s="229"/>
      <c r="T430" s="230"/>
      <c r="AT430" s="231" t="s">
        <v>257</v>
      </c>
      <c r="AU430" s="231" t="s">
        <v>92</v>
      </c>
      <c r="AV430" s="12" t="s">
        <v>45</v>
      </c>
      <c r="AW430" s="12" t="s">
        <v>44</v>
      </c>
      <c r="AX430" s="12" t="s">
        <v>83</v>
      </c>
      <c r="AY430" s="231" t="s">
        <v>250</v>
      </c>
    </row>
    <row r="431" spans="2:65" s="12" customFormat="1">
      <c r="B431" s="220"/>
      <c r="C431" s="221"/>
      <c r="D431" s="222" t="s">
        <v>257</v>
      </c>
      <c r="E431" s="223" t="s">
        <v>81</v>
      </c>
      <c r="F431" s="224" t="s">
        <v>637</v>
      </c>
      <c r="G431" s="221"/>
      <c r="H431" s="225" t="s">
        <v>81</v>
      </c>
      <c r="I431" s="226"/>
      <c r="J431" s="221"/>
      <c r="K431" s="221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257</v>
      </c>
      <c r="AU431" s="231" t="s">
        <v>92</v>
      </c>
      <c r="AV431" s="12" t="s">
        <v>45</v>
      </c>
      <c r="AW431" s="12" t="s">
        <v>44</v>
      </c>
      <c r="AX431" s="12" t="s">
        <v>83</v>
      </c>
      <c r="AY431" s="231" t="s">
        <v>250</v>
      </c>
    </row>
    <row r="432" spans="2:65" s="12" customFormat="1" ht="27">
      <c r="B432" s="220"/>
      <c r="C432" s="221"/>
      <c r="D432" s="222" t="s">
        <v>257</v>
      </c>
      <c r="E432" s="223" t="s">
        <v>81</v>
      </c>
      <c r="F432" s="224" t="s">
        <v>638</v>
      </c>
      <c r="G432" s="221"/>
      <c r="H432" s="225" t="s">
        <v>81</v>
      </c>
      <c r="I432" s="226"/>
      <c r="J432" s="221"/>
      <c r="K432" s="221"/>
      <c r="L432" s="227"/>
      <c r="M432" s="228"/>
      <c r="N432" s="229"/>
      <c r="O432" s="229"/>
      <c r="P432" s="229"/>
      <c r="Q432" s="229"/>
      <c r="R432" s="229"/>
      <c r="S432" s="229"/>
      <c r="T432" s="230"/>
      <c r="AT432" s="231" t="s">
        <v>257</v>
      </c>
      <c r="AU432" s="231" t="s">
        <v>92</v>
      </c>
      <c r="AV432" s="12" t="s">
        <v>45</v>
      </c>
      <c r="AW432" s="12" t="s">
        <v>44</v>
      </c>
      <c r="AX432" s="12" t="s">
        <v>83</v>
      </c>
      <c r="AY432" s="231" t="s">
        <v>250</v>
      </c>
    </row>
    <row r="433" spans="2:65" s="13" customFormat="1">
      <c r="B433" s="232"/>
      <c r="C433" s="233"/>
      <c r="D433" s="256" t="s">
        <v>257</v>
      </c>
      <c r="E433" s="269" t="s">
        <v>81</v>
      </c>
      <c r="F433" s="270" t="s">
        <v>639</v>
      </c>
      <c r="G433" s="233"/>
      <c r="H433" s="271">
        <v>197.62700000000001</v>
      </c>
      <c r="I433" s="237"/>
      <c r="J433" s="233"/>
      <c r="K433" s="233"/>
      <c r="L433" s="238"/>
      <c r="M433" s="239"/>
      <c r="N433" s="240"/>
      <c r="O433" s="240"/>
      <c r="P433" s="240"/>
      <c r="Q433" s="240"/>
      <c r="R433" s="240"/>
      <c r="S433" s="240"/>
      <c r="T433" s="241"/>
      <c r="AT433" s="242" t="s">
        <v>257</v>
      </c>
      <c r="AU433" s="242" t="s">
        <v>92</v>
      </c>
      <c r="AV433" s="13" t="s">
        <v>92</v>
      </c>
      <c r="AW433" s="13" t="s">
        <v>44</v>
      </c>
      <c r="AX433" s="13" t="s">
        <v>45</v>
      </c>
      <c r="AY433" s="242" t="s">
        <v>250</v>
      </c>
    </row>
    <row r="434" spans="2:65" s="1" customFormat="1" ht="22.5" customHeight="1">
      <c r="B434" s="43"/>
      <c r="C434" s="208" t="s">
        <v>640</v>
      </c>
      <c r="D434" s="208" t="s">
        <v>252</v>
      </c>
      <c r="E434" s="209" t="s">
        <v>641</v>
      </c>
      <c r="F434" s="210" t="s">
        <v>642</v>
      </c>
      <c r="G434" s="211" t="s">
        <v>255</v>
      </c>
      <c r="H434" s="212">
        <v>9</v>
      </c>
      <c r="I434" s="213"/>
      <c r="J434" s="214">
        <f>ROUND(I434*H434,2)</f>
        <v>0</v>
      </c>
      <c r="K434" s="210" t="s">
        <v>277</v>
      </c>
      <c r="L434" s="63"/>
      <c r="M434" s="215" t="s">
        <v>81</v>
      </c>
      <c r="N434" s="216" t="s">
        <v>53</v>
      </c>
      <c r="O434" s="44"/>
      <c r="P434" s="217">
        <f>O434*H434</f>
        <v>0</v>
      </c>
      <c r="Q434" s="217">
        <v>0</v>
      </c>
      <c r="R434" s="217">
        <f>Q434*H434</f>
        <v>0</v>
      </c>
      <c r="S434" s="217">
        <v>0</v>
      </c>
      <c r="T434" s="218">
        <f>S434*H434</f>
        <v>0</v>
      </c>
      <c r="AR434" s="25" t="s">
        <v>128</v>
      </c>
      <c r="AT434" s="25" t="s">
        <v>252</v>
      </c>
      <c r="AU434" s="25" t="s">
        <v>92</v>
      </c>
      <c r="AY434" s="25" t="s">
        <v>250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5" t="s">
        <v>45</v>
      </c>
      <c r="BK434" s="219">
        <f>ROUND(I434*H434,2)</f>
        <v>0</v>
      </c>
      <c r="BL434" s="25" t="s">
        <v>128</v>
      </c>
      <c r="BM434" s="25" t="s">
        <v>643</v>
      </c>
    </row>
    <row r="435" spans="2:65" s="12" customFormat="1">
      <c r="B435" s="220"/>
      <c r="C435" s="221"/>
      <c r="D435" s="222" t="s">
        <v>257</v>
      </c>
      <c r="E435" s="223" t="s">
        <v>81</v>
      </c>
      <c r="F435" s="224" t="s">
        <v>644</v>
      </c>
      <c r="G435" s="221"/>
      <c r="H435" s="225" t="s">
        <v>81</v>
      </c>
      <c r="I435" s="226"/>
      <c r="J435" s="221"/>
      <c r="K435" s="221"/>
      <c r="L435" s="227"/>
      <c r="M435" s="228"/>
      <c r="N435" s="229"/>
      <c r="O435" s="229"/>
      <c r="P435" s="229"/>
      <c r="Q435" s="229"/>
      <c r="R435" s="229"/>
      <c r="S435" s="229"/>
      <c r="T435" s="230"/>
      <c r="AT435" s="231" t="s">
        <v>257</v>
      </c>
      <c r="AU435" s="231" t="s">
        <v>92</v>
      </c>
      <c r="AV435" s="12" t="s">
        <v>45</v>
      </c>
      <c r="AW435" s="12" t="s">
        <v>44</v>
      </c>
      <c r="AX435" s="12" t="s">
        <v>83</v>
      </c>
      <c r="AY435" s="231" t="s">
        <v>250</v>
      </c>
    </row>
    <row r="436" spans="2:65" s="12" customFormat="1">
      <c r="B436" s="220"/>
      <c r="C436" s="221"/>
      <c r="D436" s="222" t="s">
        <v>257</v>
      </c>
      <c r="E436" s="223" t="s">
        <v>81</v>
      </c>
      <c r="F436" s="224" t="s">
        <v>645</v>
      </c>
      <c r="G436" s="221"/>
      <c r="H436" s="225" t="s">
        <v>81</v>
      </c>
      <c r="I436" s="226"/>
      <c r="J436" s="221"/>
      <c r="K436" s="221"/>
      <c r="L436" s="227"/>
      <c r="M436" s="228"/>
      <c r="N436" s="229"/>
      <c r="O436" s="229"/>
      <c r="P436" s="229"/>
      <c r="Q436" s="229"/>
      <c r="R436" s="229"/>
      <c r="S436" s="229"/>
      <c r="T436" s="230"/>
      <c r="AT436" s="231" t="s">
        <v>257</v>
      </c>
      <c r="AU436" s="231" t="s">
        <v>92</v>
      </c>
      <c r="AV436" s="12" t="s">
        <v>45</v>
      </c>
      <c r="AW436" s="12" t="s">
        <v>44</v>
      </c>
      <c r="AX436" s="12" t="s">
        <v>83</v>
      </c>
      <c r="AY436" s="231" t="s">
        <v>250</v>
      </c>
    </row>
    <row r="437" spans="2:65" s="12" customFormat="1">
      <c r="B437" s="220"/>
      <c r="C437" s="221"/>
      <c r="D437" s="222" t="s">
        <v>257</v>
      </c>
      <c r="E437" s="223" t="s">
        <v>81</v>
      </c>
      <c r="F437" s="224" t="s">
        <v>646</v>
      </c>
      <c r="G437" s="221"/>
      <c r="H437" s="225" t="s">
        <v>81</v>
      </c>
      <c r="I437" s="226"/>
      <c r="J437" s="221"/>
      <c r="K437" s="221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257</v>
      </c>
      <c r="AU437" s="231" t="s">
        <v>92</v>
      </c>
      <c r="AV437" s="12" t="s">
        <v>45</v>
      </c>
      <c r="AW437" s="12" t="s">
        <v>44</v>
      </c>
      <c r="AX437" s="12" t="s">
        <v>83</v>
      </c>
      <c r="AY437" s="231" t="s">
        <v>250</v>
      </c>
    </row>
    <row r="438" spans="2:65" s="13" customFormat="1">
      <c r="B438" s="232"/>
      <c r="C438" s="233"/>
      <c r="D438" s="256" t="s">
        <v>257</v>
      </c>
      <c r="E438" s="269" t="s">
        <v>81</v>
      </c>
      <c r="F438" s="270" t="s">
        <v>214</v>
      </c>
      <c r="G438" s="233"/>
      <c r="H438" s="271">
        <v>9</v>
      </c>
      <c r="I438" s="237"/>
      <c r="J438" s="233"/>
      <c r="K438" s="233"/>
      <c r="L438" s="238"/>
      <c r="M438" s="239"/>
      <c r="N438" s="240"/>
      <c r="O438" s="240"/>
      <c r="P438" s="240"/>
      <c r="Q438" s="240"/>
      <c r="R438" s="240"/>
      <c r="S438" s="240"/>
      <c r="T438" s="241"/>
      <c r="AT438" s="242" t="s">
        <v>257</v>
      </c>
      <c r="AU438" s="242" t="s">
        <v>92</v>
      </c>
      <c r="AV438" s="13" t="s">
        <v>92</v>
      </c>
      <c r="AW438" s="13" t="s">
        <v>44</v>
      </c>
      <c r="AX438" s="13" t="s">
        <v>45</v>
      </c>
      <c r="AY438" s="242" t="s">
        <v>250</v>
      </c>
    </row>
    <row r="439" spans="2:65" s="1" customFormat="1" ht="22.5" customHeight="1">
      <c r="B439" s="43"/>
      <c r="C439" s="208" t="s">
        <v>647</v>
      </c>
      <c r="D439" s="208" t="s">
        <v>252</v>
      </c>
      <c r="E439" s="209" t="s">
        <v>648</v>
      </c>
      <c r="F439" s="210" t="s">
        <v>649</v>
      </c>
      <c r="G439" s="211" t="s">
        <v>255</v>
      </c>
      <c r="H439" s="212">
        <v>13527</v>
      </c>
      <c r="I439" s="213"/>
      <c r="J439" s="214">
        <f>ROUND(I439*H439,2)</f>
        <v>0</v>
      </c>
      <c r="K439" s="210" t="s">
        <v>81</v>
      </c>
      <c r="L439" s="63"/>
      <c r="M439" s="215" t="s">
        <v>81</v>
      </c>
      <c r="N439" s="216" t="s">
        <v>53</v>
      </c>
      <c r="O439" s="44"/>
      <c r="P439" s="217">
        <f>O439*H439</f>
        <v>0</v>
      </c>
      <c r="Q439" s="217">
        <v>0</v>
      </c>
      <c r="R439" s="217">
        <f>Q439*H439</f>
        <v>0</v>
      </c>
      <c r="S439" s="217">
        <v>0</v>
      </c>
      <c r="T439" s="218">
        <f>S439*H439</f>
        <v>0</v>
      </c>
      <c r="AR439" s="25" t="s">
        <v>128</v>
      </c>
      <c r="AT439" s="25" t="s">
        <v>252</v>
      </c>
      <c r="AU439" s="25" t="s">
        <v>92</v>
      </c>
      <c r="AY439" s="25" t="s">
        <v>250</v>
      </c>
      <c r="BE439" s="219">
        <f>IF(N439="základní",J439,0)</f>
        <v>0</v>
      </c>
      <c r="BF439" s="219">
        <f>IF(N439="snížená",J439,0)</f>
        <v>0</v>
      </c>
      <c r="BG439" s="219">
        <f>IF(N439="zákl. přenesená",J439,0)</f>
        <v>0</v>
      </c>
      <c r="BH439" s="219">
        <f>IF(N439="sníž. přenesená",J439,0)</f>
        <v>0</v>
      </c>
      <c r="BI439" s="219">
        <f>IF(N439="nulová",J439,0)</f>
        <v>0</v>
      </c>
      <c r="BJ439" s="25" t="s">
        <v>45</v>
      </c>
      <c r="BK439" s="219">
        <f>ROUND(I439*H439,2)</f>
        <v>0</v>
      </c>
      <c r="BL439" s="25" t="s">
        <v>128</v>
      </c>
      <c r="BM439" s="25" t="s">
        <v>650</v>
      </c>
    </row>
    <row r="440" spans="2:65" s="12" customFormat="1">
      <c r="B440" s="220"/>
      <c r="C440" s="221"/>
      <c r="D440" s="222" t="s">
        <v>257</v>
      </c>
      <c r="E440" s="223" t="s">
        <v>81</v>
      </c>
      <c r="F440" s="224" t="s">
        <v>651</v>
      </c>
      <c r="G440" s="221"/>
      <c r="H440" s="225" t="s">
        <v>81</v>
      </c>
      <c r="I440" s="226"/>
      <c r="J440" s="221"/>
      <c r="K440" s="221"/>
      <c r="L440" s="227"/>
      <c r="M440" s="228"/>
      <c r="N440" s="229"/>
      <c r="O440" s="229"/>
      <c r="P440" s="229"/>
      <c r="Q440" s="229"/>
      <c r="R440" s="229"/>
      <c r="S440" s="229"/>
      <c r="T440" s="230"/>
      <c r="AT440" s="231" t="s">
        <v>257</v>
      </c>
      <c r="AU440" s="231" t="s">
        <v>92</v>
      </c>
      <c r="AV440" s="12" t="s">
        <v>45</v>
      </c>
      <c r="AW440" s="12" t="s">
        <v>44</v>
      </c>
      <c r="AX440" s="12" t="s">
        <v>83</v>
      </c>
      <c r="AY440" s="231" t="s">
        <v>250</v>
      </c>
    </row>
    <row r="441" spans="2:65" s="13" customFormat="1">
      <c r="B441" s="232"/>
      <c r="C441" s="233"/>
      <c r="D441" s="222" t="s">
        <v>257</v>
      </c>
      <c r="E441" s="234" t="s">
        <v>81</v>
      </c>
      <c r="F441" s="235" t="s">
        <v>652</v>
      </c>
      <c r="G441" s="233"/>
      <c r="H441" s="236">
        <v>6431</v>
      </c>
      <c r="I441" s="237"/>
      <c r="J441" s="233"/>
      <c r="K441" s="233"/>
      <c r="L441" s="238"/>
      <c r="M441" s="239"/>
      <c r="N441" s="240"/>
      <c r="O441" s="240"/>
      <c r="P441" s="240"/>
      <c r="Q441" s="240"/>
      <c r="R441" s="240"/>
      <c r="S441" s="240"/>
      <c r="T441" s="241"/>
      <c r="AT441" s="242" t="s">
        <v>257</v>
      </c>
      <c r="AU441" s="242" t="s">
        <v>92</v>
      </c>
      <c r="AV441" s="13" t="s">
        <v>92</v>
      </c>
      <c r="AW441" s="13" t="s">
        <v>44</v>
      </c>
      <c r="AX441" s="13" t="s">
        <v>83</v>
      </c>
      <c r="AY441" s="242" t="s">
        <v>250</v>
      </c>
    </row>
    <row r="442" spans="2:65" s="13" customFormat="1">
      <c r="B442" s="232"/>
      <c r="C442" s="233"/>
      <c r="D442" s="222" t="s">
        <v>257</v>
      </c>
      <c r="E442" s="234" t="s">
        <v>81</v>
      </c>
      <c r="F442" s="235" t="s">
        <v>653</v>
      </c>
      <c r="G442" s="233"/>
      <c r="H442" s="236">
        <v>7096</v>
      </c>
      <c r="I442" s="237"/>
      <c r="J442" s="233"/>
      <c r="K442" s="233"/>
      <c r="L442" s="238"/>
      <c r="M442" s="239"/>
      <c r="N442" s="240"/>
      <c r="O442" s="240"/>
      <c r="P442" s="240"/>
      <c r="Q442" s="240"/>
      <c r="R442" s="240"/>
      <c r="S442" s="240"/>
      <c r="T442" s="241"/>
      <c r="AT442" s="242" t="s">
        <v>257</v>
      </c>
      <c r="AU442" s="242" t="s">
        <v>92</v>
      </c>
      <c r="AV442" s="13" t="s">
        <v>92</v>
      </c>
      <c r="AW442" s="13" t="s">
        <v>44</v>
      </c>
      <c r="AX442" s="13" t="s">
        <v>83</v>
      </c>
      <c r="AY442" s="242" t="s">
        <v>250</v>
      </c>
    </row>
    <row r="443" spans="2:65" s="15" customFormat="1">
      <c r="B443" s="254"/>
      <c r="C443" s="255"/>
      <c r="D443" s="256" t="s">
        <v>257</v>
      </c>
      <c r="E443" s="257" t="s">
        <v>81</v>
      </c>
      <c r="F443" s="258" t="s">
        <v>273</v>
      </c>
      <c r="G443" s="255"/>
      <c r="H443" s="259">
        <v>13527</v>
      </c>
      <c r="I443" s="260"/>
      <c r="J443" s="255"/>
      <c r="K443" s="255"/>
      <c r="L443" s="261"/>
      <c r="M443" s="262"/>
      <c r="N443" s="263"/>
      <c r="O443" s="263"/>
      <c r="P443" s="263"/>
      <c r="Q443" s="263"/>
      <c r="R443" s="263"/>
      <c r="S443" s="263"/>
      <c r="T443" s="264"/>
      <c r="AT443" s="265" t="s">
        <v>257</v>
      </c>
      <c r="AU443" s="265" t="s">
        <v>92</v>
      </c>
      <c r="AV443" s="15" t="s">
        <v>128</v>
      </c>
      <c r="AW443" s="15" t="s">
        <v>44</v>
      </c>
      <c r="AX443" s="15" t="s">
        <v>45</v>
      </c>
      <c r="AY443" s="265" t="s">
        <v>250</v>
      </c>
    </row>
    <row r="444" spans="2:65" s="1" customFormat="1" ht="22.5" customHeight="1">
      <c r="B444" s="43"/>
      <c r="C444" s="208" t="s">
        <v>654</v>
      </c>
      <c r="D444" s="208" t="s">
        <v>252</v>
      </c>
      <c r="E444" s="209" t="s">
        <v>655</v>
      </c>
      <c r="F444" s="210" t="s">
        <v>656</v>
      </c>
      <c r="G444" s="211" t="s">
        <v>255</v>
      </c>
      <c r="H444" s="212">
        <v>123</v>
      </c>
      <c r="I444" s="213"/>
      <c r="J444" s="214">
        <f>ROUND(I444*H444,2)</f>
        <v>0</v>
      </c>
      <c r="K444" s="210" t="s">
        <v>81</v>
      </c>
      <c r="L444" s="63"/>
      <c r="M444" s="215" t="s">
        <v>81</v>
      </c>
      <c r="N444" s="216" t="s">
        <v>53</v>
      </c>
      <c r="O444" s="44"/>
      <c r="P444" s="217">
        <f>O444*H444</f>
        <v>0</v>
      </c>
      <c r="Q444" s="217">
        <v>0</v>
      </c>
      <c r="R444" s="217">
        <f>Q444*H444</f>
        <v>0</v>
      </c>
      <c r="S444" s="217">
        <v>0</v>
      </c>
      <c r="T444" s="218">
        <f>S444*H444</f>
        <v>0</v>
      </c>
      <c r="AR444" s="25" t="s">
        <v>128</v>
      </c>
      <c r="AT444" s="25" t="s">
        <v>252</v>
      </c>
      <c r="AU444" s="25" t="s">
        <v>92</v>
      </c>
      <c r="AY444" s="25" t="s">
        <v>250</v>
      </c>
      <c r="BE444" s="219">
        <f>IF(N444="základní",J444,0)</f>
        <v>0</v>
      </c>
      <c r="BF444" s="219">
        <f>IF(N444="snížená",J444,0)</f>
        <v>0</v>
      </c>
      <c r="BG444" s="219">
        <f>IF(N444="zákl. přenesená",J444,0)</f>
        <v>0</v>
      </c>
      <c r="BH444" s="219">
        <f>IF(N444="sníž. přenesená",J444,0)</f>
        <v>0</v>
      </c>
      <c r="BI444" s="219">
        <f>IF(N444="nulová",J444,0)</f>
        <v>0</v>
      </c>
      <c r="BJ444" s="25" t="s">
        <v>45</v>
      </c>
      <c r="BK444" s="219">
        <f>ROUND(I444*H444,2)</f>
        <v>0</v>
      </c>
      <c r="BL444" s="25" t="s">
        <v>128</v>
      </c>
      <c r="BM444" s="25" t="s">
        <v>657</v>
      </c>
    </row>
    <row r="445" spans="2:65" s="12" customFormat="1">
      <c r="B445" s="220"/>
      <c r="C445" s="221"/>
      <c r="D445" s="222" t="s">
        <v>257</v>
      </c>
      <c r="E445" s="223" t="s">
        <v>81</v>
      </c>
      <c r="F445" s="224" t="s">
        <v>658</v>
      </c>
      <c r="G445" s="221"/>
      <c r="H445" s="225" t="s">
        <v>81</v>
      </c>
      <c r="I445" s="226"/>
      <c r="J445" s="221"/>
      <c r="K445" s="221"/>
      <c r="L445" s="227"/>
      <c r="M445" s="228"/>
      <c r="N445" s="229"/>
      <c r="O445" s="229"/>
      <c r="P445" s="229"/>
      <c r="Q445" s="229"/>
      <c r="R445" s="229"/>
      <c r="S445" s="229"/>
      <c r="T445" s="230"/>
      <c r="AT445" s="231" t="s">
        <v>257</v>
      </c>
      <c r="AU445" s="231" t="s">
        <v>92</v>
      </c>
      <c r="AV445" s="12" t="s">
        <v>45</v>
      </c>
      <c r="AW445" s="12" t="s">
        <v>44</v>
      </c>
      <c r="AX445" s="12" t="s">
        <v>83</v>
      </c>
      <c r="AY445" s="231" t="s">
        <v>250</v>
      </c>
    </row>
    <row r="446" spans="2:65" s="13" customFormat="1">
      <c r="B446" s="232"/>
      <c r="C446" s="233"/>
      <c r="D446" s="256" t="s">
        <v>257</v>
      </c>
      <c r="E446" s="269" t="s">
        <v>81</v>
      </c>
      <c r="F446" s="270" t="s">
        <v>659</v>
      </c>
      <c r="G446" s="233"/>
      <c r="H446" s="271">
        <v>123</v>
      </c>
      <c r="I446" s="237"/>
      <c r="J446" s="233"/>
      <c r="K446" s="233"/>
      <c r="L446" s="238"/>
      <c r="M446" s="239"/>
      <c r="N446" s="240"/>
      <c r="O446" s="240"/>
      <c r="P446" s="240"/>
      <c r="Q446" s="240"/>
      <c r="R446" s="240"/>
      <c r="S446" s="240"/>
      <c r="T446" s="241"/>
      <c r="AT446" s="242" t="s">
        <v>257</v>
      </c>
      <c r="AU446" s="242" t="s">
        <v>92</v>
      </c>
      <c r="AV446" s="13" t="s">
        <v>92</v>
      </c>
      <c r="AW446" s="13" t="s">
        <v>44</v>
      </c>
      <c r="AX446" s="13" t="s">
        <v>45</v>
      </c>
      <c r="AY446" s="242" t="s">
        <v>250</v>
      </c>
    </row>
    <row r="447" spans="2:65" s="1" customFormat="1" ht="22.5" customHeight="1">
      <c r="B447" s="43"/>
      <c r="C447" s="208" t="s">
        <v>660</v>
      </c>
      <c r="D447" s="208" t="s">
        <v>252</v>
      </c>
      <c r="E447" s="209" t="s">
        <v>661</v>
      </c>
      <c r="F447" s="210" t="s">
        <v>662</v>
      </c>
      <c r="G447" s="211" t="s">
        <v>255</v>
      </c>
      <c r="H447" s="212">
        <v>1102</v>
      </c>
      <c r="I447" s="213"/>
      <c r="J447" s="214">
        <f>ROUND(I447*H447,2)</f>
        <v>0</v>
      </c>
      <c r="K447" s="210" t="s">
        <v>81</v>
      </c>
      <c r="L447" s="63"/>
      <c r="M447" s="215" t="s">
        <v>81</v>
      </c>
      <c r="N447" s="216" t="s">
        <v>53</v>
      </c>
      <c r="O447" s="44"/>
      <c r="P447" s="217">
        <f>O447*H447</f>
        <v>0</v>
      </c>
      <c r="Q447" s="217">
        <v>0.188</v>
      </c>
      <c r="R447" s="217">
        <f>Q447*H447</f>
        <v>207.17599999999999</v>
      </c>
      <c r="S447" s="217">
        <v>0</v>
      </c>
      <c r="T447" s="218">
        <f>S447*H447</f>
        <v>0</v>
      </c>
      <c r="AR447" s="25" t="s">
        <v>128</v>
      </c>
      <c r="AT447" s="25" t="s">
        <v>252</v>
      </c>
      <c r="AU447" s="25" t="s">
        <v>92</v>
      </c>
      <c r="AY447" s="25" t="s">
        <v>250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5" t="s">
        <v>45</v>
      </c>
      <c r="BK447" s="219">
        <f>ROUND(I447*H447,2)</f>
        <v>0</v>
      </c>
      <c r="BL447" s="25" t="s">
        <v>128</v>
      </c>
      <c r="BM447" s="25" t="s">
        <v>663</v>
      </c>
    </row>
    <row r="448" spans="2:65" s="12" customFormat="1">
      <c r="B448" s="220"/>
      <c r="C448" s="221"/>
      <c r="D448" s="222" t="s">
        <v>257</v>
      </c>
      <c r="E448" s="223" t="s">
        <v>81</v>
      </c>
      <c r="F448" s="224" t="s">
        <v>664</v>
      </c>
      <c r="G448" s="221"/>
      <c r="H448" s="225" t="s">
        <v>81</v>
      </c>
      <c r="I448" s="226"/>
      <c r="J448" s="221"/>
      <c r="K448" s="221"/>
      <c r="L448" s="227"/>
      <c r="M448" s="228"/>
      <c r="N448" s="229"/>
      <c r="O448" s="229"/>
      <c r="P448" s="229"/>
      <c r="Q448" s="229"/>
      <c r="R448" s="229"/>
      <c r="S448" s="229"/>
      <c r="T448" s="230"/>
      <c r="AT448" s="231" t="s">
        <v>257</v>
      </c>
      <c r="AU448" s="231" t="s">
        <v>92</v>
      </c>
      <c r="AV448" s="12" t="s">
        <v>45</v>
      </c>
      <c r="AW448" s="12" t="s">
        <v>44</v>
      </c>
      <c r="AX448" s="12" t="s">
        <v>83</v>
      </c>
      <c r="AY448" s="231" t="s">
        <v>250</v>
      </c>
    </row>
    <row r="449" spans="2:65" s="13" customFormat="1">
      <c r="B449" s="232"/>
      <c r="C449" s="233"/>
      <c r="D449" s="256" t="s">
        <v>257</v>
      </c>
      <c r="E449" s="269" t="s">
        <v>81</v>
      </c>
      <c r="F449" s="270" t="s">
        <v>665</v>
      </c>
      <c r="G449" s="233"/>
      <c r="H449" s="271">
        <v>1102</v>
      </c>
      <c r="I449" s="237"/>
      <c r="J449" s="233"/>
      <c r="K449" s="233"/>
      <c r="L449" s="238"/>
      <c r="M449" s="239"/>
      <c r="N449" s="240"/>
      <c r="O449" s="240"/>
      <c r="P449" s="240"/>
      <c r="Q449" s="240"/>
      <c r="R449" s="240"/>
      <c r="S449" s="240"/>
      <c r="T449" s="241"/>
      <c r="AT449" s="242" t="s">
        <v>257</v>
      </c>
      <c r="AU449" s="242" t="s">
        <v>92</v>
      </c>
      <c r="AV449" s="13" t="s">
        <v>92</v>
      </c>
      <c r="AW449" s="13" t="s">
        <v>44</v>
      </c>
      <c r="AX449" s="13" t="s">
        <v>45</v>
      </c>
      <c r="AY449" s="242" t="s">
        <v>250</v>
      </c>
    </row>
    <row r="450" spans="2:65" s="1" customFormat="1" ht="22.5" customHeight="1">
      <c r="B450" s="43"/>
      <c r="C450" s="208" t="s">
        <v>666</v>
      </c>
      <c r="D450" s="208" t="s">
        <v>252</v>
      </c>
      <c r="E450" s="209" t="s">
        <v>667</v>
      </c>
      <c r="F450" s="210" t="s">
        <v>668</v>
      </c>
      <c r="G450" s="211" t="s">
        <v>255</v>
      </c>
      <c r="H450" s="212">
        <v>4876</v>
      </c>
      <c r="I450" s="213"/>
      <c r="J450" s="214">
        <f>ROUND(I450*H450,2)</f>
        <v>0</v>
      </c>
      <c r="K450" s="210" t="s">
        <v>277</v>
      </c>
      <c r="L450" s="63"/>
      <c r="M450" s="215" t="s">
        <v>81</v>
      </c>
      <c r="N450" s="216" t="s">
        <v>53</v>
      </c>
      <c r="O450" s="44"/>
      <c r="P450" s="217">
        <f>O450*H450</f>
        <v>0</v>
      </c>
      <c r="Q450" s="217">
        <v>0</v>
      </c>
      <c r="R450" s="217">
        <f>Q450*H450</f>
        <v>0</v>
      </c>
      <c r="S450" s="217">
        <v>0</v>
      </c>
      <c r="T450" s="218">
        <f>S450*H450</f>
        <v>0</v>
      </c>
      <c r="AR450" s="25" t="s">
        <v>128</v>
      </c>
      <c r="AT450" s="25" t="s">
        <v>252</v>
      </c>
      <c r="AU450" s="25" t="s">
        <v>92</v>
      </c>
      <c r="AY450" s="25" t="s">
        <v>250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5" t="s">
        <v>45</v>
      </c>
      <c r="BK450" s="219">
        <f>ROUND(I450*H450,2)</f>
        <v>0</v>
      </c>
      <c r="BL450" s="25" t="s">
        <v>128</v>
      </c>
      <c r="BM450" s="25" t="s">
        <v>669</v>
      </c>
    </row>
    <row r="451" spans="2:65" s="12" customFormat="1">
      <c r="B451" s="220"/>
      <c r="C451" s="221"/>
      <c r="D451" s="222" t="s">
        <v>257</v>
      </c>
      <c r="E451" s="223" t="s">
        <v>81</v>
      </c>
      <c r="F451" s="224" t="s">
        <v>670</v>
      </c>
      <c r="G451" s="221"/>
      <c r="H451" s="225" t="s">
        <v>81</v>
      </c>
      <c r="I451" s="226"/>
      <c r="J451" s="221"/>
      <c r="K451" s="221"/>
      <c r="L451" s="227"/>
      <c r="M451" s="228"/>
      <c r="N451" s="229"/>
      <c r="O451" s="229"/>
      <c r="P451" s="229"/>
      <c r="Q451" s="229"/>
      <c r="R451" s="229"/>
      <c r="S451" s="229"/>
      <c r="T451" s="230"/>
      <c r="AT451" s="231" t="s">
        <v>257</v>
      </c>
      <c r="AU451" s="231" t="s">
        <v>92</v>
      </c>
      <c r="AV451" s="12" t="s">
        <v>45</v>
      </c>
      <c r="AW451" s="12" t="s">
        <v>44</v>
      </c>
      <c r="AX451" s="12" t="s">
        <v>83</v>
      </c>
      <c r="AY451" s="231" t="s">
        <v>250</v>
      </c>
    </row>
    <row r="452" spans="2:65" s="12" customFormat="1">
      <c r="B452" s="220"/>
      <c r="C452" s="221"/>
      <c r="D452" s="222" t="s">
        <v>257</v>
      </c>
      <c r="E452" s="223" t="s">
        <v>81</v>
      </c>
      <c r="F452" s="224" t="s">
        <v>671</v>
      </c>
      <c r="G452" s="221"/>
      <c r="H452" s="225" t="s">
        <v>81</v>
      </c>
      <c r="I452" s="226"/>
      <c r="J452" s="221"/>
      <c r="K452" s="221"/>
      <c r="L452" s="227"/>
      <c r="M452" s="228"/>
      <c r="N452" s="229"/>
      <c r="O452" s="229"/>
      <c r="P452" s="229"/>
      <c r="Q452" s="229"/>
      <c r="R452" s="229"/>
      <c r="S452" s="229"/>
      <c r="T452" s="230"/>
      <c r="AT452" s="231" t="s">
        <v>257</v>
      </c>
      <c r="AU452" s="231" t="s">
        <v>92</v>
      </c>
      <c r="AV452" s="12" t="s">
        <v>45</v>
      </c>
      <c r="AW452" s="12" t="s">
        <v>44</v>
      </c>
      <c r="AX452" s="12" t="s">
        <v>83</v>
      </c>
      <c r="AY452" s="231" t="s">
        <v>250</v>
      </c>
    </row>
    <row r="453" spans="2:65" s="13" customFormat="1">
      <c r="B453" s="232"/>
      <c r="C453" s="233"/>
      <c r="D453" s="256" t="s">
        <v>257</v>
      </c>
      <c r="E453" s="269" t="s">
        <v>81</v>
      </c>
      <c r="F453" s="270" t="s">
        <v>672</v>
      </c>
      <c r="G453" s="233"/>
      <c r="H453" s="271">
        <v>4876</v>
      </c>
      <c r="I453" s="237"/>
      <c r="J453" s="233"/>
      <c r="K453" s="233"/>
      <c r="L453" s="238"/>
      <c r="M453" s="239"/>
      <c r="N453" s="240"/>
      <c r="O453" s="240"/>
      <c r="P453" s="240"/>
      <c r="Q453" s="240"/>
      <c r="R453" s="240"/>
      <c r="S453" s="240"/>
      <c r="T453" s="241"/>
      <c r="AT453" s="242" t="s">
        <v>257</v>
      </c>
      <c r="AU453" s="242" t="s">
        <v>92</v>
      </c>
      <c r="AV453" s="13" t="s">
        <v>92</v>
      </c>
      <c r="AW453" s="13" t="s">
        <v>44</v>
      </c>
      <c r="AX453" s="13" t="s">
        <v>45</v>
      </c>
      <c r="AY453" s="242" t="s">
        <v>250</v>
      </c>
    </row>
    <row r="454" spans="2:65" s="1" customFormat="1" ht="22.5" customHeight="1">
      <c r="B454" s="43"/>
      <c r="C454" s="208" t="s">
        <v>673</v>
      </c>
      <c r="D454" s="208" t="s">
        <v>252</v>
      </c>
      <c r="E454" s="209" t="s">
        <v>674</v>
      </c>
      <c r="F454" s="210" t="s">
        <v>675</v>
      </c>
      <c r="G454" s="211" t="s">
        <v>255</v>
      </c>
      <c r="H454" s="212">
        <v>4876</v>
      </c>
      <c r="I454" s="213"/>
      <c r="J454" s="214">
        <f>ROUND(I454*H454,2)</f>
        <v>0</v>
      </c>
      <c r="K454" s="210" t="s">
        <v>277</v>
      </c>
      <c r="L454" s="63"/>
      <c r="M454" s="215" t="s">
        <v>81</v>
      </c>
      <c r="N454" s="216" t="s">
        <v>53</v>
      </c>
      <c r="O454" s="44"/>
      <c r="P454" s="217">
        <f>O454*H454</f>
        <v>0</v>
      </c>
      <c r="Q454" s="217">
        <v>0</v>
      </c>
      <c r="R454" s="217">
        <f>Q454*H454</f>
        <v>0</v>
      </c>
      <c r="S454" s="217">
        <v>0</v>
      </c>
      <c r="T454" s="218">
        <f>S454*H454</f>
        <v>0</v>
      </c>
      <c r="AR454" s="25" t="s">
        <v>128</v>
      </c>
      <c r="AT454" s="25" t="s">
        <v>252</v>
      </c>
      <c r="AU454" s="25" t="s">
        <v>92</v>
      </c>
      <c r="AY454" s="25" t="s">
        <v>250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25" t="s">
        <v>45</v>
      </c>
      <c r="BK454" s="219">
        <f>ROUND(I454*H454,2)</f>
        <v>0</v>
      </c>
      <c r="BL454" s="25" t="s">
        <v>128</v>
      </c>
      <c r="BM454" s="25" t="s">
        <v>676</v>
      </c>
    </row>
    <row r="455" spans="2:65" s="12" customFormat="1">
      <c r="B455" s="220"/>
      <c r="C455" s="221"/>
      <c r="D455" s="222" t="s">
        <v>257</v>
      </c>
      <c r="E455" s="223" t="s">
        <v>81</v>
      </c>
      <c r="F455" s="224" t="s">
        <v>677</v>
      </c>
      <c r="G455" s="221"/>
      <c r="H455" s="225" t="s">
        <v>81</v>
      </c>
      <c r="I455" s="226"/>
      <c r="J455" s="221"/>
      <c r="K455" s="221"/>
      <c r="L455" s="227"/>
      <c r="M455" s="228"/>
      <c r="N455" s="229"/>
      <c r="O455" s="229"/>
      <c r="P455" s="229"/>
      <c r="Q455" s="229"/>
      <c r="R455" s="229"/>
      <c r="S455" s="229"/>
      <c r="T455" s="230"/>
      <c r="AT455" s="231" t="s">
        <v>257</v>
      </c>
      <c r="AU455" s="231" t="s">
        <v>92</v>
      </c>
      <c r="AV455" s="12" t="s">
        <v>45</v>
      </c>
      <c r="AW455" s="12" t="s">
        <v>44</v>
      </c>
      <c r="AX455" s="12" t="s">
        <v>83</v>
      </c>
      <c r="AY455" s="231" t="s">
        <v>250</v>
      </c>
    </row>
    <row r="456" spans="2:65" s="12" customFormat="1">
      <c r="B456" s="220"/>
      <c r="C456" s="221"/>
      <c r="D456" s="222" t="s">
        <v>257</v>
      </c>
      <c r="E456" s="223" t="s">
        <v>81</v>
      </c>
      <c r="F456" s="224" t="s">
        <v>671</v>
      </c>
      <c r="G456" s="221"/>
      <c r="H456" s="225" t="s">
        <v>81</v>
      </c>
      <c r="I456" s="226"/>
      <c r="J456" s="221"/>
      <c r="K456" s="221"/>
      <c r="L456" s="227"/>
      <c r="M456" s="228"/>
      <c r="N456" s="229"/>
      <c r="O456" s="229"/>
      <c r="P456" s="229"/>
      <c r="Q456" s="229"/>
      <c r="R456" s="229"/>
      <c r="S456" s="229"/>
      <c r="T456" s="230"/>
      <c r="AT456" s="231" t="s">
        <v>257</v>
      </c>
      <c r="AU456" s="231" t="s">
        <v>92</v>
      </c>
      <c r="AV456" s="12" t="s">
        <v>45</v>
      </c>
      <c r="AW456" s="12" t="s">
        <v>44</v>
      </c>
      <c r="AX456" s="12" t="s">
        <v>83</v>
      </c>
      <c r="AY456" s="231" t="s">
        <v>250</v>
      </c>
    </row>
    <row r="457" spans="2:65" s="13" customFormat="1">
      <c r="B457" s="232"/>
      <c r="C457" s="233"/>
      <c r="D457" s="222" t="s">
        <v>257</v>
      </c>
      <c r="E457" s="234" t="s">
        <v>81</v>
      </c>
      <c r="F457" s="235" t="s">
        <v>678</v>
      </c>
      <c r="G457" s="233"/>
      <c r="H457" s="236">
        <v>4876</v>
      </c>
      <c r="I457" s="237"/>
      <c r="J457" s="233"/>
      <c r="K457" s="233"/>
      <c r="L457" s="238"/>
      <c r="M457" s="239"/>
      <c r="N457" s="240"/>
      <c r="O457" s="240"/>
      <c r="P457" s="240"/>
      <c r="Q457" s="240"/>
      <c r="R457" s="240"/>
      <c r="S457" s="240"/>
      <c r="T457" s="241"/>
      <c r="AT457" s="242" t="s">
        <v>257</v>
      </c>
      <c r="AU457" s="242" t="s">
        <v>92</v>
      </c>
      <c r="AV457" s="13" t="s">
        <v>92</v>
      </c>
      <c r="AW457" s="13" t="s">
        <v>44</v>
      </c>
      <c r="AX457" s="13" t="s">
        <v>83</v>
      </c>
      <c r="AY457" s="242" t="s">
        <v>250</v>
      </c>
    </row>
    <row r="458" spans="2:65" s="15" customFormat="1">
      <c r="B458" s="254"/>
      <c r="C458" s="255"/>
      <c r="D458" s="256" t="s">
        <v>257</v>
      </c>
      <c r="E458" s="257" t="s">
        <v>679</v>
      </c>
      <c r="F458" s="258" t="s">
        <v>273</v>
      </c>
      <c r="G458" s="255"/>
      <c r="H458" s="259">
        <v>4876</v>
      </c>
      <c r="I458" s="260"/>
      <c r="J458" s="255"/>
      <c r="K458" s="255"/>
      <c r="L458" s="261"/>
      <c r="M458" s="262"/>
      <c r="N458" s="263"/>
      <c r="O458" s="263"/>
      <c r="P458" s="263"/>
      <c r="Q458" s="263"/>
      <c r="R458" s="263"/>
      <c r="S458" s="263"/>
      <c r="T458" s="264"/>
      <c r="AT458" s="265" t="s">
        <v>257</v>
      </c>
      <c r="AU458" s="265" t="s">
        <v>92</v>
      </c>
      <c r="AV458" s="15" t="s">
        <v>128</v>
      </c>
      <c r="AW458" s="15" t="s">
        <v>44</v>
      </c>
      <c r="AX458" s="15" t="s">
        <v>45</v>
      </c>
      <c r="AY458" s="265" t="s">
        <v>250</v>
      </c>
    </row>
    <row r="459" spans="2:65" s="1" customFormat="1" ht="22.5" customHeight="1">
      <c r="B459" s="43"/>
      <c r="C459" s="208" t="s">
        <v>680</v>
      </c>
      <c r="D459" s="208" t="s">
        <v>252</v>
      </c>
      <c r="E459" s="209" t="s">
        <v>681</v>
      </c>
      <c r="F459" s="210" t="s">
        <v>682</v>
      </c>
      <c r="G459" s="211" t="s">
        <v>255</v>
      </c>
      <c r="H459" s="212">
        <v>4876</v>
      </c>
      <c r="I459" s="213"/>
      <c r="J459" s="214">
        <f>ROUND(I459*H459,2)</f>
        <v>0</v>
      </c>
      <c r="K459" s="210" t="s">
        <v>277</v>
      </c>
      <c r="L459" s="63"/>
      <c r="M459" s="215" t="s">
        <v>81</v>
      </c>
      <c r="N459" s="216" t="s">
        <v>53</v>
      </c>
      <c r="O459" s="44"/>
      <c r="P459" s="217">
        <f>O459*H459</f>
        <v>0</v>
      </c>
      <c r="Q459" s="217">
        <v>0</v>
      </c>
      <c r="R459" s="217">
        <f>Q459*H459</f>
        <v>0</v>
      </c>
      <c r="S459" s="217">
        <v>0</v>
      </c>
      <c r="T459" s="218">
        <f>S459*H459</f>
        <v>0</v>
      </c>
      <c r="AR459" s="25" t="s">
        <v>128</v>
      </c>
      <c r="AT459" s="25" t="s">
        <v>252</v>
      </c>
      <c r="AU459" s="25" t="s">
        <v>92</v>
      </c>
      <c r="AY459" s="25" t="s">
        <v>250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25" t="s">
        <v>45</v>
      </c>
      <c r="BK459" s="219">
        <f>ROUND(I459*H459,2)</f>
        <v>0</v>
      </c>
      <c r="BL459" s="25" t="s">
        <v>128</v>
      </c>
      <c r="BM459" s="25" t="s">
        <v>683</v>
      </c>
    </row>
    <row r="460" spans="2:65" s="12" customFormat="1">
      <c r="B460" s="220"/>
      <c r="C460" s="221"/>
      <c r="D460" s="222" t="s">
        <v>257</v>
      </c>
      <c r="E460" s="223" t="s">
        <v>81</v>
      </c>
      <c r="F460" s="224" t="s">
        <v>651</v>
      </c>
      <c r="G460" s="221"/>
      <c r="H460" s="225" t="s">
        <v>81</v>
      </c>
      <c r="I460" s="226"/>
      <c r="J460" s="221"/>
      <c r="K460" s="221"/>
      <c r="L460" s="227"/>
      <c r="M460" s="228"/>
      <c r="N460" s="229"/>
      <c r="O460" s="229"/>
      <c r="P460" s="229"/>
      <c r="Q460" s="229"/>
      <c r="R460" s="229"/>
      <c r="S460" s="229"/>
      <c r="T460" s="230"/>
      <c r="AT460" s="231" t="s">
        <v>257</v>
      </c>
      <c r="AU460" s="231" t="s">
        <v>92</v>
      </c>
      <c r="AV460" s="12" t="s">
        <v>45</v>
      </c>
      <c r="AW460" s="12" t="s">
        <v>44</v>
      </c>
      <c r="AX460" s="12" t="s">
        <v>83</v>
      </c>
      <c r="AY460" s="231" t="s">
        <v>250</v>
      </c>
    </row>
    <row r="461" spans="2:65" s="13" customFormat="1">
      <c r="B461" s="232"/>
      <c r="C461" s="233"/>
      <c r="D461" s="256" t="s">
        <v>257</v>
      </c>
      <c r="E461" s="269" t="s">
        <v>81</v>
      </c>
      <c r="F461" s="270" t="s">
        <v>684</v>
      </c>
      <c r="G461" s="233"/>
      <c r="H461" s="271">
        <v>4876</v>
      </c>
      <c r="I461" s="237"/>
      <c r="J461" s="233"/>
      <c r="K461" s="233"/>
      <c r="L461" s="238"/>
      <c r="M461" s="239"/>
      <c r="N461" s="240"/>
      <c r="O461" s="240"/>
      <c r="P461" s="240"/>
      <c r="Q461" s="240"/>
      <c r="R461" s="240"/>
      <c r="S461" s="240"/>
      <c r="T461" s="241"/>
      <c r="AT461" s="242" t="s">
        <v>257</v>
      </c>
      <c r="AU461" s="242" t="s">
        <v>92</v>
      </c>
      <c r="AV461" s="13" t="s">
        <v>92</v>
      </c>
      <c r="AW461" s="13" t="s">
        <v>44</v>
      </c>
      <c r="AX461" s="13" t="s">
        <v>45</v>
      </c>
      <c r="AY461" s="242" t="s">
        <v>250</v>
      </c>
    </row>
    <row r="462" spans="2:65" s="1" customFormat="1" ht="22.5" customHeight="1">
      <c r="B462" s="43"/>
      <c r="C462" s="208" t="s">
        <v>685</v>
      </c>
      <c r="D462" s="208" t="s">
        <v>252</v>
      </c>
      <c r="E462" s="209" t="s">
        <v>686</v>
      </c>
      <c r="F462" s="210" t="s">
        <v>687</v>
      </c>
      <c r="G462" s="211" t="s">
        <v>255</v>
      </c>
      <c r="H462" s="212">
        <v>4876</v>
      </c>
      <c r="I462" s="213"/>
      <c r="J462" s="214">
        <f>ROUND(I462*H462,2)</f>
        <v>0</v>
      </c>
      <c r="K462" s="210" t="s">
        <v>277</v>
      </c>
      <c r="L462" s="63"/>
      <c r="M462" s="215" t="s">
        <v>81</v>
      </c>
      <c r="N462" s="216" t="s">
        <v>53</v>
      </c>
      <c r="O462" s="44"/>
      <c r="P462" s="217">
        <f>O462*H462</f>
        <v>0</v>
      </c>
      <c r="Q462" s="217">
        <v>0</v>
      </c>
      <c r="R462" s="217">
        <f>Q462*H462</f>
        <v>0</v>
      </c>
      <c r="S462" s="217">
        <v>0</v>
      </c>
      <c r="T462" s="218">
        <f>S462*H462</f>
        <v>0</v>
      </c>
      <c r="AR462" s="25" t="s">
        <v>128</v>
      </c>
      <c r="AT462" s="25" t="s">
        <v>252</v>
      </c>
      <c r="AU462" s="25" t="s">
        <v>92</v>
      </c>
      <c r="AY462" s="25" t="s">
        <v>250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5" t="s">
        <v>45</v>
      </c>
      <c r="BK462" s="219">
        <f>ROUND(I462*H462,2)</f>
        <v>0</v>
      </c>
      <c r="BL462" s="25" t="s">
        <v>128</v>
      </c>
      <c r="BM462" s="25" t="s">
        <v>688</v>
      </c>
    </row>
    <row r="463" spans="2:65" s="12" customFormat="1">
      <c r="B463" s="220"/>
      <c r="C463" s="221"/>
      <c r="D463" s="222" t="s">
        <v>257</v>
      </c>
      <c r="E463" s="223" t="s">
        <v>81</v>
      </c>
      <c r="F463" s="224" t="s">
        <v>651</v>
      </c>
      <c r="G463" s="221"/>
      <c r="H463" s="225" t="s">
        <v>81</v>
      </c>
      <c r="I463" s="226"/>
      <c r="J463" s="221"/>
      <c r="K463" s="221"/>
      <c r="L463" s="227"/>
      <c r="M463" s="228"/>
      <c r="N463" s="229"/>
      <c r="O463" s="229"/>
      <c r="P463" s="229"/>
      <c r="Q463" s="229"/>
      <c r="R463" s="229"/>
      <c r="S463" s="229"/>
      <c r="T463" s="230"/>
      <c r="AT463" s="231" t="s">
        <v>257</v>
      </c>
      <c r="AU463" s="231" t="s">
        <v>92</v>
      </c>
      <c r="AV463" s="12" t="s">
        <v>45</v>
      </c>
      <c r="AW463" s="12" t="s">
        <v>44</v>
      </c>
      <c r="AX463" s="12" t="s">
        <v>83</v>
      </c>
      <c r="AY463" s="231" t="s">
        <v>250</v>
      </c>
    </row>
    <row r="464" spans="2:65" s="13" customFormat="1">
      <c r="B464" s="232"/>
      <c r="C464" s="233"/>
      <c r="D464" s="222" t="s">
        <v>257</v>
      </c>
      <c r="E464" s="234" t="s">
        <v>81</v>
      </c>
      <c r="F464" s="235" t="s">
        <v>689</v>
      </c>
      <c r="G464" s="233"/>
      <c r="H464" s="236">
        <v>4876</v>
      </c>
      <c r="I464" s="237"/>
      <c r="J464" s="233"/>
      <c r="K464" s="233"/>
      <c r="L464" s="238"/>
      <c r="M464" s="239"/>
      <c r="N464" s="240"/>
      <c r="O464" s="240"/>
      <c r="P464" s="240"/>
      <c r="Q464" s="240"/>
      <c r="R464" s="240"/>
      <c r="S464" s="240"/>
      <c r="T464" s="241"/>
      <c r="AT464" s="242" t="s">
        <v>257</v>
      </c>
      <c r="AU464" s="242" t="s">
        <v>92</v>
      </c>
      <c r="AV464" s="13" t="s">
        <v>92</v>
      </c>
      <c r="AW464" s="13" t="s">
        <v>44</v>
      </c>
      <c r="AX464" s="13" t="s">
        <v>83</v>
      </c>
      <c r="AY464" s="242" t="s">
        <v>250</v>
      </c>
    </row>
    <row r="465" spans="2:65" s="15" customFormat="1">
      <c r="B465" s="254"/>
      <c r="C465" s="255"/>
      <c r="D465" s="256" t="s">
        <v>257</v>
      </c>
      <c r="E465" s="257" t="s">
        <v>81</v>
      </c>
      <c r="F465" s="258" t="s">
        <v>273</v>
      </c>
      <c r="G465" s="255"/>
      <c r="H465" s="259">
        <v>4876</v>
      </c>
      <c r="I465" s="260"/>
      <c r="J465" s="255"/>
      <c r="K465" s="255"/>
      <c r="L465" s="261"/>
      <c r="M465" s="262"/>
      <c r="N465" s="263"/>
      <c r="O465" s="263"/>
      <c r="P465" s="263"/>
      <c r="Q465" s="263"/>
      <c r="R465" s="263"/>
      <c r="S465" s="263"/>
      <c r="T465" s="264"/>
      <c r="AT465" s="265" t="s">
        <v>257</v>
      </c>
      <c r="AU465" s="265" t="s">
        <v>92</v>
      </c>
      <c r="AV465" s="15" t="s">
        <v>128</v>
      </c>
      <c r="AW465" s="15" t="s">
        <v>44</v>
      </c>
      <c r="AX465" s="15" t="s">
        <v>45</v>
      </c>
      <c r="AY465" s="265" t="s">
        <v>250</v>
      </c>
    </row>
    <row r="466" spans="2:65" s="1" customFormat="1" ht="22.5" customHeight="1">
      <c r="B466" s="43"/>
      <c r="C466" s="208" t="s">
        <v>690</v>
      </c>
      <c r="D466" s="208" t="s">
        <v>252</v>
      </c>
      <c r="E466" s="209" t="s">
        <v>691</v>
      </c>
      <c r="F466" s="210" t="s">
        <v>692</v>
      </c>
      <c r="G466" s="211" t="s">
        <v>255</v>
      </c>
      <c r="H466" s="212">
        <v>9</v>
      </c>
      <c r="I466" s="213"/>
      <c r="J466" s="214">
        <f>ROUND(I466*H466,2)</f>
        <v>0</v>
      </c>
      <c r="K466" s="210" t="s">
        <v>277</v>
      </c>
      <c r="L466" s="63"/>
      <c r="M466" s="215" t="s">
        <v>81</v>
      </c>
      <c r="N466" s="216" t="s">
        <v>53</v>
      </c>
      <c r="O466" s="44"/>
      <c r="P466" s="217">
        <f>O466*H466</f>
        <v>0</v>
      </c>
      <c r="Q466" s="217">
        <v>8.3500000000000005E-2</v>
      </c>
      <c r="R466" s="217">
        <f>Q466*H466</f>
        <v>0.75150000000000006</v>
      </c>
      <c r="S466" s="217">
        <v>0</v>
      </c>
      <c r="T466" s="218">
        <f>S466*H466</f>
        <v>0</v>
      </c>
      <c r="AR466" s="25" t="s">
        <v>128</v>
      </c>
      <c r="AT466" s="25" t="s">
        <v>252</v>
      </c>
      <c r="AU466" s="25" t="s">
        <v>92</v>
      </c>
      <c r="AY466" s="25" t="s">
        <v>250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25" t="s">
        <v>45</v>
      </c>
      <c r="BK466" s="219">
        <f>ROUND(I466*H466,2)</f>
        <v>0</v>
      </c>
      <c r="BL466" s="25" t="s">
        <v>128</v>
      </c>
      <c r="BM466" s="25" t="s">
        <v>693</v>
      </c>
    </row>
    <row r="467" spans="2:65" s="12" customFormat="1">
      <c r="B467" s="220"/>
      <c r="C467" s="221"/>
      <c r="D467" s="222" t="s">
        <v>257</v>
      </c>
      <c r="E467" s="223" t="s">
        <v>81</v>
      </c>
      <c r="F467" s="224" t="s">
        <v>644</v>
      </c>
      <c r="G467" s="221"/>
      <c r="H467" s="225" t="s">
        <v>81</v>
      </c>
      <c r="I467" s="226"/>
      <c r="J467" s="221"/>
      <c r="K467" s="221"/>
      <c r="L467" s="227"/>
      <c r="M467" s="228"/>
      <c r="N467" s="229"/>
      <c r="O467" s="229"/>
      <c r="P467" s="229"/>
      <c r="Q467" s="229"/>
      <c r="R467" s="229"/>
      <c r="S467" s="229"/>
      <c r="T467" s="230"/>
      <c r="AT467" s="231" t="s">
        <v>257</v>
      </c>
      <c r="AU467" s="231" t="s">
        <v>92</v>
      </c>
      <c r="AV467" s="12" t="s">
        <v>45</v>
      </c>
      <c r="AW467" s="12" t="s">
        <v>44</v>
      </c>
      <c r="AX467" s="12" t="s">
        <v>83</v>
      </c>
      <c r="AY467" s="231" t="s">
        <v>250</v>
      </c>
    </row>
    <row r="468" spans="2:65" s="12" customFormat="1">
      <c r="B468" s="220"/>
      <c r="C468" s="221"/>
      <c r="D468" s="222" t="s">
        <v>257</v>
      </c>
      <c r="E468" s="223" t="s">
        <v>81</v>
      </c>
      <c r="F468" s="224" t="s">
        <v>694</v>
      </c>
      <c r="G468" s="221"/>
      <c r="H468" s="225" t="s">
        <v>81</v>
      </c>
      <c r="I468" s="226"/>
      <c r="J468" s="221"/>
      <c r="K468" s="221"/>
      <c r="L468" s="227"/>
      <c r="M468" s="228"/>
      <c r="N468" s="229"/>
      <c r="O468" s="229"/>
      <c r="P468" s="229"/>
      <c r="Q468" s="229"/>
      <c r="R468" s="229"/>
      <c r="S468" s="229"/>
      <c r="T468" s="230"/>
      <c r="AT468" s="231" t="s">
        <v>257</v>
      </c>
      <c r="AU468" s="231" t="s">
        <v>92</v>
      </c>
      <c r="AV468" s="12" t="s">
        <v>45</v>
      </c>
      <c r="AW468" s="12" t="s">
        <v>44</v>
      </c>
      <c r="AX468" s="12" t="s">
        <v>83</v>
      </c>
      <c r="AY468" s="231" t="s">
        <v>250</v>
      </c>
    </row>
    <row r="469" spans="2:65" s="13" customFormat="1">
      <c r="B469" s="232"/>
      <c r="C469" s="233"/>
      <c r="D469" s="222" t="s">
        <v>257</v>
      </c>
      <c r="E469" s="234" t="s">
        <v>81</v>
      </c>
      <c r="F469" s="235" t="s">
        <v>695</v>
      </c>
      <c r="G469" s="233"/>
      <c r="H469" s="236">
        <v>9</v>
      </c>
      <c r="I469" s="237"/>
      <c r="J469" s="233"/>
      <c r="K469" s="233"/>
      <c r="L469" s="238"/>
      <c r="M469" s="239"/>
      <c r="N469" s="240"/>
      <c r="O469" s="240"/>
      <c r="P469" s="240"/>
      <c r="Q469" s="240"/>
      <c r="R469" s="240"/>
      <c r="S469" s="240"/>
      <c r="T469" s="241"/>
      <c r="AT469" s="242" t="s">
        <v>257</v>
      </c>
      <c r="AU469" s="242" t="s">
        <v>92</v>
      </c>
      <c r="AV469" s="13" t="s">
        <v>92</v>
      </c>
      <c r="AW469" s="13" t="s">
        <v>44</v>
      </c>
      <c r="AX469" s="13" t="s">
        <v>83</v>
      </c>
      <c r="AY469" s="242" t="s">
        <v>250</v>
      </c>
    </row>
    <row r="470" spans="2:65" s="14" customFormat="1">
      <c r="B470" s="243"/>
      <c r="C470" s="244"/>
      <c r="D470" s="256" t="s">
        <v>257</v>
      </c>
      <c r="E470" s="266" t="s">
        <v>214</v>
      </c>
      <c r="F470" s="267" t="s">
        <v>272</v>
      </c>
      <c r="G470" s="244"/>
      <c r="H470" s="268">
        <v>9</v>
      </c>
      <c r="I470" s="248"/>
      <c r="J470" s="244"/>
      <c r="K470" s="244"/>
      <c r="L470" s="249"/>
      <c r="M470" s="250"/>
      <c r="N470" s="251"/>
      <c r="O470" s="251"/>
      <c r="P470" s="251"/>
      <c r="Q470" s="251"/>
      <c r="R470" s="251"/>
      <c r="S470" s="251"/>
      <c r="T470" s="252"/>
      <c r="AT470" s="253" t="s">
        <v>257</v>
      </c>
      <c r="AU470" s="253" t="s">
        <v>92</v>
      </c>
      <c r="AV470" s="14" t="s">
        <v>100</v>
      </c>
      <c r="AW470" s="14" t="s">
        <v>44</v>
      </c>
      <c r="AX470" s="14" t="s">
        <v>45</v>
      </c>
      <c r="AY470" s="253" t="s">
        <v>250</v>
      </c>
    </row>
    <row r="471" spans="2:65" s="1" customFormat="1" ht="22.5" customHeight="1">
      <c r="B471" s="43"/>
      <c r="C471" s="272" t="s">
        <v>696</v>
      </c>
      <c r="D471" s="272" t="s">
        <v>519</v>
      </c>
      <c r="E471" s="273" t="s">
        <v>697</v>
      </c>
      <c r="F471" s="274" t="s">
        <v>698</v>
      </c>
      <c r="G471" s="275" t="s">
        <v>472</v>
      </c>
      <c r="H471" s="276">
        <v>3</v>
      </c>
      <c r="I471" s="277"/>
      <c r="J471" s="278">
        <f>ROUND(I471*H471,2)</f>
        <v>0</v>
      </c>
      <c r="K471" s="274" t="s">
        <v>277</v>
      </c>
      <c r="L471" s="279"/>
      <c r="M471" s="280" t="s">
        <v>81</v>
      </c>
      <c r="N471" s="281" t="s">
        <v>53</v>
      </c>
      <c r="O471" s="44"/>
      <c r="P471" s="217">
        <f>O471*H471</f>
        <v>0</v>
      </c>
      <c r="Q471" s="217">
        <v>1.083</v>
      </c>
      <c r="R471" s="217">
        <f>Q471*H471</f>
        <v>3.2489999999999997</v>
      </c>
      <c r="S471" s="217">
        <v>0</v>
      </c>
      <c r="T471" s="218">
        <f>S471*H471</f>
        <v>0</v>
      </c>
      <c r="AR471" s="25" t="s">
        <v>340</v>
      </c>
      <c r="AT471" s="25" t="s">
        <v>519</v>
      </c>
      <c r="AU471" s="25" t="s">
        <v>92</v>
      </c>
      <c r="AY471" s="25" t="s">
        <v>250</v>
      </c>
      <c r="BE471" s="219">
        <f>IF(N471="základní",J471,0)</f>
        <v>0</v>
      </c>
      <c r="BF471" s="219">
        <f>IF(N471="snížená",J471,0)</f>
        <v>0</v>
      </c>
      <c r="BG471" s="219">
        <f>IF(N471="zákl. přenesená",J471,0)</f>
        <v>0</v>
      </c>
      <c r="BH471" s="219">
        <f>IF(N471="sníž. přenesená",J471,0)</f>
        <v>0</v>
      </c>
      <c r="BI471" s="219">
        <f>IF(N471="nulová",J471,0)</f>
        <v>0</v>
      </c>
      <c r="BJ471" s="25" t="s">
        <v>45</v>
      </c>
      <c r="BK471" s="219">
        <f>ROUND(I471*H471,2)</f>
        <v>0</v>
      </c>
      <c r="BL471" s="25" t="s">
        <v>128</v>
      </c>
      <c r="BM471" s="25" t="s">
        <v>699</v>
      </c>
    </row>
    <row r="472" spans="2:65" s="12" customFormat="1">
      <c r="B472" s="220"/>
      <c r="C472" s="221"/>
      <c r="D472" s="222" t="s">
        <v>257</v>
      </c>
      <c r="E472" s="223" t="s">
        <v>81</v>
      </c>
      <c r="F472" s="224" t="s">
        <v>644</v>
      </c>
      <c r="G472" s="221"/>
      <c r="H472" s="225" t="s">
        <v>81</v>
      </c>
      <c r="I472" s="226"/>
      <c r="J472" s="221"/>
      <c r="K472" s="221"/>
      <c r="L472" s="227"/>
      <c r="M472" s="228"/>
      <c r="N472" s="229"/>
      <c r="O472" s="229"/>
      <c r="P472" s="229"/>
      <c r="Q472" s="229"/>
      <c r="R472" s="229"/>
      <c r="S472" s="229"/>
      <c r="T472" s="230"/>
      <c r="AT472" s="231" t="s">
        <v>257</v>
      </c>
      <c r="AU472" s="231" t="s">
        <v>92</v>
      </c>
      <c r="AV472" s="12" t="s">
        <v>45</v>
      </c>
      <c r="AW472" s="12" t="s">
        <v>44</v>
      </c>
      <c r="AX472" s="12" t="s">
        <v>83</v>
      </c>
      <c r="AY472" s="231" t="s">
        <v>250</v>
      </c>
    </row>
    <row r="473" spans="2:65" s="13" customFormat="1">
      <c r="B473" s="232"/>
      <c r="C473" s="233"/>
      <c r="D473" s="256" t="s">
        <v>257</v>
      </c>
      <c r="E473" s="269" t="s">
        <v>81</v>
      </c>
      <c r="F473" s="270" t="s">
        <v>700</v>
      </c>
      <c r="G473" s="233"/>
      <c r="H473" s="271">
        <v>3</v>
      </c>
      <c r="I473" s="237"/>
      <c r="J473" s="233"/>
      <c r="K473" s="233"/>
      <c r="L473" s="238"/>
      <c r="M473" s="239"/>
      <c r="N473" s="240"/>
      <c r="O473" s="240"/>
      <c r="P473" s="240"/>
      <c r="Q473" s="240"/>
      <c r="R473" s="240"/>
      <c r="S473" s="240"/>
      <c r="T473" s="241"/>
      <c r="AT473" s="242" t="s">
        <v>257</v>
      </c>
      <c r="AU473" s="242" t="s">
        <v>92</v>
      </c>
      <c r="AV473" s="13" t="s">
        <v>92</v>
      </c>
      <c r="AW473" s="13" t="s">
        <v>44</v>
      </c>
      <c r="AX473" s="13" t="s">
        <v>45</v>
      </c>
      <c r="AY473" s="242" t="s">
        <v>250</v>
      </c>
    </row>
    <row r="474" spans="2:65" s="1" customFormat="1" ht="22.5" customHeight="1">
      <c r="B474" s="43"/>
      <c r="C474" s="208" t="s">
        <v>701</v>
      </c>
      <c r="D474" s="208" t="s">
        <v>252</v>
      </c>
      <c r="E474" s="209" t="s">
        <v>702</v>
      </c>
      <c r="F474" s="210" t="s">
        <v>703</v>
      </c>
      <c r="G474" s="211" t="s">
        <v>255</v>
      </c>
      <c r="H474" s="212">
        <v>108</v>
      </c>
      <c r="I474" s="213"/>
      <c r="J474" s="214">
        <f>ROUND(I474*H474,2)</f>
        <v>0</v>
      </c>
      <c r="K474" s="210" t="s">
        <v>277</v>
      </c>
      <c r="L474" s="63"/>
      <c r="M474" s="215" t="s">
        <v>81</v>
      </c>
      <c r="N474" s="216" t="s">
        <v>53</v>
      </c>
      <c r="O474" s="44"/>
      <c r="P474" s="217">
        <f>O474*H474</f>
        <v>0</v>
      </c>
      <c r="Q474" s="217">
        <v>8.4250000000000005E-2</v>
      </c>
      <c r="R474" s="217">
        <f>Q474*H474</f>
        <v>9.0990000000000002</v>
      </c>
      <c r="S474" s="217">
        <v>0</v>
      </c>
      <c r="T474" s="218">
        <f>S474*H474</f>
        <v>0</v>
      </c>
      <c r="AR474" s="25" t="s">
        <v>128</v>
      </c>
      <c r="AT474" s="25" t="s">
        <v>252</v>
      </c>
      <c r="AU474" s="25" t="s">
        <v>92</v>
      </c>
      <c r="AY474" s="25" t="s">
        <v>250</v>
      </c>
      <c r="BE474" s="219">
        <f>IF(N474="základní",J474,0)</f>
        <v>0</v>
      </c>
      <c r="BF474" s="219">
        <f>IF(N474="snížená",J474,0)</f>
        <v>0</v>
      </c>
      <c r="BG474" s="219">
        <f>IF(N474="zákl. přenesená",J474,0)</f>
        <v>0</v>
      </c>
      <c r="BH474" s="219">
        <f>IF(N474="sníž. přenesená",J474,0)</f>
        <v>0</v>
      </c>
      <c r="BI474" s="219">
        <f>IF(N474="nulová",J474,0)</f>
        <v>0</v>
      </c>
      <c r="BJ474" s="25" t="s">
        <v>45</v>
      </c>
      <c r="BK474" s="219">
        <f>ROUND(I474*H474,2)</f>
        <v>0</v>
      </c>
      <c r="BL474" s="25" t="s">
        <v>128</v>
      </c>
      <c r="BM474" s="25" t="s">
        <v>704</v>
      </c>
    </row>
    <row r="475" spans="2:65" s="12" customFormat="1">
      <c r="B475" s="220"/>
      <c r="C475" s="221"/>
      <c r="D475" s="222" t="s">
        <v>257</v>
      </c>
      <c r="E475" s="223" t="s">
        <v>81</v>
      </c>
      <c r="F475" s="224" t="s">
        <v>705</v>
      </c>
      <c r="G475" s="221"/>
      <c r="H475" s="225" t="s">
        <v>81</v>
      </c>
      <c r="I475" s="226"/>
      <c r="J475" s="221"/>
      <c r="K475" s="221"/>
      <c r="L475" s="227"/>
      <c r="M475" s="228"/>
      <c r="N475" s="229"/>
      <c r="O475" s="229"/>
      <c r="P475" s="229"/>
      <c r="Q475" s="229"/>
      <c r="R475" s="229"/>
      <c r="S475" s="229"/>
      <c r="T475" s="230"/>
      <c r="AT475" s="231" t="s">
        <v>257</v>
      </c>
      <c r="AU475" s="231" t="s">
        <v>92</v>
      </c>
      <c r="AV475" s="12" t="s">
        <v>45</v>
      </c>
      <c r="AW475" s="12" t="s">
        <v>44</v>
      </c>
      <c r="AX475" s="12" t="s">
        <v>83</v>
      </c>
      <c r="AY475" s="231" t="s">
        <v>250</v>
      </c>
    </row>
    <row r="476" spans="2:65" s="12" customFormat="1">
      <c r="B476" s="220"/>
      <c r="C476" s="221"/>
      <c r="D476" s="222" t="s">
        <v>257</v>
      </c>
      <c r="E476" s="223" t="s">
        <v>81</v>
      </c>
      <c r="F476" s="224" t="s">
        <v>706</v>
      </c>
      <c r="G476" s="221"/>
      <c r="H476" s="225" t="s">
        <v>81</v>
      </c>
      <c r="I476" s="226"/>
      <c r="J476" s="221"/>
      <c r="K476" s="221"/>
      <c r="L476" s="227"/>
      <c r="M476" s="228"/>
      <c r="N476" s="229"/>
      <c r="O476" s="229"/>
      <c r="P476" s="229"/>
      <c r="Q476" s="229"/>
      <c r="R476" s="229"/>
      <c r="S476" s="229"/>
      <c r="T476" s="230"/>
      <c r="AT476" s="231" t="s">
        <v>257</v>
      </c>
      <c r="AU476" s="231" t="s">
        <v>92</v>
      </c>
      <c r="AV476" s="12" t="s">
        <v>45</v>
      </c>
      <c r="AW476" s="12" t="s">
        <v>44</v>
      </c>
      <c r="AX476" s="12" t="s">
        <v>83</v>
      </c>
      <c r="AY476" s="231" t="s">
        <v>250</v>
      </c>
    </row>
    <row r="477" spans="2:65" s="14" customFormat="1">
      <c r="B477" s="243"/>
      <c r="C477" s="244"/>
      <c r="D477" s="222" t="s">
        <v>257</v>
      </c>
      <c r="E477" s="245" t="s">
        <v>81</v>
      </c>
      <c r="F477" s="246" t="s">
        <v>272</v>
      </c>
      <c r="G477" s="244"/>
      <c r="H477" s="247">
        <v>0</v>
      </c>
      <c r="I477" s="248"/>
      <c r="J477" s="244"/>
      <c r="K477" s="244"/>
      <c r="L477" s="249"/>
      <c r="M477" s="250"/>
      <c r="N477" s="251"/>
      <c r="O477" s="251"/>
      <c r="P477" s="251"/>
      <c r="Q477" s="251"/>
      <c r="R477" s="251"/>
      <c r="S477" s="251"/>
      <c r="T477" s="252"/>
      <c r="AT477" s="253" t="s">
        <v>257</v>
      </c>
      <c r="AU477" s="253" t="s">
        <v>92</v>
      </c>
      <c r="AV477" s="14" t="s">
        <v>100</v>
      </c>
      <c r="AW477" s="14" t="s">
        <v>44</v>
      </c>
      <c r="AX477" s="14" t="s">
        <v>83</v>
      </c>
      <c r="AY477" s="253" t="s">
        <v>250</v>
      </c>
    </row>
    <row r="478" spans="2:65" s="12" customFormat="1">
      <c r="B478" s="220"/>
      <c r="C478" s="221"/>
      <c r="D478" s="222" t="s">
        <v>257</v>
      </c>
      <c r="E478" s="223" t="s">
        <v>81</v>
      </c>
      <c r="F478" s="224" t="s">
        <v>707</v>
      </c>
      <c r="G478" s="221"/>
      <c r="H478" s="225" t="s">
        <v>81</v>
      </c>
      <c r="I478" s="226"/>
      <c r="J478" s="221"/>
      <c r="K478" s="221"/>
      <c r="L478" s="227"/>
      <c r="M478" s="228"/>
      <c r="N478" s="229"/>
      <c r="O478" s="229"/>
      <c r="P478" s="229"/>
      <c r="Q478" s="229"/>
      <c r="R478" s="229"/>
      <c r="S478" s="229"/>
      <c r="T478" s="230"/>
      <c r="AT478" s="231" t="s">
        <v>257</v>
      </c>
      <c r="AU478" s="231" t="s">
        <v>92</v>
      </c>
      <c r="AV478" s="12" t="s">
        <v>45</v>
      </c>
      <c r="AW478" s="12" t="s">
        <v>44</v>
      </c>
      <c r="AX478" s="12" t="s">
        <v>83</v>
      </c>
      <c r="AY478" s="231" t="s">
        <v>250</v>
      </c>
    </row>
    <row r="479" spans="2:65" s="12" customFormat="1">
      <c r="B479" s="220"/>
      <c r="C479" s="221"/>
      <c r="D479" s="222" t="s">
        <v>257</v>
      </c>
      <c r="E479" s="223" t="s">
        <v>81</v>
      </c>
      <c r="F479" s="224" t="s">
        <v>708</v>
      </c>
      <c r="G479" s="221"/>
      <c r="H479" s="225" t="s">
        <v>81</v>
      </c>
      <c r="I479" s="226"/>
      <c r="J479" s="221"/>
      <c r="K479" s="221"/>
      <c r="L479" s="227"/>
      <c r="M479" s="228"/>
      <c r="N479" s="229"/>
      <c r="O479" s="229"/>
      <c r="P479" s="229"/>
      <c r="Q479" s="229"/>
      <c r="R479" s="229"/>
      <c r="S479" s="229"/>
      <c r="T479" s="230"/>
      <c r="AT479" s="231" t="s">
        <v>257</v>
      </c>
      <c r="AU479" s="231" t="s">
        <v>92</v>
      </c>
      <c r="AV479" s="12" t="s">
        <v>45</v>
      </c>
      <c r="AW479" s="12" t="s">
        <v>44</v>
      </c>
      <c r="AX479" s="12" t="s">
        <v>83</v>
      </c>
      <c r="AY479" s="231" t="s">
        <v>250</v>
      </c>
    </row>
    <row r="480" spans="2:65" s="13" customFormat="1">
      <c r="B480" s="232"/>
      <c r="C480" s="233"/>
      <c r="D480" s="222" t="s">
        <v>257</v>
      </c>
      <c r="E480" s="234" t="s">
        <v>81</v>
      </c>
      <c r="F480" s="235" t="s">
        <v>709</v>
      </c>
      <c r="G480" s="233"/>
      <c r="H480" s="236">
        <v>78.5</v>
      </c>
      <c r="I480" s="237"/>
      <c r="J480" s="233"/>
      <c r="K480" s="233"/>
      <c r="L480" s="238"/>
      <c r="M480" s="239"/>
      <c r="N480" s="240"/>
      <c r="O480" s="240"/>
      <c r="P480" s="240"/>
      <c r="Q480" s="240"/>
      <c r="R480" s="240"/>
      <c r="S480" s="240"/>
      <c r="T480" s="241"/>
      <c r="AT480" s="242" t="s">
        <v>257</v>
      </c>
      <c r="AU480" s="242" t="s">
        <v>92</v>
      </c>
      <c r="AV480" s="13" t="s">
        <v>92</v>
      </c>
      <c r="AW480" s="13" t="s">
        <v>44</v>
      </c>
      <c r="AX480" s="13" t="s">
        <v>83</v>
      </c>
      <c r="AY480" s="242" t="s">
        <v>250</v>
      </c>
    </row>
    <row r="481" spans="2:65" s="12" customFormat="1">
      <c r="B481" s="220"/>
      <c r="C481" s="221"/>
      <c r="D481" s="222" t="s">
        <v>257</v>
      </c>
      <c r="E481" s="223" t="s">
        <v>81</v>
      </c>
      <c r="F481" s="224" t="s">
        <v>710</v>
      </c>
      <c r="G481" s="221"/>
      <c r="H481" s="225" t="s">
        <v>81</v>
      </c>
      <c r="I481" s="226"/>
      <c r="J481" s="221"/>
      <c r="K481" s="221"/>
      <c r="L481" s="227"/>
      <c r="M481" s="228"/>
      <c r="N481" s="229"/>
      <c r="O481" s="229"/>
      <c r="P481" s="229"/>
      <c r="Q481" s="229"/>
      <c r="R481" s="229"/>
      <c r="S481" s="229"/>
      <c r="T481" s="230"/>
      <c r="AT481" s="231" t="s">
        <v>257</v>
      </c>
      <c r="AU481" s="231" t="s">
        <v>92</v>
      </c>
      <c r="AV481" s="12" t="s">
        <v>45</v>
      </c>
      <c r="AW481" s="12" t="s">
        <v>44</v>
      </c>
      <c r="AX481" s="12" t="s">
        <v>83</v>
      </c>
      <c r="AY481" s="231" t="s">
        <v>250</v>
      </c>
    </row>
    <row r="482" spans="2:65" s="13" customFormat="1">
      <c r="B482" s="232"/>
      <c r="C482" s="233"/>
      <c r="D482" s="222" t="s">
        <v>257</v>
      </c>
      <c r="E482" s="234" t="s">
        <v>81</v>
      </c>
      <c r="F482" s="235" t="s">
        <v>711</v>
      </c>
      <c r="G482" s="233"/>
      <c r="H482" s="236">
        <v>10.5</v>
      </c>
      <c r="I482" s="237"/>
      <c r="J482" s="233"/>
      <c r="K482" s="233"/>
      <c r="L482" s="238"/>
      <c r="M482" s="239"/>
      <c r="N482" s="240"/>
      <c r="O482" s="240"/>
      <c r="P482" s="240"/>
      <c r="Q482" s="240"/>
      <c r="R482" s="240"/>
      <c r="S482" s="240"/>
      <c r="T482" s="241"/>
      <c r="AT482" s="242" t="s">
        <v>257</v>
      </c>
      <c r="AU482" s="242" t="s">
        <v>92</v>
      </c>
      <c r="AV482" s="13" t="s">
        <v>92</v>
      </c>
      <c r="AW482" s="13" t="s">
        <v>44</v>
      </c>
      <c r="AX482" s="13" t="s">
        <v>83</v>
      </c>
      <c r="AY482" s="242" t="s">
        <v>250</v>
      </c>
    </row>
    <row r="483" spans="2:65" s="12" customFormat="1">
      <c r="B483" s="220"/>
      <c r="C483" s="221"/>
      <c r="D483" s="222" t="s">
        <v>257</v>
      </c>
      <c r="E483" s="223" t="s">
        <v>81</v>
      </c>
      <c r="F483" s="224" t="s">
        <v>712</v>
      </c>
      <c r="G483" s="221"/>
      <c r="H483" s="225" t="s">
        <v>81</v>
      </c>
      <c r="I483" s="226"/>
      <c r="J483" s="221"/>
      <c r="K483" s="221"/>
      <c r="L483" s="227"/>
      <c r="M483" s="228"/>
      <c r="N483" s="229"/>
      <c r="O483" s="229"/>
      <c r="P483" s="229"/>
      <c r="Q483" s="229"/>
      <c r="R483" s="229"/>
      <c r="S483" s="229"/>
      <c r="T483" s="230"/>
      <c r="AT483" s="231" t="s">
        <v>257</v>
      </c>
      <c r="AU483" s="231" t="s">
        <v>92</v>
      </c>
      <c r="AV483" s="12" t="s">
        <v>45</v>
      </c>
      <c r="AW483" s="12" t="s">
        <v>44</v>
      </c>
      <c r="AX483" s="12" t="s">
        <v>83</v>
      </c>
      <c r="AY483" s="231" t="s">
        <v>250</v>
      </c>
    </row>
    <row r="484" spans="2:65" s="13" customFormat="1">
      <c r="B484" s="232"/>
      <c r="C484" s="233"/>
      <c r="D484" s="222" t="s">
        <v>257</v>
      </c>
      <c r="E484" s="234" t="s">
        <v>81</v>
      </c>
      <c r="F484" s="235" t="s">
        <v>713</v>
      </c>
      <c r="G484" s="233"/>
      <c r="H484" s="236">
        <v>19</v>
      </c>
      <c r="I484" s="237"/>
      <c r="J484" s="233"/>
      <c r="K484" s="233"/>
      <c r="L484" s="238"/>
      <c r="M484" s="239"/>
      <c r="N484" s="240"/>
      <c r="O484" s="240"/>
      <c r="P484" s="240"/>
      <c r="Q484" s="240"/>
      <c r="R484" s="240"/>
      <c r="S484" s="240"/>
      <c r="T484" s="241"/>
      <c r="AT484" s="242" t="s">
        <v>257</v>
      </c>
      <c r="AU484" s="242" t="s">
        <v>92</v>
      </c>
      <c r="AV484" s="13" t="s">
        <v>92</v>
      </c>
      <c r="AW484" s="13" t="s">
        <v>44</v>
      </c>
      <c r="AX484" s="13" t="s">
        <v>83</v>
      </c>
      <c r="AY484" s="242" t="s">
        <v>250</v>
      </c>
    </row>
    <row r="485" spans="2:65" s="15" customFormat="1">
      <c r="B485" s="254"/>
      <c r="C485" s="255"/>
      <c r="D485" s="256" t="s">
        <v>257</v>
      </c>
      <c r="E485" s="257" t="s">
        <v>714</v>
      </c>
      <c r="F485" s="258" t="s">
        <v>273</v>
      </c>
      <c r="G485" s="255"/>
      <c r="H485" s="259">
        <v>108</v>
      </c>
      <c r="I485" s="260"/>
      <c r="J485" s="255"/>
      <c r="K485" s="255"/>
      <c r="L485" s="261"/>
      <c r="M485" s="262"/>
      <c r="N485" s="263"/>
      <c r="O485" s="263"/>
      <c r="P485" s="263"/>
      <c r="Q485" s="263"/>
      <c r="R485" s="263"/>
      <c r="S485" s="263"/>
      <c r="T485" s="264"/>
      <c r="AT485" s="265" t="s">
        <v>257</v>
      </c>
      <c r="AU485" s="265" t="s">
        <v>92</v>
      </c>
      <c r="AV485" s="15" t="s">
        <v>128</v>
      </c>
      <c r="AW485" s="15" t="s">
        <v>44</v>
      </c>
      <c r="AX485" s="15" t="s">
        <v>45</v>
      </c>
      <c r="AY485" s="265" t="s">
        <v>250</v>
      </c>
    </row>
    <row r="486" spans="2:65" s="1" customFormat="1" ht="31.5" customHeight="1">
      <c r="B486" s="43"/>
      <c r="C486" s="208" t="s">
        <v>715</v>
      </c>
      <c r="D486" s="208" t="s">
        <v>252</v>
      </c>
      <c r="E486" s="209" t="s">
        <v>716</v>
      </c>
      <c r="F486" s="210" t="s">
        <v>717</v>
      </c>
      <c r="G486" s="211" t="s">
        <v>255</v>
      </c>
      <c r="H486" s="212">
        <v>29.5</v>
      </c>
      <c r="I486" s="213"/>
      <c r="J486" s="214">
        <f>ROUND(I486*H486,2)</f>
        <v>0</v>
      </c>
      <c r="K486" s="210" t="s">
        <v>277</v>
      </c>
      <c r="L486" s="63"/>
      <c r="M486" s="215" t="s">
        <v>81</v>
      </c>
      <c r="N486" s="216" t="s">
        <v>53</v>
      </c>
      <c r="O486" s="44"/>
      <c r="P486" s="217">
        <f>O486*H486</f>
        <v>0</v>
      </c>
      <c r="Q486" s="217">
        <v>0</v>
      </c>
      <c r="R486" s="217">
        <f>Q486*H486</f>
        <v>0</v>
      </c>
      <c r="S486" s="217">
        <v>0</v>
      </c>
      <c r="T486" s="218">
        <f>S486*H486</f>
        <v>0</v>
      </c>
      <c r="AR486" s="25" t="s">
        <v>128</v>
      </c>
      <c r="AT486" s="25" t="s">
        <v>252</v>
      </c>
      <c r="AU486" s="25" t="s">
        <v>92</v>
      </c>
      <c r="AY486" s="25" t="s">
        <v>250</v>
      </c>
      <c r="BE486" s="219">
        <f>IF(N486="základní",J486,0)</f>
        <v>0</v>
      </c>
      <c r="BF486" s="219">
        <f>IF(N486="snížená",J486,0)</f>
        <v>0</v>
      </c>
      <c r="BG486" s="219">
        <f>IF(N486="zákl. přenesená",J486,0)</f>
        <v>0</v>
      </c>
      <c r="BH486" s="219">
        <f>IF(N486="sníž. přenesená",J486,0)</f>
        <v>0</v>
      </c>
      <c r="BI486" s="219">
        <f>IF(N486="nulová",J486,0)</f>
        <v>0</v>
      </c>
      <c r="BJ486" s="25" t="s">
        <v>45</v>
      </c>
      <c r="BK486" s="219">
        <f>ROUND(I486*H486,2)</f>
        <v>0</v>
      </c>
      <c r="BL486" s="25" t="s">
        <v>128</v>
      </c>
      <c r="BM486" s="25" t="s">
        <v>718</v>
      </c>
    </row>
    <row r="487" spans="2:65" s="12" customFormat="1">
      <c r="B487" s="220"/>
      <c r="C487" s="221"/>
      <c r="D487" s="222" t="s">
        <v>257</v>
      </c>
      <c r="E487" s="223" t="s">
        <v>81</v>
      </c>
      <c r="F487" s="224" t="s">
        <v>710</v>
      </c>
      <c r="G487" s="221"/>
      <c r="H487" s="225" t="s">
        <v>81</v>
      </c>
      <c r="I487" s="226"/>
      <c r="J487" s="221"/>
      <c r="K487" s="221"/>
      <c r="L487" s="227"/>
      <c r="M487" s="228"/>
      <c r="N487" s="229"/>
      <c r="O487" s="229"/>
      <c r="P487" s="229"/>
      <c r="Q487" s="229"/>
      <c r="R487" s="229"/>
      <c r="S487" s="229"/>
      <c r="T487" s="230"/>
      <c r="AT487" s="231" t="s">
        <v>257</v>
      </c>
      <c r="AU487" s="231" t="s">
        <v>92</v>
      </c>
      <c r="AV487" s="12" t="s">
        <v>45</v>
      </c>
      <c r="AW487" s="12" t="s">
        <v>44</v>
      </c>
      <c r="AX487" s="12" t="s">
        <v>83</v>
      </c>
      <c r="AY487" s="231" t="s">
        <v>250</v>
      </c>
    </row>
    <row r="488" spans="2:65" s="13" customFormat="1">
      <c r="B488" s="232"/>
      <c r="C488" s="233"/>
      <c r="D488" s="222" t="s">
        <v>257</v>
      </c>
      <c r="E488" s="234" t="s">
        <v>81</v>
      </c>
      <c r="F488" s="235" t="s">
        <v>711</v>
      </c>
      <c r="G488" s="233"/>
      <c r="H488" s="236">
        <v>10.5</v>
      </c>
      <c r="I488" s="237"/>
      <c r="J488" s="233"/>
      <c r="K488" s="233"/>
      <c r="L488" s="238"/>
      <c r="M488" s="239"/>
      <c r="N488" s="240"/>
      <c r="O488" s="240"/>
      <c r="P488" s="240"/>
      <c r="Q488" s="240"/>
      <c r="R488" s="240"/>
      <c r="S488" s="240"/>
      <c r="T488" s="241"/>
      <c r="AT488" s="242" t="s">
        <v>257</v>
      </c>
      <c r="AU488" s="242" t="s">
        <v>92</v>
      </c>
      <c r="AV488" s="13" t="s">
        <v>92</v>
      </c>
      <c r="AW488" s="13" t="s">
        <v>44</v>
      </c>
      <c r="AX488" s="13" t="s">
        <v>83</v>
      </c>
      <c r="AY488" s="242" t="s">
        <v>250</v>
      </c>
    </row>
    <row r="489" spans="2:65" s="12" customFormat="1">
      <c r="B489" s="220"/>
      <c r="C489" s="221"/>
      <c r="D489" s="222" t="s">
        <v>257</v>
      </c>
      <c r="E489" s="223" t="s">
        <v>81</v>
      </c>
      <c r="F489" s="224" t="s">
        <v>712</v>
      </c>
      <c r="G489" s="221"/>
      <c r="H489" s="225" t="s">
        <v>81</v>
      </c>
      <c r="I489" s="226"/>
      <c r="J489" s="221"/>
      <c r="K489" s="221"/>
      <c r="L489" s="227"/>
      <c r="M489" s="228"/>
      <c r="N489" s="229"/>
      <c r="O489" s="229"/>
      <c r="P489" s="229"/>
      <c r="Q489" s="229"/>
      <c r="R489" s="229"/>
      <c r="S489" s="229"/>
      <c r="T489" s="230"/>
      <c r="AT489" s="231" t="s">
        <v>257</v>
      </c>
      <c r="AU489" s="231" t="s">
        <v>92</v>
      </c>
      <c r="AV489" s="12" t="s">
        <v>45</v>
      </c>
      <c r="AW489" s="12" t="s">
        <v>44</v>
      </c>
      <c r="AX489" s="12" t="s">
        <v>83</v>
      </c>
      <c r="AY489" s="231" t="s">
        <v>250</v>
      </c>
    </row>
    <row r="490" spans="2:65" s="13" customFormat="1">
      <c r="B490" s="232"/>
      <c r="C490" s="233"/>
      <c r="D490" s="222" t="s">
        <v>257</v>
      </c>
      <c r="E490" s="234" t="s">
        <v>81</v>
      </c>
      <c r="F490" s="235" t="s">
        <v>713</v>
      </c>
      <c r="G490" s="233"/>
      <c r="H490" s="236">
        <v>19</v>
      </c>
      <c r="I490" s="237"/>
      <c r="J490" s="233"/>
      <c r="K490" s="233"/>
      <c r="L490" s="238"/>
      <c r="M490" s="239"/>
      <c r="N490" s="240"/>
      <c r="O490" s="240"/>
      <c r="P490" s="240"/>
      <c r="Q490" s="240"/>
      <c r="R490" s="240"/>
      <c r="S490" s="240"/>
      <c r="T490" s="241"/>
      <c r="AT490" s="242" t="s">
        <v>257</v>
      </c>
      <c r="AU490" s="242" t="s">
        <v>92</v>
      </c>
      <c r="AV490" s="13" t="s">
        <v>92</v>
      </c>
      <c r="AW490" s="13" t="s">
        <v>44</v>
      </c>
      <c r="AX490" s="13" t="s">
        <v>83</v>
      </c>
      <c r="AY490" s="242" t="s">
        <v>250</v>
      </c>
    </row>
    <row r="491" spans="2:65" s="15" customFormat="1">
      <c r="B491" s="254"/>
      <c r="C491" s="255"/>
      <c r="D491" s="256" t="s">
        <v>257</v>
      </c>
      <c r="E491" s="257" t="s">
        <v>81</v>
      </c>
      <c r="F491" s="258" t="s">
        <v>273</v>
      </c>
      <c r="G491" s="255"/>
      <c r="H491" s="259">
        <v>29.5</v>
      </c>
      <c r="I491" s="260"/>
      <c r="J491" s="255"/>
      <c r="K491" s="255"/>
      <c r="L491" s="261"/>
      <c r="M491" s="262"/>
      <c r="N491" s="263"/>
      <c r="O491" s="263"/>
      <c r="P491" s="263"/>
      <c r="Q491" s="263"/>
      <c r="R491" s="263"/>
      <c r="S491" s="263"/>
      <c r="T491" s="264"/>
      <c r="AT491" s="265" t="s">
        <v>257</v>
      </c>
      <c r="AU491" s="265" t="s">
        <v>92</v>
      </c>
      <c r="AV491" s="15" t="s">
        <v>128</v>
      </c>
      <c r="AW491" s="15" t="s">
        <v>44</v>
      </c>
      <c r="AX491" s="15" t="s">
        <v>45</v>
      </c>
      <c r="AY491" s="265" t="s">
        <v>250</v>
      </c>
    </row>
    <row r="492" spans="2:65" s="1" customFormat="1" ht="22.5" customHeight="1">
      <c r="B492" s="43"/>
      <c r="C492" s="272" t="s">
        <v>719</v>
      </c>
      <c r="D492" s="272" t="s">
        <v>519</v>
      </c>
      <c r="E492" s="273" t="s">
        <v>720</v>
      </c>
      <c r="F492" s="274" t="s">
        <v>721</v>
      </c>
      <c r="G492" s="275" t="s">
        <v>255</v>
      </c>
      <c r="H492" s="276">
        <v>80.855000000000004</v>
      </c>
      <c r="I492" s="277"/>
      <c r="J492" s="278">
        <f>ROUND(I492*H492,2)</f>
        <v>0</v>
      </c>
      <c r="K492" s="274" t="s">
        <v>81</v>
      </c>
      <c r="L492" s="279"/>
      <c r="M492" s="280" t="s">
        <v>81</v>
      </c>
      <c r="N492" s="281" t="s">
        <v>53</v>
      </c>
      <c r="O492" s="44"/>
      <c r="P492" s="217">
        <f>O492*H492</f>
        <v>0</v>
      </c>
      <c r="Q492" s="217">
        <v>0.14000000000000001</v>
      </c>
      <c r="R492" s="217">
        <f>Q492*H492</f>
        <v>11.319700000000001</v>
      </c>
      <c r="S492" s="217">
        <v>0</v>
      </c>
      <c r="T492" s="218">
        <f>S492*H492</f>
        <v>0</v>
      </c>
      <c r="AR492" s="25" t="s">
        <v>340</v>
      </c>
      <c r="AT492" s="25" t="s">
        <v>519</v>
      </c>
      <c r="AU492" s="25" t="s">
        <v>92</v>
      </c>
      <c r="AY492" s="25" t="s">
        <v>250</v>
      </c>
      <c r="BE492" s="219">
        <f>IF(N492="základní",J492,0)</f>
        <v>0</v>
      </c>
      <c r="BF492" s="219">
        <f>IF(N492="snížená",J492,0)</f>
        <v>0</v>
      </c>
      <c r="BG492" s="219">
        <f>IF(N492="zákl. přenesená",J492,0)</f>
        <v>0</v>
      </c>
      <c r="BH492" s="219">
        <f>IF(N492="sníž. přenesená",J492,0)</f>
        <v>0</v>
      </c>
      <c r="BI492" s="219">
        <f>IF(N492="nulová",J492,0)</f>
        <v>0</v>
      </c>
      <c r="BJ492" s="25" t="s">
        <v>45</v>
      </c>
      <c r="BK492" s="219">
        <f>ROUND(I492*H492,2)</f>
        <v>0</v>
      </c>
      <c r="BL492" s="25" t="s">
        <v>128</v>
      </c>
      <c r="BM492" s="25" t="s">
        <v>722</v>
      </c>
    </row>
    <row r="493" spans="2:65" s="12" customFormat="1">
      <c r="B493" s="220"/>
      <c r="C493" s="221"/>
      <c r="D493" s="222" t="s">
        <v>257</v>
      </c>
      <c r="E493" s="223" t="s">
        <v>81</v>
      </c>
      <c r="F493" s="224" t="s">
        <v>723</v>
      </c>
      <c r="G493" s="221"/>
      <c r="H493" s="225" t="s">
        <v>81</v>
      </c>
      <c r="I493" s="226"/>
      <c r="J493" s="221"/>
      <c r="K493" s="221"/>
      <c r="L493" s="227"/>
      <c r="M493" s="228"/>
      <c r="N493" s="229"/>
      <c r="O493" s="229"/>
      <c r="P493" s="229"/>
      <c r="Q493" s="229"/>
      <c r="R493" s="229"/>
      <c r="S493" s="229"/>
      <c r="T493" s="230"/>
      <c r="AT493" s="231" t="s">
        <v>257</v>
      </c>
      <c r="AU493" s="231" t="s">
        <v>92</v>
      </c>
      <c r="AV493" s="12" t="s">
        <v>45</v>
      </c>
      <c r="AW493" s="12" t="s">
        <v>44</v>
      </c>
      <c r="AX493" s="12" t="s">
        <v>83</v>
      </c>
      <c r="AY493" s="231" t="s">
        <v>250</v>
      </c>
    </row>
    <row r="494" spans="2:65" s="13" customFormat="1">
      <c r="B494" s="232"/>
      <c r="C494" s="233"/>
      <c r="D494" s="256" t="s">
        <v>257</v>
      </c>
      <c r="E494" s="269" t="s">
        <v>81</v>
      </c>
      <c r="F494" s="270" t="s">
        <v>724</v>
      </c>
      <c r="G494" s="233"/>
      <c r="H494" s="271">
        <v>80.855000000000004</v>
      </c>
      <c r="I494" s="237"/>
      <c r="J494" s="233"/>
      <c r="K494" s="233"/>
      <c r="L494" s="238"/>
      <c r="M494" s="239"/>
      <c r="N494" s="240"/>
      <c r="O494" s="240"/>
      <c r="P494" s="240"/>
      <c r="Q494" s="240"/>
      <c r="R494" s="240"/>
      <c r="S494" s="240"/>
      <c r="T494" s="241"/>
      <c r="AT494" s="242" t="s">
        <v>257</v>
      </c>
      <c r="AU494" s="242" t="s">
        <v>92</v>
      </c>
      <c r="AV494" s="13" t="s">
        <v>92</v>
      </c>
      <c r="AW494" s="13" t="s">
        <v>44</v>
      </c>
      <c r="AX494" s="13" t="s">
        <v>45</v>
      </c>
      <c r="AY494" s="242" t="s">
        <v>250</v>
      </c>
    </row>
    <row r="495" spans="2:65" s="1" customFormat="1" ht="22.5" customHeight="1">
      <c r="B495" s="43"/>
      <c r="C495" s="272" t="s">
        <v>725</v>
      </c>
      <c r="D495" s="272" t="s">
        <v>519</v>
      </c>
      <c r="E495" s="273" t="s">
        <v>726</v>
      </c>
      <c r="F495" s="274" t="s">
        <v>727</v>
      </c>
      <c r="G495" s="275" t="s">
        <v>255</v>
      </c>
      <c r="H495" s="276">
        <v>10.815</v>
      </c>
      <c r="I495" s="277"/>
      <c r="J495" s="278">
        <f>ROUND(I495*H495,2)</f>
        <v>0</v>
      </c>
      <c r="K495" s="274" t="s">
        <v>81</v>
      </c>
      <c r="L495" s="279"/>
      <c r="M495" s="280" t="s">
        <v>81</v>
      </c>
      <c r="N495" s="281" t="s">
        <v>53</v>
      </c>
      <c r="O495" s="44"/>
      <c r="P495" s="217">
        <f>O495*H495</f>
        <v>0</v>
      </c>
      <c r="Q495" s="217">
        <v>0.14000000000000001</v>
      </c>
      <c r="R495" s="217">
        <f>Q495*H495</f>
        <v>1.5141</v>
      </c>
      <c r="S495" s="217">
        <v>0</v>
      </c>
      <c r="T495" s="218">
        <f>S495*H495</f>
        <v>0</v>
      </c>
      <c r="AR495" s="25" t="s">
        <v>340</v>
      </c>
      <c r="AT495" s="25" t="s">
        <v>519</v>
      </c>
      <c r="AU495" s="25" t="s">
        <v>92</v>
      </c>
      <c r="AY495" s="25" t="s">
        <v>250</v>
      </c>
      <c r="BE495" s="219">
        <f>IF(N495="základní",J495,0)</f>
        <v>0</v>
      </c>
      <c r="BF495" s="219">
        <f>IF(N495="snížená",J495,0)</f>
        <v>0</v>
      </c>
      <c r="BG495" s="219">
        <f>IF(N495="zákl. přenesená",J495,0)</f>
        <v>0</v>
      </c>
      <c r="BH495" s="219">
        <f>IF(N495="sníž. přenesená",J495,0)</f>
        <v>0</v>
      </c>
      <c r="BI495" s="219">
        <f>IF(N495="nulová",J495,0)</f>
        <v>0</v>
      </c>
      <c r="BJ495" s="25" t="s">
        <v>45</v>
      </c>
      <c r="BK495" s="219">
        <f>ROUND(I495*H495,2)</f>
        <v>0</v>
      </c>
      <c r="BL495" s="25" t="s">
        <v>128</v>
      </c>
      <c r="BM495" s="25" t="s">
        <v>728</v>
      </c>
    </row>
    <row r="496" spans="2:65" s="12" customFormat="1">
      <c r="B496" s="220"/>
      <c r="C496" s="221"/>
      <c r="D496" s="222" t="s">
        <v>257</v>
      </c>
      <c r="E496" s="223" t="s">
        <v>81</v>
      </c>
      <c r="F496" s="224" t="s">
        <v>729</v>
      </c>
      <c r="G496" s="221"/>
      <c r="H496" s="225" t="s">
        <v>81</v>
      </c>
      <c r="I496" s="226"/>
      <c r="J496" s="221"/>
      <c r="K496" s="221"/>
      <c r="L496" s="227"/>
      <c r="M496" s="228"/>
      <c r="N496" s="229"/>
      <c r="O496" s="229"/>
      <c r="P496" s="229"/>
      <c r="Q496" s="229"/>
      <c r="R496" s="229"/>
      <c r="S496" s="229"/>
      <c r="T496" s="230"/>
      <c r="AT496" s="231" t="s">
        <v>257</v>
      </c>
      <c r="AU496" s="231" t="s">
        <v>92</v>
      </c>
      <c r="AV496" s="12" t="s">
        <v>45</v>
      </c>
      <c r="AW496" s="12" t="s">
        <v>44</v>
      </c>
      <c r="AX496" s="12" t="s">
        <v>83</v>
      </c>
      <c r="AY496" s="231" t="s">
        <v>250</v>
      </c>
    </row>
    <row r="497" spans="2:65" s="13" customFormat="1">
      <c r="B497" s="232"/>
      <c r="C497" s="233"/>
      <c r="D497" s="256" t="s">
        <v>257</v>
      </c>
      <c r="E497" s="269" t="s">
        <v>81</v>
      </c>
      <c r="F497" s="270" t="s">
        <v>730</v>
      </c>
      <c r="G497" s="233"/>
      <c r="H497" s="271">
        <v>10.815</v>
      </c>
      <c r="I497" s="237"/>
      <c r="J497" s="233"/>
      <c r="K497" s="233"/>
      <c r="L497" s="238"/>
      <c r="M497" s="239"/>
      <c r="N497" s="240"/>
      <c r="O497" s="240"/>
      <c r="P497" s="240"/>
      <c r="Q497" s="240"/>
      <c r="R497" s="240"/>
      <c r="S497" s="240"/>
      <c r="T497" s="241"/>
      <c r="AT497" s="242" t="s">
        <v>257</v>
      </c>
      <c r="AU497" s="242" t="s">
        <v>92</v>
      </c>
      <c r="AV497" s="13" t="s">
        <v>92</v>
      </c>
      <c r="AW497" s="13" t="s">
        <v>44</v>
      </c>
      <c r="AX497" s="13" t="s">
        <v>45</v>
      </c>
      <c r="AY497" s="242" t="s">
        <v>250</v>
      </c>
    </row>
    <row r="498" spans="2:65" s="1" customFormat="1" ht="22.5" customHeight="1">
      <c r="B498" s="43"/>
      <c r="C498" s="272" t="s">
        <v>731</v>
      </c>
      <c r="D498" s="272" t="s">
        <v>519</v>
      </c>
      <c r="E498" s="273" t="s">
        <v>732</v>
      </c>
      <c r="F498" s="274" t="s">
        <v>733</v>
      </c>
      <c r="G498" s="275" t="s">
        <v>255</v>
      </c>
      <c r="H498" s="276">
        <v>19.57</v>
      </c>
      <c r="I498" s="277"/>
      <c r="J498" s="278">
        <f>ROUND(I498*H498,2)</f>
        <v>0</v>
      </c>
      <c r="K498" s="274" t="s">
        <v>81</v>
      </c>
      <c r="L498" s="279"/>
      <c r="M498" s="280" t="s">
        <v>81</v>
      </c>
      <c r="N498" s="281" t="s">
        <v>53</v>
      </c>
      <c r="O498" s="44"/>
      <c r="P498" s="217">
        <f>O498*H498</f>
        <v>0</v>
      </c>
      <c r="Q498" s="217">
        <v>0.13400000000000001</v>
      </c>
      <c r="R498" s="217">
        <f>Q498*H498</f>
        <v>2.6223800000000002</v>
      </c>
      <c r="S498" s="217">
        <v>0</v>
      </c>
      <c r="T498" s="218">
        <f>S498*H498</f>
        <v>0</v>
      </c>
      <c r="AR498" s="25" t="s">
        <v>340</v>
      </c>
      <c r="AT498" s="25" t="s">
        <v>519</v>
      </c>
      <c r="AU498" s="25" t="s">
        <v>92</v>
      </c>
      <c r="AY498" s="25" t="s">
        <v>250</v>
      </c>
      <c r="BE498" s="219">
        <f>IF(N498="základní",J498,0)</f>
        <v>0</v>
      </c>
      <c r="BF498" s="219">
        <f>IF(N498="snížená",J498,0)</f>
        <v>0</v>
      </c>
      <c r="BG498" s="219">
        <f>IF(N498="zákl. přenesená",J498,0)</f>
        <v>0</v>
      </c>
      <c r="BH498" s="219">
        <f>IF(N498="sníž. přenesená",J498,0)</f>
        <v>0</v>
      </c>
      <c r="BI498" s="219">
        <f>IF(N498="nulová",J498,0)</f>
        <v>0</v>
      </c>
      <c r="BJ498" s="25" t="s">
        <v>45</v>
      </c>
      <c r="BK498" s="219">
        <f>ROUND(I498*H498,2)</f>
        <v>0</v>
      </c>
      <c r="BL498" s="25" t="s">
        <v>128</v>
      </c>
      <c r="BM498" s="25" t="s">
        <v>734</v>
      </c>
    </row>
    <row r="499" spans="2:65" s="12" customFormat="1">
      <c r="B499" s="220"/>
      <c r="C499" s="221"/>
      <c r="D499" s="222" t="s">
        <v>257</v>
      </c>
      <c r="E499" s="223" t="s">
        <v>81</v>
      </c>
      <c r="F499" s="224" t="s">
        <v>735</v>
      </c>
      <c r="G499" s="221"/>
      <c r="H499" s="225" t="s">
        <v>81</v>
      </c>
      <c r="I499" s="226"/>
      <c r="J499" s="221"/>
      <c r="K499" s="221"/>
      <c r="L499" s="227"/>
      <c r="M499" s="228"/>
      <c r="N499" s="229"/>
      <c r="O499" s="229"/>
      <c r="P499" s="229"/>
      <c r="Q499" s="229"/>
      <c r="R499" s="229"/>
      <c r="S499" s="229"/>
      <c r="T499" s="230"/>
      <c r="AT499" s="231" t="s">
        <v>257</v>
      </c>
      <c r="AU499" s="231" t="s">
        <v>92</v>
      </c>
      <c r="AV499" s="12" t="s">
        <v>45</v>
      </c>
      <c r="AW499" s="12" t="s">
        <v>44</v>
      </c>
      <c r="AX499" s="12" t="s">
        <v>83</v>
      </c>
      <c r="AY499" s="231" t="s">
        <v>250</v>
      </c>
    </row>
    <row r="500" spans="2:65" s="13" customFormat="1">
      <c r="B500" s="232"/>
      <c r="C500" s="233"/>
      <c r="D500" s="222" t="s">
        <v>257</v>
      </c>
      <c r="E500" s="234" t="s">
        <v>81</v>
      </c>
      <c r="F500" s="235" t="s">
        <v>736</v>
      </c>
      <c r="G500" s="233"/>
      <c r="H500" s="236">
        <v>19.57</v>
      </c>
      <c r="I500" s="237"/>
      <c r="J500" s="233"/>
      <c r="K500" s="233"/>
      <c r="L500" s="238"/>
      <c r="M500" s="239"/>
      <c r="N500" s="240"/>
      <c r="O500" s="240"/>
      <c r="P500" s="240"/>
      <c r="Q500" s="240"/>
      <c r="R500" s="240"/>
      <c r="S500" s="240"/>
      <c r="T500" s="241"/>
      <c r="AT500" s="242" t="s">
        <v>257</v>
      </c>
      <c r="AU500" s="242" t="s">
        <v>92</v>
      </c>
      <c r="AV500" s="13" t="s">
        <v>92</v>
      </c>
      <c r="AW500" s="13" t="s">
        <v>44</v>
      </c>
      <c r="AX500" s="13" t="s">
        <v>45</v>
      </c>
      <c r="AY500" s="242" t="s">
        <v>250</v>
      </c>
    </row>
    <row r="501" spans="2:65" s="11" customFormat="1" ht="29.85" customHeight="1">
      <c r="B501" s="191"/>
      <c r="C501" s="192"/>
      <c r="D501" s="205" t="s">
        <v>82</v>
      </c>
      <c r="E501" s="206" t="s">
        <v>215</v>
      </c>
      <c r="F501" s="206" t="s">
        <v>737</v>
      </c>
      <c r="G501" s="192"/>
      <c r="H501" s="192"/>
      <c r="I501" s="195"/>
      <c r="J501" s="207">
        <f>BK501</f>
        <v>0</v>
      </c>
      <c r="K501" s="192"/>
      <c r="L501" s="197"/>
      <c r="M501" s="198"/>
      <c r="N501" s="199"/>
      <c r="O501" s="199"/>
      <c r="P501" s="200">
        <f>SUM(P502:P586)</f>
        <v>0</v>
      </c>
      <c r="Q501" s="199"/>
      <c r="R501" s="200">
        <f>SUM(R502:R586)</f>
        <v>20.173869500000002</v>
      </c>
      <c r="S501" s="199"/>
      <c r="T501" s="201">
        <f>SUM(T502:T586)</f>
        <v>123.654</v>
      </c>
      <c r="AR501" s="202" t="s">
        <v>45</v>
      </c>
      <c r="AT501" s="203" t="s">
        <v>82</v>
      </c>
      <c r="AU501" s="203" t="s">
        <v>45</v>
      </c>
      <c r="AY501" s="202" t="s">
        <v>250</v>
      </c>
      <c r="BK501" s="204">
        <f>SUM(BK502:BK586)</f>
        <v>0</v>
      </c>
    </row>
    <row r="502" spans="2:65" s="1" customFormat="1" ht="22.5" customHeight="1">
      <c r="B502" s="43"/>
      <c r="C502" s="208" t="s">
        <v>738</v>
      </c>
      <c r="D502" s="208" t="s">
        <v>252</v>
      </c>
      <c r="E502" s="209" t="s">
        <v>739</v>
      </c>
      <c r="F502" s="210" t="s">
        <v>740</v>
      </c>
      <c r="G502" s="211" t="s">
        <v>472</v>
      </c>
      <c r="H502" s="212">
        <v>11</v>
      </c>
      <c r="I502" s="213"/>
      <c r="J502" s="214">
        <f>ROUND(I502*H502,2)</f>
        <v>0</v>
      </c>
      <c r="K502" s="210" t="s">
        <v>277</v>
      </c>
      <c r="L502" s="63"/>
      <c r="M502" s="215" t="s">
        <v>81</v>
      </c>
      <c r="N502" s="216" t="s">
        <v>53</v>
      </c>
      <c r="O502" s="44"/>
      <c r="P502" s="217">
        <f>O502*H502</f>
        <v>0</v>
      </c>
      <c r="Q502" s="217">
        <v>6.9999999999999999E-4</v>
      </c>
      <c r="R502" s="217">
        <f>Q502*H502</f>
        <v>7.7000000000000002E-3</v>
      </c>
      <c r="S502" s="217">
        <v>0</v>
      </c>
      <c r="T502" s="218">
        <f>S502*H502</f>
        <v>0</v>
      </c>
      <c r="AR502" s="25" t="s">
        <v>128</v>
      </c>
      <c r="AT502" s="25" t="s">
        <v>252</v>
      </c>
      <c r="AU502" s="25" t="s">
        <v>92</v>
      </c>
      <c r="AY502" s="25" t="s">
        <v>250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5" t="s">
        <v>45</v>
      </c>
      <c r="BK502" s="219">
        <f>ROUND(I502*H502,2)</f>
        <v>0</v>
      </c>
      <c r="BL502" s="25" t="s">
        <v>128</v>
      </c>
      <c r="BM502" s="25" t="s">
        <v>741</v>
      </c>
    </row>
    <row r="503" spans="2:65" s="12" customFormat="1">
      <c r="B503" s="220"/>
      <c r="C503" s="221"/>
      <c r="D503" s="222" t="s">
        <v>257</v>
      </c>
      <c r="E503" s="223" t="s">
        <v>81</v>
      </c>
      <c r="F503" s="224" t="s">
        <v>742</v>
      </c>
      <c r="G503" s="221"/>
      <c r="H503" s="225" t="s">
        <v>81</v>
      </c>
      <c r="I503" s="226"/>
      <c r="J503" s="221"/>
      <c r="K503" s="221"/>
      <c r="L503" s="227"/>
      <c r="M503" s="228"/>
      <c r="N503" s="229"/>
      <c r="O503" s="229"/>
      <c r="P503" s="229"/>
      <c r="Q503" s="229"/>
      <c r="R503" s="229"/>
      <c r="S503" s="229"/>
      <c r="T503" s="230"/>
      <c r="AT503" s="231" t="s">
        <v>257</v>
      </c>
      <c r="AU503" s="231" t="s">
        <v>92</v>
      </c>
      <c r="AV503" s="12" t="s">
        <v>45</v>
      </c>
      <c r="AW503" s="12" t="s">
        <v>44</v>
      </c>
      <c r="AX503" s="12" t="s">
        <v>83</v>
      </c>
      <c r="AY503" s="231" t="s">
        <v>250</v>
      </c>
    </row>
    <row r="504" spans="2:65" s="13" customFormat="1">
      <c r="B504" s="232"/>
      <c r="C504" s="233"/>
      <c r="D504" s="222" t="s">
        <v>257</v>
      </c>
      <c r="E504" s="234" t="s">
        <v>81</v>
      </c>
      <c r="F504" s="235" t="s">
        <v>743</v>
      </c>
      <c r="G504" s="233"/>
      <c r="H504" s="236">
        <v>5</v>
      </c>
      <c r="I504" s="237"/>
      <c r="J504" s="233"/>
      <c r="K504" s="233"/>
      <c r="L504" s="238"/>
      <c r="M504" s="239"/>
      <c r="N504" s="240"/>
      <c r="O504" s="240"/>
      <c r="P504" s="240"/>
      <c r="Q504" s="240"/>
      <c r="R504" s="240"/>
      <c r="S504" s="240"/>
      <c r="T504" s="241"/>
      <c r="AT504" s="242" t="s">
        <v>257</v>
      </c>
      <c r="AU504" s="242" t="s">
        <v>92</v>
      </c>
      <c r="AV504" s="13" t="s">
        <v>92</v>
      </c>
      <c r="AW504" s="13" t="s">
        <v>44</v>
      </c>
      <c r="AX504" s="13" t="s">
        <v>83</v>
      </c>
      <c r="AY504" s="242" t="s">
        <v>250</v>
      </c>
    </row>
    <row r="505" spans="2:65" s="13" customFormat="1">
      <c r="B505" s="232"/>
      <c r="C505" s="233"/>
      <c r="D505" s="222" t="s">
        <v>257</v>
      </c>
      <c r="E505" s="234" t="s">
        <v>81</v>
      </c>
      <c r="F505" s="235" t="s">
        <v>744</v>
      </c>
      <c r="G505" s="233"/>
      <c r="H505" s="236">
        <v>5</v>
      </c>
      <c r="I505" s="237"/>
      <c r="J505" s="233"/>
      <c r="K505" s="233"/>
      <c r="L505" s="238"/>
      <c r="M505" s="239"/>
      <c r="N505" s="240"/>
      <c r="O505" s="240"/>
      <c r="P505" s="240"/>
      <c r="Q505" s="240"/>
      <c r="R505" s="240"/>
      <c r="S505" s="240"/>
      <c r="T505" s="241"/>
      <c r="AT505" s="242" t="s">
        <v>257</v>
      </c>
      <c r="AU505" s="242" t="s">
        <v>92</v>
      </c>
      <c r="AV505" s="13" t="s">
        <v>92</v>
      </c>
      <c r="AW505" s="13" t="s">
        <v>44</v>
      </c>
      <c r="AX505" s="13" t="s">
        <v>83</v>
      </c>
      <c r="AY505" s="242" t="s">
        <v>250</v>
      </c>
    </row>
    <row r="506" spans="2:65" s="13" customFormat="1">
      <c r="B506" s="232"/>
      <c r="C506" s="233"/>
      <c r="D506" s="222" t="s">
        <v>257</v>
      </c>
      <c r="E506" s="234" t="s">
        <v>81</v>
      </c>
      <c r="F506" s="235" t="s">
        <v>745</v>
      </c>
      <c r="G506" s="233"/>
      <c r="H506" s="236">
        <v>1</v>
      </c>
      <c r="I506" s="237"/>
      <c r="J506" s="233"/>
      <c r="K506" s="233"/>
      <c r="L506" s="238"/>
      <c r="M506" s="239"/>
      <c r="N506" s="240"/>
      <c r="O506" s="240"/>
      <c r="P506" s="240"/>
      <c r="Q506" s="240"/>
      <c r="R506" s="240"/>
      <c r="S506" s="240"/>
      <c r="T506" s="241"/>
      <c r="AT506" s="242" t="s">
        <v>257</v>
      </c>
      <c r="AU506" s="242" t="s">
        <v>92</v>
      </c>
      <c r="AV506" s="13" t="s">
        <v>92</v>
      </c>
      <c r="AW506" s="13" t="s">
        <v>44</v>
      </c>
      <c r="AX506" s="13" t="s">
        <v>83</v>
      </c>
      <c r="AY506" s="242" t="s">
        <v>250</v>
      </c>
    </row>
    <row r="507" spans="2:65" s="15" customFormat="1">
      <c r="B507" s="254"/>
      <c r="C507" s="255"/>
      <c r="D507" s="256" t="s">
        <v>257</v>
      </c>
      <c r="E507" s="257" t="s">
        <v>81</v>
      </c>
      <c r="F507" s="258" t="s">
        <v>273</v>
      </c>
      <c r="G507" s="255"/>
      <c r="H507" s="259">
        <v>11</v>
      </c>
      <c r="I507" s="260"/>
      <c r="J507" s="255"/>
      <c r="K507" s="255"/>
      <c r="L507" s="261"/>
      <c r="M507" s="262"/>
      <c r="N507" s="263"/>
      <c r="O507" s="263"/>
      <c r="P507" s="263"/>
      <c r="Q507" s="263"/>
      <c r="R507" s="263"/>
      <c r="S507" s="263"/>
      <c r="T507" s="264"/>
      <c r="AT507" s="265" t="s">
        <v>257</v>
      </c>
      <c r="AU507" s="265" t="s">
        <v>92</v>
      </c>
      <c r="AV507" s="15" t="s">
        <v>128</v>
      </c>
      <c r="AW507" s="15" t="s">
        <v>44</v>
      </c>
      <c r="AX507" s="15" t="s">
        <v>45</v>
      </c>
      <c r="AY507" s="265" t="s">
        <v>250</v>
      </c>
    </row>
    <row r="508" spans="2:65" s="1" customFormat="1" ht="22.5" customHeight="1">
      <c r="B508" s="43"/>
      <c r="C508" s="272" t="s">
        <v>746</v>
      </c>
      <c r="D508" s="272" t="s">
        <v>519</v>
      </c>
      <c r="E508" s="273" t="s">
        <v>747</v>
      </c>
      <c r="F508" s="274" t="s">
        <v>748</v>
      </c>
      <c r="G508" s="275" t="s">
        <v>472</v>
      </c>
      <c r="H508" s="276">
        <v>10</v>
      </c>
      <c r="I508" s="277"/>
      <c r="J508" s="278">
        <f>ROUND(I508*H508,2)</f>
        <v>0</v>
      </c>
      <c r="K508" s="274" t="s">
        <v>277</v>
      </c>
      <c r="L508" s="279"/>
      <c r="M508" s="280" t="s">
        <v>81</v>
      </c>
      <c r="N508" s="281" t="s">
        <v>53</v>
      </c>
      <c r="O508" s="44"/>
      <c r="P508" s="217">
        <f>O508*H508</f>
        <v>0</v>
      </c>
      <c r="Q508" s="217">
        <v>2E-3</v>
      </c>
      <c r="R508" s="217">
        <f>Q508*H508</f>
        <v>0.02</v>
      </c>
      <c r="S508" s="217">
        <v>0</v>
      </c>
      <c r="T508" s="218">
        <f>S508*H508</f>
        <v>0</v>
      </c>
      <c r="AR508" s="25" t="s">
        <v>340</v>
      </c>
      <c r="AT508" s="25" t="s">
        <v>519</v>
      </c>
      <c r="AU508" s="25" t="s">
        <v>92</v>
      </c>
      <c r="AY508" s="25" t="s">
        <v>250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25" t="s">
        <v>45</v>
      </c>
      <c r="BK508" s="219">
        <f>ROUND(I508*H508,2)</f>
        <v>0</v>
      </c>
      <c r="BL508" s="25" t="s">
        <v>128</v>
      </c>
      <c r="BM508" s="25" t="s">
        <v>749</v>
      </c>
    </row>
    <row r="509" spans="2:65" s="13" customFormat="1">
      <c r="B509" s="232"/>
      <c r="C509" s="233"/>
      <c r="D509" s="222" t="s">
        <v>257</v>
      </c>
      <c r="E509" s="234" t="s">
        <v>81</v>
      </c>
      <c r="F509" s="235" t="s">
        <v>750</v>
      </c>
      <c r="G509" s="233"/>
      <c r="H509" s="236">
        <v>5</v>
      </c>
      <c r="I509" s="237"/>
      <c r="J509" s="233"/>
      <c r="K509" s="233"/>
      <c r="L509" s="238"/>
      <c r="M509" s="239"/>
      <c r="N509" s="240"/>
      <c r="O509" s="240"/>
      <c r="P509" s="240"/>
      <c r="Q509" s="240"/>
      <c r="R509" s="240"/>
      <c r="S509" s="240"/>
      <c r="T509" s="241"/>
      <c r="AT509" s="242" t="s">
        <v>257</v>
      </c>
      <c r="AU509" s="242" t="s">
        <v>92</v>
      </c>
      <c r="AV509" s="13" t="s">
        <v>92</v>
      </c>
      <c r="AW509" s="13" t="s">
        <v>44</v>
      </c>
      <c r="AX509" s="13" t="s">
        <v>83</v>
      </c>
      <c r="AY509" s="242" t="s">
        <v>250</v>
      </c>
    </row>
    <row r="510" spans="2:65" s="13" customFormat="1">
      <c r="B510" s="232"/>
      <c r="C510" s="233"/>
      <c r="D510" s="222" t="s">
        <v>257</v>
      </c>
      <c r="E510" s="234" t="s">
        <v>81</v>
      </c>
      <c r="F510" s="235" t="s">
        <v>744</v>
      </c>
      <c r="G510" s="233"/>
      <c r="H510" s="236">
        <v>5</v>
      </c>
      <c r="I510" s="237"/>
      <c r="J510" s="233"/>
      <c r="K510" s="233"/>
      <c r="L510" s="238"/>
      <c r="M510" s="239"/>
      <c r="N510" s="240"/>
      <c r="O510" s="240"/>
      <c r="P510" s="240"/>
      <c r="Q510" s="240"/>
      <c r="R510" s="240"/>
      <c r="S510" s="240"/>
      <c r="T510" s="241"/>
      <c r="AT510" s="242" t="s">
        <v>257</v>
      </c>
      <c r="AU510" s="242" t="s">
        <v>92</v>
      </c>
      <c r="AV510" s="13" t="s">
        <v>92</v>
      </c>
      <c r="AW510" s="13" t="s">
        <v>44</v>
      </c>
      <c r="AX510" s="13" t="s">
        <v>83</v>
      </c>
      <c r="AY510" s="242" t="s">
        <v>250</v>
      </c>
    </row>
    <row r="511" spans="2:65" s="15" customFormat="1">
      <c r="B511" s="254"/>
      <c r="C511" s="255"/>
      <c r="D511" s="256" t="s">
        <v>257</v>
      </c>
      <c r="E511" s="257" t="s">
        <v>81</v>
      </c>
      <c r="F511" s="258" t="s">
        <v>273</v>
      </c>
      <c r="G511" s="255"/>
      <c r="H511" s="259">
        <v>10</v>
      </c>
      <c r="I511" s="260"/>
      <c r="J511" s="255"/>
      <c r="K511" s="255"/>
      <c r="L511" s="261"/>
      <c r="M511" s="262"/>
      <c r="N511" s="263"/>
      <c r="O511" s="263"/>
      <c r="P511" s="263"/>
      <c r="Q511" s="263"/>
      <c r="R511" s="263"/>
      <c r="S511" s="263"/>
      <c r="T511" s="264"/>
      <c r="AT511" s="265" t="s">
        <v>257</v>
      </c>
      <c r="AU511" s="265" t="s">
        <v>92</v>
      </c>
      <c r="AV511" s="15" t="s">
        <v>128</v>
      </c>
      <c r="AW511" s="15" t="s">
        <v>44</v>
      </c>
      <c r="AX511" s="15" t="s">
        <v>45</v>
      </c>
      <c r="AY511" s="265" t="s">
        <v>250</v>
      </c>
    </row>
    <row r="512" spans="2:65" s="1" customFormat="1" ht="22.5" customHeight="1">
      <c r="B512" s="43"/>
      <c r="C512" s="208" t="s">
        <v>751</v>
      </c>
      <c r="D512" s="208" t="s">
        <v>252</v>
      </c>
      <c r="E512" s="209" t="s">
        <v>752</v>
      </c>
      <c r="F512" s="210" t="s">
        <v>753</v>
      </c>
      <c r="G512" s="211" t="s">
        <v>472</v>
      </c>
      <c r="H512" s="212">
        <v>6</v>
      </c>
      <c r="I512" s="213"/>
      <c r="J512" s="214">
        <f>ROUND(I512*H512,2)</f>
        <v>0</v>
      </c>
      <c r="K512" s="210" t="s">
        <v>277</v>
      </c>
      <c r="L512" s="63"/>
      <c r="M512" s="215" t="s">
        <v>81</v>
      </c>
      <c r="N512" s="216" t="s">
        <v>53</v>
      </c>
      <c r="O512" s="44"/>
      <c r="P512" s="217">
        <f>O512*H512</f>
        <v>0</v>
      </c>
      <c r="Q512" s="217">
        <v>0.11241</v>
      </c>
      <c r="R512" s="217">
        <f>Q512*H512</f>
        <v>0.67445999999999995</v>
      </c>
      <c r="S512" s="217">
        <v>0</v>
      </c>
      <c r="T512" s="218">
        <f>S512*H512</f>
        <v>0</v>
      </c>
      <c r="AR512" s="25" t="s">
        <v>128</v>
      </c>
      <c r="AT512" s="25" t="s">
        <v>252</v>
      </c>
      <c r="AU512" s="25" t="s">
        <v>92</v>
      </c>
      <c r="AY512" s="25" t="s">
        <v>250</v>
      </c>
      <c r="BE512" s="219">
        <f>IF(N512="základní",J512,0)</f>
        <v>0</v>
      </c>
      <c r="BF512" s="219">
        <f>IF(N512="snížená",J512,0)</f>
        <v>0</v>
      </c>
      <c r="BG512" s="219">
        <f>IF(N512="zákl. přenesená",J512,0)</f>
        <v>0</v>
      </c>
      <c r="BH512" s="219">
        <f>IF(N512="sníž. přenesená",J512,0)</f>
        <v>0</v>
      </c>
      <c r="BI512" s="219">
        <f>IF(N512="nulová",J512,0)</f>
        <v>0</v>
      </c>
      <c r="BJ512" s="25" t="s">
        <v>45</v>
      </c>
      <c r="BK512" s="219">
        <f>ROUND(I512*H512,2)</f>
        <v>0</v>
      </c>
      <c r="BL512" s="25" t="s">
        <v>128</v>
      </c>
      <c r="BM512" s="25" t="s">
        <v>754</v>
      </c>
    </row>
    <row r="513" spans="2:65" s="12" customFormat="1">
      <c r="B513" s="220"/>
      <c r="C513" s="221"/>
      <c r="D513" s="222" t="s">
        <v>257</v>
      </c>
      <c r="E513" s="223" t="s">
        <v>81</v>
      </c>
      <c r="F513" s="224" t="s">
        <v>742</v>
      </c>
      <c r="G513" s="221"/>
      <c r="H513" s="225" t="s">
        <v>81</v>
      </c>
      <c r="I513" s="226"/>
      <c r="J513" s="221"/>
      <c r="K513" s="221"/>
      <c r="L513" s="227"/>
      <c r="M513" s="228"/>
      <c r="N513" s="229"/>
      <c r="O513" s="229"/>
      <c r="P513" s="229"/>
      <c r="Q513" s="229"/>
      <c r="R513" s="229"/>
      <c r="S513" s="229"/>
      <c r="T513" s="230"/>
      <c r="AT513" s="231" t="s">
        <v>257</v>
      </c>
      <c r="AU513" s="231" t="s">
        <v>92</v>
      </c>
      <c r="AV513" s="12" t="s">
        <v>45</v>
      </c>
      <c r="AW513" s="12" t="s">
        <v>44</v>
      </c>
      <c r="AX513" s="12" t="s">
        <v>83</v>
      </c>
      <c r="AY513" s="231" t="s">
        <v>250</v>
      </c>
    </row>
    <row r="514" spans="2:65" s="13" customFormat="1">
      <c r="B514" s="232"/>
      <c r="C514" s="233"/>
      <c r="D514" s="222" t="s">
        <v>257</v>
      </c>
      <c r="E514" s="234" t="s">
        <v>81</v>
      </c>
      <c r="F514" s="235" t="s">
        <v>755</v>
      </c>
      <c r="G514" s="233"/>
      <c r="H514" s="236">
        <v>5</v>
      </c>
      <c r="I514" s="237"/>
      <c r="J514" s="233"/>
      <c r="K514" s="233"/>
      <c r="L514" s="238"/>
      <c r="M514" s="239"/>
      <c r="N514" s="240"/>
      <c r="O514" s="240"/>
      <c r="P514" s="240"/>
      <c r="Q514" s="240"/>
      <c r="R514" s="240"/>
      <c r="S514" s="240"/>
      <c r="T514" s="241"/>
      <c r="AT514" s="242" t="s">
        <v>257</v>
      </c>
      <c r="AU514" s="242" t="s">
        <v>92</v>
      </c>
      <c r="AV514" s="13" t="s">
        <v>92</v>
      </c>
      <c r="AW514" s="13" t="s">
        <v>44</v>
      </c>
      <c r="AX514" s="13" t="s">
        <v>83</v>
      </c>
      <c r="AY514" s="242" t="s">
        <v>250</v>
      </c>
    </row>
    <row r="515" spans="2:65" s="13" customFormat="1">
      <c r="B515" s="232"/>
      <c r="C515" s="233"/>
      <c r="D515" s="222" t="s">
        <v>257</v>
      </c>
      <c r="E515" s="234" t="s">
        <v>81</v>
      </c>
      <c r="F515" s="235" t="s">
        <v>756</v>
      </c>
      <c r="G515" s="233"/>
      <c r="H515" s="236">
        <v>0</v>
      </c>
      <c r="I515" s="237"/>
      <c r="J515" s="233"/>
      <c r="K515" s="233"/>
      <c r="L515" s="238"/>
      <c r="M515" s="239"/>
      <c r="N515" s="240"/>
      <c r="O515" s="240"/>
      <c r="P515" s="240"/>
      <c r="Q515" s="240"/>
      <c r="R515" s="240"/>
      <c r="S515" s="240"/>
      <c r="T515" s="241"/>
      <c r="AT515" s="242" t="s">
        <v>257</v>
      </c>
      <c r="AU515" s="242" t="s">
        <v>92</v>
      </c>
      <c r="AV515" s="13" t="s">
        <v>92</v>
      </c>
      <c r="AW515" s="13" t="s">
        <v>44</v>
      </c>
      <c r="AX515" s="13" t="s">
        <v>83</v>
      </c>
      <c r="AY515" s="242" t="s">
        <v>250</v>
      </c>
    </row>
    <row r="516" spans="2:65" s="13" customFormat="1">
      <c r="B516" s="232"/>
      <c r="C516" s="233"/>
      <c r="D516" s="222" t="s">
        <v>257</v>
      </c>
      <c r="E516" s="234" t="s">
        <v>81</v>
      </c>
      <c r="F516" s="235" t="s">
        <v>757</v>
      </c>
      <c r="G516" s="233"/>
      <c r="H516" s="236">
        <v>1</v>
      </c>
      <c r="I516" s="237"/>
      <c r="J516" s="233"/>
      <c r="K516" s="233"/>
      <c r="L516" s="238"/>
      <c r="M516" s="239"/>
      <c r="N516" s="240"/>
      <c r="O516" s="240"/>
      <c r="P516" s="240"/>
      <c r="Q516" s="240"/>
      <c r="R516" s="240"/>
      <c r="S516" s="240"/>
      <c r="T516" s="241"/>
      <c r="AT516" s="242" t="s">
        <v>257</v>
      </c>
      <c r="AU516" s="242" t="s">
        <v>92</v>
      </c>
      <c r="AV516" s="13" t="s">
        <v>92</v>
      </c>
      <c r="AW516" s="13" t="s">
        <v>44</v>
      </c>
      <c r="AX516" s="13" t="s">
        <v>83</v>
      </c>
      <c r="AY516" s="242" t="s">
        <v>250</v>
      </c>
    </row>
    <row r="517" spans="2:65" s="15" customFormat="1">
      <c r="B517" s="254"/>
      <c r="C517" s="255"/>
      <c r="D517" s="256" t="s">
        <v>257</v>
      </c>
      <c r="E517" s="257" t="s">
        <v>192</v>
      </c>
      <c r="F517" s="258" t="s">
        <v>273</v>
      </c>
      <c r="G517" s="255"/>
      <c r="H517" s="259">
        <v>6</v>
      </c>
      <c r="I517" s="260"/>
      <c r="J517" s="255"/>
      <c r="K517" s="255"/>
      <c r="L517" s="261"/>
      <c r="M517" s="262"/>
      <c r="N517" s="263"/>
      <c r="O517" s="263"/>
      <c r="P517" s="263"/>
      <c r="Q517" s="263"/>
      <c r="R517" s="263"/>
      <c r="S517" s="263"/>
      <c r="T517" s="264"/>
      <c r="AT517" s="265" t="s">
        <v>257</v>
      </c>
      <c r="AU517" s="265" t="s">
        <v>92</v>
      </c>
      <c r="AV517" s="15" t="s">
        <v>128</v>
      </c>
      <c r="AW517" s="15" t="s">
        <v>44</v>
      </c>
      <c r="AX517" s="15" t="s">
        <v>45</v>
      </c>
      <c r="AY517" s="265" t="s">
        <v>250</v>
      </c>
    </row>
    <row r="518" spans="2:65" s="1" customFormat="1" ht="22.5" customHeight="1">
      <c r="B518" s="43"/>
      <c r="C518" s="272" t="s">
        <v>758</v>
      </c>
      <c r="D518" s="272" t="s">
        <v>519</v>
      </c>
      <c r="E518" s="273" t="s">
        <v>759</v>
      </c>
      <c r="F518" s="274" t="s">
        <v>760</v>
      </c>
      <c r="G518" s="275" t="s">
        <v>472</v>
      </c>
      <c r="H518" s="276">
        <v>5</v>
      </c>
      <c r="I518" s="277"/>
      <c r="J518" s="278">
        <f>ROUND(I518*H518,2)</f>
        <v>0</v>
      </c>
      <c r="K518" s="274" t="s">
        <v>277</v>
      </c>
      <c r="L518" s="279"/>
      <c r="M518" s="280" t="s">
        <v>81</v>
      </c>
      <c r="N518" s="281" t="s">
        <v>53</v>
      </c>
      <c r="O518" s="44"/>
      <c r="P518" s="217">
        <f>O518*H518</f>
        <v>0</v>
      </c>
      <c r="Q518" s="217">
        <v>2.5000000000000001E-3</v>
      </c>
      <c r="R518" s="217">
        <f>Q518*H518</f>
        <v>1.2500000000000001E-2</v>
      </c>
      <c r="S518" s="217">
        <v>0</v>
      </c>
      <c r="T518" s="218">
        <f>S518*H518</f>
        <v>0</v>
      </c>
      <c r="AR518" s="25" t="s">
        <v>340</v>
      </c>
      <c r="AT518" s="25" t="s">
        <v>519</v>
      </c>
      <c r="AU518" s="25" t="s">
        <v>92</v>
      </c>
      <c r="AY518" s="25" t="s">
        <v>250</v>
      </c>
      <c r="BE518" s="219">
        <f>IF(N518="základní",J518,0)</f>
        <v>0</v>
      </c>
      <c r="BF518" s="219">
        <f>IF(N518="snížená",J518,0)</f>
        <v>0</v>
      </c>
      <c r="BG518" s="219">
        <f>IF(N518="zákl. přenesená",J518,0)</f>
        <v>0</v>
      </c>
      <c r="BH518" s="219">
        <f>IF(N518="sníž. přenesená",J518,0)</f>
        <v>0</v>
      </c>
      <c r="BI518" s="219">
        <f>IF(N518="nulová",J518,0)</f>
        <v>0</v>
      </c>
      <c r="BJ518" s="25" t="s">
        <v>45</v>
      </c>
      <c r="BK518" s="219">
        <f>ROUND(I518*H518,2)</f>
        <v>0</v>
      </c>
      <c r="BL518" s="25" t="s">
        <v>128</v>
      </c>
      <c r="BM518" s="25" t="s">
        <v>761</v>
      </c>
    </row>
    <row r="519" spans="2:65" s="13" customFormat="1">
      <c r="B519" s="232"/>
      <c r="C519" s="233"/>
      <c r="D519" s="222" t="s">
        <v>257</v>
      </c>
      <c r="E519" s="234" t="s">
        <v>81</v>
      </c>
      <c r="F519" s="235" t="s">
        <v>192</v>
      </c>
      <c r="G519" s="233"/>
      <c r="H519" s="236">
        <v>6</v>
      </c>
      <c r="I519" s="237"/>
      <c r="J519" s="233"/>
      <c r="K519" s="233"/>
      <c r="L519" s="238"/>
      <c r="M519" s="239"/>
      <c r="N519" s="240"/>
      <c r="O519" s="240"/>
      <c r="P519" s="240"/>
      <c r="Q519" s="240"/>
      <c r="R519" s="240"/>
      <c r="S519" s="240"/>
      <c r="T519" s="241"/>
      <c r="AT519" s="242" t="s">
        <v>257</v>
      </c>
      <c r="AU519" s="242" t="s">
        <v>92</v>
      </c>
      <c r="AV519" s="13" t="s">
        <v>92</v>
      </c>
      <c r="AW519" s="13" t="s">
        <v>44</v>
      </c>
      <c r="AX519" s="13" t="s">
        <v>83</v>
      </c>
      <c r="AY519" s="242" t="s">
        <v>250</v>
      </c>
    </row>
    <row r="520" spans="2:65" s="12" customFormat="1">
      <c r="B520" s="220"/>
      <c r="C520" s="221"/>
      <c r="D520" s="222" t="s">
        <v>257</v>
      </c>
      <c r="E520" s="223" t="s">
        <v>81</v>
      </c>
      <c r="F520" s="224" t="s">
        <v>762</v>
      </c>
      <c r="G520" s="221"/>
      <c r="H520" s="225" t="s">
        <v>81</v>
      </c>
      <c r="I520" s="226"/>
      <c r="J520" s="221"/>
      <c r="K520" s="221"/>
      <c r="L520" s="227"/>
      <c r="M520" s="228"/>
      <c r="N520" s="229"/>
      <c r="O520" s="229"/>
      <c r="P520" s="229"/>
      <c r="Q520" s="229"/>
      <c r="R520" s="229"/>
      <c r="S520" s="229"/>
      <c r="T520" s="230"/>
      <c r="AT520" s="231" t="s">
        <v>257</v>
      </c>
      <c r="AU520" s="231" t="s">
        <v>92</v>
      </c>
      <c r="AV520" s="12" t="s">
        <v>45</v>
      </c>
      <c r="AW520" s="12" t="s">
        <v>44</v>
      </c>
      <c r="AX520" s="12" t="s">
        <v>83</v>
      </c>
      <c r="AY520" s="231" t="s">
        <v>250</v>
      </c>
    </row>
    <row r="521" spans="2:65" s="13" customFormat="1">
      <c r="B521" s="232"/>
      <c r="C521" s="233"/>
      <c r="D521" s="222" t="s">
        <v>257</v>
      </c>
      <c r="E521" s="234" t="s">
        <v>81</v>
      </c>
      <c r="F521" s="235" t="s">
        <v>224</v>
      </c>
      <c r="G521" s="233"/>
      <c r="H521" s="236">
        <v>-1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AT521" s="242" t="s">
        <v>257</v>
      </c>
      <c r="AU521" s="242" t="s">
        <v>92</v>
      </c>
      <c r="AV521" s="13" t="s">
        <v>92</v>
      </c>
      <c r="AW521" s="13" t="s">
        <v>44</v>
      </c>
      <c r="AX521" s="13" t="s">
        <v>83</v>
      </c>
      <c r="AY521" s="242" t="s">
        <v>250</v>
      </c>
    </row>
    <row r="522" spans="2:65" s="15" customFormat="1">
      <c r="B522" s="254"/>
      <c r="C522" s="255"/>
      <c r="D522" s="256" t="s">
        <v>257</v>
      </c>
      <c r="E522" s="257" t="s">
        <v>81</v>
      </c>
      <c r="F522" s="258" t="s">
        <v>273</v>
      </c>
      <c r="G522" s="255"/>
      <c r="H522" s="259">
        <v>5</v>
      </c>
      <c r="I522" s="260"/>
      <c r="J522" s="255"/>
      <c r="K522" s="255"/>
      <c r="L522" s="261"/>
      <c r="M522" s="262"/>
      <c r="N522" s="263"/>
      <c r="O522" s="263"/>
      <c r="P522" s="263"/>
      <c r="Q522" s="263"/>
      <c r="R522" s="263"/>
      <c r="S522" s="263"/>
      <c r="T522" s="264"/>
      <c r="AT522" s="265" t="s">
        <v>257</v>
      </c>
      <c r="AU522" s="265" t="s">
        <v>92</v>
      </c>
      <c r="AV522" s="15" t="s">
        <v>128</v>
      </c>
      <c r="AW522" s="15" t="s">
        <v>44</v>
      </c>
      <c r="AX522" s="15" t="s">
        <v>45</v>
      </c>
      <c r="AY522" s="265" t="s">
        <v>250</v>
      </c>
    </row>
    <row r="523" spans="2:65" s="1" customFormat="1" ht="22.5" customHeight="1">
      <c r="B523" s="43"/>
      <c r="C523" s="208" t="s">
        <v>763</v>
      </c>
      <c r="D523" s="208" t="s">
        <v>252</v>
      </c>
      <c r="E523" s="209" t="s">
        <v>764</v>
      </c>
      <c r="F523" s="210" t="s">
        <v>765</v>
      </c>
      <c r="G523" s="211" t="s">
        <v>602</v>
      </c>
      <c r="H523" s="212">
        <v>2252</v>
      </c>
      <c r="I523" s="213"/>
      <c r="J523" s="214">
        <f>ROUND(I523*H523,2)</f>
        <v>0</v>
      </c>
      <c r="K523" s="210" t="s">
        <v>277</v>
      </c>
      <c r="L523" s="63"/>
      <c r="M523" s="215" t="s">
        <v>81</v>
      </c>
      <c r="N523" s="216" t="s">
        <v>53</v>
      </c>
      <c r="O523" s="44"/>
      <c r="P523" s="217">
        <f>O523*H523</f>
        <v>0</v>
      </c>
      <c r="Q523" s="217">
        <v>4.0000000000000003E-5</v>
      </c>
      <c r="R523" s="217">
        <f>Q523*H523</f>
        <v>9.0080000000000007E-2</v>
      </c>
      <c r="S523" s="217">
        <v>0</v>
      </c>
      <c r="T523" s="218">
        <f>S523*H523</f>
        <v>0</v>
      </c>
      <c r="AR523" s="25" t="s">
        <v>128</v>
      </c>
      <c r="AT523" s="25" t="s">
        <v>252</v>
      </c>
      <c r="AU523" s="25" t="s">
        <v>92</v>
      </c>
      <c r="AY523" s="25" t="s">
        <v>250</v>
      </c>
      <c r="BE523" s="219">
        <f>IF(N523="základní",J523,0)</f>
        <v>0</v>
      </c>
      <c r="BF523" s="219">
        <f>IF(N523="snížená",J523,0)</f>
        <v>0</v>
      </c>
      <c r="BG523" s="219">
        <f>IF(N523="zákl. přenesená",J523,0)</f>
        <v>0</v>
      </c>
      <c r="BH523" s="219">
        <f>IF(N523="sníž. přenesená",J523,0)</f>
        <v>0</v>
      </c>
      <c r="BI523" s="219">
        <f>IF(N523="nulová",J523,0)</f>
        <v>0</v>
      </c>
      <c r="BJ523" s="25" t="s">
        <v>45</v>
      </c>
      <c r="BK523" s="219">
        <f>ROUND(I523*H523,2)</f>
        <v>0</v>
      </c>
      <c r="BL523" s="25" t="s">
        <v>128</v>
      </c>
      <c r="BM523" s="25" t="s">
        <v>766</v>
      </c>
    </row>
    <row r="524" spans="2:65" s="12" customFormat="1">
      <c r="B524" s="220"/>
      <c r="C524" s="221"/>
      <c r="D524" s="222" t="s">
        <v>257</v>
      </c>
      <c r="E524" s="223" t="s">
        <v>81</v>
      </c>
      <c r="F524" s="224" t="s">
        <v>767</v>
      </c>
      <c r="G524" s="221"/>
      <c r="H524" s="225" t="s">
        <v>81</v>
      </c>
      <c r="I524" s="226"/>
      <c r="J524" s="221"/>
      <c r="K524" s="221"/>
      <c r="L524" s="227"/>
      <c r="M524" s="228"/>
      <c r="N524" s="229"/>
      <c r="O524" s="229"/>
      <c r="P524" s="229"/>
      <c r="Q524" s="229"/>
      <c r="R524" s="229"/>
      <c r="S524" s="229"/>
      <c r="T524" s="230"/>
      <c r="AT524" s="231" t="s">
        <v>257</v>
      </c>
      <c r="AU524" s="231" t="s">
        <v>92</v>
      </c>
      <c r="AV524" s="12" t="s">
        <v>45</v>
      </c>
      <c r="AW524" s="12" t="s">
        <v>44</v>
      </c>
      <c r="AX524" s="12" t="s">
        <v>83</v>
      </c>
      <c r="AY524" s="231" t="s">
        <v>250</v>
      </c>
    </row>
    <row r="525" spans="2:65" s="13" customFormat="1">
      <c r="B525" s="232"/>
      <c r="C525" s="233"/>
      <c r="D525" s="256" t="s">
        <v>257</v>
      </c>
      <c r="E525" s="269" t="s">
        <v>81</v>
      </c>
      <c r="F525" s="270" t="s">
        <v>768</v>
      </c>
      <c r="G525" s="233"/>
      <c r="H525" s="271">
        <v>2252</v>
      </c>
      <c r="I525" s="237"/>
      <c r="J525" s="233"/>
      <c r="K525" s="233"/>
      <c r="L525" s="238"/>
      <c r="M525" s="239"/>
      <c r="N525" s="240"/>
      <c r="O525" s="240"/>
      <c r="P525" s="240"/>
      <c r="Q525" s="240"/>
      <c r="R525" s="240"/>
      <c r="S525" s="240"/>
      <c r="T525" s="241"/>
      <c r="AT525" s="242" t="s">
        <v>257</v>
      </c>
      <c r="AU525" s="242" t="s">
        <v>92</v>
      </c>
      <c r="AV525" s="13" t="s">
        <v>92</v>
      </c>
      <c r="AW525" s="13" t="s">
        <v>44</v>
      </c>
      <c r="AX525" s="13" t="s">
        <v>45</v>
      </c>
      <c r="AY525" s="242" t="s">
        <v>250</v>
      </c>
    </row>
    <row r="526" spans="2:65" s="1" customFormat="1" ht="31.5" customHeight="1">
      <c r="B526" s="43"/>
      <c r="C526" s="208" t="s">
        <v>769</v>
      </c>
      <c r="D526" s="208" t="s">
        <v>252</v>
      </c>
      <c r="E526" s="209" t="s">
        <v>770</v>
      </c>
      <c r="F526" s="210" t="s">
        <v>771</v>
      </c>
      <c r="G526" s="211" t="s">
        <v>255</v>
      </c>
      <c r="H526" s="212">
        <v>88.2</v>
      </c>
      <c r="I526" s="213"/>
      <c r="J526" s="214">
        <f>ROUND(I526*H526,2)</f>
        <v>0</v>
      </c>
      <c r="K526" s="210" t="s">
        <v>277</v>
      </c>
      <c r="L526" s="63"/>
      <c r="M526" s="215" t="s">
        <v>81</v>
      </c>
      <c r="N526" s="216" t="s">
        <v>53</v>
      </c>
      <c r="O526" s="44"/>
      <c r="P526" s="217">
        <f>O526*H526</f>
        <v>0</v>
      </c>
      <c r="Q526" s="217">
        <v>8.4999999999999995E-4</v>
      </c>
      <c r="R526" s="217">
        <f>Q526*H526</f>
        <v>7.4969999999999995E-2</v>
      </c>
      <c r="S526" s="217">
        <v>0</v>
      </c>
      <c r="T526" s="218">
        <f>S526*H526</f>
        <v>0</v>
      </c>
      <c r="AR526" s="25" t="s">
        <v>128</v>
      </c>
      <c r="AT526" s="25" t="s">
        <v>252</v>
      </c>
      <c r="AU526" s="25" t="s">
        <v>92</v>
      </c>
      <c r="AY526" s="25" t="s">
        <v>250</v>
      </c>
      <c r="BE526" s="219">
        <f>IF(N526="základní",J526,0)</f>
        <v>0</v>
      </c>
      <c r="BF526" s="219">
        <f>IF(N526="snížená",J526,0)</f>
        <v>0</v>
      </c>
      <c r="BG526" s="219">
        <f>IF(N526="zákl. přenesená",J526,0)</f>
        <v>0</v>
      </c>
      <c r="BH526" s="219">
        <f>IF(N526="sníž. přenesená",J526,0)</f>
        <v>0</v>
      </c>
      <c r="BI526" s="219">
        <f>IF(N526="nulová",J526,0)</f>
        <v>0</v>
      </c>
      <c r="BJ526" s="25" t="s">
        <v>45</v>
      </c>
      <c r="BK526" s="219">
        <f>ROUND(I526*H526,2)</f>
        <v>0</v>
      </c>
      <c r="BL526" s="25" t="s">
        <v>128</v>
      </c>
      <c r="BM526" s="25" t="s">
        <v>772</v>
      </c>
    </row>
    <row r="527" spans="2:65" s="12" customFormat="1">
      <c r="B527" s="220"/>
      <c r="C527" s="221"/>
      <c r="D527" s="222" t="s">
        <v>257</v>
      </c>
      <c r="E527" s="223" t="s">
        <v>81</v>
      </c>
      <c r="F527" s="224" t="s">
        <v>773</v>
      </c>
      <c r="G527" s="221"/>
      <c r="H527" s="225" t="s">
        <v>81</v>
      </c>
      <c r="I527" s="226"/>
      <c r="J527" s="221"/>
      <c r="K527" s="221"/>
      <c r="L527" s="227"/>
      <c r="M527" s="228"/>
      <c r="N527" s="229"/>
      <c r="O527" s="229"/>
      <c r="P527" s="229"/>
      <c r="Q527" s="229"/>
      <c r="R527" s="229"/>
      <c r="S527" s="229"/>
      <c r="T527" s="230"/>
      <c r="AT527" s="231" t="s">
        <v>257</v>
      </c>
      <c r="AU527" s="231" t="s">
        <v>92</v>
      </c>
      <c r="AV527" s="12" t="s">
        <v>45</v>
      </c>
      <c r="AW527" s="12" t="s">
        <v>44</v>
      </c>
      <c r="AX527" s="12" t="s">
        <v>83</v>
      </c>
      <c r="AY527" s="231" t="s">
        <v>250</v>
      </c>
    </row>
    <row r="528" spans="2:65" s="13" customFormat="1">
      <c r="B528" s="232"/>
      <c r="C528" s="233"/>
      <c r="D528" s="222" t="s">
        <v>257</v>
      </c>
      <c r="E528" s="234" t="s">
        <v>81</v>
      </c>
      <c r="F528" s="235" t="s">
        <v>774</v>
      </c>
      <c r="G528" s="233"/>
      <c r="H528" s="236">
        <v>66</v>
      </c>
      <c r="I528" s="237"/>
      <c r="J528" s="233"/>
      <c r="K528" s="233"/>
      <c r="L528" s="238"/>
      <c r="M528" s="239"/>
      <c r="N528" s="240"/>
      <c r="O528" s="240"/>
      <c r="P528" s="240"/>
      <c r="Q528" s="240"/>
      <c r="R528" s="240"/>
      <c r="S528" s="240"/>
      <c r="T528" s="241"/>
      <c r="AT528" s="242" t="s">
        <v>257</v>
      </c>
      <c r="AU528" s="242" t="s">
        <v>92</v>
      </c>
      <c r="AV528" s="13" t="s">
        <v>92</v>
      </c>
      <c r="AW528" s="13" t="s">
        <v>44</v>
      </c>
      <c r="AX528" s="13" t="s">
        <v>83</v>
      </c>
      <c r="AY528" s="242" t="s">
        <v>250</v>
      </c>
    </row>
    <row r="529" spans="2:65" s="12" customFormat="1">
      <c r="B529" s="220"/>
      <c r="C529" s="221"/>
      <c r="D529" s="222" t="s">
        <v>257</v>
      </c>
      <c r="E529" s="223" t="s">
        <v>81</v>
      </c>
      <c r="F529" s="224" t="s">
        <v>775</v>
      </c>
      <c r="G529" s="221"/>
      <c r="H529" s="225" t="s">
        <v>81</v>
      </c>
      <c r="I529" s="226"/>
      <c r="J529" s="221"/>
      <c r="K529" s="221"/>
      <c r="L529" s="227"/>
      <c r="M529" s="228"/>
      <c r="N529" s="229"/>
      <c r="O529" s="229"/>
      <c r="P529" s="229"/>
      <c r="Q529" s="229"/>
      <c r="R529" s="229"/>
      <c r="S529" s="229"/>
      <c r="T529" s="230"/>
      <c r="AT529" s="231" t="s">
        <v>257</v>
      </c>
      <c r="AU529" s="231" t="s">
        <v>92</v>
      </c>
      <c r="AV529" s="12" t="s">
        <v>45</v>
      </c>
      <c r="AW529" s="12" t="s">
        <v>44</v>
      </c>
      <c r="AX529" s="12" t="s">
        <v>83</v>
      </c>
      <c r="AY529" s="231" t="s">
        <v>250</v>
      </c>
    </row>
    <row r="530" spans="2:65" s="13" customFormat="1">
      <c r="B530" s="232"/>
      <c r="C530" s="233"/>
      <c r="D530" s="222" t="s">
        <v>257</v>
      </c>
      <c r="E530" s="234" t="s">
        <v>81</v>
      </c>
      <c r="F530" s="235" t="s">
        <v>776</v>
      </c>
      <c r="G530" s="233"/>
      <c r="H530" s="236">
        <v>20</v>
      </c>
      <c r="I530" s="237"/>
      <c r="J530" s="233"/>
      <c r="K530" s="233"/>
      <c r="L530" s="238"/>
      <c r="M530" s="239"/>
      <c r="N530" s="240"/>
      <c r="O530" s="240"/>
      <c r="P530" s="240"/>
      <c r="Q530" s="240"/>
      <c r="R530" s="240"/>
      <c r="S530" s="240"/>
      <c r="T530" s="241"/>
      <c r="AT530" s="242" t="s">
        <v>257</v>
      </c>
      <c r="AU530" s="242" t="s">
        <v>92</v>
      </c>
      <c r="AV530" s="13" t="s">
        <v>92</v>
      </c>
      <c r="AW530" s="13" t="s">
        <v>44</v>
      </c>
      <c r="AX530" s="13" t="s">
        <v>83</v>
      </c>
      <c r="AY530" s="242" t="s">
        <v>250</v>
      </c>
    </row>
    <row r="531" spans="2:65" s="13" customFormat="1">
      <c r="B531" s="232"/>
      <c r="C531" s="233"/>
      <c r="D531" s="222" t="s">
        <v>257</v>
      </c>
      <c r="E531" s="234" t="s">
        <v>81</v>
      </c>
      <c r="F531" s="235" t="s">
        <v>777</v>
      </c>
      <c r="G531" s="233"/>
      <c r="H531" s="236">
        <v>2.2000000000000002</v>
      </c>
      <c r="I531" s="237"/>
      <c r="J531" s="233"/>
      <c r="K531" s="233"/>
      <c r="L531" s="238"/>
      <c r="M531" s="239"/>
      <c r="N531" s="240"/>
      <c r="O531" s="240"/>
      <c r="P531" s="240"/>
      <c r="Q531" s="240"/>
      <c r="R531" s="240"/>
      <c r="S531" s="240"/>
      <c r="T531" s="241"/>
      <c r="AT531" s="242" t="s">
        <v>257</v>
      </c>
      <c r="AU531" s="242" t="s">
        <v>92</v>
      </c>
      <c r="AV531" s="13" t="s">
        <v>92</v>
      </c>
      <c r="AW531" s="13" t="s">
        <v>44</v>
      </c>
      <c r="AX531" s="13" t="s">
        <v>83</v>
      </c>
      <c r="AY531" s="242" t="s">
        <v>250</v>
      </c>
    </row>
    <row r="532" spans="2:65" s="15" customFormat="1">
      <c r="B532" s="254"/>
      <c r="C532" s="255"/>
      <c r="D532" s="256" t="s">
        <v>257</v>
      </c>
      <c r="E532" s="257" t="s">
        <v>81</v>
      </c>
      <c r="F532" s="258" t="s">
        <v>273</v>
      </c>
      <c r="G532" s="255"/>
      <c r="H532" s="259">
        <v>88.2</v>
      </c>
      <c r="I532" s="260"/>
      <c r="J532" s="255"/>
      <c r="K532" s="255"/>
      <c r="L532" s="261"/>
      <c r="M532" s="262"/>
      <c r="N532" s="263"/>
      <c r="O532" s="263"/>
      <c r="P532" s="263"/>
      <c r="Q532" s="263"/>
      <c r="R532" s="263"/>
      <c r="S532" s="263"/>
      <c r="T532" s="264"/>
      <c r="AT532" s="265" t="s">
        <v>257</v>
      </c>
      <c r="AU532" s="265" t="s">
        <v>92</v>
      </c>
      <c r="AV532" s="15" t="s">
        <v>128</v>
      </c>
      <c r="AW532" s="15" t="s">
        <v>44</v>
      </c>
      <c r="AX532" s="15" t="s">
        <v>45</v>
      </c>
      <c r="AY532" s="265" t="s">
        <v>250</v>
      </c>
    </row>
    <row r="533" spans="2:65" s="1" customFormat="1" ht="22.5" customHeight="1">
      <c r="B533" s="43"/>
      <c r="C533" s="208" t="s">
        <v>778</v>
      </c>
      <c r="D533" s="208" t="s">
        <v>252</v>
      </c>
      <c r="E533" s="209" t="s">
        <v>779</v>
      </c>
      <c r="F533" s="210" t="s">
        <v>780</v>
      </c>
      <c r="G533" s="211" t="s">
        <v>602</v>
      </c>
      <c r="H533" s="212">
        <v>2252</v>
      </c>
      <c r="I533" s="213"/>
      <c r="J533" s="214">
        <f>ROUND(I533*H533,2)</f>
        <v>0</v>
      </c>
      <c r="K533" s="210" t="s">
        <v>277</v>
      </c>
      <c r="L533" s="63"/>
      <c r="M533" s="215" t="s">
        <v>81</v>
      </c>
      <c r="N533" s="216" t="s">
        <v>53</v>
      </c>
      <c r="O533" s="44"/>
      <c r="P533" s="217">
        <f>O533*H533</f>
        <v>0</v>
      </c>
      <c r="Q533" s="217">
        <v>0</v>
      </c>
      <c r="R533" s="217">
        <f>Q533*H533</f>
        <v>0</v>
      </c>
      <c r="S533" s="217">
        <v>0</v>
      </c>
      <c r="T533" s="218">
        <f>S533*H533</f>
        <v>0</v>
      </c>
      <c r="AR533" s="25" t="s">
        <v>128</v>
      </c>
      <c r="AT533" s="25" t="s">
        <v>252</v>
      </c>
      <c r="AU533" s="25" t="s">
        <v>92</v>
      </c>
      <c r="AY533" s="25" t="s">
        <v>250</v>
      </c>
      <c r="BE533" s="219">
        <f>IF(N533="základní",J533,0)</f>
        <v>0</v>
      </c>
      <c r="BF533" s="219">
        <f>IF(N533="snížená",J533,0)</f>
        <v>0</v>
      </c>
      <c r="BG533" s="219">
        <f>IF(N533="zákl. přenesená",J533,0)</f>
        <v>0</v>
      </c>
      <c r="BH533" s="219">
        <f>IF(N533="sníž. přenesená",J533,0)</f>
        <v>0</v>
      </c>
      <c r="BI533" s="219">
        <f>IF(N533="nulová",J533,0)</f>
        <v>0</v>
      </c>
      <c r="BJ533" s="25" t="s">
        <v>45</v>
      </c>
      <c r="BK533" s="219">
        <f>ROUND(I533*H533,2)</f>
        <v>0</v>
      </c>
      <c r="BL533" s="25" t="s">
        <v>128</v>
      </c>
      <c r="BM533" s="25" t="s">
        <v>781</v>
      </c>
    </row>
    <row r="534" spans="2:65" s="13" customFormat="1">
      <c r="B534" s="232"/>
      <c r="C534" s="233"/>
      <c r="D534" s="222" t="s">
        <v>257</v>
      </c>
      <c r="E534" s="234" t="s">
        <v>81</v>
      </c>
      <c r="F534" s="235" t="s">
        <v>782</v>
      </c>
      <c r="G534" s="233"/>
      <c r="H534" s="236">
        <v>2252</v>
      </c>
      <c r="I534" s="237"/>
      <c r="J534" s="233"/>
      <c r="K534" s="233"/>
      <c r="L534" s="238"/>
      <c r="M534" s="239"/>
      <c r="N534" s="240"/>
      <c r="O534" s="240"/>
      <c r="P534" s="240"/>
      <c r="Q534" s="240"/>
      <c r="R534" s="240"/>
      <c r="S534" s="240"/>
      <c r="T534" s="241"/>
      <c r="AT534" s="242" t="s">
        <v>257</v>
      </c>
      <c r="AU534" s="242" t="s">
        <v>92</v>
      </c>
      <c r="AV534" s="13" t="s">
        <v>92</v>
      </c>
      <c r="AW534" s="13" t="s">
        <v>44</v>
      </c>
      <c r="AX534" s="13" t="s">
        <v>83</v>
      </c>
      <c r="AY534" s="242" t="s">
        <v>250</v>
      </c>
    </row>
    <row r="535" spans="2:65" s="14" customFormat="1">
      <c r="B535" s="243"/>
      <c r="C535" s="244"/>
      <c r="D535" s="256" t="s">
        <v>257</v>
      </c>
      <c r="E535" s="266" t="s">
        <v>195</v>
      </c>
      <c r="F535" s="267" t="s">
        <v>272</v>
      </c>
      <c r="G535" s="244"/>
      <c r="H535" s="268">
        <v>2252</v>
      </c>
      <c r="I535" s="248"/>
      <c r="J535" s="244"/>
      <c r="K535" s="244"/>
      <c r="L535" s="249"/>
      <c r="M535" s="250"/>
      <c r="N535" s="251"/>
      <c r="O535" s="251"/>
      <c r="P535" s="251"/>
      <c r="Q535" s="251"/>
      <c r="R535" s="251"/>
      <c r="S535" s="251"/>
      <c r="T535" s="252"/>
      <c r="AT535" s="253" t="s">
        <v>257</v>
      </c>
      <c r="AU535" s="253" t="s">
        <v>92</v>
      </c>
      <c r="AV535" s="14" t="s">
        <v>100</v>
      </c>
      <c r="AW535" s="14" t="s">
        <v>44</v>
      </c>
      <c r="AX535" s="14" t="s">
        <v>45</v>
      </c>
      <c r="AY535" s="253" t="s">
        <v>250</v>
      </c>
    </row>
    <row r="536" spans="2:65" s="1" customFormat="1" ht="22.5" customHeight="1">
      <c r="B536" s="43"/>
      <c r="C536" s="208" t="s">
        <v>783</v>
      </c>
      <c r="D536" s="208" t="s">
        <v>252</v>
      </c>
      <c r="E536" s="209" t="s">
        <v>784</v>
      </c>
      <c r="F536" s="210" t="s">
        <v>785</v>
      </c>
      <c r="G536" s="211" t="s">
        <v>255</v>
      </c>
      <c r="H536" s="212">
        <v>88.2</v>
      </c>
      <c r="I536" s="213"/>
      <c r="J536" s="214">
        <f>ROUND(I536*H536,2)</f>
        <v>0</v>
      </c>
      <c r="K536" s="210" t="s">
        <v>277</v>
      </c>
      <c r="L536" s="63"/>
      <c r="M536" s="215" t="s">
        <v>81</v>
      </c>
      <c r="N536" s="216" t="s">
        <v>53</v>
      </c>
      <c r="O536" s="44"/>
      <c r="P536" s="217">
        <f>O536*H536</f>
        <v>0</v>
      </c>
      <c r="Q536" s="217">
        <v>1.0000000000000001E-5</v>
      </c>
      <c r="R536" s="217">
        <f>Q536*H536</f>
        <v>8.8200000000000008E-4</v>
      </c>
      <c r="S536" s="217">
        <v>0</v>
      </c>
      <c r="T536" s="218">
        <f>S536*H536</f>
        <v>0</v>
      </c>
      <c r="AR536" s="25" t="s">
        <v>128</v>
      </c>
      <c r="AT536" s="25" t="s">
        <v>252</v>
      </c>
      <c r="AU536" s="25" t="s">
        <v>92</v>
      </c>
      <c r="AY536" s="25" t="s">
        <v>250</v>
      </c>
      <c r="BE536" s="219">
        <f>IF(N536="základní",J536,0)</f>
        <v>0</v>
      </c>
      <c r="BF536" s="219">
        <f>IF(N536="snížená",J536,0)</f>
        <v>0</v>
      </c>
      <c r="BG536" s="219">
        <f>IF(N536="zákl. přenesená",J536,0)</f>
        <v>0</v>
      </c>
      <c r="BH536" s="219">
        <f>IF(N536="sníž. přenesená",J536,0)</f>
        <v>0</v>
      </c>
      <c r="BI536" s="219">
        <f>IF(N536="nulová",J536,0)</f>
        <v>0</v>
      </c>
      <c r="BJ536" s="25" t="s">
        <v>45</v>
      </c>
      <c r="BK536" s="219">
        <f>ROUND(I536*H536,2)</f>
        <v>0</v>
      </c>
      <c r="BL536" s="25" t="s">
        <v>128</v>
      </c>
      <c r="BM536" s="25" t="s">
        <v>786</v>
      </c>
    </row>
    <row r="537" spans="2:65" s="12" customFormat="1">
      <c r="B537" s="220"/>
      <c r="C537" s="221"/>
      <c r="D537" s="222" t="s">
        <v>257</v>
      </c>
      <c r="E537" s="223" t="s">
        <v>81</v>
      </c>
      <c r="F537" s="224" t="s">
        <v>773</v>
      </c>
      <c r="G537" s="221"/>
      <c r="H537" s="225" t="s">
        <v>81</v>
      </c>
      <c r="I537" s="226"/>
      <c r="J537" s="221"/>
      <c r="K537" s="221"/>
      <c r="L537" s="227"/>
      <c r="M537" s="228"/>
      <c r="N537" s="229"/>
      <c r="O537" s="229"/>
      <c r="P537" s="229"/>
      <c r="Q537" s="229"/>
      <c r="R537" s="229"/>
      <c r="S537" s="229"/>
      <c r="T537" s="230"/>
      <c r="AT537" s="231" t="s">
        <v>257</v>
      </c>
      <c r="AU537" s="231" t="s">
        <v>92</v>
      </c>
      <c r="AV537" s="12" t="s">
        <v>45</v>
      </c>
      <c r="AW537" s="12" t="s">
        <v>44</v>
      </c>
      <c r="AX537" s="12" t="s">
        <v>83</v>
      </c>
      <c r="AY537" s="231" t="s">
        <v>250</v>
      </c>
    </row>
    <row r="538" spans="2:65" s="13" customFormat="1">
      <c r="B538" s="232"/>
      <c r="C538" s="233"/>
      <c r="D538" s="222" t="s">
        <v>257</v>
      </c>
      <c r="E538" s="234" t="s">
        <v>81</v>
      </c>
      <c r="F538" s="235" t="s">
        <v>774</v>
      </c>
      <c r="G538" s="233"/>
      <c r="H538" s="236">
        <v>66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AT538" s="242" t="s">
        <v>257</v>
      </c>
      <c r="AU538" s="242" t="s">
        <v>92</v>
      </c>
      <c r="AV538" s="13" t="s">
        <v>92</v>
      </c>
      <c r="AW538" s="13" t="s">
        <v>44</v>
      </c>
      <c r="AX538" s="13" t="s">
        <v>83</v>
      </c>
      <c r="AY538" s="242" t="s">
        <v>250</v>
      </c>
    </row>
    <row r="539" spans="2:65" s="12" customFormat="1">
      <c r="B539" s="220"/>
      <c r="C539" s="221"/>
      <c r="D539" s="222" t="s">
        <v>257</v>
      </c>
      <c r="E539" s="223" t="s">
        <v>81</v>
      </c>
      <c r="F539" s="224" t="s">
        <v>775</v>
      </c>
      <c r="G539" s="221"/>
      <c r="H539" s="225" t="s">
        <v>81</v>
      </c>
      <c r="I539" s="226"/>
      <c r="J539" s="221"/>
      <c r="K539" s="221"/>
      <c r="L539" s="227"/>
      <c r="M539" s="228"/>
      <c r="N539" s="229"/>
      <c r="O539" s="229"/>
      <c r="P539" s="229"/>
      <c r="Q539" s="229"/>
      <c r="R539" s="229"/>
      <c r="S539" s="229"/>
      <c r="T539" s="230"/>
      <c r="AT539" s="231" t="s">
        <v>257</v>
      </c>
      <c r="AU539" s="231" t="s">
        <v>92</v>
      </c>
      <c r="AV539" s="12" t="s">
        <v>45</v>
      </c>
      <c r="AW539" s="12" t="s">
        <v>44</v>
      </c>
      <c r="AX539" s="12" t="s">
        <v>83</v>
      </c>
      <c r="AY539" s="231" t="s">
        <v>250</v>
      </c>
    </row>
    <row r="540" spans="2:65" s="13" customFormat="1">
      <c r="B540" s="232"/>
      <c r="C540" s="233"/>
      <c r="D540" s="222" t="s">
        <v>257</v>
      </c>
      <c r="E540" s="234" t="s">
        <v>81</v>
      </c>
      <c r="F540" s="235" t="s">
        <v>776</v>
      </c>
      <c r="G540" s="233"/>
      <c r="H540" s="236">
        <v>20</v>
      </c>
      <c r="I540" s="237"/>
      <c r="J540" s="233"/>
      <c r="K540" s="233"/>
      <c r="L540" s="238"/>
      <c r="M540" s="239"/>
      <c r="N540" s="240"/>
      <c r="O540" s="240"/>
      <c r="P540" s="240"/>
      <c r="Q540" s="240"/>
      <c r="R540" s="240"/>
      <c r="S540" s="240"/>
      <c r="T540" s="241"/>
      <c r="AT540" s="242" t="s">
        <v>257</v>
      </c>
      <c r="AU540" s="242" t="s">
        <v>92</v>
      </c>
      <c r="AV540" s="13" t="s">
        <v>92</v>
      </c>
      <c r="AW540" s="13" t="s">
        <v>44</v>
      </c>
      <c r="AX540" s="13" t="s">
        <v>83</v>
      </c>
      <c r="AY540" s="242" t="s">
        <v>250</v>
      </c>
    </row>
    <row r="541" spans="2:65" s="13" customFormat="1">
      <c r="B541" s="232"/>
      <c r="C541" s="233"/>
      <c r="D541" s="222" t="s">
        <v>257</v>
      </c>
      <c r="E541" s="234" t="s">
        <v>81</v>
      </c>
      <c r="F541" s="235" t="s">
        <v>777</v>
      </c>
      <c r="G541" s="233"/>
      <c r="H541" s="236">
        <v>2.2000000000000002</v>
      </c>
      <c r="I541" s="237"/>
      <c r="J541" s="233"/>
      <c r="K541" s="233"/>
      <c r="L541" s="238"/>
      <c r="M541" s="239"/>
      <c r="N541" s="240"/>
      <c r="O541" s="240"/>
      <c r="P541" s="240"/>
      <c r="Q541" s="240"/>
      <c r="R541" s="240"/>
      <c r="S541" s="240"/>
      <c r="T541" s="241"/>
      <c r="AT541" s="242" t="s">
        <v>257</v>
      </c>
      <c r="AU541" s="242" t="s">
        <v>92</v>
      </c>
      <c r="AV541" s="13" t="s">
        <v>92</v>
      </c>
      <c r="AW541" s="13" t="s">
        <v>44</v>
      </c>
      <c r="AX541" s="13" t="s">
        <v>83</v>
      </c>
      <c r="AY541" s="242" t="s">
        <v>250</v>
      </c>
    </row>
    <row r="542" spans="2:65" s="15" customFormat="1">
      <c r="B542" s="254"/>
      <c r="C542" s="255"/>
      <c r="D542" s="256" t="s">
        <v>257</v>
      </c>
      <c r="E542" s="257" t="s">
        <v>197</v>
      </c>
      <c r="F542" s="258" t="s">
        <v>273</v>
      </c>
      <c r="G542" s="255"/>
      <c r="H542" s="259">
        <v>88.2</v>
      </c>
      <c r="I542" s="260"/>
      <c r="J542" s="255"/>
      <c r="K542" s="255"/>
      <c r="L542" s="261"/>
      <c r="M542" s="262"/>
      <c r="N542" s="263"/>
      <c r="O542" s="263"/>
      <c r="P542" s="263"/>
      <c r="Q542" s="263"/>
      <c r="R542" s="263"/>
      <c r="S542" s="263"/>
      <c r="T542" s="264"/>
      <c r="AT542" s="265" t="s">
        <v>257</v>
      </c>
      <c r="AU542" s="265" t="s">
        <v>92</v>
      </c>
      <c r="AV542" s="15" t="s">
        <v>128</v>
      </c>
      <c r="AW542" s="15" t="s">
        <v>44</v>
      </c>
      <c r="AX542" s="15" t="s">
        <v>45</v>
      </c>
      <c r="AY542" s="265" t="s">
        <v>250</v>
      </c>
    </row>
    <row r="543" spans="2:65" s="1" customFormat="1" ht="31.5" customHeight="1">
      <c r="B543" s="43"/>
      <c r="C543" s="208" t="s">
        <v>787</v>
      </c>
      <c r="D543" s="208" t="s">
        <v>252</v>
      </c>
      <c r="E543" s="209" t="s">
        <v>788</v>
      </c>
      <c r="F543" s="210" t="s">
        <v>789</v>
      </c>
      <c r="G543" s="211" t="s">
        <v>602</v>
      </c>
      <c r="H543" s="212">
        <v>30</v>
      </c>
      <c r="I543" s="213"/>
      <c r="J543" s="214">
        <f>ROUND(I543*H543,2)</f>
        <v>0</v>
      </c>
      <c r="K543" s="210" t="s">
        <v>81</v>
      </c>
      <c r="L543" s="63"/>
      <c r="M543" s="215" t="s">
        <v>81</v>
      </c>
      <c r="N543" s="216" t="s">
        <v>53</v>
      </c>
      <c r="O543" s="44"/>
      <c r="P543" s="217">
        <f>O543*H543</f>
        <v>0</v>
      </c>
      <c r="Q543" s="217">
        <v>0.16900000000000001</v>
      </c>
      <c r="R543" s="217">
        <f>Q543*H543</f>
        <v>5.07</v>
      </c>
      <c r="S543" s="217">
        <v>0</v>
      </c>
      <c r="T543" s="218">
        <f>S543*H543</f>
        <v>0</v>
      </c>
      <c r="AR543" s="25" t="s">
        <v>128</v>
      </c>
      <c r="AT543" s="25" t="s">
        <v>252</v>
      </c>
      <c r="AU543" s="25" t="s">
        <v>92</v>
      </c>
      <c r="AY543" s="25" t="s">
        <v>250</v>
      </c>
      <c r="BE543" s="219">
        <f>IF(N543="základní",J543,0)</f>
        <v>0</v>
      </c>
      <c r="BF543" s="219">
        <f>IF(N543="snížená",J543,0)</f>
        <v>0</v>
      </c>
      <c r="BG543" s="219">
        <f>IF(N543="zákl. přenesená",J543,0)</f>
        <v>0</v>
      </c>
      <c r="BH543" s="219">
        <f>IF(N543="sníž. přenesená",J543,0)</f>
        <v>0</v>
      </c>
      <c r="BI543" s="219">
        <f>IF(N543="nulová",J543,0)</f>
        <v>0</v>
      </c>
      <c r="BJ543" s="25" t="s">
        <v>45</v>
      </c>
      <c r="BK543" s="219">
        <f>ROUND(I543*H543,2)</f>
        <v>0</v>
      </c>
      <c r="BL543" s="25" t="s">
        <v>128</v>
      </c>
      <c r="BM543" s="25" t="s">
        <v>790</v>
      </c>
    </row>
    <row r="544" spans="2:65" s="12" customFormat="1">
      <c r="B544" s="220"/>
      <c r="C544" s="221"/>
      <c r="D544" s="222" t="s">
        <v>257</v>
      </c>
      <c r="E544" s="223" t="s">
        <v>81</v>
      </c>
      <c r="F544" s="224" t="s">
        <v>791</v>
      </c>
      <c r="G544" s="221"/>
      <c r="H544" s="225" t="s">
        <v>81</v>
      </c>
      <c r="I544" s="226"/>
      <c r="J544" s="221"/>
      <c r="K544" s="221"/>
      <c r="L544" s="227"/>
      <c r="M544" s="228"/>
      <c r="N544" s="229"/>
      <c r="O544" s="229"/>
      <c r="P544" s="229"/>
      <c r="Q544" s="229"/>
      <c r="R544" s="229"/>
      <c r="S544" s="229"/>
      <c r="T544" s="230"/>
      <c r="AT544" s="231" t="s">
        <v>257</v>
      </c>
      <c r="AU544" s="231" t="s">
        <v>92</v>
      </c>
      <c r="AV544" s="12" t="s">
        <v>45</v>
      </c>
      <c r="AW544" s="12" t="s">
        <v>44</v>
      </c>
      <c r="AX544" s="12" t="s">
        <v>83</v>
      </c>
      <c r="AY544" s="231" t="s">
        <v>250</v>
      </c>
    </row>
    <row r="545" spans="2:65" s="13" customFormat="1">
      <c r="B545" s="232"/>
      <c r="C545" s="233"/>
      <c r="D545" s="256" t="s">
        <v>257</v>
      </c>
      <c r="E545" s="269" t="s">
        <v>81</v>
      </c>
      <c r="F545" s="270" t="s">
        <v>792</v>
      </c>
      <c r="G545" s="233"/>
      <c r="H545" s="271">
        <v>30</v>
      </c>
      <c r="I545" s="237"/>
      <c r="J545" s="233"/>
      <c r="K545" s="233"/>
      <c r="L545" s="238"/>
      <c r="M545" s="239"/>
      <c r="N545" s="240"/>
      <c r="O545" s="240"/>
      <c r="P545" s="240"/>
      <c r="Q545" s="240"/>
      <c r="R545" s="240"/>
      <c r="S545" s="240"/>
      <c r="T545" s="241"/>
      <c r="AT545" s="242" t="s">
        <v>257</v>
      </c>
      <c r="AU545" s="242" t="s">
        <v>92</v>
      </c>
      <c r="AV545" s="13" t="s">
        <v>92</v>
      </c>
      <c r="AW545" s="13" t="s">
        <v>44</v>
      </c>
      <c r="AX545" s="13" t="s">
        <v>45</v>
      </c>
      <c r="AY545" s="242" t="s">
        <v>250</v>
      </c>
    </row>
    <row r="546" spans="2:65" s="1" customFormat="1" ht="22.5" customHeight="1">
      <c r="B546" s="43"/>
      <c r="C546" s="272" t="s">
        <v>793</v>
      </c>
      <c r="D546" s="272" t="s">
        <v>519</v>
      </c>
      <c r="E546" s="273" t="s">
        <v>794</v>
      </c>
      <c r="F546" s="274" t="s">
        <v>795</v>
      </c>
      <c r="G546" s="275" t="s">
        <v>472</v>
      </c>
      <c r="H546" s="276">
        <v>30.3</v>
      </c>
      <c r="I546" s="277"/>
      <c r="J546" s="278">
        <f>ROUND(I546*H546,2)</f>
        <v>0</v>
      </c>
      <c r="K546" s="274" t="s">
        <v>277</v>
      </c>
      <c r="L546" s="279"/>
      <c r="M546" s="280" t="s">
        <v>81</v>
      </c>
      <c r="N546" s="281" t="s">
        <v>53</v>
      </c>
      <c r="O546" s="44"/>
      <c r="P546" s="217">
        <f>O546*H546</f>
        <v>0</v>
      </c>
      <c r="Q546" s="217">
        <v>8.1000000000000003E-2</v>
      </c>
      <c r="R546" s="217">
        <f>Q546*H546</f>
        <v>2.4542999999999999</v>
      </c>
      <c r="S546" s="217">
        <v>0</v>
      </c>
      <c r="T546" s="218">
        <f>S546*H546</f>
        <v>0</v>
      </c>
      <c r="AR546" s="25" t="s">
        <v>340</v>
      </c>
      <c r="AT546" s="25" t="s">
        <v>519</v>
      </c>
      <c r="AU546" s="25" t="s">
        <v>92</v>
      </c>
      <c r="AY546" s="25" t="s">
        <v>250</v>
      </c>
      <c r="BE546" s="219">
        <f>IF(N546="základní",J546,0)</f>
        <v>0</v>
      </c>
      <c r="BF546" s="219">
        <f>IF(N546="snížená",J546,0)</f>
        <v>0</v>
      </c>
      <c r="BG546" s="219">
        <f>IF(N546="zákl. přenesená",J546,0)</f>
        <v>0</v>
      </c>
      <c r="BH546" s="219">
        <f>IF(N546="sníž. přenesená",J546,0)</f>
        <v>0</v>
      </c>
      <c r="BI546" s="219">
        <f>IF(N546="nulová",J546,0)</f>
        <v>0</v>
      </c>
      <c r="BJ546" s="25" t="s">
        <v>45</v>
      </c>
      <c r="BK546" s="219">
        <f>ROUND(I546*H546,2)</f>
        <v>0</v>
      </c>
      <c r="BL546" s="25" t="s">
        <v>128</v>
      </c>
      <c r="BM546" s="25" t="s">
        <v>796</v>
      </c>
    </row>
    <row r="547" spans="2:65" s="13" customFormat="1">
      <c r="B547" s="232"/>
      <c r="C547" s="233"/>
      <c r="D547" s="256" t="s">
        <v>257</v>
      </c>
      <c r="E547" s="269" t="s">
        <v>81</v>
      </c>
      <c r="F547" s="270" t="s">
        <v>797</v>
      </c>
      <c r="G547" s="233"/>
      <c r="H547" s="271">
        <v>30.3</v>
      </c>
      <c r="I547" s="237"/>
      <c r="J547" s="233"/>
      <c r="K547" s="233"/>
      <c r="L547" s="238"/>
      <c r="M547" s="239"/>
      <c r="N547" s="240"/>
      <c r="O547" s="240"/>
      <c r="P547" s="240"/>
      <c r="Q547" s="240"/>
      <c r="R547" s="240"/>
      <c r="S547" s="240"/>
      <c r="T547" s="241"/>
      <c r="AT547" s="242" t="s">
        <v>257</v>
      </c>
      <c r="AU547" s="242" t="s">
        <v>92</v>
      </c>
      <c r="AV547" s="13" t="s">
        <v>92</v>
      </c>
      <c r="AW547" s="13" t="s">
        <v>44</v>
      </c>
      <c r="AX547" s="13" t="s">
        <v>45</v>
      </c>
      <c r="AY547" s="242" t="s">
        <v>250</v>
      </c>
    </row>
    <row r="548" spans="2:65" s="1" customFormat="1" ht="31.5" customHeight="1">
      <c r="B548" s="43"/>
      <c r="C548" s="208" t="s">
        <v>798</v>
      </c>
      <c r="D548" s="208" t="s">
        <v>252</v>
      </c>
      <c r="E548" s="209" t="s">
        <v>799</v>
      </c>
      <c r="F548" s="210" t="s">
        <v>800</v>
      </c>
      <c r="G548" s="211" t="s">
        <v>602</v>
      </c>
      <c r="H548" s="212">
        <v>56</v>
      </c>
      <c r="I548" s="213"/>
      <c r="J548" s="214">
        <f>ROUND(I548*H548,2)</f>
        <v>0</v>
      </c>
      <c r="K548" s="210" t="s">
        <v>81</v>
      </c>
      <c r="L548" s="63"/>
      <c r="M548" s="215" t="s">
        <v>81</v>
      </c>
      <c r="N548" s="216" t="s">
        <v>53</v>
      </c>
      <c r="O548" s="44"/>
      <c r="P548" s="217">
        <f>O548*H548</f>
        <v>0</v>
      </c>
      <c r="Q548" s="217">
        <v>0.14000000000000001</v>
      </c>
      <c r="R548" s="217">
        <f>Q548*H548</f>
        <v>7.8400000000000007</v>
      </c>
      <c r="S548" s="217">
        <v>0</v>
      </c>
      <c r="T548" s="218">
        <f>S548*H548</f>
        <v>0</v>
      </c>
      <c r="AR548" s="25" t="s">
        <v>128</v>
      </c>
      <c r="AT548" s="25" t="s">
        <v>252</v>
      </c>
      <c r="AU548" s="25" t="s">
        <v>92</v>
      </c>
      <c r="AY548" s="25" t="s">
        <v>250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25" t="s">
        <v>45</v>
      </c>
      <c r="BK548" s="219">
        <f>ROUND(I548*H548,2)</f>
        <v>0</v>
      </c>
      <c r="BL548" s="25" t="s">
        <v>128</v>
      </c>
      <c r="BM548" s="25" t="s">
        <v>801</v>
      </c>
    </row>
    <row r="549" spans="2:65" s="12" customFormat="1">
      <c r="B549" s="220"/>
      <c r="C549" s="221"/>
      <c r="D549" s="222" t="s">
        <v>257</v>
      </c>
      <c r="E549" s="223" t="s">
        <v>81</v>
      </c>
      <c r="F549" s="224" t="s">
        <v>802</v>
      </c>
      <c r="G549" s="221"/>
      <c r="H549" s="225" t="s">
        <v>81</v>
      </c>
      <c r="I549" s="226"/>
      <c r="J549" s="221"/>
      <c r="K549" s="221"/>
      <c r="L549" s="227"/>
      <c r="M549" s="228"/>
      <c r="N549" s="229"/>
      <c r="O549" s="229"/>
      <c r="P549" s="229"/>
      <c r="Q549" s="229"/>
      <c r="R549" s="229"/>
      <c r="S549" s="229"/>
      <c r="T549" s="230"/>
      <c r="AT549" s="231" t="s">
        <v>257</v>
      </c>
      <c r="AU549" s="231" t="s">
        <v>92</v>
      </c>
      <c r="AV549" s="12" t="s">
        <v>45</v>
      </c>
      <c r="AW549" s="12" t="s">
        <v>44</v>
      </c>
      <c r="AX549" s="12" t="s">
        <v>83</v>
      </c>
      <c r="AY549" s="231" t="s">
        <v>250</v>
      </c>
    </row>
    <row r="550" spans="2:65" s="13" customFormat="1">
      <c r="B550" s="232"/>
      <c r="C550" s="233"/>
      <c r="D550" s="256" t="s">
        <v>257</v>
      </c>
      <c r="E550" s="269" t="s">
        <v>81</v>
      </c>
      <c r="F550" s="270" t="s">
        <v>803</v>
      </c>
      <c r="G550" s="233"/>
      <c r="H550" s="271">
        <v>56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AT550" s="242" t="s">
        <v>257</v>
      </c>
      <c r="AU550" s="242" t="s">
        <v>92</v>
      </c>
      <c r="AV550" s="13" t="s">
        <v>92</v>
      </c>
      <c r="AW550" s="13" t="s">
        <v>44</v>
      </c>
      <c r="AX550" s="13" t="s">
        <v>45</v>
      </c>
      <c r="AY550" s="242" t="s">
        <v>250</v>
      </c>
    </row>
    <row r="551" spans="2:65" s="1" customFormat="1" ht="22.5" customHeight="1">
      <c r="B551" s="43"/>
      <c r="C551" s="272" t="s">
        <v>804</v>
      </c>
      <c r="D551" s="272" t="s">
        <v>519</v>
      </c>
      <c r="E551" s="273" t="s">
        <v>805</v>
      </c>
      <c r="F551" s="274" t="s">
        <v>806</v>
      </c>
      <c r="G551" s="275" t="s">
        <v>472</v>
      </c>
      <c r="H551" s="276">
        <v>56.56</v>
      </c>
      <c r="I551" s="277"/>
      <c r="J551" s="278">
        <f>ROUND(I551*H551,2)</f>
        <v>0</v>
      </c>
      <c r="K551" s="274" t="s">
        <v>277</v>
      </c>
      <c r="L551" s="279"/>
      <c r="M551" s="280" t="s">
        <v>81</v>
      </c>
      <c r="N551" s="281" t="s">
        <v>53</v>
      </c>
      <c r="O551" s="44"/>
      <c r="P551" s="217">
        <f>O551*H551</f>
        <v>0</v>
      </c>
      <c r="Q551" s="217">
        <v>4.4999999999999998E-2</v>
      </c>
      <c r="R551" s="217">
        <f>Q551*H551</f>
        <v>2.5451999999999999</v>
      </c>
      <c r="S551" s="217">
        <v>0</v>
      </c>
      <c r="T551" s="218">
        <f>S551*H551</f>
        <v>0</v>
      </c>
      <c r="AR551" s="25" t="s">
        <v>340</v>
      </c>
      <c r="AT551" s="25" t="s">
        <v>519</v>
      </c>
      <c r="AU551" s="25" t="s">
        <v>92</v>
      </c>
      <c r="AY551" s="25" t="s">
        <v>250</v>
      </c>
      <c r="BE551" s="219">
        <f>IF(N551="základní",J551,0)</f>
        <v>0</v>
      </c>
      <c r="BF551" s="219">
        <f>IF(N551="snížená",J551,0)</f>
        <v>0</v>
      </c>
      <c r="BG551" s="219">
        <f>IF(N551="zákl. přenesená",J551,0)</f>
        <v>0</v>
      </c>
      <c r="BH551" s="219">
        <f>IF(N551="sníž. přenesená",J551,0)</f>
        <v>0</v>
      </c>
      <c r="BI551" s="219">
        <f>IF(N551="nulová",J551,0)</f>
        <v>0</v>
      </c>
      <c r="BJ551" s="25" t="s">
        <v>45</v>
      </c>
      <c r="BK551" s="219">
        <f>ROUND(I551*H551,2)</f>
        <v>0</v>
      </c>
      <c r="BL551" s="25" t="s">
        <v>128</v>
      </c>
      <c r="BM551" s="25" t="s">
        <v>807</v>
      </c>
    </row>
    <row r="552" spans="2:65" s="13" customFormat="1">
      <c r="B552" s="232"/>
      <c r="C552" s="233"/>
      <c r="D552" s="256" t="s">
        <v>257</v>
      </c>
      <c r="E552" s="269" t="s">
        <v>81</v>
      </c>
      <c r="F552" s="270" t="s">
        <v>808</v>
      </c>
      <c r="G552" s="233"/>
      <c r="H552" s="271">
        <v>56.56</v>
      </c>
      <c r="I552" s="237"/>
      <c r="J552" s="233"/>
      <c r="K552" s="233"/>
      <c r="L552" s="238"/>
      <c r="M552" s="239"/>
      <c r="N552" s="240"/>
      <c r="O552" s="240"/>
      <c r="P552" s="240"/>
      <c r="Q552" s="240"/>
      <c r="R552" s="240"/>
      <c r="S552" s="240"/>
      <c r="T552" s="241"/>
      <c r="AT552" s="242" t="s">
        <v>257</v>
      </c>
      <c r="AU552" s="242" t="s">
        <v>92</v>
      </c>
      <c r="AV552" s="13" t="s">
        <v>92</v>
      </c>
      <c r="AW552" s="13" t="s">
        <v>44</v>
      </c>
      <c r="AX552" s="13" t="s">
        <v>45</v>
      </c>
      <c r="AY552" s="242" t="s">
        <v>250</v>
      </c>
    </row>
    <row r="553" spans="2:65" s="1" customFormat="1" ht="31.5" customHeight="1">
      <c r="B553" s="43"/>
      <c r="C553" s="208" t="s">
        <v>809</v>
      </c>
      <c r="D553" s="208" t="s">
        <v>252</v>
      </c>
      <c r="E553" s="209" t="s">
        <v>810</v>
      </c>
      <c r="F553" s="210" t="s">
        <v>811</v>
      </c>
      <c r="G553" s="211" t="s">
        <v>812</v>
      </c>
      <c r="H553" s="212">
        <v>1</v>
      </c>
      <c r="I553" s="213"/>
      <c r="J553" s="214">
        <f>ROUND(I553*H553,2)</f>
        <v>0</v>
      </c>
      <c r="K553" s="210" t="s">
        <v>81</v>
      </c>
      <c r="L553" s="63"/>
      <c r="M553" s="215" t="s">
        <v>81</v>
      </c>
      <c r="N553" s="216" t="s">
        <v>53</v>
      </c>
      <c r="O553" s="44"/>
      <c r="P553" s="217">
        <f>O553*H553</f>
        <v>0</v>
      </c>
      <c r="Q553" s="217">
        <v>0</v>
      </c>
      <c r="R553" s="217">
        <f>Q553*H553</f>
        <v>0</v>
      </c>
      <c r="S553" s="217">
        <v>0</v>
      </c>
      <c r="T553" s="218">
        <f>S553*H553</f>
        <v>0</v>
      </c>
      <c r="AR553" s="25" t="s">
        <v>128</v>
      </c>
      <c r="AT553" s="25" t="s">
        <v>252</v>
      </c>
      <c r="AU553" s="25" t="s">
        <v>92</v>
      </c>
      <c r="AY553" s="25" t="s">
        <v>250</v>
      </c>
      <c r="BE553" s="219">
        <f>IF(N553="základní",J553,0)</f>
        <v>0</v>
      </c>
      <c r="BF553" s="219">
        <f>IF(N553="snížená",J553,0)</f>
        <v>0</v>
      </c>
      <c r="BG553" s="219">
        <f>IF(N553="zákl. přenesená",J553,0)</f>
        <v>0</v>
      </c>
      <c r="BH553" s="219">
        <f>IF(N553="sníž. přenesená",J553,0)</f>
        <v>0</v>
      </c>
      <c r="BI553" s="219">
        <f>IF(N553="nulová",J553,0)</f>
        <v>0</v>
      </c>
      <c r="BJ553" s="25" t="s">
        <v>45</v>
      </c>
      <c r="BK553" s="219">
        <f>ROUND(I553*H553,2)</f>
        <v>0</v>
      </c>
      <c r="BL553" s="25" t="s">
        <v>128</v>
      </c>
      <c r="BM553" s="25" t="s">
        <v>813</v>
      </c>
    </row>
    <row r="554" spans="2:65" s="13" customFormat="1">
      <c r="B554" s="232"/>
      <c r="C554" s="233"/>
      <c r="D554" s="256" t="s">
        <v>257</v>
      </c>
      <c r="E554" s="269" t="s">
        <v>81</v>
      </c>
      <c r="F554" s="270" t="s">
        <v>814</v>
      </c>
      <c r="G554" s="233"/>
      <c r="H554" s="271">
        <v>1</v>
      </c>
      <c r="I554" s="237"/>
      <c r="J554" s="233"/>
      <c r="K554" s="233"/>
      <c r="L554" s="238"/>
      <c r="M554" s="239"/>
      <c r="N554" s="240"/>
      <c r="O554" s="240"/>
      <c r="P554" s="240"/>
      <c r="Q554" s="240"/>
      <c r="R554" s="240"/>
      <c r="S554" s="240"/>
      <c r="T554" s="241"/>
      <c r="AT554" s="242" t="s">
        <v>257</v>
      </c>
      <c r="AU554" s="242" t="s">
        <v>92</v>
      </c>
      <c r="AV554" s="13" t="s">
        <v>92</v>
      </c>
      <c r="AW554" s="13" t="s">
        <v>44</v>
      </c>
      <c r="AX554" s="13" t="s">
        <v>45</v>
      </c>
      <c r="AY554" s="242" t="s">
        <v>250</v>
      </c>
    </row>
    <row r="555" spans="2:65" s="1" customFormat="1" ht="22.5" customHeight="1">
      <c r="B555" s="43"/>
      <c r="C555" s="208" t="s">
        <v>815</v>
      </c>
      <c r="D555" s="208" t="s">
        <v>252</v>
      </c>
      <c r="E555" s="209" t="s">
        <v>816</v>
      </c>
      <c r="F555" s="210" t="s">
        <v>817</v>
      </c>
      <c r="G555" s="211" t="s">
        <v>602</v>
      </c>
      <c r="H555" s="212">
        <v>30</v>
      </c>
      <c r="I555" s="213"/>
      <c r="J555" s="214">
        <f>ROUND(I555*H555,2)</f>
        <v>0</v>
      </c>
      <c r="K555" s="210" t="s">
        <v>277</v>
      </c>
      <c r="L555" s="63"/>
      <c r="M555" s="215" t="s">
        <v>81</v>
      </c>
      <c r="N555" s="216" t="s">
        <v>53</v>
      </c>
      <c r="O555" s="44"/>
      <c r="P555" s="217">
        <f>O555*H555</f>
        <v>0</v>
      </c>
      <c r="Q555" s="217">
        <v>3.4000000000000002E-4</v>
      </c>
      <c r="R555" s="217">
        <f>Q555*H555</f>
        <v>1.0200000000000001E-2</v>
      </c>
      <c r="S555" s="217">
        <v>0</v>
      </c>
      <c r="T555" s="218">
        <f>S555*H555</f>
        <v>0</v>
      </c>
      <c r="AR555" s="25" t="s">
        <v>128</v>
      </c>
      <c r="AT555" s="25" t="s">
        <v>252</v>
      </c>
      <c r="AU555" s="25" t="s">
        <v>92</v>
      </c>
      <c r="AY555" s="25" t="s">
        <v>250</v>
      </c>
      <c r="BE555" s="219">
        <f>IF(N555="základní",J555,0)</f>
        <v>0</v>
      </c>
      <c r="BF555" s="219">
        <f>IF(N555="snížená",J555,0)</f>
        <v>0</v>
      </c>
      <c r="BG555" s="219">
        <f>IF(N555="zákl. přenesená",J555,0)</f>
        <v>0</v>
      </c>
      <c r="BH555" s="219">
        <f>IF(N555="sníž. přenesená",J555,0)</f>
        <v>0</v>
      </c>
      <c r="BI555" s="219">
        <f>IF(N555="nulová",J555,0)</f>
        <v>0</v>
      </c>
      <c r="BJ555" s="25" t="s">
        <v>45</v>
      </c>
      <c r="BK555" s="219">
        <f>ROUND(I555*H555,2)</f>
        <v>0</v>
      </c>
      <c r="BL555" s="25" t="s">
        <v>128</v>
      </c>
      <c r="BM555" s="25" t="s">
        <v>818</v>
      </c>
    </row>
    <row r="556" spans="2:65" s="12" customFormat="1">
      <c r="B556" s="220"/>
      <c r="C556" s="221"/>
      <c r="D556" s="222" t="s">
        <v>257</v>
      </c>
      <c r="E556" s="223" t="s">
        <v>81</v>
      </c>
      <c r="F556" s="224" t="s">
        <v>819</v>
      </c>
      <c r="G556" s="221"/>
      <c r="H556" s="225" t="s">
        <v>81</v>
      </c>
      <c r="I556" s="226"/>
      <c r="J556" s="221"/>
      <c r="K556" s="221"/>
      <c r="L556" s="227"/>
      <c r="M556" s="228"/>
      <c r="N556" s="229"/>
      <c r="O556" s="229"/>
      <c r="P556" s="229"/>
      <c r="Q556" s="229"/>
      <c r="R556" s="229"/>
      <c r="S556" s="229"/>
      <c r="T556" s="230"/>
      <c r="AT556" s="231" t="s">
        <v>257</v>
      </c>
      <c r="AU556" s="231" t="s">
        <v>92</v>
      </c>
      <c r="AV556" s="12" t="s">
        <v>45</v>
      </c>
      <c r="AW556" s="12" t="s">
        <v>44</v>
      </c>
      <c r="AX556" s="12" t="s">
        <v>83</v>
      </c>
      <c r="AY556" s="231" t="s">
        <v>250</v>
      </c>
    </row>
    <row r="557" spans="2:65" s="12" customFormat="1">
      <c r="B557" s="220"/>
      <c r="C557" s="221"/>
      <c r="D557" s="222" t="s">
        <v>257</v>
      </c>
      <c r="E557" s="223" t="s">
        <v>81</v>
      </c>
      <c r="F557" s="224" t="s">
        <v>820</v>
      </c>
      <c r="G557" s="221"/>
      <c r="H557" s="225" t="s">
        <v>81</v>
      </c>
      <c r="I557" s="226"/>
      <c r="J557" s="221"/>
      <c r="K557" s="221"/>
      <c r="L557" s="227"/>
      <c r="M557" s="228"/>
      <c r="N557" s="229"/>
      <c r="O557" s="229"/>
      <c r="P557" s="229"/>
      <c r="Q557" s="229"/>
      <c r="R557" s="229"/>
      <c r="S557" s="229"/>
      <c r="T557" s="230"/>
      <c r="AT557" s="231" t="s">
        <v>257</v>
      </c>
      <c r="AU557" s="231" t="s">
        <v>92</v>
      </c>
      <c r="AV557" s="12" t="s">
        <v>45</v>
      </c>
      <c r="AW557" s="12" t="s">
        <v>44</v>
      </c>
      <c r="AX557" s="12" t="s">
        <v>83</v>
      </c>
      <c r="AY557" s="231" t="s">
        <v>250</v>
      </c>
    </row>
    <row r="558" spans="2:65" s="12" customFormat="1">
      <c r="B558" s="220"/>
      <c r="C558" s="221"/>
      <c r="D558" s="222" t="s">
        <v>257</v>
      </c>
      <c r="E558" s="223" t="s">
        <v>81</v>
      </c>
      <c r="F558" s="224" t="s">
        <v>821</v>
      </c>
      <c r="G558" s="221"/>
      <c r="H558" s="225" t="s">
        <v>81</v>
      </c>
      <c r="I558" s="226"/>
      <c r="J558" s="221"/>
      <c r="K558" s="221"/>
      <c r="L558" s="227"/>
      <c r="M558" s="228"/>
      <c r="N558" s="229"/>
      <c r="O558" s="229"/>
      <c r="P558" s="229"/>
      <c r="Q558" s="229"/>
      <c r="R558" s="229"/>
      <c r="S558" s="229"/>
      <c r="T558" s="230"/>
      <c r="AT558" s="231" t="s">
        <v>257</v>
      </c>
      <c r="AU558" s="231" t="s">
        <v>92</v>
      </c>
      <c r="AV558" s="12" t="s">
        <v>45</v>
      </c>
      <c r="AW558" s="12" t="s">
        <v>44</v>
      </c>
      <c r="AX558" s="12" t="s">
        <v>83</v>
      </c>
      <c r="AY558" s="231" t="s">
        <v>250</v>
      </c>
    </row>
    <row r="559" spans="2:65" s="13" customFormat="1">
      <c r="B559" s="232"/>
      <c r="C559" s="233"/>
      <c r="D559" s="256" t="s">
        <v>257</v>
      </c>
      <c r="E559" s="269" t="s">
        <v>81</v>
      </c>
      <c r="F559" s="270" t="s">
        <v>606</v>
      </c>
      <c r="G559" s="233"/>
      <c r="H559" s="271">
        <v>30</v>
      </c>
      <c r="I559" s="237"/>
      <c r="J559" s="233"/>
      <c r="K559" s="233"/>
      <c r="L559" s="238"/>
      <c r="M559" s="239"/>
      <c r="N559" s="240"/>
      <c r="O559" s="240"/>
      <c r="P559" s="240"/>
      <c r="Q559" s="240"/>
      <c r="R559" s="240"/>
      <c r="S559" s="240"/>
      <c r="T559" s="241"/>
      <c r="AT559" s="242" t="s">
        <v>257</v>
      </c>
      <c r="AU559" s="242" t="s">
        <v>92</v>
      </c>
      <c r="AV559" s="13" t="s">
        <v>92</v>
      </c>
      <c r="AW559" s="13" t="s">
        <v>44</v>
      </c>
      <c r="AX559" s="13" t="s">
        <v>45</v>
      </c>
      <c r="AY559" s="242" t="s">
        <v>250</v>
      </c>
    </row>
    <row r="560" spans="2:65" s="1" customFormat="1" ht="22.5" customHeight="1">
      <c r="B560" s="43"/>
      <c r="C560" s="208" t="s">
        <v>822</v>
      </c>
      <c r="D560" s="208" t="s">
        <v>252</v>
      </c>
      <c r="E560" s="209" t="s">
        <v>823</v>
      </c>
      <c r="F560" s="210" t="s">
        <v>824</v>
      </c>
      <c r="G560" s="211" t="s">
        <v>602</v>
      </c>
      <c r="H560" s="212">
        <v>30</v>
      </c>
      <c r="I560" s="213"/>
      <c r="J560" s="214">
        <f>ROUND(I560*H560,2)</f>
        <v>0</v>
      </c>
      <c r="K560" s="210" t="s">
        <v>277</v>
      </c>
      <c r="L560" s="63"/>
      <c r="M560" s="215" t="s">
        <v>81</v>
      </c>
      <c r="N560" s="216" t="s">
        <v>53</v>
      </c>
      <c r="O560" s="44"/>
      <c r="P560" s="217">
        <f>O560*H560</f>
        <v>0</v>
      </c>
      <c r="Q560" s="217">
        <v>0</v>
      </c>
      <c r="R560" s="217">
        <f>Q560*H560</f>
        <v>0</v>
      </c>
      <c r="S560" s="217">
        <v>0</v>
      </c>
      <c r="T560" s="218">
        <f>S560*H560</f>
        <v>0</v>
      </c>
      <c r="AR560" s="25" t="s">
        <v>128</v>
      </c>
      <c r="AT560" s="25" t="s">
        <v>252</v>
      </c>
      <c r="AU560" s="25" t="s">
        <v>92</v>
      </c>
      <c r="AY560" s="25" t="s">
        <v>250</v>
      </c>
      <c r="BE560" s="219">
        <f>IF(N560="základní",J560,0)</f>
        <v>0</v>
      </c>
      <c r="BF560" s="219">
        <f>IF(N560="snížená",J560,0)</f>
        <v>0</v>
      </c>
      <c r="BG560" s="219">
        <f>IF(N560="zákl. přenesená",J560,0)</f>
        <v>0</v>
      </c>
      <c r="BH560" s="219">
        <f>IF(N560="sníž. přenesená",J560,0)</f>
        <v>0</v>
      </c>
      <c r="BI560" s="219">
        <f>IF(N560="nulová",J560,0)</f>
        <v>0</v>
      </c>
      <c r="BJ560" s="25" t="s">
        <v>45</v>
      </c>
      <c r="BK560" s="219">
        <f>ROUND(I560*H560,2)</f>
        <v>0</v>
      </c>
      <c r="BL560" s="25" t="s">
        <v>128</v>
      </c>
      <c r="BM560" s="25" t="s">
        <v>825</v>
      </c>
    </row>
    <row r="561" spans="2:65" s="12" customFormat="1">
      <c r="B561" s="220"/>
      <c r="C561" s="221"/>
      <c r="D561" s="222" t="s">
        <v>257</v>
      </c>
      <c r="E561" s="223" t="s">
        <v>81</v>
      </c>
      <c r="F561" s="224" t="s">
        <v>819</v>
      </c>
      <c r="G561" s="221"/>
      <c r="H561" s="225" t="s">
        <v>81</v>
      </c>
      <c r="I561" s="226"/>
      <c r="J561" s="221"/>
      <c r="K561" s="221"/>
      <c r="L561" s="227"/>
      <c r="M561" s="228"/>
      <c r="N561" s="229"/>
      <c r="O561" s="229"/>
      <c r="P561" s="229"/>
      <c r="Q561" s="229"/>
      <c r="R561" s="229"/>
      <c r="S561" s="229"/>
      <c r="T561" s="230"/>
      <c r="AT561" s="231" t="s">
        <v>257</v>
      </c>
      <c r="AU561" s="231" t="s">
        <v>92</v>
      </c>
      <c r="AV561" s="12" t="s">
        <v>45</v>
      </c>
      <c r="AW561" s="12" t="s">
        <v>44</v>
      </c>
      <c r="AX561" s="12" t="s">
        <v>83</v>
      </c>
      <c r="AY561" s="231" t="s">
        <v>250</v>
      </c>
    </row>
    <row r="562" spans="2:65" s="12" customFormat="1">
      <c r="B562" s="220"/>
      <c r="C562" s="221"/>
      <c r="D562" s="222" t="s">
        <v>257</v>
      </c>
      <c r="E562" s="223" t="s">
        <v>81</v>
      </c>
      <c r="F562" s="224" t="s">
        <v>826</v>
      </c>
      <c r="G562" s="221"/>
      <c r="H562" s="225" t="s">
        <v>81</v>
      </c>
      <c r="I562" s="226"/>
      <c r="J562" s="221"/>
      <c r="K562" s="221"/>
      <c r="L562" s="227"/>
      <c r="M562" s="228"/>
      <c r="N562" s="229"/>
      <c r="O562" s="229"/>
      <c r="P562" s="229"/>
      <c r="Q562" s="229"/>
      <c r="R562" s="229"/>
      <c r="S562" s="229"/>
      <c r="T562" s="230"/>
      <c r="AT562" s="231" t="s">
        <v>257</v>
      </c>
      <c r="AU562" s="231" t="s">
        <v>92</v>
      </c>
      <c r="AV562" s="12" t="s">
        <v>45</v>
      </c>
      <c r="AW562" s="12" t="s">
        <v>44</v>
      </c>
      <c r="AX562" s="12" t="s">
        <v>83</v>
      </c>
      <c r="AY562" s="231" t="s">
        <v>250</v>
      </c>
    </row>
    <row r="563" spans="2:65" s="13" customFormat="1">
      <c r="B563" s="232"/>
      <c r="C563" s="233"/>
      <c r="D563" s="256" t="s">
        <v>257</v>
      </c>
      <c r="E563" s="269" t="s">
        <v>81</v>
      </c>
      <c r="F563" s="270" t="s">
        <v>606</v>
      </c>
      <c r="G563" s="233"/>
      <c r="H563" s="271">
        <v>30</v>
      </c>
      <c r="I563" s="237"/>
      <c r="J563" s="233"/>
      <c r="K563" s="233"/>
      <c r="L563" s="238"/>
      <c r="M563" s="239"/>
      <c r="N563" s="240"/>
      <c r="O563" s="240"/>
      <c r="P563" s="240"/>
      <c r="Q563" s="240"/>
      <c r="R563" s="240"/>
      <c r="S563" s="240"/>
      <c r="T563" s="241"/>
      <c r="AT563" s="242" t="s">
        <v>257</v>
      </c>
      <c r="AU563" s="242" t="s">
        <v>92</v>
      </c>
      <c r="AV563" s="13" t="s">
        <v>92</v>
      </c>
      <c r="AW563" s="13" t="s">
        <v>44</v>
      </c>
      <c r="AX563" s="13" t="s">
        <v>45</v>
      </c>
      <c r="AY563" s="242" t="s">
        <v>250</v>
      </c>
    </row>
    <row r="564" spans="2:65" s="1" customFormat="1" ht="22.5" customHeight="1">
      <c r="B564" s="43"/>
      <c r="C564" s="208" t="s">
        <v>827</v>
      </c>
      <c r="D564" s="208" t="s">
        <v>252</v>
      </c>
      <c r="E564" s="209" t="s">
        <v>828</v>
      </c>
      <c r="F564" s="210" t="s">
        <v>829</v>
      </c>
      <c r="G564" s="211" t="s">
        <v>602</v>
      </c>
      <c r="H564" s="212">
        <v>2.75</v>
      </c>
      <c r="I564" s="213"/>
      <c r="J564" s="214">
        <f>ROUND(I564*H564,2)</f>
        <v>0</v>
      </c>
      <c r="K564" s="210" t="s">
        <v>277</v>
      </c>
      <c r="L564" s="63"/>
      <c r="M564" s="215" t="s">
        <v>81</v>
      </c>
      <c r="N564" s="216" t="s">
        <v>53</v>
      </c>
      <c r="O564" s="44"/>
      <c r="P564" s="217">
        <f>O564*H564</f>
        <v>0</v>
      </c>
      <c r="Q564" s="217">
        <v>0.29221000000000003</v>
      </c>
      <c r="R564" s="217">
        <f>Q564*H564</f>
        <v>0.80357750000000006</v>
      </c>
      <c r="S564" s="217">
        <v>0</v>
      </c>
      <c r="T564" s="218">
        <f>S564*H564</f>
        <v>0</v>
      </c>
      <c r="AR564" s="25" t="s">
        <v>128</v>
      </c>
      <c r="AT564" s="25" t="s">
        <v>252</v>
      </c>
      <c r="AU564" s="25" t="s">
        <v>92</v>
      </c>
      <c r="AY564" s="25" t="s">
        <v>250</v>
      </c>
      <c r="BE564" s="219">
        <f>IF(N564="základní",J564,0)</f>
        <v>0</v>
      </c>
      <c r="BF564" s="219">
        <f>IF(N564="snížená",J564,0)</f>
        <v>0</v>
      </c>
      <c r="BG564" s="219">
        <f>IF(N564="zákl. přenesená",J564,0)</f>
        <v>0</v>
      </c>
      <c r="BH564" s="219">
        <f>IF(N564="sníž. přenesená",J564,0)</f>
        <v>0</v>
      </c>
      <c r="BI564" s="219">
        <f>IF(N564="nulová",J564,0)</f>
        <v>0</v>
      </c>
      <c r="BJ564" s="25" t="s">
        <v>45</v>
      </c>
      <c r="BK564" s="219">
        <f>ROUND(I564*H564,2)</f>
        <v>0</v>
      </c>
      <c r="BL564" s="25" t="s">
        <v>128</v>
      </c>
      <c r="BM564" s="25" t="s">
        <v>830</v>
      </c>
    </row>
    <row r="565" spans="2:65" s="12" customFormat="1">
      <c r="B565" s="220"/>
      <c r="C565" s="221"/>
      <c r="D565" s="222" t="s">
        <v>257</v>
      </c>
      <c r="E565" s="223" t="s">
        <v>81</v>
      </c>
      <c r="F565" s="224" t="s">
        <v>831</v>
      </c>
      <c r="G565" s="221"/>
      <c r="H565" s="225" t="s">
        <v>81</v>
      </c>
      <c r="I565" s="226"/>
      <c r="J565" s="221"/>
      <c r="K565" s="221"/>
      <c r="L565" s="227"/>
      <c r="M565" s="228"/>
      <c r="N565" s="229"/>
      <c r="O565" s="229"/>
      <c r="P565" s="229"/>
      <c r="Q565" s="229"/>
      <c r="R565" s="229"/>
      <c r="S565" s="229"/>
      <c r="T565" s="230"/>
      <c r="AT565" s="231" t="s">
        <v>257</v>
      </c>
      <c r="AU565" s="231" t="s">
        <v>92</v>
      </c>
      <c r="AV565" s="12" t="s">
        <v>45</v>
      </c>
      <c r="AW565" s="12" t="s">
        <v>44</v>
      </c>
      <c r="AX565" s="12" t="s">
        <v>83</v>
      </c>
      <c r="AY565" s="231" t="s">
        <v>250</v>
      </c>
    </row>
    <row r="566" spans="2:65" s="13" customFormat="1">
      <c r="B566" s="232"/>
      <c r="C566" s="233"/>
      <c r="D566" s="256" t="s">
        <v>257</v>
      </c>
      <c r="E566" s="269" t="s">
        <v>81</v>
      </c>
      <c r="F566" s="270" t="s">
        <v>832</v>
      </c>
      <c r="G566" s="233"/>
      <c r="H566" s="271">
        <v>2.75</v>
      </c>
      <c r="I566" s="237"/>
      <c r="J566" s="233"/>
      <c r="K566" s="233"/>
      <c r="L566" s="238"/>
      <c r="M566" s="239"/>
      <c r="N566" s="240"/>
      <c r="O566" s="240"/>
      <c r="P566" s="240"/>
      <c r="Q566" s="240"/>
      <c r="R566" s="240"/>
      <c r="S566" s="240"/>
      <c r="T566" s="241"/>
      <c r="AT566" s="242" t="s">
        <v>257</v>
      </c>
      <c r="AU566" s="242" t="s">
        <v>92</v>
      </c>
      <c r="AV566" s="13" t="s">
        <v>92</v>
      </c>
      <c r="AW566" s="13" t="s">
        <v>44</v>
      </c>
      <c r="AX566" s="13" t="s">
        <v>45</v>
      </c>
      <c r="AY566" s="242" t="s">
        <v>250</v>
      </c>
    </row>
    <row r="567" spans="2:65" s="1" customFormat="1" ht="44.25" customHeight="1">
      <c r="B567" s="43"/>
      <c r="C567" s="272" t="s">
        <v>833</v>
      </c>
      <c r="D567" s="272" t="s">
        <v>519</v>
      </c>
      <c r="E567" s="273" t="s">
        <v>834</v>
      </c>
      <c r="F567" s="274" t="s">
        <v>835</v>
      </c>
      <c r="G567" s="275" t="s">
        <v>812</v>
      </c>
      <c r="H567" s="276">
        <v>1</v>
      </c>
      <c r="I567" s="277"/>
      <c r="J567" s="278">
        <f>ROUND(I567*H567,2)</f>
        <v>0</v>
      </c>
      <c r="K567" s="274" t="s">
        <v>81</v>
      </c>
      <c r="L567" s="279"/>
      <c r="M567" s="280" t="s">
        <v>81</v>
      </c>
      <c r="N567" s="281" t="s">
        <v>53</v>
      </c>
      <c r="O567" s="44"/>
      <c r="P567" s="217">
        <f>O567*H567</f>
        <v>0</v>
      </c>
      <c r="Q567" s="217">
        <v>9.6000000000000002E-2</v>
      </c>
      <c r="R567" s="217">
        <f>Q567*H567</f>
        <v>9.6000000000000002E-2</v>
      </c>
      <c r="S567" s="217">
        <v>0</v>
      </c>
      <c r="T567" s="218">
        <f>S567*H567</f>
        <v>0</v>
      </c>
      <c r="AR567" s="25" t="s">
        <v>340</v>
      </c>
      <c r="AT567" s="25" t="s">
        <v>519</v>
      </c>
      <c r="AU567" s="25" t="s">
        <v>92</v>
      </c>
      <c r="AY567" s="25" t="s">
        <v>250</v>
      </c>
      <c r="BE567" s="219">
        <f>IF(N567="základní",J567,0)</f>
        <v>0</v>
      </c>
      <c r="BF567" s="219">
        <f>IF(N567="snížená",J567,0)</f>
        <v>0</v>
      </c>
      <c r="BG567" s="219">
        <f>IF(N567="zákl. přenesená",J567,0)</f>
        <v>0</v>
      </c>
      <c r="BH567" s="219">
        <f>IF(N567="sníž. přenesená",J567,0)</f>
        <v>0</v>
      </c>
      <c r="BI567" s="219">
        <f>IF(N567="nulová",J567,0)</f>
        <v>0</v>
      </c>
      <c r="BJ567" s="25" t="s">
        <v>45</v>
      </c>
      <c r="BK567" s="219">
        <f>ROUND(I567*H567,2)</f>
        <v>0</v>
      </c>
      <c r="BL567" s="25" t="s">
        <v>128</v>
      </c>
      <c r="BM567" s="25" t="s">
        <v>836</v>
      </c>
    </row>
    <row r="568" spans="2:65" s="12" customFormat="1">
      <c r="B568" s="220"/>
      <c r="C568" s="221"/>
      <c r="D568" s="222" t="s">
        <v>257</v>
      </c>
      <c r="E568" s="223" t="s">
        <v>81</v>
      </c>
      <c r="F568" s="224" t="s">
        <v>837</v>
      </c>
      <c r="G568" s="221"/>
      <c r="H568" s="225" t="s">
        <v>81</v>
      </c>
      <c r="I568" s="226"/>
      <c r="J568" s="221"/>
      <c r="K568" s="221"/>
      <c r="L568" s="227"/>
      <c r="M568" s="228"/>
      <c r="N568" s="229"/>
      <c r="O568" s="229"/>
      <c r="P568" s="229"/>
      <c r="Q568" s="229"/>
      <c r="R568" s="229"/>
      <c r="S568" s="229"/>
      <c r="T568" s="230"/>
      <c r="AT568" s="231" t="s">
        <v>257</v>
      </c>
      <c r="AU568" s="231" t="s">
        <v>92</v>
      </c>
      <c r="AV568" s="12" t="s">
        <v>45</v>
      </c>
      <c r="AW568" s="12" t="s">
        <v>44</v>
      </c>
      <c r="AX568" s="12" t="s">
        <v>83</v>
      </c>
      <c r="AY568" s="231" t="s">
        <v>250</v>
      </c>
    </row>
    <row r="569" spans="2:65" s="13" customFormat="1">
      <c r="B569" s="232"/>
      <c r="C569" s="233"/>
      <c r="D569" s="256" t="s">
        <v>257</v>
      </c>
      <c r="E569" s="269" t="s">
        <v>81</v>
      </c>
      <c r="F569" s="270" t="s">
        <v>838</v>
      </c>
      <c r="G569" s="233"/>
      <c r="H569" s="271">
        <v>1</v>
      </c>
      <c r="I569" s="237"/>
      <c r="J569" s="233"/>
      <c r="K569" s="233"/>
      <c r="L569" s="238"/>
      <c r="M569" s="239"/>
      <c r="N569" s="240"/>
      <c r="O569" s="240"/>
      <c r="P569" s="240"/>
      <c r="Q569" s="240"/>
      <c r="R569" s="240"/>
      <c r="S569" s="240"/>
      <c r="T569" s="241"/>
      <c r="AT569" s="242" t="s">
        <v>257</v>
      </c>
      <c r="AU569" s="242" t="s">
        <v>92</v>
      </c>
      <c r="AV569" s="13" t="s">
        <v>92</v>
      </c>
      <c r="AW569" s="13" t="s">
        <v>44</v>
      </c>
      <c r="AX569" s="13" t="s">
        <v>45</v>
      </c>
      <c r="AY569" s="242" t="s">
        <v>250</v>
      </c>
    </row>
    <row r="570" spans="2:65" s="1" customFormat="1" ht="31.5" customHeight="1">
      <c r="B570" s="43"/>
      <c r="C570" s="208" t="s">
        <v>839</v>
      </c>
      <c r="D570" s="208" t="s">
        <v>252</v>
      </c>
      <c r="E570" s="209" t="s">
        <v>840</v>
      </c>
      <c r="F570" s="210" t="s">
        <v>841</v>
      </c>
      <c r="G570" s="211" t="s">
        <v>472</v>
      </c>
      <c r="H570" s="212">
        <v>4</v>
      </c>
      <c r="I570" s="213"/>
      <c r="J570" s="214">
        <f>ROUND(I570*H570,2)</f>
        <v>0</v>
      </c>
      <c r="K570" s="210" t="s">
        <v>81</v>
      </c>
      <c r="L570" s="63"/>
      <c r="M570" s="215" t="s">
        <v>81</v>
      </c>
      <c r="N570" s="216" t="s">
        <v>53</v>
      </c>
      <c r="O570" s="44"/>
      <c r="P570" s="217">
        <f>O570*H570</f>
        <v>0</v>
      </c>
      <c r="Q570" s="217">
        <v>0.108</v>
      </c>
      <c r="R570" s="217">
        <f>Q570*H570</f>
        <v>0.432</v>
      </c>
      <c r="S570" s="217">
        <v>0</v>
      </c>
      <c r="T570" s="218">
        <f>S570*H570</f>
        <v>0</v>
      </c>
      <c r="AR570" s="25" t="s">
        <v>128</v>
      </c>
      <c r="AT570" s="25" t="s">
        <v>252</v>
      </c>
      <c r="AU570" s="25" t="s">
        <v>92</v>
      </c>
      <c r="AY570" s="25" t="s">
        <v>250</v>
      </c>
      <c r="BE570" s="219">
        <f>IF(N570="základní",J570,0)</f>
        <v>0</v>
      </c>
      <c r="BF570" s="219">
        <f>IF(N570="snížená",J570,0)</f>
        <v>0</v>
      </c>
      <c r="BG570" s="219">
        <f>IF(N570="zákl. přenesená",J570,0)</f>
        <v>0</v>
      </c>
      <c r="BH570" s="219">
        <f>IF(N570="sníž. přenesená",J570,0)</f>
        <v>0</v>
      </c>
      <c r="BI570" s="219">
        <f>IF(N570="nulová",J570,0)</f>
        <v>0</v>
      </c>
      <c r="BJ570" s="25" t="s">
        <v>45</v>
      </c>
      <c r="BK570" s="219">
        <f>ROUND(I570*H570,2)</f>
        <v>0</v>
      </c>
      <c r="BL570" s="25" t="s">
        <v>128</v>
      </c>
      <c r="BM570" s="25" t="s">
        <v>842</v>
      </c>
    </row>
    <row r="571" spans="2:65" s="12" customFormat="1">
      <c r="B571" s="220"/>
      <c r="C571" s="221"/>
      <c r="D571" s="222" t="s">
        <v>257</v>
      </c>
      <c r="E571" s="223" t="s">
        <v>81</v>
      </c>
      <c r="F571" s="224" t="s">
        <v>843</v>
      </c>
      <c r="G571" s="221"/>
      <c r="H571" s="225" t="s">
        <v>81</v>
      </c>
      <c r="I571" s="226"/>
      <c r="J571" s="221"/>
      <c r="K571" s="221"/>
      <c r="L571" s="227"/>
      <c r="M571" s="228"/>
      <c r="N571" s="229"/>
      <c r="O571" s="229"/>
      <c r="P571" s="229"/>
      <c r="Q571" s="229"/>
      <c r="R571" s="229"/>
      <c r="S571" s="229"/>
      <c r="T571" s="230"/>
      <c r="AT571" s="231" t="s">
        <v>257</v>
      </c>
      <c r="AU571" s="231" t="s">
        <v>92</v>
      </c>
      <c r="AV571" s="12" t="s">
        <v>45</v>
      </c>
      <c r="AW571" s="12" t="s">
        <v>44</v>
      </c>
      <c r="AX571" s="12" t="s">
        <v>83</v>
      </c>
      <c r="AY571" s="231" t="s">
        <v>250</v>
      </c>
    </row>
    <row r="572" spans="2:65" s="13" customFormat="1">
      <c r="B572" s="232"/>
      <c r="C572" s="233"/>
      <c r="D572" s="256" t="s">
        <v>257</v>
      </c>
      <c r="E572" s="269" t="s">
        <v>81</v>
      </c>
      <c r="F572" s="270" t="s">
        <v>128</v>
      </c>
      <c r="G572" s="233"/>
      <c r="H572" s="271">
        <v>4</v>
      </c>
      <c r="I572" s="237"/>
      <c r="J572" s="233"/>
      <c r="K572" s="233"/>
      <c r="L572" s="238"/>
      <c r="M572" s="239"/>
      <c r="N572" s="240"/>
      <c r="O572" s="240"/>
      <c r="P572" s="240"/>
      <c r="Q572" s="240"/>
      <c r="R572" s="240"/>
      <c r="S572" s="240"/>
      <c r="T572" s="241"/>
      <c r="AT572" s="242" t="s">
        <v>257</v>
      </c>
      <c r="AU572" s="242" t="s">
        <v>92</v>
      </c>
      <c r="AV572" s="13" t="s">
        <v>92</v>
      </c>
      <c r="AW572" s="13" t="s">
        <v>44</v>
      </c>
      <c r="AX572" s="13" t="s">
        <v>45</v>
      </c>
      <c r="AY572" s="242" t="s">
        <v>250</v>
      </c>
    </row>
    <row r="573" spans="2:65" s="1" customFormat="1" ht="31.5" customHeight="1">
      <c r="B573" s="43"/>
      <c r="C573" s="272" t="s">
        <v>844</v>
      </c>
      <c r="D573" s="272" t="s">
        <v>519</v>
      </c>
      <c r="E573" s="273" t="s">
        <v>845</v>
      </c>
      <c r="F573" s="274" t="s">
        <v>846</v>
      </c>
      <c r="G573" s="275" t="s">
        <v>472</v>
      </c>
      <c r="H573" s="276">
        <v>4</v>
      </c>
      <c r="I573" s="277"/>
      <c r="J573" s="278">
        <f>ROUND(I573*H573,2)</f>
        <v>0</v>
      </c>
      <c r="K573" s="274" t="s">
        <v>81</v>
      </c>
      <c r="L573" s="279"/>
      <c r="M573" s="280" t="s">
        <v>81</v>
      </c>
      <c r="N573" s="281" t="s">
        <v>53</v>
      </c>
      <c r="O573" s="44"/>
      <c r="P573" s="217">
        <f>O573*H573</f>
        <v>0</v>
      </c>
      <c r="Q573" s="217">
        <v>1.0500000000000001E-2</v>
      </c>
      <c r="R573" s="217">
        <f>Q573*H573</f>
        <v>4.2000000000000003E-2</v>
      </c>
      <c r="S573" s="217">
        <v>0</v>
      </c>
      <c r="T573" s="218">
        <f>S573*H573</f>
        <v>0</v>
      </c>
      <c r="AR573" s="25" t="s">
        <v>340</v>
      </c>
      <c r="AT573" s="25" t="s">
        <v>519</v>
      </c>
      <c r="AU573" s="25" t="s">
        <v>92</v>
      </c>
      <c r="AY573" s="25" t="s">
        <v>250</v>
      </c>
      <c r="BE573" s="219">
        <f>IF(N573="základní",J573,0)</f>
        <v>0</v>
      </c>
      <c r="BF573" s="219">
        <f>IF(N573="snížená",J573,0)</f>
        <v>0</v>
      </c>
      <c r="BG573" s="219">
        <f>IF(N573="zákl. přenesená",J573,0)</f>
        <v>0</v>
      </c>
      <c r="BH573" s="219">
        <f>IF(N573="sníž. přenesená",J573,0)</f>
        <v>0</v>
      </c>
      <c r="BI573" s="219">
        <f>IF(N573="nulová",J573,0)</f>
        <v>0</v>
      </c>
      <c r="BJ573" s="25" t="s">
        <v>45</v>
      </c>
      <c r="BK573" s="219">
        <f>ROUND(I573*H573,2)</f>
        <v>0</v>
      </c>
      <c r="BL573" s="25" t="s">
        <v>128</v>
      </c>
      <c r="BM573" s="25" t="s">
        <v>847</v>
      </c>
    </row>
    <row r="574" spans="2:65" s="13" customFormat="1">
      <c r="B574" s="232"/>
      <c r="C574" s="233"/>
      <c r="D574" s="256" t="s">
        <v>257</v>
      </c>
      <c r="E574" s="269" t="s">
        <v>81</v>
      </c>
      <c r="F574" s="270" t="s">
        <v>848</v>
      </c>
      <c r="G574" s="233"/>
      <c r="H574" s="271">
        <v>4</v>
      </c>
      <c r="I574" s="237"/>
      <c r="J574" s="233"/>
      <c r="K574" s="233"/>
      <c r="L574" s="238"/>
      <c r="M574" s="239"/>
      <c r="N574" s="240"/>
      <c r="O574" s="240"/>
      <c r="P574" s="240"/>
      <c r="Q574" s="240"/>
      <c r="R574" s="240"/>
      <c r="S574" s="240"/>
      <c r="T574" s="241"/>
      <c r="AT574" s="242" t="s">
        <v>257</v>
      </c>
      <c r="AU574" s="242" t="s">
        <v>92</v>
      </c>
      <c r="AV574" s="13" t="s">
        <v>92</v>
      </c>
      <c r="AW574" s="13" t="s">
        <v>44</v>
      </c>
      <c r="AX574" s="13" t="s">
        <v>45</v>
      </c>
      <c r="AY574" s="242" t="s">
        <v>250</v>
      </c>
    </row>
    <row r="575" spans="2:65" s="1" customFormat="1" ht="22.5" customHeight="1">
      <c r="B575" s="43"/>
      <c r="C575" s="208" t="s">
        <v>849</v>
      </c>
      <c r="D575" s="208" t="s">
        <v>252</v>
      </c>
      <c r="E575" s="209" t="s">
        <v>850</v>
      </c>
      <c r="F575" s="210" t="s">
        <v>851</v>
      </c>
      <c r="G575" s="211" t="s">
        <v>255</v>
      </c>
      <c r="H575" s="212">
        <v>6178.4</v>
      </c>
      <c r="I575" s="213"/>
      <c r="J575" s="214">
        <f>ROUND(I575*H575,2)</f>
        <v>0</v>
      </c>
      <c r="K575" s="210" t="s">
        <v>277</v>
      </c>
      <c r="L575" s="63"/>
      <c r="M575" s="215" t="s">
        <v>81</v>
      </c>
      <c r="N575" s="216" t="s">
        <v>53</v>
      </c>
      <c r="O575" s="44"/>
      <c r="P575" s="217">
        <f>O575*H575</f>
        <v>0</v>
      </c>
      <c r="Q575" s="217">
        <v>0</v>
      </c>
      <c r="R575" s="217">
        <f>Q575*H575</f>
        <v>0</v>
      </c>
      <c r="S575" s="217">
        <v>0.02</v>
      </c>
      <c r="T575" s="218">
        <f>S575*H575</f>
        <v>123.568</v>
      </c>
      <c r="AR575" s="25" t="s">
        <v>128</v>
      </c>
      <c r="AT575" s="25" t="s">
        <v>252</v>
      </c>
      <c r="AU575" s="25" t="s">
        <v>92</v>
      </c>
      <c r="AY575" s="25" t="s">
        <v>250</v>
      </c>
      <c r="BE575" s="219">
        <f>IF(N575="základní",J575,0)</f>
        <v>0</v>
      </c>
      <c r="BF575" s="219">
        <f>IF(N575="snížená",J575,0)</f>
        <v>0</v>
      </c>
      <c r="BG575" s="219">
        <f>IF(N575="zákl. přenesená",J575,0)</f>
        <v>0</v>
      </c>
      <c r="BH575" s="219">
        <f>IF(N575="sníž. přenesená",J575,0)</f>
        <v>0</v>
      </c>
      <c r="BI575" s="219">
        <f>IF(N575="nulová",J575,0)</f>
        <v>0</v>
      </c>
      <c r="BJ575" s="25" t="s">
        <v>45</v>
      </c>
      <c r="BK575" s="219">
        <f>ROUND(I575*H575,2)</f>
        <v>0</v>
      </c>
      <c r="BL575" s="25" t="s">
        <v>128</v>
      </c>
      <c r="BM575" s="25" t="s">
        <v>852</v>
      </c>
    </row>
    <row r="576" spans="2:65" s="12" customFormat="1">
      <c r="B576" s="220"/>
      <c r="C576" s="221"/>
      <c r="D576" s="222" t="s">
        <v>257</v>
      </c>
      <c r="E576" s="223" t="s">
        <v>81</v>
      </c>
      <c r="F576" s="224" t="s">
        <v>853</v>
      </c>
      <c r="G576" s="221"/>
      <c r="H576" s="225" t="s">
        <v>81</v>
      </c>
      <c r="I576" s="226"/>
      <c r="J576" s="221"/>
      <c r="K576" s="221"/>
      <c r="L576" s="227"/>
      <c r="M576" s="228"/>
      <c r="N576" s="229"/>
      <c r="O576" s="229"/>
      <c r="P576" s="229"/>
      <c r="Q576" s="229"/>
      <c r="R576" s="229"/>
      <c r="S576" s="229"/>
      <c r="T576" s="230"/>
      <c r="AT576" s="231" t="s">
        <v>257</v>
      </c>
      <c r="AU576" s="231" t="s">
        <v>92</v>
      </c>
      <c r="AV576" s="12" t="s">
        <v>45</v>
      </c>
      <c r="AW576" s="12" t="s">
        <v>44</v>
      </c>
      <c r="AX576" s="12" t="s">
        <v>83</v>
      </c>
      <c r="AY576" s="231" t="s">
        <v>250</v>
      </c>
    </row>
    <row r="577" spans="2:65" s="13" customFormat="1">
      <c r="B577" s="232"/>
      <c r="C577" s="233"/>
      <c r="D577" s="222" t="s">
        <v>257</v>
      </c>
      <c r="E577" s="234" t="s">
        <v>81</v>
      </c>
      <c r="F577" s="235" t="s">
        <v>854</v>
      </c>
      <c r="G577" s="233"/>
      <c r="H577" s="236">
        <v>4876</v>
      </c>
      <c r="I577" s="237"/>
      <c r="J577" s="233"/>
      <c r="K577" s="233"/>
      <c r="L577" s="238"/>
      <c r="M577" s="239"/>
      <c r="N577" s="240"/>
      <c r="O577" s="240"/>
      <c r="P577" s="240"/>
      <c r="Q577" s="240"/>
      <c r="R577" s="240"/>
      <c r="S577" s="240"/>
      <c r="T577" s="241"/>
      <c r="AT577" s="242" t="s">
        <v>257</v>
      </c>
      <c r="AU577" s="242" t="s">
        <v>92</v>
      </c>
      <c r="AV577" s="13" t="s">
        <v>92</v>
      </c>
      <c r="AW577" s="13" t="s">
        <v>44</v>
      </c>
      <c r="AX577" s="13" t="s">
        <v>83</v>
      </c>
      <c r="AY577" s="242" t="s">
        <v>250</v>
      </c>
    </row>
    <row r="578" spans="2:65" s="14" customFormat="1">
      <c r="B578" s="243"/>
      <c r="C578" s="244"/>
      <c r="D578" s="222" t="s">
        <v>257</v>
      </c>
      <c r="E578" s="245" t="s">
        <v>81</v>
      </c>
      <c r="F578" s="246" t="s">
        <v>272</v>
      </c>
      <c r="G578" s="244"/>
      <c r="H578" s="247">
        <v>4876</v>
      </c>
      <c r="I578" s="248"/>
      <c r="J578" s="244"/>
      <c r="K578" s="244"/>
      <c r="L578" s="249"/>
      <c r="M578" s="250"/>
      <c r="N578" s="251"/>
      <c r="O578" s="251"/>
      <c r="P578" s="251"/>
      <c r="Q578" s="251"/>
      <c r="R578" s="251"/>
      <c r="S578" s="251"/>
      <c r="T578" s="252"/>
      <c r="AT578" s="253" t="s">
        <v>257</v>
      </c>
      <c r="AU578" s="253" t="s">
        <v>92</v>
      </c>
      <c r="AV578" s="14" t="s">
        <v>100</v>
      </c>
      <c r="AW578" s="14" t="s">
        <v>44</v>
      </c>
      <c r="AX578" s="14" t="s">
        <v>83</v>
      </c>
      <c r="AY578" s="253" t="s">
        <v>250</v>
      </c>
    </row>
    <row r="579" spans="2:65" s="12" customFormat="1">
      <c r="B579" s="220"/>
      <c r="C579" s="221"/>
      <c r="D579" s="222" t="s">
        <v>257</v>
      </c>
      <c r="E579" s="223" t="s">
        <v>81</v>
      </c>
      <c r="F579" s="224" t="s">
        <v>855</v>
      </c>
      <c r="G579" s="221"/>
      <c r="H579" s="225" t="s">
        <v>81</v>
      </c>
      <c r="I579" s="226"/>
      <c r="J579" s="221"/>
      <c r="K579" s="221"/>
      <c r="L579" s="227"/>
      <c r="M579" s="228"/>
      <c r="N579" s="229"/>
      <c r="O579" s="229"/>
      <c r="P579" s="229"/>
      <c r="Q579" s="229"/>
      <c r="R579" s="229"/>
      <c r="S579" s="229"/>
      <c r="T579" s="230"/>
      <c r="AT579" s="231" t="s">
        <v>257</v>
      </c>
      <c r="AU579" s="231" t="s">
        <v>92</v>
      </c>
      <c r="AV579" s="12" t="s">
        <v>45</v>
      </c>
      <c r="AW579" s="12" t="s">
        <v>44</v>
      </c>
      <c r="AX579" s="12" t="s">
        <v>83</v>
      </c>
      <c r="AY579" s="231" t="s">
        <v>250</v>
      </c>
    </row>
    <row r="580" spans="2:65" s="13" customFormat="1">
      <c r="B580" s="232"/>
      <c r="C580" s="233"/>
      <c r="D580" s="222" t="s">
        <v>257</v>
      </c>
      <c r="E580" s="234" t="s">
        <v>81</v>
      </c>
      <c r="F580" s="235" t="s">
        <v>856</v>
      </c>
      <c r="G580" s="233"/>
      <c r="H580" s="236">
        <v>1126</v>
      </c>
      <c r="I580" s="237"/>
      <c r="J580" s="233"/>
      <c r="K580" s="233"/>
      <c r="L580" s="238"/>
      <c r="M580" s="239"/>
      <c r="N580" s="240"/>
      <c r="O580" s="240"/>
      <c r="P580" s="240"/>
      <c r="Q580" s="240"/>
      <c r="R580" s="240"/>
      <c r="S580" s="240"/>
      <c r="T580" s="241"/>
      <c r="AT580" s="242" t="s">
        <v>257</v>
      </c>
      <c r="AU580" s="242" t="s">
        <v>92</v>
      </c>
      <c r="AV580" s="13" t="s">
        <v>92</v>
      </c>
      <c r="AW580" s="13" t="s">
        <v>44</v>
      </c>
      <c r="AX580" s="13" t="s">
        <v>83</v>
      </c>
      <c r="AY580" s="242" t="s">
        <v>250</v>
      </c>
    </row>
    <row r="581" spans="2:65" s="13" customFormat="1">
      <c r="B581" s="232"/>
      <c r="C581" s="233"/>
      <c r="D581" s="222" t="s">
        <v>257</v>
      </c>
      <c r="E581" s="234" t="s">
        <v>81</v>
      </c>
      <c r="F581" s="235" t="s">
        <v>857</v>
      </c>
      <c r="G581" s="233"/>
      <c r="H581" s="236">
        <v>176.4</v>
      </c>
      <c r="I581" s="237"/>
      <c r="J581" s="233"/>
      <c r="K581" s="233"/>
      <c r="L581" s="238"/>
      <c r="M581" s="239"/>
      <c r="N581" s="240"/>
      <c r="O581" s="240"/>
      <c r="P581" s="240"/>
      <c r="Q581" s="240"/>
      <c r="R581" s="240"/>
      <c r="S581" s="240"/>
      <c r="T581" s="241"/>
      <c r="AT581" s="242" t="s">
        <v>257</v>
      </c>
      <c r="AU581" s="242" t="s">
        <v>92</v>
      </c>
      <c r="AV581" s="13" t="s">
        <v>92</v>
      </c>
      <c r="AW581" s="13" t="s">
        <v>44</v>
      </c>
      <c r="AX581" s="13" t="s">
        <v>83</v>
      </c>
      <c r="AY581" s="242" t="s">
        <v>250</v>
      </c>
    </row>
    <row r="582" spans="2:65" s="15" customFormat="1">
      <c r="B582" s="254"/>
      <c r="C582" s="255"/>
      <c r="D582" s="256" t="s">
        <v>257</v>
      </c>
      <c r="E582" s="257" t="s">
        <v>81</v>
      </c>
      <c r="F582" s="258" t="s">
        <v>273</v>
      </c>
      <c r="G582" s="255"/>
      <c r="H582" s="259">
        <v>6178.4</v>
      </c>
      <c r="I582" s="260"/>
      <c r="J582" s="255"/>
      <c r="K582" s="255"/>
      <c r="L582" s="261"/>
      <c r="M582" s="262"/>
      <c r="N582" s="263"/>
      <c r="O582" s="263"/>
      <c r="P582" s="263"/>
      <c r="Q582" s="263"/>
      <c r="R582" s="263"/>
      <c r="S582" s="263"/>
      <c r="T582" s="264"/>
      <c r="AT582" s="265" t="s">
        <v>257</v>
      </c>
      <c r="AU582" s="265" t="s">
        <v>92</v>
      </c>
      <c r="AV582" s="15" t="s">
        <v>128</v>
      </c>
      <c r="AW582" s="15" t="s">
        <v>44</v>
      </c>
      <c r="AX582" s="15" t="s">
        <v>45</v>
      </c>
      <c r="AY582" s="265" t="s">
        <v>250</v>
      </c>
    </row>
    <row r="583" spans="2:65" s="1" customFormat="1" ht="22.5" customHeight="1">
      <c r="B583" s="43"/>
      <c r="C583" s="208" t="s">
        <v>174</v>
      </c>
      <c r="D583" s="208" t="s">
        <v>252</v>
      </c>
      <c r="E583" s="209" t="s">
        <v>858</v>
      </c>
      <c r="F583" s="210" t="s">
        <v>859</v>
      </c>
      <c r="G583" s="211" t="s">
        <v>472</v>
      </c>
      <c r="H583" s="212">
        <v>1</v>
      </c>
      <c r="I583" s="213"/>
      <c r="J583" s="214">
        <f>ROUND(I583*H583,2)</f>
        <v>0</v>
      </c>
      <c r="K583" s="210" t="s">
        <v>277</v>
      </c>
      <c r="L583" s="63"/>
      <c r="M583" s="215" t="s">
        <v>81</v>
      </c>
      <c r="N583" s="216" t="s">
        <v>53</v>
      </c>
      <c r="O583" s="44"/>
      <c r="P583" s="217">
        <f>O583*H583</f>
        <v>0</v>
      </c>
      <c r="Q583" s="217">
        <v>0</v>
      </c>
      <c r="R583" s="217">
        <f>Q583*H583</f>
        <v>0</v>
      </c>
      <c r="S583" s="217">
        <v>8.2000000000000003E-2</v>
      </c>
      <c r="T583" s="218">
        <f>S583*H583</f>
        <v>8.2000000000000003E-2</v>
      </c>
      <c r="AR583" s="25" t="s">
        <v>128</v>
      </c>
      <c r="AT583" s="25" t="s">
        <v>252</v>
      </c>
      <c r="AU583" s="25" t="s">
        <v>92</v>
      </c>
      <c r="AY583" s="25" t="s">
        <v>250</v>
      </c>
      <c r="BE583" s="219">
        <f>IF(N583="základní",J583,0)</f>
        <v>0</v>
      </c>
      <c r="BF583" s="219">
        <f>IF(N583="snížená",J583,0)</f>
        <v>0</v>
      </c>
      <c r="BG583" s="219">
        <f>IF(N583="zákl. přenesená",J583,0)</f>
        <v>0</v>
      </c>
      <c r="BH583" s="219">
        <f>IF(N583="sníž. přenesená",J583,0)</f>
        <v>0</v>
      </c>
      <c r="BI583" s="219">
        <f>IF(N583="nulová",J583,0)</f>
        <v>0</v>
      </c>
      <c r="BJ583" s="25" t="s">
        <v>45</v>
      </c>
      <c r="BK583" s="219">
        <f>ROUND(I583*H583,2)</f>
        <v>0</v>
      </c>
      <c r="BL583" s="25" t="s">
        <v>128</v>
      </c>
      <c r="BM583" s="25" t="s">
        <v>860</v>
      </c>
    </row>
    <row r="584" spans="2:65" s="13" customFormat="1">
      <c r="B584" s="232"/>
      <c r="C584" s="233"/>
      <c r="D584" s="256" t="s">
        <v>257</v>
      </c>
      <c r="E584" s="269" t="s">
        <v>81</v>
      </c>
      <c r="F584" s="270" t="s">
        <v>861</v>
      </c>
      <c r="G584" s="233"/>
      <c r="H584" s="271">
        <v>1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AT584" s="242" t="s">
        <v>257</v>
      </c>
      <c r="AU584" s="242" t="s">
        <v>92</v>
      </c>
      <c r="AV584" s="13" t="s">
        <v>92</v>
      </c>
      <c r="AW584" s="13" t="s">
        <v>44</v>
      </c>
      <c r="AX584" s="13" t="s">
        <v>45</v>
      </c>
      <c r="AY584" s="242" t="s">
        <v>250</v>
      </c>
    </row>
    <row r="585" spans="2:65" s="1" customFormat="1" ht="22.5" customHeight="1">
      <c r="B585" s="43"/>
      <c r="C585" s="208" t="s">
        <v>862</v>
      </c>
      <c r="D585" s="208" t="s">
        <v>252</v>
      </c>
      <c r="E585" s="209" t="s">
        <v>863</v>
      </c>
      <c r="F585" s="210" t="s">
        <v>864</v>
      </c>
      <c r="G585" s="211" t="s">
        <v>472</v>
      </c>
      <c r="H585" s="212">
        <v>1</v>
      </c>
      <c r="I585" s="213"/>
      <c r="J585" s="214">
        <f>ROUND(I585*H585,2)</f>
        <v>0</v>
      </c>
      <c r="K585" s="210" t="s">
        <v>277</v>
      </c>
      <c r="L585" s="63"/>
      <c r="M585" s="215" t="s">
        <v>81</v>
      </c>
      <c r="N585" s="216" t="s">
        <v>53</v>
      </c>
      <c r="O585" s="44"/>
      <c r="P585" s="217">
        <f>O585*H585</f>
        <v>0</v>
      </c>
      <c r="Q585" s="217">
        <v>0</v>
      </c>
      <c r="R585" s="217">
        <f>Q585*H585</f>
        <v>0</v>
      </c>
      <c r="S585" s="217">
        <v>4.0000000000000001E-3</v>
      </c>
      <c r="T585" s="218">
        <f>S585*H585</f>
        <v>4.0000000000000001E-3</v>
      </c>
      <c r="AR585" s="25" t="s">
        <v>128</v>
      </c>
      <c r="AT585" s="25" t="s">
        <v>252</v>
      </c>
      <c r="AU585" s="25" t="s">
        <v>92</v>
      </c>
      <c r="AY585" s="25" t="s">
        <v>250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25" t="s">
        <v>45</v>
      </c>
      <c r="BK585" s="219">
        <f>ROUND(I585*H585,2)</f>
        <v>0</v>
      </c>
      <c r="BL585" s="25" t="s">
        <v>128</v>
      </c>
      <c r="BM585" s="25" t="s">
        <v>865</v>
      </c>
    </row>
    <row r="586" spans="2:65" s="13" customFormat="1">
      <c r="B586" s="232"/>
      <c r="C586" s="233"/>
      <c r="D586" s="222" t="s">
        <v>257</v>
      </c>
      <c r="E586" s="234" t="s">
        <v>81</v>
      </c>
      <c r="F586" s="235" t="s">
        <v>866</v>
      </c>
      <c r="G586" s="233"/>
      <c r="H586" s="236">
        <v>1</v>
      </c>
      <c r="I586" s="237"/>
      <c r="J586" s="233"/>
      <c r="K586" s="233"/>
      <c r="L586" s="238"/>
      <c r="M586" s="239"/>
      <c r="N586" s="240"/>
      <c r="O586" s="240"/>
      <c r="P586" s="240"/>
      <c r="Q586" s="240"/>
      <c r="R586" s="240"/>
      <c r="S586" s="240"/>
      <c r="T586" s="241"/>
      <c r="AT586" s="242" t="s">
        <v>257</v>
      </c>
      <c r="AU586" s="242" t="s">
        <v>92</v>
      </c>
      <c r="AV586" s="13" t="s">
        <v>92</v>
      </c>
      <c r="AW586" s="13" t="s">
        <v>44</v>
      </c>
      <c r="AX586" s="13" t="s">
        <v>45</v>
      </c>
      <c r="AY586" s="242" t="s">
        <v>250</v>
      </c>
    </row>
    <row r="587" spans="2:65" s="11" customFormat="1" ht="29.85" customHeight="1">
      <c r="B587" s="191"/>
      <c r="C587" s="192"/>
      <c r="D587" s="205" t="s">
        <v>82</v>
      </c>
      <c r="E587" s="206" t="s">
        <v>867</v>
      </c>
      <c r="F587" s="206" t="s">
        <v>868</v>
      </c>
      <c r="G587" s="192"/>
      <c r="H587" s="192"/>
      <c r="I587" s="195"/>
      <c r="J587" s="207">
        <f>BK587</f>
        <v>0</v>
      </c>
      <c r="K587" s="192"/>
      <c r="L587" s="197"/>
      <c r="M587" s="198"/>
      <c r="N587" s="199"/>
      <c r="O587" s="199"/>
      <c r="P587" s="200">
        <f>SUM(P588:P609)</f>
        <v>0</v>
      </c>
      <c r="Q587" s="199"/>
      <c r="R587" s="200">
        <f>SUM(R588:R609)</f>
        <v>0</v>
      </c>
      <c r="S587" s="199"/>
      <c r="T587" s="201">
        <f>SUM(T588:T609)</f>
        <v>0</v>
      </c>
      <c r="AR587" s="202" t="s">
        <v>45</v>
      </c>
      <c r="AT587" s="203" t="s">
        <v>82</v>
      </c>
      <c r="AU587" s="203" t="s">
        <v>45</v>
      </c>
      <c r="AY587" s="202" t="s">
        <v>250</v>
      </c>
      <c r="BK587" s="204">
        <f>SUM(BK588:BK609)</f>
        <v>0</v>
      </c>
    </row>
    <row r="588" spans="2:65" s="1" customFormat="1" ht="22.5" customHeight="1">
      <c r="B588" s="43"/>
      <c r="C588" s="208" t="s">
        <v>869</v>
      </c>
      <c r="D588" s="208" t="s">
        <v>252</v>
      </c>
      <c r="E588" s="209" t="s">
        <v>870</v>
      </c>
      <c r="F588" s="210" t="s">
        <v>871</v>
      </c>
      <c r="G588" s="211" t="s">
        <v>634</v>
      </c>
      <c r="H588" s="212">
        <v>123.64700000000001</v>
      </c>
      <c r="I588" s="213"/>
      <c r="J588" s="214">
        <f>ROUND(I588*H588,2)</f>
        <v>0</v>
      </c>
      <c r="K588" s="210" t="s">
        <v>277</v>
      </c>
      <c r="L588" s="63"/>
      <c r="M588" s="215" t="s">
        <v>81</v>
      </c>
      <c r="N588" s="216" t="s">
        <v>53</v>
      </c>
      <c r="O588" s="44"/>
      <c r="P588" s="217">
        <f>O588*H588</f>
        <v>0</v>
      </c>
      <c r="Q588" s="217">
        <v>0</v>
      </c>
      <c r="R588" s="217">
        <f>Q588*H588</f>
        <v>0</v>
      </c>
      <c r="S588" s="217">
        <v>0</v>
      </c>
      <c r="T588" s="218">
        <f>S588*H588</f>
        <v>0</v>
      </c>
      <c r="AR588" s="25" t="s">
        <v>128</v>
      </c>
      <c r="AT588" s="25" t="s">
        <v>252</v>
      </c>
      <c r="AU588" s="25" t="s">
        <v>92</v>
      </c>
      <c r="AY588" s="25" t="s">
        <v>250</v>
      </c>
      <c r="BE588" s="219">
        <f>IF(N588="základní",J588,0)</f>
        <v>0</v>
      </c>
      <c r="BF588" s="219">
        <f>IF(N588="snížená",J588,0)</f>
        <v>0</v>
      </c>
      <c r="BG588" s="219">
        <f>IF(N588="zákl. přenesená",J588,0)</f>
        <v>0</v>
      </c>
      <c r="BH588" s="219">
        <f>IF(N588="sníž. přenesená",J588,0)</f>
        <v>0</v>
      </c>
      <c r="BI588" s="219">
        <f>IF(N588="nulová",J588,0)</f>
        <v>0</v>
      </c>
      <c r="BJ588" s="25" t="s">
        <v>45</v>
      </c>
      <c r="BK588" s="219">
        <f>ROUND(I588*H588,2)</f>
        <v>0</v>
      </c>
      <c r="BL588" s="25" t="s">
        <v>128</v>
      </c>
      <c r="BM588" s="25" t="s">
        <v>872</v>
      </c>
    </row>
    <row r="589" spans="2:65" s="13" customFormat="1">
      <c r="B589" s="232"/>
      <c r="C589" s="233"/>
      <c r="D589" s="222" t="s">
        <v>257</v>
      </c>
      <c r="E589" s="234" t="s">
        <v>81</v>
      </c>
      <c r="F589" s="235" t="s">
        <v>183</v>
      </c>
      <c r="G589" s="233"/>
      <c r="H589" s="236">
        <v>24.798999999999999</v>
      </c>
      <c r="I589" s="237"/>
      <c r="J589" s="233"/>
      <c r="K589" s="233"/>
      <c r="L589" s="238"/>
      <c r="M589" s="239"/>
      <c r="N589" s="240"/>
      <c r="O589" s="240"/>
      <c r="P589" s="240"/>
      <c r="Q589" s="240"/>
      <c r="R589" s="240"/>
      <c r="S589" s="240"/>
      <c r="T589" s="241"/>
      <c r="AT589" s="242" t="s">
        <v>257</v>
      </c>
      <c r="AU589" s="242" t="s">
        <v>92</v>
      </c>
      <c r="AV589" s="13" t="s">
        <v>92</v>
      </c>
      <c r="AW589" s="13" t="s">
        <v>44</v>
      </c>
      <c r="AX589" s="13" t="s">
        <v>83</v>
      </c>
      <c r="AY589" s="242" t="s">
        <v>250</v>
      </c>
    </row>
    <row r="590" spans="2:65" s="13" customFormat="1">
      <c r="B590" s="232"/>
      <c r="C590" s="233"/>
      <c r="D590" s="222" t="s">
        <v>257</v>
      </c>
      <c r="E590" s="234" t="s">
        <v>81</v>
      </c>
      <c r="F590" s="235" t="s">
        <v>218</v>
      </c>
      <c r="G590" s="233"/>
      <c r="H590" s="236">
        <v>98.847999999999999</v>
      </c>
      <c r="I590" s="237"/>
      <c r="J590" s="233"/>
      <c r="K590" s="233"/>
      <c r="L590" s="238"/>
      <c r="M590" s="239"/>
      <c r="N590" s="240"/>
      <c r="O590" s="240"/>
      <c r="P590" s="240"/>
      <c r="Q590" s="240"/>
      <c r="R590" s="240"/>
      <c r="S590" s="240"/>
      <c r="T590" s="241"/>
      <c r="AT590" s="242" t="s">
        <v>257</v>
      </c>
      <c r="AU590" s="242" t="s">
        <v>92</v>
      </c>
      <c r="AV590" s="13" t="s">
        <v>92</v>
      </c>
      <c r="AW590" s="13" t="s">
        <v>44</v>
      </c>
      <c r="AX590" s="13" t="s">
        <v>83</v>
      </c>
      <c r="AY590" s="242" t="s">
        <v>250</v>
      </c>
    </row>
    <row r="591" spans="2:65" s="15" customFormat="1">
      <c r="B591" s="254"/>
      <c r="C591" s="255"/>
      <c r="D591" s="256" t="s">
        <v>257</v>
      </c>
      <c r="E591" s="257" t="s">
        <v>81</v>
      </c>
      <c r="F591" s="258" t="s">
        <v>273</v>
      </c>
      <c r="G591" s="255"/>
      <c r="H591" s="259">
        <v>123.64700000000001</v>
      </c>
      <c r="I591" s="260"/>
      <c r="J591" s="255"/>
      <c r="K591" s="255"/>
      <c r="L591" s="261"/>
      <c r="M591" s="262"/>
      <c r="N591" s="263"/>
      <c r="O591" s="263"/>
      <c r="P591" s="263"/>
      <c r="Q591" s="263"/>
      <c r="R591" s="263"/>
      <c r="S591" s="263"/>
      <c r="T591" s="264"/>
      <c r="AT591" s="265" t="s">
        <v>257</v>
      </c>
      <c r="AU591" s="265" t="s">
        <v>92</v>
      </c>
      <c r="AV591" s="15" t="s">
        <v>128</v>
      </c>
      <c r="AW591" s="15" t="s">
        <v>44</v>
      </c>
      <c r="AX591" s="15" t="s">
        <v>45</v>
      </c>
      <c r="AY591" s="265" t="s">
        <v>250</v>
      </c>
    </row>
    <row r="592" spans="2:65" s="1" customFormat="1" ht="22.5" customHeight="1">
      <c r="B592" s="43"/>
      <c r="C592" s="208" t="s">
        <v>873</v>
      </c>
      <c r="D592" s="208" t="s">
        <v>252</v>
      </c>
      <c r="E592" s="209" t="s">
        <v>874</v>
      </c>
      <c r="F592" s="210" t="s">
        <v>875</v>
      </c>
      <c r="G592" s="211" t="s">
        <v>634</v>
      </c>
      <c r="H592" s="212">
        <v>1608.8030000000001</v>
      </c>
      <c r="I592" s="213"/>
      <c r="J592" s="214">
        <f>ROUND(I592*H592,2)</f>
        <v>0</v>
      </c>
      <c r="K592" s="210" t="s">
        <v>277</v>
      </c>
      <c r="L592" s="63"/>
      <c r="M592" s="215" t="s">
        <v>81</v>
      </c>
      <c r="N592" s="216" t="s">
        <v>53</v>
      </c>
      <c r="O592" s="44"/>
      <c r="P592" s="217">
        <f>O592*H592</f>
        <v>0</v>
      </c>
      <c r="Q592" s="217">
        <v>0</v>
      </c>
      <c r="R592" s="217">
        <f>Q592*H592</f>
        <v>0</v>
      </c>
      <c r="S592" s="217">
        <v>0</v>
      </c>
      <c r="T592" s="218">
        <f>S592*H592</f>
        <v>0</v>
      </c>
      <c r="AR592" s="25" t="s">
        <v>128</v>
      </c>
      <c r="AT592" s="25" t="s">
        <v>252</v>
      </c>
      <c r="AU592" s="25" t="s">
        <v>92</v>
      </c>
      <c r="AY592" s="25" t="s">
        <v>250</v>
      </c>
      <c r="BE592" s="219">
        <f>IF(N592="základní",J592,0)</f>
        <v>0</v>
      </c>
      <c r="BF592" s="219">
        <f>IF(N592="snížená",J592,0)</f>
        <v>0</v>
      </c>
      <c r="BG592" s="219">
        <f>IF(N592="zákl. přenesená",J592,0)</f>
        <v>0</v>
      </c>
      <c r="BH592" s="219">
        <f>IF(N592="sníž. přenesená",J592,0)</f>
        <v>0</v>
      </c>
      <c r="BI592" s="219">
        <f>IF(N592="nulová",J592,0)</f>
        <v>0</v>
      </c>
      <c r="BJ592" s="25" t="s">
        <v>45</v>
      </c>
      <c r="BK592" s="219">
        <f>ROUND(I592*H592,2)</f>
        <v>0</v>
      </c>
      <c r="BL592" s="25" t="s">
        <v>128</v>
      </c>
      <c r="BM592" s="25" t="s">
        <v>876</v>
      </c>
    </row>
    <row r="593" spans="2:65" s="12" customFormat="1">
      <c r="B593" s="220"/>
      <c r="C593" s="221"/>
      <c r="D593" s="222" t="s">
        <v>257</v>
      </c>
      <c r="E593" s="223" t="s">
        <v>81</v>
      </c>
      <c r="F593" s="224" t="s">
        <v>877</v>
      </c>
      <c r="G593" s="221"/>
      <c r="H593" s="225" t="s">
        <v>81</v>
      </c>
      <c r="I593" s="226"/>
      <c r="J593" s="221"/>
      <c r="K593" s="221"/>
      <c r="L593" s="227"/>
      <c r="M593" s="228"/>
      <c r="N593" s="229"/>
      <c r="O593" s="229"/>
      <c r="P593" s="229"/>
      <c r="Q593" s="229"/>
      <c r="R593" s="229"/>
      <c r="S593" s="229"/>
      <c r="T593" s="230"/>
      <c r="AT593" s="231" t="s">
        <v>257</v>
      </c>
      <c r="AU593" s="231" t="s">
        <v>92</v>
      </c>
      <c r="AV593" s="12" t="s">
        <v>45</v>
      </c>
      <c r="AW593" s="12" t="s">
        <v>44</v>
      </c>
      <c r="AX593" s="12" t="s">
        <v>83</v>
      </c>
      <c r="AY593" s="231" t="s">
        <v>250</v>
      </c>
    </row>
    <row r="594" spans="2:65" s="13" customFormat="1">
      <c r="B594" s="232"/>
      <c r="C594" s="233"/>
      <c r="D594" s="222" t="s">
        <v>257</v>
      </c>
      <c r="E594" s="234" t="s">
        <v>81</v>
      </c>
      <c r="F594" s="235" t="s">
        <v>878</v>
      </c>
      <c r="G594" s="233"/>
      <c r="H594" s="236">
        <v>719.17100000000005</v>
      </c>
      <c r="I594" s="237"/>
      <c r="J594" s="233"/>
      <c r="K594" s="233"/>
      <c r="L594" s="238"/>
      <c r="M594" s="239"/>
      <c r="N594" s="240"/>
      <c r="O594" s="240"/>
      <c r="P594" s="240"/>
      <c r="Q594" s="240"/>
      <c r="R594" s="240"/>
      <c r="S594" s="240"/>
      <c r="T594" s="241"/>
      <c r="AT594" s="242" t="s">
        <v>257</v>
      </c>
      <c r="AU594" s="242" t="s">
        <v>92</v>
      </c>
      <c r="AV594" s="13" t="s">
        <v>92</v>
      </c>
      <c r="AW594" s="13" t="s">
        <v>44</v>
      </c>
      <c r="AX594" s="13" t="s">
        <v>83</v>
      </c>
      <c r="AY594" s="242" t="s">
        <v>250</v>
      </c>
    </row>
    <row r="595" spans="2:65" s="12" customFormat="1">
      <c r="B595" s="220"/>
      <c r="C595" s="221"/>
      <c r="D595" s="222" t="s">
        <v>257</v>
      </c>
      <c r="E595" s="223" t="s">
        <v>81</v>
      </c>
      <c r="F595" s="224" t="s">
        <v>879</v>
      </c>
      <c r="G595" s="221"/>
      <c r="H595" s="225" t="s">
        <v>81</v>
      </c>
      <c r="I595" s="226"/>
      <c r="J595" s="221"/>
      <c r="K595" s="221"/>
      <c r="L595" s="227"/>
      <c r="M595" s="228"/>
      <c r="N595" s="229"/>
      <c r="O595" s="229"/>
      <c r="P595" s="229"/>
      <c r="Q595" s="229"/>
      <c r="R595" s="229"/>
      <c r="S595" s="229"/>
      <c r="T595" s="230"/>
      <c r="AT595" s="231" t="s">
        <v>257</v>
      </c>
      <c r="AU595" s="231" t="s">
        <v>92</v>
      </c>
      <c r="AV595" s="12" t="s">
        <v>45</v>
      </c>
      <c r="AW595" s="12" t="s">
        <v>44</v>
      </c>
      <c r="AX595" s="12" t="s">
        <v>83</v>
      </c>
      <c r="AY595" s="231" t="s">
        <v>250</v>
      </c>
    </row>
    <row r="596" spans="2:65" s="13" customFormat="1">
      <c r="B596" s="232"/>
      <c r="C596" s="233"/>
      <c r="D596" s="222" t="s">
        <v>257</v>
      </c>
      <c r="E596" s="234" t="s">
        <v>81</v>
      </c>
      <c r="F596" s="235" t="s">
        <v>880</v>
      </c>
      <c r="G596" s="233"/>
      <c r="H596" s="236">
        <v>889.63199999999995</v>
      </c>
      <c r="I596" s="237"/>
      <c r="J596" s="233"/>
      <c r="K596" s="233"/>
      <c r="L596" s="238"/>
      <c r="M596" s="239"/>
      <c r="N596" s="240"/>
      <c r="O596" s="240"/>
      <c r="P596" s="240"/>
      <c r="Q596" s="240"/>
      <c r="R596" s="240"/>
      <c r="S596" s="240"/>
      <c r="T596" s="241"/>
      <c r="AT596" s="242" t="s">
        <v>257</v>
      </c>
      <c r="AU596" s="242" t="s">
        <v>92</v>
      </c>
      <c r="AV596" s="13" t="s">
        <v>92</v>
      </c>
      <c r="AW596" s="13" t="s">
        <v>44</v>
      </c>
      <c r="AX596" s="13" t="s">
        <v>83</v>
      </c>
      <c r="AY596" s="242" t="s">
        <v>250</v>
      </c>
    </row>
    <row r="597" spans="2:65" s="15" customFormat="1">
      <c r="B597" s="254"/>
      <c r="C597" s="255"/>
      <c r="D597" s="256" t="s">
        <v>257</v>
      </c>
      <c r="E597" s="257" t="s">
        <v>81</v>
      </c>
      <c r="F597" s="258" t="s">
        <v>273</v>
      </c>
      <c r="G597" s="255"/>
      <c r="H597" s="259">
        <v>1608.8030000000001</v>
      </c>
      <c r="I597" s="260"/>
      <c r="J597" s="255"/>
      <c r="K597" s="255"/>
      <c r="L597" s="261"/>
      <c r="M597" s="262"/>
      <c r="N597" s="263"/>
      <c r="O597" s="263"/>
      <c r="P597" s="263"/>
      <c r="Q597" s="263"/>
      <c r="R597" s="263"/>
      <c r="S597" s="263"/>
      <c r="T597" s="264"/>
      <c r="AT597" s="265" t="s">
        <v>257</v>
      </c>
      <c r="AU597" s="265" t="s">
        <v>92</v>
      </c>
      <c r="AV597" s="15" t="s">
        <v>128</v>
      </c>
      <c r="AW597" s="15" t="s">
        <v>44</v>
      </c>
      <c r="AX597" s="15" t="s">
        <v>45</v>
      </c>
      <c r="AY597" s="265" t="s">
        <v>250</v>
      </c>
    </row>
    <row r="598" spans="2:65" s="1" customFormat="1" ht="22.5" customHeight="1">
      <c r="B598" s="43"/>
      <c r="C598" s="208" t="s">
        <v>881</v>
      </c>
      <c r="D598" s="208" t="s">
        <v>252</v>
      </c>
      <c r="E598" s="209" t="s">
        <v>882</v>
      </c>
      <c r="F598" s="210" t="s">
        <v>883</v>
      </c>
      <c r="G598" s="211" t="s">
        <v>634</v>
      </c>
      <c r="H598" s="212">
        <v>24.798999999999999</v>
      </c>
      <c r="I598" s="213"/>
      <c r="J598" s="214">
        <f>ROUND(I598*H598,2)</f>
        <v>0</v>
      </c>
      <c r="K598" s="210" t="s">
        <v>277</v>
      </c>
      <c r="L598" s="63"/>
      <c r="M598" s="215" t="s">
        <v>81</v>
      </c>
      <c r="N598" s="216" t="s">
        <v>53</v>
      </c>
      <c r="O598" s="44"/>
      <c r="P598" s="217">
        <f>O598*H598</f>
        <v>0</v>
      </c>
      <c r="Q598" s="217">
        <v>0</v>
      </c>
      <c r="R598" s="217">
        <f>Q598*H598</f>
        <v>0</v>
      </c>
      <c r="S598" s="217">
        <v>0</v>
      </c>
      <c r="T598" s="218">
        <f>S598*H598</f>
        <v>0</v>
      </c>
      <c r="AR598" s="25" t="s">
        <v>128</v>
      </c>
      <c r="AT598" s="25" t="s">
        <v>252</v>
      </c>
      <c r="AU598" s="25" t="s">
        <v>92</v>
      </c>
      <c r="AY598" s="25" t="s">
        <v>250</v>
      </c>
      <c r="BE598" s="219">
        <f>IF(N598="základní",J598,0)</f>
        <v>0</v>
      </c>
      <c r="BF598" s="219">
        <f>IF(N598="snížená",J598,0)</f>
        <v>0</v>
      </c>
      <c r="BG598" s="219">
        <f>IF(N598="zákl. přenesená",J598,0)</f>
        <v>0</v>
      </c>
      <c r="BH598" s="219">
        <f>IF(N598="sníž. přenesená",J598,0)</f>
        <v>0</v>
      </c>
      <c r="BI598" s="219">
        <f>IF(N598="nulová",J598,0)</f>
        <v>0</v>
      </c>
      <c r="BJ598" s="25" t="s">
        <v>45</v>
      </c>
      <c r="BK598" s="219">
        <f>ROUND(I598*H598,2)</f>
        <v>0</v>
      </c>
      <c r="BL598" s="25" t="s">
        <v>128</v>
      </c>
      <c r="BM598" s="25" t="s">
        <v>884</v>
      </c>
    </row>
    <row r="599" spans="2:65" s="13" customFormat="1">
      <c r="B599" s="232"/>
      <c r="C599" s="233"/>
      <c r="D599" s="222" t="s">
        <v>257</v>
      </c>
      <c r="E599" s="234" t="s">
        <v>81</v>
      </c>
      <c r="F599" s="235" t="s">
        <v>885</v>
      </c>
      <c r="G599" s="233"/>
      <c r="H599" s="236">
        <v>123.654</v>
      </c>
      <c r="I599" s="237"/>
      <c r="J599" s="233"/>
      <c r="K599" s="233"/>
      <c r="L599" s="238"/>
      <c r="M599" s="239"/>
      <c r="N599" s="240"/>
      <c r="O599" s="240"/>
      <c r="P599" s="240"/>
      <c r="Q599" s="240"/>
      <c r="R599" s="240"/>
      <c r="S599" s="240"/>
      <c r="T599" s="241"/>
      <c r="AT599" s="242" t="s">
        <v>257</v>
      </c>
      <c r="AU599" s="242" t="s">
        <v>92</v>
      </c>
      <c r="AV599" s="13" t="s">
        <v>92</v>
      </c>
      <c r="AW599" s="13" t="s">
        <v>44</v>
      </c>
      <c r="AX599" s="13" t="s">
        <v>83</v>
      </c>
      <c r="AY599" s="242" t="s">
        <v>250</v>
      </c>
    </row>
    <row r="600" spans="2:65" s="12" customFormat="1">
      <c r="B600" s="220"/>
      <c r="C600" s="221"/>
      <c r="D600" s="222" t="s">
        <v>257</v>
      </c>
      <c r="E600" s="223" t="s">
        <v>81</v>
      </c>
      <c r="F600" s="224" t="s">
        <v>886</v>
      </c>
      <c r="G600" s="221"/>
      <c r="H600" s="225" t="s">
        <v>81</v>
      </c>
      <c r="I600" s="226"/>
      <c r="J600" s="221"/>
      <c r="K600" s="221"/>
      <c r="L600" s="227"/>
      <c r="M600" s="228"/>
      <c r="N600" s="229"/>
      <c r="O600" s="229"/>
      <c r="P600" s="229"/>
      <c r="Q600" s="229"/>
      <c r="R600" s="229"/>
      <c r="S600" s="229"/>
      <c r="T600" s="230"/>
      <c r="AT600" s="231" t="s">
        <v>257</v>
      </c>
      <c r="AU600" s="231" t="s">
        <v>92</v>
      </c>
      <c r="AV600" s="12" t="s">
        <v>45</v>
      </c>
      <c r="AW600" s="12" t="s">
        <v>44</v>
      </c>
      <c r="AX600" s="12" t="s">
        <v>83</v>
      </c>
      <c r="AY600" s="231" t="s">
        <v>250</v>
      </c>
    </row>
    <row r="601" spans="2:65" s="13" customFormat="1">
      <c r="B601" s="232"/>
      <c r="C601" s="233"/>
      <c r="D601" s="222" t="s">
        <v>257</v>
      </c>
      <c r="E601" s="234" t="s">
        <v>81</v>
      </c>
      <c r="F601" s="235" t="s">
        <v>887</v>
      </c>
      <c r="G601" s="233"/>
      <c r="H601" s="236">
        <v>-7.0000000000000001E-3</v>
      </c>
      <c r="I601" s="237"/>
      <c r="J601" s="233"/>
      <c r="K601" s="233"/>
      <c r="L601" s="238"/>
      <c r="M601" s="239"/>
      <c r="N601" s="240"/>
      <c r="O601" s="240"/>
      <c r="P601" s="240"/>
      <c r="Q601" s="240"/>
      <c r="R601" s="240"/>
      <c r="S601" s="240"/>
      <c r="T601" s="241"/>
      <c r="AT601" s="242" t="s">
        <v>257</v>
      </c>
      <c r="AU601" s="242" t="s">
        <v>92</v>
      </c>
      <c r="AV601" s="13" t="s">
        <v>92</v>
      </c>
      <c r="AW601" s="13" t="s">
        <v>44</v>
      </c>
      <c r="AX601" s="13" t="s">
        <v>83</v>
      </c>
      <c r="AY601" s="242" t="s">
        <v>250</v>
      </c>
    </row>
    <row r="602" spans="2:65" s="12" customFormat="1">
      <c r="B602" s="220"/>
      <c r="C602" s="221"/>
      <c r="D602" s="222" t="s">
        <v>257</v>
      </c>
      <c r="E602" s="223" t="s">
        <v>81</v>
      </c>
      <c r="F602" s="224" t="s">
        <v>888</v>
      </c>
      <c r="G602" s="221"/>
      <c r="H602" s="225" t="s">
        <v>81</v>
      </c>
      <c r="I602" s="226"/>
      <c r="J602" s="221"/>
      <c r="K602" s="221"/>
      <c r="L602" s="227"/>
      <c r="M602" s="228"/>
      <c r="N602" s="229"/>
      <c r="O602" s="229"/>
      <c r="P602" s="229"/>
      <c r="Q602" s="229"/>
      <c r="R602" s="229"/>
      <c r="S602" s="229"/>
      <c r="T602" s="230"/>
      <c r="AT602" s="231" t="s">
        <v>257</v>
      </c>
      <c r="AU602" s="231" t="s">
        <v>92</v>
      </c>
      <c r="AV602" s="12" t="s">
        <v>45</v>
      </c>
      <c r="AW602" s="12" t="s">
        <v>44</v>
      </c>
      <c r="AX602" s="12" t="s">
        <v>83</v>
      </c>
      <c r="AY602" s="231" t="s">
        <v>250</v>
      </c>
    </row>
    <row r="603" spans="2:65" s="13" customFormat="1">
      <c r="B603" s="232"/>
      <c r="C603" s="233"/>
      <c r="D603" s="222" t="s">
        <v>257</v>
      </c>
      <c r="E603" s="234" t="s">
        <v>81</v>
      </c>
      <c r="F603" s="235" t="s">
        <v>889</v>
      </c>
      <c r="G603" s="233"/>
      <c r="H603" s="236">
        <v>-98.847999999999999</v>
      </c>
      <c r="I603" s="237"/>
      <c r="J603" s="233"/>
      <c r="K603" s="233"/>
      <c r="L603" s="238"/>
      <c r="M603" s="239"/>
      <c r="N603" s="240"/>
      <c r="O603" s="240"/>
      <c r="P603" s="240"/>
      <c r="Q603" s="240"/>
      <c r="R603" s="240"/>
      <c r="S603" s="240"/>
      <c r="T603" s="241"/>
      <c r="AT603" s="242" t="s">
        <v>257</v>
      </c>
      <c r="AU603" s="242" t="s">
        <v>92</v>
      </c>
      <c r="AV603" s="13" t="s">
        <v>92</v>
      </c>
      <c r="AW603" s="13" t="s">
        <v>44</v>
      </c>
      <c r="AX603" s="13" t="s">
        <v>83</v>
      </c>
      <c r="AY603" s="242" t="s">
        <v>250</v>
      </c>
    </row>
    <row r="604" spans="2:65" s="15" customFormat="1">
      <c r="B604" s="254"/>
      <c r="C604" s="255"/>
      <c r="D604" s="256" t="s">
        <v>257</v>
      </c>
      <c r="E604" s="257" t="s">
        <v>183</v>
      </c>
      <c r="F604" s="258" t="s">
        <v>890</v>
      </c>
      <c r="G604" s="255"/>
      <c r="H604" s="259">
        <v>24.798999999999999</v>
      </c>
      <c r="I604" s="260"/>
      <c r="J604" s="255"/>
      <c r="K604" s="255"/>
      <c r="L604" s="261"/>
      <c r="M604" s="262"/>
      <c r="N604" s="263"/>
      <c r="O604" s="263"/>
      <c r="P604" s="263"/>
      <c r="Q604" s="263"/>
      <c r="R604" s="263"/>
      <c r="S604" s="263"/>
      <c r="T604" s="264"/>
      <c r="AT604" s="265" t="s">
        <v>257</v>
      </c>
      <c r="AU604" s="265" t="s">
        <v>92</v>
      </c>
      <c r="AV604" s="15" t="s">
        <v>128</v>
      </c>
      <c r="AW604" s="15" t="s">
        <v>44</v>
      </c>
      <c r="AX604" s="15" t="s">
        <v>45</v>
      </c>
      <c r="AY604" s="265" t="s">
        <v>250</v>
      </c>
    </row>
    <row r="605" spans="2:65" s="1" customFormat="1" ht="31.5" customHeight="1">
      <c r="B605" s="43"/>
      <c r="C605" s="208" t="s">
        <v>891</v>
      </c>
      <c r="D605" s="208" t="s">
        <v>252</v>
      </c>
      <c r="E605" s="209" t="s">
        <v>892</v>
      </c>
      <c r="F605" s="210" t="s">
        <v>893</v>
      </c>
      <c r="G605" s="211" t="s">
        <v>634</v>
      </c>
      <c r="H605" s="212">
        <v>98.847999999999999</v>
      </c>
      <c r="I605" s="213"/>
      <c r="J605" s="214">
        <f>ROUND(I605*H605,2)</f>
        <v>0</v>
      </c>
      <c r="K605" s="210" t="s">
        <v>81</v>
      </c>
      <c r="L605" s="63"/>
      <c r="M605" s="215" t="s">
        <v>81</v>
      </c>
      <c r="N605" s="216" t="s">
        <v>53</v>
      </c>
      <c r="O605" s="44"/>
      <c r="P605" s="217">
        <f>O605*H605</f>
        <v>0</v>
      </c>
      <c r="Q605" s="217">
        <v>0</v>
      </c>
      <c r="R605" s="217">
        <f>Q605*H605</f>
        <v>0</v>
      </c>
      <c r="S605" s="217">
        <v>0</v>
      </c>
      <c r="T605" s="218">
        <f>S605*H605</f>
        <v>0</v>
      </c>
      <c r="AR605" s="25" t="s">
        <v>128</v>
      </c>
      <c r="AT605" s="25" t="s">
        <v>252</v>
      </c>
      <c r="AU605" s="25" t="s">
        <v>92</v>
      </c>
      <c r="AY605" s="25" t="s">
        <v>250</v>
      </c>
      <c r="BE605" s="219">
        <f>IF(N605="základní",J605,0)</f>
        <v>0</v>
      </c>
      <c r="BF605" s="219">
        <f>IF(N605="snížená",J605,0)</f>
        <v>0</v>
      </c>
      <c r="BG605" s="219">
        <f>IF(N605="zákl. přenesená",J605,0)</f>
        <v>0</v>
      </c>
      <c r="BH605" s="219">
        <f>IF(N605="sníž. přenesená",J605,0)</f>
        <v>0</v>
      </c>
      <c r="BI605" s="219">
        <f>IF(N605="nulová",J605,0)</f>
        <v>0</v>
      </c>
      <c r="BJ605" s="25" t="s">
        <v>45</v>
      </c>
      <c r="BK605" s="219">
        <f>ROUND(I605*H605,2)</f>
        <v>0</v>
      </c>
      <c r="BL605" s="25" t="s">
        <v>128</v>
      </c>
      <c r="BM605" s="25" t="s">
        <v>894</v>
      </c>
    </row>
    <row r="606" spans="2:65" s="12" customFormat="1">
      <c r="B606" s="220"/>
      <c r="C606" s="221"/>
      <c r="D606" s="222" t="s">
        <v>257</v>
      </c>
      <c r="E606" s="223" t="s">
        <v>81</v>
      </c>
      <c r="F606" s="224" t="s">
        <v>895</v>
      </c>
      <c r="G606" s="221"/>
      <c r="H606" s="225" t="s">
        <v>81</v>
      </c>
      <c r="I606" s="226"/>
      <c r="J606" s="221"/>
      <c r="K606" s="221"/>
      <c r="L606" s="227"/>
      <c r="M606" s="228"/>
      <c r="N606" s="229"/>
      <c r="O606" s="229"/>
      <c r="P606" s="229"/>
      <c r="Q606" s="229"/>
      <c r="R606" s="229"/>
      <c r="S606" s="229"/>
      <c r="T606" s="230"/>
      <c r="AT606" s="231" t="s">
        <v>257</v>
      </c>
      <c r="AU606" s="231" t="s">
        <v>92</v>
      </c>
      <c r="AV606" s="12" t="s">
        <v>45</v>
      </c>
      <c r="AW606" s="12" t="s">
        <v>44</v>
      </c>
      <c r="AX606" s="12" t="s">
        <v>83</v>
      </c>
      <c r="AY606" s="231" t="s">
        <v>250</v>
      </c>
    </row>
    <row r="607" spans="2:65" s="12" customFormat="1">
      <c r="B607" s="220"/>
      <c r="C607" s="221"/>
      <c r="D607" s="222" t="s">
        <v>257</v>
      </c>
      <c r="E607" s="223" t="s">
        <v>81</v>
      </c>
      <c r="F607" s="224" t="s">
        <v>896</v>
      </c>
      <c r="G607" s="221"/>
      <c r="H607" s="225" t="s">
        <v>81</v>
      </c>
      <c r="I607" s="226"/>
      <c r="J607" s="221"/>
      <c r="K607" s="221"/>
      <c r="L607" s="227"/>
      <c r="M607" s="228"/>
      <c r="N607" s="229"/>
      <c r="O607" s="229"/>
      <c r="P607" s="229"/>
      <c r="Q607" s="229"/>
      <c r="R607" s="229"/>
      <c r="S607" s="229"/>
      <c r="T607" s="230"/>
      <c r="AT607" s="231" t="s">
        <v>257</v>
      </c>
      <c r="AU607" s="231" t="s">
        <v>92</v>
      </c>
      <c r="AV607" s="12" t="s">
        <v>45</v>
      </c>
      <c r="AW607" s="12" t="s">
        <v>44</v>
      </c>
      <c r="AX607" s="12" t="s">
        <v>83</v>
      </c>
      <c r="AY607" s="231" t="s">
        <v>250</v>
      </c>
    </row>
    <row r="608" spans="2:65" s="13" customFormat="1">
      <c r="B608" s="232"/>
      <c r="C608" s="233"/>
      <c r="D608" s="222" t="s">
        <v>257</v>
      </c>
      <c r="E608" s="234" t="s">
        <v>81</v>
      </c>
      <c r="F608" s="235" t="s">
        <v>897</v>
      </c>
      <c r="G608" s="233"/>
      <c r="H608" s="236">
        <v>98.847999999999999</v>
      </c>
      <c r="I608" s="237"/>
      <c r="J608" s="233"/>
      <c r="K608" s="233"/>
      <c r="L608" s="238"/>
      <c r="M608" s="239"/>
      <c r="N608" s="240"/>
      <c r="O608" s="240"/>
      <c r="P608" s="240"/>
      <c r="Q608" s="240"/>
      <c r="R608" s="240"/>
      <c r="S608" s="240"/>
      <c r="T608" s="241"/>
      <c r="AT608" s="242" t="s">
        <v>257</v>
      </c>
      <c r="AU608" s="242" t="s">
        <v>92</v>
      </c>
      <c r="AV608" s="13" t="s">
        <v>92</v>
      </c>
      <c r="AW608" s="13" t="s">
        <v>44</v>
      </c>
      <c r="AX608" s="13" t="s">
        <v>83</v>
      </c>
      <c r="AY608" s="242" t="s">
        <v>250</v>
      </c>
    </row>
    <row r="609" spans="2:65" s="15" customFormat="1">
      <c r="B609" s="254"/>
      <c r="C609" s="255"/>
      <c r="D609" s="222" t="s">
        <v>257</v>
      </c>
      <c r="E609" s="282" t="s">
        <v>218</v>
      </c>
      <c r="F609" s="283" t="s">
        <v>273</v>
      </c>
      <c r="G609" s="255"/>
      <c r="H609" s="284">
        <v>98.847999999999999</v>
      </c>
      <c r="I609" s="260"/>
      <c r="J609" s="255"/>
      <c r="K609" s="255"/>
      <c r="L609" s="261"/>
      <c r="M609" s="262"/>
      <c r="N609" s="263"/>
      <c r="O609" s="263"/>
      <c r="P609" s="263"/>
      <c r="Q609" s="263"/>
      <c r="R609" s="263"/>
      <c r="S609" s="263"/>
      <c r="T609" s="264"/>
      <c r="AT609" s="265" t="s">
        <v>257</v>
      </c>
      <c r="AU609" s="265" t="s">
        <v>92</v>
      </c>
      <c r="AV609" s="15" t="s">
        <v>128</v>
      </c>
      <c r="AW609" s="15" t="s">
        <v>44</v>
      </c>
      <c r="AX609" s="15" t="s">
        <v>45</v>
      </c>
      <c r="AY609" s="265" t="s">
        <v>250</v>
      </c>
    </row>
    <row r="610" spans="2:65" s="11" customFormat="1" ht="29.85" customHeight="1">
      <c r="B610" s="191"/>
      <c r="C610" s="192"/>
      <c r="D610" s="205" t="s">
        <v>82</v>
      </c>
      <c r="E610" s="206" t="s">
        <v>898</v>
      </c>
      <c r="F610" s="206" t="s">
        <v>899</v>
      </c>
      <c r="G610" s="192"/>
      <c r="H610" s="192"/>
      <c r="I610" s="195"/>
      <c r="J610" s="207">
        <f>BK610</f>
        <v>0</v>
      </c>
      <c r="K610" s="192"/>
      <c r="L610" s="197"/>
      <c r="M610" s="198"/>
      <c r="N610" s="199"/>
      <c r="O610" s="199"/>
      <c r="P610" s="200">
        <f>SUM(P611:P618)</f>
        <v>0</v>
      </c>
      <c r="Q610" s="199"/>
      <c r="R610" s="200">
        <f>SUM(R611:R618)</f>
        <v>0</v>
      </c>
      <c r="S610" s="199"/>
      <c r="T610" s="201">
        <f>SUM(T611:T618)</f>
        <v>0</v>
      </c>
      <c r="AR610" s="202" t="s">
        <v>45</v>
      </c>
      <c r="AT610" s="203" t="s">
        <v>82</v>
      </c>
      <c r="AU610" s="203" t="s">
        <v>45</v>
      </c>
      <c r="AY610" s="202" t="s">
        <v>250</v>
      </c>
      <c r="BK610" s="204">
        <f>SUM(BK611:BK618)</f>
        <v>0</v>
      </c>
    </row>
    <row r="611" spans="2:65" s="1" customFormat="1" ht="22.5" customHeight="1">
      <c r="B611" s="43"/>
      <c r="C611" s="208" t="s">
        <v>900</v>
      </c>
      <c r="D611" s="208" t="s">
        <v>252</v>
      </c>
      <c r="E611" s="209" t="s">
        <v>901</v>
      </c>
      <c r="F611" s="210" t="s">
        <v>902</v>
      </c>
      <c r="G611" s="211" t="s">
        <v>634</v>
      </c>
      <c r="H611" s="212">
        <v>24.555</v>
      </c>
      <c r="I611" s="213"/>
      <c r="J611" s="214">
        <f>ROUND(I611*H611,2)</f>
        <v>0</v>
      </c>
      <c r="K611" s="210" t="s">
        <v>277</v>
      </c>
      <c r="L611" s="63"/>
      <c r="M611" s="215" t="s">
        <v>81</v>
      </c>
      <c r="N611" s="216" t="s">
        <v>53</v>
      </c>
      <c r="O611" s="44"/>
      <c r="P611" s="217">
        <f>O611*H611</f>
        <v>0</v>
      </c>
      <c r="Q611" s="217">
        <v>0</v>
      </c>
      <c r="R611" s="217">
        <f>Q611*H611</f>
        <v>0</v>
      </c>
      <c r="S611" s="217">
        <v>0</v>
      </c>
      <c r="T611" s="218">
        <f>S611*H611</f>
        <v>0</v>
      </c>
      <c r="AR611" s="25" t="s">
        <v>128</v>
      </c>
      <c r="AT611" s="25" t="s">
        <v>252</v>
      </c>
      <c r="AU611" s="25" t="s">
        <v>92</v>
      </c>
      <c r="AY611" s="25" t="s">
        <v>250</v>
      </c>
      <c r="BE611" s="219">
        <f>IF(N611="základní",J611,0)</f>
        <v>0</v>
      </c>
      <c r="BF611" s="219">
        <f>IF(N611="snížená",J611,0)</f>
        <v>0</v>
      </c>
      <c r="BG611" s="219">
        <f>IF(N611="zákl. přenesená",J611,0)</f>
        <v>0</v>
      </c>
      <c r="BH611" s="219">
        <f>IF(N611="sníž. přenesená",J611,0)</f>
        <v>0</v>
      </c>
      <c r="BI611" s="219">
        <f>IF(N611="nulová",J611,0)</f>
        <v>0</v>
      </c>
      <c r="BJ611" s="25" t="s">
        <v>45</v>
      </c>
      <c r="BK611" s="219">
        <f>ROUND(I611*H611,2)</f>
        <v>0</v>
      </c>
      <c r="BL611" s="25" t="s">
        <v>128</v>
      </c>
      <c r="BM611" s="25" t="s">
        <v>903</v>
      </c>
    </row>
    <row r="612" spans="2:65" s="13" customFormat="1">
      <c r="B612" s="232"/>
      <c r="C612" s="233"/>
      <c r="D612" s="256" t="s">
        <v>257</v>
      </c>
      <c r="E612" s="269" t="s">
        <v>81</v>
      </c>
      <c r="F612" s="270" t="s">
        <v>904</v>
      </c>
      <c r="G612" s="233"/>
      <c r="H612" s="271">
        <v>24.555</v>
      </c>
      <c r="I612" s="237"/>
      <c r="J612" s="233"/>
      <c r="K612" s="233"/>
      <c r="L612" s="238"/>
      <c r="M612" s="239"/>
      <c r="N612" s="240"/>
      <c r="O612" s="240"/>
      <c r="P612" s="240"/>
      <c r="Q612" s="240"/>
      <c r="R612" s="240"/>
      <c r="S612" s="240"/>
      <c r="T612" s="241"/>
      <c r="AT612" s="242" t="s">
        <v>257</v>
      </c>
      <c r="AU612" s="242" t="s">
        <v>92</v>
      </c>
      <c r="AV612" s="13" t="s">
        <v>92</v>
      </c>
      <c r="AW612" s="13" t="s">
        <v>44</v>
      </c>
      <c r="AX612" s="13" t="s">
        <v>45</v>
      </c>
      <c r="AY612" s="242" t="s">
        <v>250</v>
      </c>
    </row>
    <row r="613" spans="2:65" s="1" customFormat="1" ht="31.5" customHeight="1">
      <c r="B613" s="43"/>
      <c r="C613" s="208" t="s">
        <v>905</v>
      </c>
      <c r="D613" s="208" t="s">
        <v>252</v>
      </c>
      <c r="E613" s="209" t="s">
        <v>906</v>
      </c>
      <c r="F613" s="210" t="s">
        <v>907</v>
      </c>
      <c r="G613" s="211" t="s">
        <v>634</v>
      </c>
      <c r="H613" s="212">
        <v>238.452</v>
      </c>
      <c r="I613" s="213"/>
      <c r="J613" s="214">
        <f>ROUND(I613*H613,2)</f>
        <v>0</v>
      </c>
      <c r="K613" s="210" t="s">
        <v>277</v>
      </c>
      <c r="L613" s="63"/>
      <c r="M613" s="215" t="s">
        <v>81</v>
      </c>
      <c r="N613" s="216" t="s">
        <v>53</v>
      </c>
      <c r="O613" s="44"/>
      <c r="P613" s="217">
        <f>O613*H613</f>
        <v>0</v>
      </c>
      <c r="Q613" s="217">
        <v>0</v>
      </c>
      <c r="R613" s="217">
        <f>Q613*H613</f>
        <v>0</v>
      </c>
      <c r="S613" s="217">
        <v>0</v>
      </c>
      <c r="T613" s="218">
        <f>S613*H613</f>
        <v>0</v>
      </c>
      <c r="AR613" s="25" t="s">
        <v>128</v>
      </c>
      <c r="AT613" s="25" t="s">
        <v>252</v>
      </c>
      <c r="AU613" s="25" t="s">
        <v>92</v>
      </c>
      <c r="AY613" s="25" t="s">
        <v>250</v>
      </c>
      <c r="BE613" s="219">
        <f>IF(N613="základní",J613,0)</f>
        <v>0</v>
      </c>
      <c r="BF613" s="219">
        <f>IF(N613="snížená",J613,0)</f>
        <v>0</v>
      </c>
      <c r="BG613" s="219">
        <f>IF(N613="zákl. přenesená",J613,0)</f>
        <v>0</v>
      </c>
      <c r="BH613" s="219">
        <f>IF(N613="sníž. přenesená",J613,0)</f>
        <v>0</v>
      </c>
      <c r="BI613" s="219">
        <f>IF(N613="nulová",J613,0)</f>
        <v>0</v>
      </c>
      <c r="BJ613" s="25" t="s">
        <v>45</v>
      </c>
      <c r="BK613" s="219">
        <f>ROUND(I613*H613,2)</f>
        <v>0</v>
      </c>
      <c r="BL613" s="25" t="s">
        <v>128</v>
      </c>
      <c r="BM613" s="25" t="s">
        <v>908</v>
      </c>
    </row>
    <row r="614" spans="2:65" s="13" customFormat="1">
      <c r="B614" s="232"/>
      <c r="C614" s="233"/>
      <c r="D614" s="222" t="s">
        <v>257</v>
      </c>
      <c r="E614" s="234" t="s">
        <v>81</v>
      </c>
      <c r="F614" s="235" t="s">
        <v>909</v>
      </c>
      <c r="G614" s="233"/>
      <c r="H614" s="236">
        <v>267.00700000000001</v>
      </c>
      <c r="I614" s="237"/>
      <c r="J614" s="233"/>
      <c r="K614" s="233"/>
      <c r="L614" s="238"/>
      <c r="M614" s="239"/>
      <c r="N614" s="240"/>
      <c r="O614" s="240"/>
      <c r="P614" s="240"/>
      <c r="Q614" s="240"/>
      <c r="R614" s="240"/>
      <c r="S614" s="240"/>
      <c r="T614" s="241"/>
      <c r="AT614" s="242" t="s">
        <v>257</v>
      </c>
      <c r="AU614" s="242" t="s">
        <v>92</v>
      </c>
      <c r="AV614" s="13" t="s">
        <v>92</v>
      </c>
      <c r="AW614" s="13" t="s">
        <v>44</v>
      </c>
      <c r="AX614" s="13" t="s">
        <v>83</v>
      </c>
      <c r="AY614" s="242" t="s">
        <v>250</v>
      </c>
    </row>
    <row r="615" spans="2:65" s="13" customFormat="1">
      <c r="B615" s="232"/>
      <c r="C615" s="233"/>
      <c r="D615" s="222" t="s">
        <v>257</v>
      </c>
      <c r="E615" s="234" t="s">
        <v>81</v>
      </c>
      <c r="F615" s="235" t="s">
        <v>910</v>
      </c>
      <c r="G615" s="233"/>
      <c r="H615" s="236">
        <v>-24.555</v>
      </c>
      <c r="I615" s="237"/>
      <c r="J615" s="233"/>
      <c r="K615" s="233"/>
      <c r="L615" s="238"/>
      <c r="M615" s="239"/>
      <c r="N615" s="240"/>
      <c r="O615" s="240"/>
      <c r="P615" s="240"/>
      <c r="Q615" s="240"/>
      <c r="R615" s="240"/>
      <c r="S615" s="240"/>
      <c r="T615" s="241"/>
      <c r="AT615" s="242" t="s">
        <v>257</v>
      </c>
      <c r="AU615" s="242" t="s">
        <v>92</v>
      </c>
      <c r="AV615" s="13" t="s">
        <v>92</v>
      </c>
      <c r="AW615" s="13" t="s">
        <v>44</v>
      </c>
      <c r="AX615" s="13" t="s">
        <v>83</v>
      </c>
      <c r="AY615" s="242" t="s">
        <v>250</v>
      </c>
    </row>
    <row r="616" spans="2:65" s="13" customFormat="1">
      <c r="B616" s="232"/>
      <c r="C616" s="233"/>
      <c r="D616" s="222" t="s">
        <v>257</v>
      </c>
      <c r="E616" s="234" t="s">
        <v>81</v>
      </c>
      <c r="F616" s="235" t="s">
        <v>911</v>
      </c>
      <c r="G616" s="233"/>
      <c r="H616" s="236">
        <v>-4</v>
      </c>
      <c r="I616" s="237"/>
      <c r="J616" s="233"/>
      <c r="K616" s="233"/>
      <c r="L616" s="238"/>
      <c r="M616" s="239"/>
      <c r="N616" s="240"/>
      <c r="O616" s="240"/>
      <c r="P616" s="240"/>
      <c r="Q616" s="240"/>
      <c r="R616" s="240"/>
      <c r="S616" s="240"/>
      <c r="T616" s="241"/>
      <c r="AT616" s="242" t="s">
        <v>257</v>
      </c>
      <c r="AU616" s="242" t="s">
        <v>92</v>
      </c>
      <c r="AV616" s="13" t="s">
        <v>92</v>
      </c>
      <c r="AW616" s="13" t="s">
        <v>44</v>
      </c>
      <c r="AX616" s="13" t="s">
        <v>83</v>
      </c>
      <c r="AY616" s="242" t="s">
        <v>250</v>
      </c>
    </row>
    <row r="617" spans="2:65" s="15" customFormat="1">
      <c r="B617" s="254"/>
      <c r="C617" s="255"/>
      <c r="D617" s="256" t="s">
        <v>257</v>
      </c>
      <c r="E617" s="257" t="s">
        <v>81</v>
      </c>
      <c r="F617" s="258" t="s">
        <v>273</v>
      </c>
      <c r="G617" s="255"/>
      <c r="H617" s="259">
        <v>238.452</v>
      </c>
      <c r="I617" s="260"/>
      <c r="J617" s="255"/>
      <c r="K617" s="255"/>
      <c r="L617" s="261"/>
      <c r="M617" s="262"/>
      <c r="N617" s="263"/>
      <c r="O617" s="263"/>
      <c r="P617" s="263"/>
      <c r="Q617" s="263"/>
      <c r="R617" s="263"/>
      <c r="S617" s="263"/>
      <c r="T617" s="264"/>
      <c r="AT617" s="265" t="s">
        <v>257</v>
      </c>
      <c r="AU617" s="265" t="s">
        <v>92</v>
      </c>
      <c r="AV617" s="15" t="s">
        <v>128</v>
      </c>
      <c r="AW617" s="15" t="s">
        <v>44</v>
      </c>
      <c r="AX617" s="15" t="s">
        <v>45</v>
      </c>
      <c r="AY617" s="265" t="s">
        <v>250</v>
      </c>
    </row>
    <row r="618" spans="2:65" s="1" customFormat="1" ht="22.5" customHeight="1">
      <c r="B618" s="43"/>
      <c r="C618" s="208" t="s">
        <v>912</v>
      </c>
      <c r="D618" s="208" t="s">
        <v>252</v>
      </c>
      <c r="E618" s="209" t="s">
        <v>913</v>
      </c>
      <c r="F618" s="210" t="s">
        <v>914</v>
      </c>
      <c r="G618" s="211" t="s">
        <v>634</v>
      </c>
      <c r="H618" s="212">
        <v>4</v>
      </c>
      <c r="I618" s="213"/>
      <c r="J618" s="214">
        <f>ROUND(I618*H618,2)</f>
        <v>0</v>
      </c>
      <c r="K618" s="210" t="s">
        <v>277</v>
      </c>
      <c r="L618" s="63"/>
      <c r="M618" s="215" t="s">
        <v>81</v>
      </c>
      <c r="N618" s="285" t="s">
        <v>53</v>
      </c>
      <c r="O618" s="286"/>
      <c r="P618" s="287">
        <f>O618*H618</f>
        <v>0</v>
      </c>
      <c r="Q618" s="287">
        <v>0</v>
      </c>
      <c r="R618" s="287">
        <f>Q618*H618</f>
        <v>0</v>
      </c>
      <c r="S618" s="287">
        <v>0</v>
      </c>
      <c r="T618" s="288">
        <f>S618*H618</f>
        <v>0</v>
      </c>
      <c r="AR618" s="25" t="s">
        <v>128</v>
      </c>
      <c r="AT618" s="25" t="s">
        <v>252</v>
      </c>
      <c r="AU618" s="25" t="s">
        <v>92</v>
      </c>
      <c r="AY618" s="25" t="s">
        <v>250</v>
      </c>
      <c r="BE618" s="219">
        <f>IF(N618="základní",J618,0)</f>
        <v>0</v>
      </c>
      <c r="BF618" s="219">
        <f>IF(N618="snížená",J618,0)</f>
        <v>0</v>
      </c>
      <c r="BG618" s="219">
        <f>IF(N618="zákl. přenesená",J618,0)</f>
        <v>0</v>
      </c>
      <c r="BH618" s="219">
        <f>IF(N618="sníž. přenesená",J618,0)</f>
        <v>0</v>
      </c>
      <c r="BI618" s="219">
        <f>IF(N618="nulová",J618,0)</f>
        <v>0</v>
      </c>
      <c r="BJ618" s="25" t="s">
        <v>45</v>
      </c>
      <c r="BK618" s="219">
        <f>ROUND(I618*H618,2)</f>
        <v>0</v>
      </c>
      <c r="BL618" s="25" t="s">
        <v>128</v>
      </c>
      <c r="BM618" s="25" t="s">
        <v>915</v>
      </c>
    </row>
    <row r="619" spans="2:65" s="1" customFormat="1" ht="6.95" customHeight="1">
      <c r="B619" s="58"/>
      <c r="C619" s="59"/>
      <c r="D619" s="59"/>
      <c r="E619" s="59"/>
      <c r="F619" s="59"/>
      <c r="G619" s="59"/>
      <c r="H619" s="59"/>
      <c r="I619" s="152"/>
      <c r="J619" s="59"/>
      <c r="K619" s="59"/>
      <c r="L619" s="63"/>
    </row>
  </sheetData>
  <sheetProtection password="CC35" sheet="1" objects="1" scenarios="1" formatCells="0" formatColumns="0" formatRows="0" sort="0" autoFilter="0"/>
  <autoFilter ref="C96:K618"/>
  <mergeCells count="15">
    <mergeCell ref="E87:H87"/>
    <mergeCell ref="E85:H85"/>
    <mergeCell ref="E89:H89"/>
    <mergeCell ref="G1:H1"/>
    <mergeCell ref="L2:V2"/>
    <mergeCell ref="E49:H49"/>
    <mergeCell ref="E53:H53"/>
    <mergeCell ref="E51:H51"/>
    <mergeCell ref="E55:H55"/>
    <mergeCell ref="E83:H83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98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104</v>
      </c>
      <c r="AZ2" s="127" t="s">
        <v>916</v>
      </c>
      <c r="BA2" s="127" t="s">
        <v>81</v>
      </c>
      <c r="BB2" s="127" t="s">
        <v>81</v>
      </c>
      <c r="BC2" s="127" t="s">
        <v>327</v>
      </c>
      <c r="BD2" s="127" t="s">
        <v>92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  <c r="AZ3" s="127" t="s">
        <v>917</v>
      </c>
      <c r="BA3" s="127" t="s">
        <v>81</v>
      </c>
      <c r="BB3" s="127" t="s">
        <v>81</v>
      </c>
      <c r="BC3" s="127" t="s">
        <v>918</v>
      </c>
      <c r="BD3" s="127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  <c r="AZ4" s="127" t="s">
        <v>919</v>
      </c>
      <c r="BA4" s="127" t="s">
        <v>81</v>
      </c>
      <c r="BB4" s="127" t="s">
        <v>81</v>
      </c>
      <c r="BC4" s="127" t="s">
        <v>920</v>
      </c>
      <c r="BD4" s="127" t="s">
        <v>92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  <c r="AZ5" s="127" t="s">
        <v>921</v>
      </c>
      <c r="BA5" s="127" t="s">
        <v>81</v>
      </c>
      <c r="BB5" s="127" t="s">
        <v>81</v>
      </c>
      <c r="BC5" s="127" t="s">
        <v>920</v>
      </c>
      <c r="BD5" s="127" t="s">
        <v>92</v>
      </c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  <c r="AZ6" s="127" t="s">
        <v>922</v>
      </c>
      <c r="BA6" s="127" t="s">
        <v>81</v>
      </c>
      <c r="BB6" s="127" t="s">
        <v>81</v>
      </c>
      <c r="BC6" s="127" t="s">
        <v>45</v>
      </c>
      <c r="BD6" s="127" t="s">
        <v>92</v>
      </c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  <c r="AZ7" s="127" t="s">
        <v>923</v>
      </c>
      <c r="BA7" s="127" t="s">
        <v>81</v>
      </c>
      <c r="BB7" s="127" t="s">
        <v>81</v>
      </c>
      <c r="BC7" s="127" t="s">
        <v>924</v>
      </c>
      <c r="BD7" s="127" t="s">
        <v>92</v>
      </c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  <c r="AZ8" s="127" t="s">
        <v>925</v>
      </c>
      <c r="BA8" s="127" t="s">
        <v>81</v>
      </c>
      <c r="BB8" s="127" t="s">
        <v>81</v>
      </c>
      <c r="BC8" s="127" t="s">
        <v>926</v>
      </c>
      <c r="BD8" s="127" t="s">
        <v>92</v>
      </c>
    </row>
    <row r="9" spans="1:70" ht="22.5" customHeight="1">
      <c r="B9" s="29"/>
      <c r="C9" s="30"/>
      <c r="D9" s="30"/>
      <c r="E9" s="421" t="s">
        <v>182</v>
      </c>
      <c r="F9" s="376"/>
      <c r="G9" s="376"/>
      <c r="H9" s="376"/>
      <c r="I9" s="129"/>
      <c r="J9" s="30"/>
      <c r="K9" s="32"/>
      <c r="AZ9" s="127" t="s">
        <v>927</v>
      </c>
      <c r="BA9" s="127" t="s">
        <v>81</v>
      </c>
      <c r="BB9" s="127" t="s">
        <v>81</v>
      </c>
      <c r="BC9" s="127" t="s">
        <v>928</v>
      </c>
      <c r="BD9" s="127" t="s">
        <v>92</v>
      </c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  <c r="AZ10" s="127" t="s">
        <v>929</v>
      </c>
      <c r="BA10" s="127" t="s">
        <v>81</v>
      </c>
      <c r="BB10" s="127" t="s">
        <v>81</v>
      </c>
      <c r="BC10" s="127" t="s">
        <v>930</v>
      </c>
      <c r="BD10" s="127" t="s">
        <v>92</v>
      </c>
    </row>
    <row r="11" spans="1:70" s="1" customFormat="1" ht="22.5" customHeight="1">
      <c r="B11" s="43"/>
      <c r="C11" s="44"/>
      <c r="D11" s="44"/>
      <c r="E11" s="400" t="s">
        <v>188</v>
      </c>
      <c r="F11" s="423"/>
      <c r="G11" s="423"/>
      <c r="H11" s="423"/>
      <c r="I11" s="130"/>
      <c r="J11" s="44"/>
      <c r="K11" s="47"/>
      <c r="AZ11" s="127" t="s">
        <v>931</v>
      </c>
      <c r="BA11" s="127" t="s">
        <v>81</v>
      </c>
      <c r="BB11" s="127" t="s">
        <v>81</v>
      </c>
      <c r="BC11" s="127" t="s">
        <v>932</v>
      </c>
      <c r="BD11" s="127" t="s">
        <v>92</v>
      </c>
    </row>
    <row r="12" spans="1:70" s="1" customFormat="1" ht="15">
      <c r="B12" s="43"/>
      <c r="C12" s="44"/>
      <c r="D12" s="38" t="s">
        <v>191</v>
      </c>
      <c r="E12" s="44"/>
      <c r="F12" s="44"/>
      <c r="G12" s="44"/>
      <c r="H12" s="44"/>
      <c r="I12" s="130"/>
      <c r="J12" s="44"/>
      <c r="K12" s="47"/>
      <c r="AZ12" s="127" t="s">
        <v>933</v>
      </c>
      <c r="BA12" s="127" t="s">
        <v>81</v>
      </c>
      <c r="BB12" s="127" t="s">
        <v>81</v>
      </c>
      <c r="BC12" s="127" t="s">
        <v>934</v>
      </c>
      <c r="BD12" s="127" t="s">
        <v>92</v>
      </c>
    </row>
    <row r="13" spans="1:70" s="1" customFormat="1" ht="36.950000000000003" customHeight="1">
      <c r="B13" s="43"/>
      <c r="C13" s="44"/>
      <c r="D13" s="44"/>
      <c r="E13" s="424" t="s">
        <v>935</v>
      </c>
      <c r="F13" s="423"/>
      <c r="G13" s="423"/>
      <c r="H13" s="423"/>
      <c r="I13" s="130"/>
      <c r="J13" s="44"/>
      <c r="K13" s="47"/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</row>
    <row r="15" spans="1:70" s="1" customFormat="1" ht="14.45" customHeight="1">
      <c r="B15" s="43"/>
      <c r="C15" s="44"/>
      <c r="D15" s="38" t="s">
        <v>20</v>
      </c>
      <c r="E15" s="44"/>
      <c r="F15" s="36" t="s">
        <v>91</v>
      </c>
      <c r="G15" s="44"/>
      <c r="H15" s="44"/>
      <c r="I15" s="131" t="s">
        <v>22</v>
      </c>
      <c r="J15" s="36" t="s">
        <v>23</v>
      </c>
      <c r="K15" s="47"/>
    </row>
    <row r="16" spans="1:70" s="1" customFormat="1" ht="14.45" customHeight="1">
      <c r="B16" s="43"/>
      <c r="C16" s="44"/>
      <c r="D16" s="38" t="s">
        <v>24</v>
      </c>
      <c r="E16" s="44"/>
      <c r="F16" s="36" t="s">
        <v>936</v>
      </c>
      <c r="G16" s="44"/>
      <c r="H16" s="44"/>
      <c r="I16" s="131" t="s">
        <v>26</v>
      </c>
      <c r="J16" s="132" t="str">
        <f>'Rekapitulace stavby'!AN8</f>
        <v>7. 7. 2017</v>
      </c>
      <c r="K16" s="47"/>
    </row>
    <row r="17" spans="2:11" s="1" customFormat="1" ht="21.75" customHeight="1">
      <c r="B17" s="43"/>
      <c r="C17" s="44"/>
      <c r="D17" s="35" t="s">
        <v>28</v>
      </c>
      <c r="E17" s="44"/>
      <c r="F17" s="40" t="s">
        <v>29</v>
      </c>
      <c r="G17" s="44"/>
      <c r="H17" s="44"/>
      <c r="I17" s="133" t="s">
        <v>30</v>
      </c>
      <c r="J17" s="40" t="s">
        <v>31</v>
      </c>
      <c r="K17" s="47"/>
    </row>
    <row r="18" spans="2:11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</row>
    <row r="19" spans="2:11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</row>
    <row r="20" spans="2:11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</row>
    <row r="21" spans="2:11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</row>
    <row r="22" spans="2:11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</row>
    <row r="23" spans="2:11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</row>
    <row r="24" spans="2:11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</row>
    <row r="25" spans="2:11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11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11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11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11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ROUND(J97,0)</f>
        <v>0</v>
      </c>
      <c r="K31" s="47"/>
    </row>
    <row r="32" spans="2:11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ROUND(SUM(BE97:BE397), 0)</f>
        <v>0</v>
      </c>
      <c r="G34" s="44"/>
      <c r="H34" s="44"/>
      <c r="I34" s="144">
        <v>0.21</v>
      </c>
      <c r="J34" s="143">
        <f>ROUND(ROUND((SUM(BE97:BE397)),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ROUND(SUM(BF97:BF397), 0)</f>
        <v>0</v>
      </c>
      <c r="G35" s="44"/>
      <c r="H35" s="44"/>
      <c r="I35" s="144">
        <v>0.15</v>
      </c>
      <c r="J35" s="143">
        <f>ROUND(ROUND((SUM(BF97:BF397)),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ROUND(SUM(BG97:BG397),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ROUND(SUM(BH97:BH397),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ROUND(SUM(BI97:BI397),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182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188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191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101.2 - Stezka pro chodce a cyklisty - E2  (ZVHA)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>LIBINA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J97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225</v>
      </c>
      <c r="E65" s="165"/>
      <c r="F65" s="165"/>
      <c r="G65" s="165"/>
      <c r="H65" s="165"/>
      <c r="I65" s="166"/>
      <c r="J65" s="167">
        <f>J98</f>
        <v>0</v>
      </c>
      <c r="K65" s="168"/>
    </row>
    <row r="66" spans="2:12" s="9" customFormat="1" ht="19.899999999999999" customHeight="1">
      <c r="B66" s="169"/>
      <c r="C66" s="170"/>
      <c r="D66" s="171" t="s">
        <v>226</v>
      </c>
      <c r="E66" s="172"/>
      <c r="F66" s="172"/>
      <c r="G66" s="172"/>
      <c r="H66" s="172"/>
      <c r="I66" s="173"/>
      <c r="J66" s="174">
        <f>J99</f>
        <v>0</v>
      </c>
      <c r="K66" s="175"/>
    </row>
    <row r="67" spans="2:12" s="9" customFormat="1" ht="19.899999999999999" customHeight="1">
      <c r="B67" s="169"/>
      <c r="C67" s="170"/>
      <c r="D67" s="171" t="s">
        <v>227</v>
      </c>
      <c r="E67" s="172"/>
      <c r="F67" s="172"/>
      <c r="G67" s="172"/>
      <c r="H67" s="172"/>
      <c r="I67" s="173"/>
      <c r="J67" s="174">
        <f>J197</f>
        <v>0</v>
      </c>
      <c r="K67" s="175"/>
    </row>
    <row r="68" spans="2:12" s="9" customFormat="1" ht="19.899999999999999" customHeight="1">
      <c r="B68" s="169"/>
      <c r="C68" s="170"/>
      <c r="D68" s="171" t="s">
        <v>228</v>
      </c>
      <c r="E68" s="172"/>
      <c r="F68" s="172"/>
      <c r="G68" s="172"/>
      <c r="H68" s="172"/>
      <c r="I68" s="173"/>
      <c r="J68" s="174">
        <f>J264</f>
        <v>0</v>
      </c>
      <c r="K68" s="175"/>
    </row>
    <row r="69" spans="2:12" s="9" customFormat="1" ht="19.899999999999999" customHeight="1">
      <c r="B69" s="169"/>
      <c r="C69" s="170"/>
      <c r="D69" s="171" t="s">
        <v>229</v>
      </c>
      <c r="E69" s="172"/>
      <c r="F69" s="172"/>
      <c r="G69" s="172"/>
      <c r="H69" s="172"/>
      <c r="I69" s="173"/>
      <c r="J69" s="174">
        <f>J269</f>
        <v>0</v>
      </c>
      <c r="K69" s="175"/>
    </row>
    <row r="70" spans="2:12" s="9" customFormat="1" ht="19.899999999999999" customHeight="1">
      <c r="B70" s="169"/>
      <c r="C70" s="170"/>
      <c r="D70" s="171" t="s">
        <v>230</v>
      </c>
      <c r="E70" s="172"/>
      <c r="F70" s="172"/>
      <c r="G70" s="172"/>
      <c r="H70" s="172"/>
      <c r="I70" s="173"/>
      <c r="J70" s="174">
        <f>J274</f>
        <v>0</v>
      </c>
      <c r="K70" s="175"/>
    </row>
    <row r="71" spans="2:12" s="9" customFormat="1" ht="19.899999999999999" customHeight="1">
      <c r="B71" s="169"/>
      <c r="C71" s="170"/>
      <c r="D71" s="171" t="s">
        <v>231</v>
      </c>
      <c r="E71" s="172"/>
      <c r="F71" s="172"/>
      <c r="G71" s="172"/>
      <c r="H71" s="172"/>
      <c r="I71" s="173"/>
      <c r="J71" s="174">
        <f>J321</f>
        <v>0</v>
      </c>
      <c r="K71" s="175"/>
    </row>
    <row r="72" spans="2:12" s="9" customFormat="1" ht="19.899999999999999" customHeight="1">
      <c r="B72" s="169"/>
      <c r="C72" s="170"/>
      <c r="D72" s="171" t="s">
        <v>232</v>
      </c>
      <c r="E72" s="172"/>
      <c r="F72" s="172"/>
      <c r="G72" s="172"/>
      <c r="H72" s="172"/>
      <c r="I72" s="173"/>
      <c r="J72" s="174">
        <f>J375</f>
        <v>0</v>
      </c>
      <c r="K72" s="175"/>
    </row>
    <row r="73" spans="2:12" s="9" customFormat="1" ht="19.899999999999999" customHeight="1">
      <c r="B73" s="169"/>
      <c r="C73" s="170"/>
      <c r="D73" s="171" t="s">
        <v>233</v>
      </c>
      <c r="E73" s="172"/>
      <c r="F73" s="172"/>
      <c r="G73" s="172"/>
      <c r="H73" s="172"/>
      <c r="I73" s="173"/>
      <c r="J73" s="174">
        <f>J396</f>
        <v>0</v>
      </c>
      <c r="K73" s="175"/>
    </row>
    <row r="74" spans="2:12" s="1" customFormat="1" ht="21.75" customHeight="1">
      <c r="B74" s="43"/>
      <c r="C74" s="44"/>
      <c r="D74" s="44"/>
      <c r="E74" s="44"/>
      <c r="F74" s="44"/>
      <c r="G74" s="44"/>
      <c r="H74" s="44"/>
      <c r="I74" s="130"/>
      <c r="J74" s="44"/>
      <c r="K74" s="47"/>
    </row>
    <row r="75" spans="2:12" s="1" customFormat="1" ht="6.95" customHeight="1">
      <c r="B75" s="58"/>
      <c r="C75" s="59"/>
      <c r="D75" s="59"/>
      <c r="E75" s="59"/>
      <c r="F75" s="59"/>
      <c r="G75" s="59"/>
      <c r="H75" s="59"/>
      <c r="I75" s="152"/>
      <c r="J75" s="59"/>
      <c r="K75" s="60"/>
    </row>
    <row r="79" spans="2:12" s="1" customFormat="1" ht="6.95" customHeight="1">
      <c r="B79" s="61"/>
      <c r="C79" s="62"/>
      <c r="D79" s="62"/>
      <c r="E79" s="62"/>
      <c r="F79" s="62"/>
      <c r="G79" s="62"/>
      <c r="H79" s="62"/>
      <c r="I79" s="155"/>
      <c r="J79" s="62"/>
      <c r="K79" s="62"/>
      <c r="L79" s="63"/>
    </row>
    <row r="80" spans="2:12" s="1" customFormat="1" ht="36.950000000000003" customHeight="1">
      <c r="B80" s="43"/>
      <c r="C80" s="64" t="s">
        <v>234</v>
      </c>
      <c r="D80" s="65"/>
      <c r="E80" s="65"/>
      <c r="F80" s="65"/>
      <c r="G80" s="65"/>
      <c r="H80" s="65"/>
      <c r="I80" s="176"/>
      <c r="J80" s="65"/>
      <c r="K80" s="65"/>
      <c r="L80" s="63"/>
    </row>
    <row r="81" spans="2:20" s="1" customFormat="1" ht="6.95" customHeight="1">
      <c r="B81" s="43"/>
      <c r="C81" s="65"/>
      <c r="D81" s="65"/>
      <c r="E81" s="65"/>
      <c r="F81" s="65"/>
      <c r="G81" s="65"/>
      <c r="H81" s="65"/>
      <c r="I81" s="176"/>
      <c r="J81" s="65"/>
      <c r="K81" s="65"/>
      <c r="L81" s="63"/>
    </row>
    <row r="82" spans="2:20" s="1" customFormat="1" ht="14.45" customHeight="1">
      <c r="B82" s="43"/>
      <c r="C82" s="67" t="s">
        <v>18</v>
      </c>
      <c r="D82" s="65"/>
      <c r="E82" s="65"/>
      <c r="F82" s="65"/>
      <c r="G82" s="65"/>
      <c r="H82" s="65"/>
      <c r="I82" s="176"/>
      <c r="J82" s="65"/>
      <c r="K82" s="65"/>
      <c r="L82" s="63"/>
    </row>
    <row r="83" spans="2:20" s="1" customFormat="1" ht="22.5" customHeight="1">
      <c r="B83" s="43"/>
      <c r="C83" s="65"/>
      <c r="D83" s="65"/>
      <c r="E83" s="418" t="str">
        <f>E7</f>
        <v>STEZKA PRO CHODCE A CYKLISTY ŠUMVALD - LIBINA  ( dělené výdaje)</v>
      </c>
      <c r="F83" s="425"/>
      <c r="G83" s="425"/>
      <c r="H83" s="425"/>
      <c r="I83" s="176"/>
      <c r="J83" s="65"/>
      <c r="K83" s="65"/>
      <c r="L83" s="63"/>
    </row>
    <row r="84" spans="2:20" ht="15">
      <c r="B84" s="29"/>
      <c r="C84" s="67" t="s">
        <v>179</v>
      </c>
      <c r="D84" s="177"/>
      <c r="E84" s="177"/>
      <c r="F84" s="177"/>
      <c r="G84" s="177"/>
      <c r="H84" s="177"/>
      <c r="J84" s="177"/>
      <c r="K84" s="177"/>
      <c r="L84" s="178"/>
    </row>
    <row r="85" spans="2:20" ht="22.5" customHeight="1">
      <c r="B85" s="29"/>
      <c r="C85" s="177"/>
      <c r="D85" s="177"/>
      <c r="E85" s="418" t="s">
        <v>182</v>
      </c>
      <c r="F85" s="419"/>
      <c r="G85" s="419"/>
      <c r="H85" s="419"/>
      <c r="J85" s="177"/>
      <c r="K85" s="177"/>
      <c r="L85" s="178"/>
    </row>
    <row r="86" spans="2:20" ht="15">
      <c r="B86" s="29"/>
      <c r="C86" s="67" t="s">
        <v>185</v>
      </c>
      <c r="D86" s="177"/>
      <c r="E86" s="177"/>
      <c r="F86" s="177"/>
      <c r="G86" s="177"/>
      <c r="H86" s="177"/>
      <c r="J86" s="177"/>
      <c r="K86" s="177"/>
      <c r="L86" s="178"/>
    </row>
    <row r="87" spans="2:20" s="1" customFormat="1" ht="22.5" customHeight="1">
      <c r="B87" s="43"/>
      <c r="C87" s="65"/>
      <c r="D87" s="65"/>
      <c r="E87" s="416" t="s">
        <v>188</v>
      </c>
      <c r="F87" s="417"/>
      <c r="G87" s="417"/>
      <c r="H87" s="417"/>
      <c r="I87" s="176"/>
      <c r="J87" s="65"/>
      <c r="K87" s="65"/>
      <c r="L87" s="63"/>
    </row>
    <row r="88" spans="2:20" s="1" customFormat="1" ht="14.45" customHeight="1">
      <c r="B88" s="43"/>
      <c r="C88" s="67" t="s">
        <v>191</v>
      </c>
      <c r="D88" s="65"/>
      <c r="E88" s="65"/>
      <c r="F88" s="65"/>
      <c r="G88" s="65"/>
      <c r="H88" s="65"/>
      <c r="I88" s="176"/>
      <c r="J88" s="65"/>
      <c r="K88" s="65"/>
      <c r="L88" s="63"/>
    </row>
    <row r="89" spans="2:20" s="1" customFormat="1" ht="23.25" customHeight="1">
      <c r="B89" s="43"/>
      <c r="C89" s="65"/>
      <c r="D89" s="65"/>
      <c r="E89" s="391" t="str">
        <f>E13</f>
        <v>SO 101.2 - Stezka pro chodce a cyklisty - E2  (ZVHA)</v>
      </c>
      <c r="F89" s="417"/>
      <c r="G89" s="417"/>
      <c r="H89" s="417"/>
      <c r="I89" s="176"/>
      <c r="J89" s="65"/>
      <c r="K89" s="65"/>
      <c r="L89" s="63"/>
    </row>
    <row r="90" spans="2:20" s="1" customFormat="1" ht="6.95" customHeight="1">
      <c r="B90" s="43"/>
      <c r="C90" s="65"/>
      <c r="D90" s="65"/>
      <c r="E90" s="65"/>
      <c r="F90" s="65"/>
      <c r="G90" s="65"/>
      <c r="H90" s="65"/>
      <c r="I90" s="176"/>
      <c r="J90" s="65"/>
      <c r="K90" s="65"/>
      <c r="L90" s="63"/>
    </row>
    <row r="91" spans="2:20" s="1" customFormat="1" ht="18" customHeight="1">
      <c r="B91" s="43"/>
      <c r="C91" s="67" t="s">
        <v>24</v>
      </c>
      <c r="D91" s="65"/>
      <c r="E91" s="65"/>
      <c r="F91" s="179" t="str">
        <f>F16</f>
        <v>LIBINA</v>
      </c>
      <c r="G91" s="65"/>
      <c r="H91" s="65"/>
      <c r="I91" s="180" t="s">
        <v>26</v>
      </c>
      <c r="J91" s="75" t="str">
        <f>IF(J16="","",J16)</f>
        <v>7. 7. 2017</v>
      </c>
      <c r="K91" s="65"/>
      <c r="L91" s="63"/>
    </row>
    <row r="92" spans="2:20" s="1" customFormat="1" ht="6.95" customHeight="1">
      <c r="B92" s="43"/>
      <c r="C92" s="65"/>
      <c r="D92" s="65"/>
      <c r="E92" s="65"/>
      <c r="F92" s="65"/>
      <c r="G92" s="65"/>
      <c r="H92" s="65"/>
      <c r="I92" s="176"/>
      <c r="J92" s="65"/>
      <c r="K92" s="65"/>
      <c r="L92" s="63"/>
    </row>
    <row r="93" spans="2:20" s="1" customFormat="1" ht="15">
      <c r="B93" s="43"/>
      <c r="C93" s="67" t="s">
        <v>32</v>
      </c>
      <c r="D93" s="65"/>
      <c r="E93" s="65"/>
      <c r="F93" s="179" t="str">
        <f>E19</f>
        <v>Obec Šumvald, Obec Libina</v>
      </c>
      <c r="G93" s="65"/>
      <c r="H93" s="65"/>
      <c r="I93" s="180" t="s">
        <v>40</v>
      </c>
      <c r="J93" s="179" t="str">
        <f>E25</f>
        <v xml:space="preserve">EPROJEKT s.r.o., PŘEROV  </v>
      </c>
      <c r="K93" s="65"/>
      <c r="L93" s="63"/>
    </row>
    <row r="94" spans="2:20" s="1" customFormat="1" ht="14.45" customHeight="1">
      <c r="B94" s="43"/>
      <c r="C94" s="67" t="s">
        <v>38</v>
      </c>
      <c r="D94" s="65"/>
      <c r="E94" s="65"/>
      <c r="F94" s="179" t="str">
        <f>IF(E22="","",E22)</f>
        <v/>
      </c>
      <c r="G94" s="65"/>
      <c r="H94" s="65"/>
      <c r="I94" s="176"/>
      <c r="J94" s="65"/>
      <c r="K94" s="65"/>
      <c r="L94" s="63"/>
    </row>
    <row r="95" spans="2:20" s="1" customFormat="1" ht="10.35" customHeight="1">
      <c r="B95" s="43"/>
      <c r="C95" s="65"/>
      <c r="D95" s="65"/>
      <c r="E95" s="65"/>
      <c r="F95" s="65"/>
      <c r="G95" s="65"/>
      <c r="H95" s="65"/>
      <c r="I95" s="176"/>
      <c r="J95" s="65"/>
      <c r="K95" s="65"/>
      <c r="L95" s="63"/>
    </row>
    <row r="96" spans="2:20" s="10" customFormat="1" ht="29.25" customHeight="1">
      <c r="B96" s="181"/>
      <c r="C96" s="182" t="s">
        <v>235</v>
      </c>
      <c r="D96" s="183" t="s">
        <v>67</v>
      </c>
      <c r="E96" s="183" t="s">
        <v>63</v>
      </c>
      <c r="F96" s="183" t="s">
        <v>236</v>
      </c>
      <c r="G96" s="183" t="s">
        <v>237</v>
      </c>
      <c r="H96" s="183" t="s">
        <v>238</v>
      </c>
      <c r="I96" s="184" t="s">
        <v>239</v>
      </c>
      <c r="J96" s="183" t="s">
        <v>222</v>
      </c>
      <c r="K96" s="185" t="s">
        <v>240</v>
      </c>
      <c r="L96" s="186"/>
      <c r="M96" s="83" t="s">
        <v>241</v>
      </c>
      <c r="N96" s="84" t="s">
        <v>52</v>
      </c>
      <c r="O96" s="84" t="s">
        <v>242</v>
      </c>
      <c r="P96" s="84" t="s">
        <v>243</v>
      </c>
      <c r="Q96" s="84" t="s">
        <v>244</v>
      </c>
      <c r="R96" s="84" t="s">
        <v>245</v>
      </c>
      <c r="S96" s="84" t="s">
        <v>246</v>
      </c>
      <c r="T96" s="85" t="s">
        <v>247</v>
      </c>
    </row>
    <row r="97" spans="2:65" s="1" customFormat="1" ht="29.25" customHeight="1">
      <c r="B97" s="43"/>
      <c r="C97" s="89" t="s">
        <v>223</v>
      </c>
      <c r="D97" s="65"/>
      <c r="E97" s="65"/>
      <c r="F97" s="65"/>
      <c r="G97" s="65"/>
      <c r="H97" s="65"/>
      <c r="I97" s="176"/>
      <c r="J97" s="187">
        <f>BK97</f>
        <v>0</v>
      </c>
      <c r="K97" s="65"/>
      <c r="L97" s="63"/>
      <c r="M97" s="86"/>
      <c r="N97" s="87"/>
      <c r="O97" s="87"/>
      <c r="P97" s="188">
        <f>P98</f>
        <v>0</v>
      </c>
      <c r="Q97" s="87"/>
      <c r="R97" s="188">
        <f>R98</f>
        <v>77.474157999999989</v>
      </c>
      <c r="S97" s="87"/>
      <c r="T97" s="189">
        <f>T98</f>
        <v>45.252000000000002</v>
      </c>
      <c r="AT97" s="25" t="s">
        <v>82</v>
      </c>
      <c r="AU97" s="25" t="s">
        <v>224</v>
      </c>
      <c r="BK97" s="190">
        <f>BK98</f>
        <v>0</v>
      </c>
    </row>
    <row r="98" spans="2:65" s="11" customFormat="1" ht="37.35" customHeight="1">
      <c r="B98" s="191"/>
      <c r="C98" s="192"/>
      <c r="D98" s="193" t="s">
        <v>82</v>
      </c>
      <c r="E98" s="194" t="s">
        <v>248</v>
      </c>
      <c r="F98" s="194" t="s">
        <v>249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P99+P197+P264+P269+P274+P321+P375+P396</f>
        <v>0</v>
      </c>
      <c r="Q98" s="199"/>
      <c r="R98" s="200">
        <f>R99+R197+R264+R269+R274+R321+R375+R396</f>
        <v>77.474157999999989</v>
      </c>
      <c r="S98" s="199"/>
      <c r="T98" s="201">
        <f>T99+T197+T264+T269+T274+T321+T375+T396</f>
        <v>45.252000000000002</v>
      </c>
      <c r="AR98" s="202" t="s">
        <v>45</v>
      </c>
      <c r="AT98" s="203" t="s">
        <v>82</v>
      </c>
      <c r="AU98" s="203" t="s">
        <v>83</v>
      </c>
      <c r="AY98" s="202" t="s">
        <v>250</v>
      </c>
      <c r="BK98" s="204">
        <f>BK99+BK197+BK264+BK269+BK274+BK321+BK375+BK396</f>
        <v>0</v>
      </c>
    </row>
    <row r="99" spans="2:65" s="11" customFormat="1" ht="19.899999999999999" customHeight="1">
      <c r="B99" s="191"/>
      <c r="C99" s="192"/>
      <c r="D99" s="205" t="s">
        <v>82</v>
      </c>
      <c r="E99" s="206" t="s">
        <v>45</v>
      </c>
      <c r="F99" s="206" t="s">
        <v>251</v>
      </c>
      <c r="G99" s="192"/>
      <c r="H99" s="192"/>
      <c r="I99" s="195"/>
      <c r="J99" s="207">
        <f>BK99</f>
        <v>0</v>
      </c>
      <c r="K99" s="192"/>
      <c r="L99" s="197"/>
      <c r="M99" s="198"/>
      <c r="N99" s="199"/>
      <c r="O99" s="199"/>
      <c r="P99" s="200">
        <f>SUM(P100:P196)</f>
        <v>0</v>
      </c>
      <c r="Q99" s="199"/>
      <c r="R99" s="200">
        <f>SUM(R100:R196)</f>
        <v>0</v>
      </c>
      <c r="S99" s="199"/>
      <c r="T99" s="201">
        <f>SUM(T100:T196)</f>
        <v>0</v>
      </c>
      <c r="AR99" s="202" t="s">
        <v>45</v>
      </c>
      <c r="AT99" s="203" t="s">
        <v>82</v>
      </c>
      <c r="AU99" s="203" t="s">
        <v>45</v>
      </c>
      <c r="AY99" s="202" t="s">
        <v>250</v>
      </c>
      <c r="BK99" s="204">
        <f>SUM(BK100:BK196)</f>
        <v>0</v>
      </c>
    </row>
    <row r="100" spans="2:65" s="1" customFormat="1" ht="22.5" customHeight="1">
      <c r="B100" s="43"/>
      <c r="C100" s="208" t="s">
        <v>45</v>
      </c>
      <c r="D100" s="208" t="s">
        <v>252</v>
      </c>
      <c r="E100" s="209" t="s">
        <v>291</v>
      </c>
      <c r="F100" s="210" t="s">
        <v>292</v>
      </c>
      <c r="G100" s="211" t="s">
        <v>276</v>
      </c>
      <c r="H100" s="212">
        <v>91.31</v>
      </c>
      <c r="I100" s="213"/>
      <c r="J100" s="214">
        <f>ROUND(I100*H100,2)</f>
        <v>0</v>
      </c>
      <c r="K100" s="210" t="s">
        <v>277</v>
      </c>
      <c r="L100" s="63"/>
      <c r="M100" s="215" t="s">
        <v>81</v>
      </c>
      <c r="N100" s="216" t="s">
        <v>53</v>
      </c>
      <c r="O100" s="44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AR100" s="25" t="s">
        <v>128</v>
      </c>
      <c r="AT100" s="25" t="s">
        <v>252</v>
      </c>
      <c r="AU100" s="25" t="s">
        <v>92</v>
      </c>
      <c r="AY100" s="25" t="s">
        <v>250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5" t="s">
        <v>45</v>
      </c>
      <c r="BK100" s="219">
        <f>ROUND(I100*H100,2)</f>
        <v>0</v>
      </c>
      <c r="BL100" s="25" t="s">
        <v>128</v>
      </c>
      <c r="BM100" s="25" t="s">
        <v>293</v>
      </c>
    </row>
    <row r="101" spans="2:65" s="12" customFormat="1">
      <c r="B101" s="220"/>
      <c r="C101" s="221"/>
      <c r="D101" s="222" t="s">
        <v>257</v>
      </c>
      <c r="E101" s="223" t="s">
        <v>81</v>
      </c>
      <c r="F101" s="224" t="s">
        <v>258</v>
      </c>
      <c r="G101" s="221"/>
      <c r="H101" s="225" t="s">
        <v>81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257</v>
      </c>
      <c r="AU101" s="231" t="s">
        <v>92</v>
      </c>
      <c r="AV101" s="12" t="s">
        <v>45</v>
      </c>
      <c r="AW101" s="12" t="s">
        <v>44</v>
      </c>
      <c r="AX101" s="12" t="s">
        <v>83</v>
      </c>
      <c r="AY101" s="231" t="s">
        <v>250</v>
      </c>
    </row>
    <row r="102" spans="2:65" s="12" customFormat="1">
      <c r="B102" s="220"/>
      <c r="C102" s="221"/>
      <c r="D102" s="222" t="s">
        <v>257</v>
      </c>
      <c r="E102" s="223" t="s">
        <v>81</v>
      </c>
      <c r="F102" s="224" t="s">
        <v>259</v>
      </c>
      <c r="G102" s="221"/>
      <c r="H102" s="225" t="s">
        <v>81</v>
      </c>
      <c r="I102" s="226"/>
      <c r="J102" s="221"/>
      <c r="K102" s="221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257</v>
      </c>
      <c r="AU102" s="231" t="s">
        <v>92</v>
      </c>
      <c r="AV102" s="12" t="s">
        <v>45</v>
      </c>
      <c r="AW102" s="12" t="s">
        <v>44</v>
      </c>
      <c r="AX102" s="12" t="s">
        <v>83</v>
      </c>
      <c r="AY102" s="231" t="s">
        <v>250</v>
      </c>
    </row>
    <row r="103" spans="2:65" s="12" customFormat="1">
      <c r="B103" s="220"/>
      <c r="C103" s="221"/>
      <c r="D103" s="222" t="s">
        <v>257</v>
      </c>
      <c r="E103" s="223" t="s">
        <v>81</v>
      </c>
      <c r="F103" s="224" t="s">
        <v>937</v>
      </c>
      <c r="G103" s="221"/>
      <c r="H103" s="225" t="s">
        <v>81</v>
      </c>
      <c r="I103" s="226"/>
      <c r="J103" s="221"/>
      <c r="K103" s="221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257</v>
      </c>
      <c r="AU103" s="231" t="s">
        <v>92</v>
      </c>
      <c r="AV103" s="12" t="s">
        <v>45</v>
      </c>
      <c r="AW103" s="12" t="s">
        <v>44</v>
      </c>
      <c r="AX103" s="12" t="s">
        <v>83</v>
      </c>
      <c r="AY103" s="231" t="s">
        <v>250</v>
      </c>
    </row>
    <row r="104" spans="2:65" s="12" customFormat="1">
      <c r="B104" s="220"/>
      <c r="C104" s="221"/>
      <c r="D104" s="222" t="s">
        <v>257</v>
      </c>
      <c r="E104" s="223" t="s">
        <v>81</v>
      </c>
      <c r="F104" s="224" t="s">
        <v>261</v>
      </c>
      <c r="G104" s="221"/>
      <c r="H104" s="225" t="s">
        <v>81</v>
      </c>
      <c r="I104" s="226"/>
      <c r="J104" s="221"/>
      <c r="K104" s="221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257</v>
      </c>
      <c r="AU104" s="231" t="s">
        <v>92</v>
      </c>
      <c r="AV104" s="12" t="s">
        <v>45</v>
      </c>
      <c r="AW104" s="12" t="s">
        <v>44</v>
      </c>
      <c r="AX104" s="12" t="s">
        <v>83</v>
      </c>
      <c r="AY104" s="231" t="s">
        <v>250</v>
      </c>
    </row>
    <row r="105" spans="2:65" s="12" customFormat="1">
      <c r="B105" s="220"/>
      <c r="C105" s="221"/>
      <c r="D105" s="222" t="s">
        <v>257</v>
      </c>
      <c r="E105" s="223" t="s">
        <v>81</v>
      </c>
      <c r="F105" s="224" t="s">
        <v>262</v>
      </c>
      <c r="G105" s="221"/>
      <c r="H105" s="225" t="s">
        <v>81</v>
      </c>
      <c r="I105" s="226"/>
      <c r="J105" s="221"/>
      <c r="K105" s="221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257</v>
      </c>
      <c r="AU105" s="231" t="s">
        <v>92</v>
      </c>
      <c r="AV105" s="12" t="s">
        <v>45</v>
      </c>
      <c r="AW105" s="12" t="s">
        <v>44</v>
      </c>
      <c r="AX105" s="12" t="s">
        <v>83</v>
      </c>
      <c r="AY105" s="231" t="s">
        <v>250</v>
      </c>
    </row>
    <row r="106" spans="2:65" s="12" customFormat="1">
      <c r="B106" s="220"/>
      <c r="C106" s="221"/>
      <c r="D106" s="222" t="s">
        <v>257</v>
      </c>
      <c r="E106" s="223" t="s">
        <v>81</v>
      </c>
      <c r="F106" s="224" t="s">
        <v>938</v>
      </c>
      <c r="G106" s="221"/>
      <c r="H106" s="225" t="s">
        <v>81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257</v>
      </c>
      <c r="AU106" s="231" t="s">
        <v>92</v>
      </c>
      <c r="AV106" s="12" t="s">
        <v>45</v>
      </c>
      <c r="AW106" s="12" t="s">
        <v>44</v>
      </c>
      <c r="AX106" s="12" t="s">
        <v>83</v>
      </c>
      <c r="AY106" s="231" t="s">
        <v>250</v>
      </c>
    </row>
    <row r="107" spans="2:65" s="12" customFormat="1">
      <c r="B107" s="220"/>
      <c r="C107" s="221"/>
      <c r="D107" s="222" t="s">
        <v>257</v>
      </c>
      <c r="E107" s="223" t="s">
        <v>81</v>
      </c>
      <c r="F107" s="224" t="s">
        <v>264</v>
      </c>
      <c r="G107" s="221"/>
      <c r="H107" s="225" t="s">
        <v>81</v>
      </c>
      <c r="I107" s="226"/>
      <c r="J107" s="221"/>
      <c r="K107" s="221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257</v>
      </c>
      <c r="AU107" s="231" t="s">
        <v>92</v>
      </c>
      <c r="AV107" s="12" t="s">
        <v>45</v>
      </c>
      <c r="AW107" s="12" t="s">
        <v>44</v>
      </c>
      <c r="AX107" s="12" t="s">
        <v>83</v>
      </c>
      <c r="AY107" s="231" t="s">
        <v>250</v>
      </c>
    </row>
    <row r="108" spans="2:65" s="12" customFormat="1">
      <c r="B108" s="220"/>
      <c r="C108" s="221"/>
      <c r="D108" s="222" t="s">
        <v>257</v>
      </c>
      <c r="E108" s="223" t="s">
        <v>81</v>
      </c>
      <c r="F108" s="224" t="s">
        <v>939</v>
      </c>
      <c r="G108" s="221"/>
      <c r="H108" s="225" t="s">
        <v>81</v>
      </c>
      <c r="I108" s="226"/>
      <c r="J108" s="221"/>
      <c r="K108" s="221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257</v>
      </c>
      <c r="AU108" s="231" t="s">
        <v>92</v>
      </c>
      <c r="AV108" s="12" t="s">
        <v>45</v>
      </c>
      <c r="AW108" s="12" t="s">
        <v>44</v>
      </c>
      <c r="AX108" s="12" t="s">
        <v>83</v>
      </c>
      <c r="AY108" s="231" t="s">
        <v>250</v>
      </c>
    </row>
    <row r="109" spans="2:65" s="12" customFormat="1">
      <c r="B109" s="220"/>
      <c r="C109" s="221"/>
      <c r="D109" s="222" t="s">
        <v>257</v>
      </c>
      <c r="E109" s="223" t="s">
        <v>81</v>
      </c>
      <c r="F109" s="224" t="s">
        <v>940</v>
      </c>
      <c r="G109" s="221"/>
      <c r="H109" s="225" t="s">
        <v>81</v>
      </c>
      <c r="I109" s="226"/>
      <c r="J109" s="221"/>
      <c r="K109" s="221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257</v>
      </c>
      <c r="AU109" s="231" t="s">
        <v>92</v>
      </c>
      <c r="AV109" s="12" t="s">
        <v>45</v>
      </c>
      <c r="AW109" s="12" t="s">
        <v>44</v>
      </c>
      <c r="AX109" s="12" t="s">
        <v>83</v>
      </c>
      <c r="AY109" s="231" t="s">
        <v>250</v>
      </c>
    </row>
    <row r="110" spans="2:65" s="12" customFormat="1">
      <c r="B110" s="220"/>
      <c r="C110" s="221"/>
      <c r="D110" s="222" t="s">
        <v>257</v>
      </c>
      <c r="E110" s="223" t="s">
        <v>81</v>
      </c>
      <c r="F110" s="224" t="s">
        <v>941</v>
      </c>
      <c r="G110" s="221"/>
      <c r="H110" s="225" t="s">
        <v>81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257</v>
      </c>
      <c r="AU110" s="231" t="s">
        <v>92</v>
      </c>
      <c r="AV110" s="12" t="s">
        <v>45</v>
      </c>
      <c r="AW110" s="12" t="s">
        <v>44</v>
      </c>
      <c r="AX110" s="12" t="s">
        <v>83</v>
      </c>
      <c r="AY110" s="231" t="s">
        <v>250</v>
      </c>
    </row>
    <row r="111" spans="2:65" s="12" customFormat="1">
      <c r="B111" s="220"/>
      <c r="C111" s="221"/>
      <c r="D111" s="222" t="s">
        <v>257</v>
      </c>
      <c r="E111" s="223" t="s">
        <v>81</v>
      </c>
      <c r="F111" s="224" t="s">
        <v>268</v>
      </c>
      <c r="G111" s="221"/>
      <c r="H111" s="225" t="s">
        <v>81</v>
      </c>
      <c r="I111" s="226"/>
      <c r="J111" s="221"/>
      <c r="K111" s="221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257</v>
      </c>
      <c r="AU111" s="231" t="s">
        <v>92</v>
      </c>
      <c r="AV111" s="12" t="s">
        <v>45</v>
      </c>
      <c r="AW111" s="12" t="s">
        <v>44</v>
      </c>
      <c r="AX111" s="12" t="s">
        <v>83</v>
      </c>
      <c r="AY111" s="231" t="s">
        <v>250</v>
      </c>
    </row>
    <row r="112" spans="2:65" s="13" customFormat="1">
      <c r="B112" s="232"/>
      <c r="C112" s="233"/>
      <c r="D112" s="222" t="s">
        <v>257</v>
      </c>
      <c r="E112" s="234" t="s">
        <v>81</v>
      </c>
      <c r="F112" s="235" t="s">
        <v>83</v>
      </c>
      <c r="G112" s="233"/>
      <c r="H112" s="236">
        <v>0</v>
      </c>
      <c r="I112" s="237"/>
      <c r="J112" s="233"/>
      <c r="K112" s="233"/>
      <c r="L112" s="238"/>
      <c r="M112" s="239"/>
      <c r="N112" s="240"/>
      <c r="O112" s="240"/>
      <c r="P112" s="240"/>
      <c r="Q112" s="240"/>
      <c r="R112" s="240"/>
      <c r="S112" s="240"/>
      <c r="T112" s="241"/>
      <c r="AT112" s="242" t="s">
        <v>257</v>
      </c>
      <c r="AU112" s="242" t="s">
        <v>92</v>
      </c>
      <c r="AV112" s="13" t="s">
        <v>92</v>
      </c>
      <c r="AW112" s="13" t="s">
        <v>44</v>
      </c>
      <c r="AX112" s="13" t="s">
        <v>83</v>
      </c>
      <c r="AY112" s="242" t="s">
        <v>250</v>
      </c>
    </row>
    <row r="113" spans="2:65" s="14" customFormat="1">
      <c r="B113" s="243"/>
      <c r="C113" s="244"/>
      <c r="D113" s="222" t="s">
        <v>257</v>
      </c>
      <c r="E113" s="245" t="s">
        <v>81</v>
      </c>
      <c r="F113" s="246" t="s">
        <v>269</v>
      </c>
      <c r="G113" s="244"/>
      <c r="H113" s="247">
        <v>0</v>
      </c>
      <c r="I113" s="248"/>
      <c r="J113" s="244"/>
      <c r="K113" s="244"/>
      <c r="L113" s="249"/>
      <c r="M113" s="250"/>
      <c r="N113" s="251"/>
      <c r="O113" s="251"/>
      <c r="P113" s="251"/>
      <c r="Q113" s="251"/>
      <c r="R113" s="251"/>
      <c r="S113" s="251"/>
      <c r="T113" s="252"/>
      <c r="AT113" s="253" t="s">
        <v>257</v>
      </c>
      <c r="AU113" s="253" t="s">
        <v>92</v>
      </c>
      <c r="AV113" s="14" t="s">
        <v>100</v>
      </c>
      <c r="AW113" s="14" t="s">
        <v>44</v>
      </c>
      <c r="AX113" s="14" t="s">
        <v>83</v>
      </c>
      <c r="AY113" s="253" t="s">
        <v>250</v>
      </c>
    </row>
    <row r="114" spans="2:65" s="12" customFormat="1">
      <c r="B114" s="220"/>
      <c r="C114" s="221"/>
      <c r="D114" s="222" t="s">
        <v>257</v>
      </c>
      <c r="E114" s="223" t="s">
        <v>81</v>
      </c>
      <c r="F114" s="224" t="s">
        <v>942</v>
      </c>
      <c r="G114" s="221"/>
      <c r="H114" s="225" t="s">
        <v>81</v>
      </c>
      <c r="I114" s="226"/>
      <c r="J114" s="221"/>
      <c r="K114" s="221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257</v>
      </c>
      <c r="AU114" s="231" t="s">
        <v>92</v>
      </c>
      <c r="AV114" s="12" t="s">
        <v>45</v>
      </c>
      <c r="AW114" s="12" t="s">
        <v>44</v>
      </c>
      <c r="AX114" s="12" t="s">
        <v>83</v>
      </c>
      <c r="AY114" s="231" t="s">
        <v>250</v>
      </c>
    </row>
    <row r="115" spans="2:65" s="12" customFormat="1">
      <c r="B115" s="220"/>
      <c r="C115" s="221"/>
      <c r="D115" s="222" t="s">
        <v>257</v>
      </c>
      <c r="E115" s="223" t="s">
        <v>81</v>
      </c>
      <c r="F115" s="224" t="s">
        <v>295</v>
      </c>
      <c r="G115" s="221"/>
      <c r="H115" s="225" t="s">
        <v>81</v>
      </c>
      <c r="I115" s="226"/>
      <c r="J115" s="221"/>
      <c r="K115" s="221"/>
      <c r="L115" s="227"/>
      <c r="M115" s="228"/>
      <c r="N115" s="229"/>
      <c r="O115" s="229"/>
      <c r="P115" s="229"/>
      <c r="Q115" s="229"/>
      <c r="R115" s="229"/>
      <c r="S115" s="229"/>
      <c r="T115" s="230"/>
      <c r="AT115" s="231" t="s">
        <v>257</v>
      </c>
      <c r="AU115" s="231" t="s">
        <v>92</v>
      </c>
      <c r="AV115" s="12" t="s">
        <v>45</v>
      </c>
      <c r="AW115" s="12" t="s">
        <v>44</v>
      </c>
      <c r="AX115" s="12" t="s">
        <v>83</v>
      </c>
      <c r="AY115" s="231" t="s">
        <v>250</v>
      </c>
    </row>
    <row r="116" spans="2:65" s="12" customFormat="1">
      <c r="B116" s="220"/>
      <c r="C116" s="221"/>
      <c r="D116" s="222" t="s">
        <v>257</v>
      </c>
      <c r="E116" s="223" t="s">
        <v>81</v>
      </c>
      <c r="F116" s="224" t="s">
        <v>943</v>
      </c>
      <c r="G116" s="221"/>
      <c r="H116" s="225" t="s">
        <v>81</v>
      </c>
      <c r="I116" s="226"/>
      <c r="J116" s="221"/>
      <c r="K116" s="221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257</v>
      </c>
      <c r="AU116" s="231" t="s">
        <v>92</v>
      </c>
      <c r="AV116" s="12" t="s">
        <v>45</v>
      </c>
      <c r="AW116" s="12" t="s">
        <v>44</v>
      </c>
      <c r="AX116" s="12" t="s">
        <v>83</v>
      </c>
      <c r="AY116" s="231" t="s">
        <v>250</v>
      </c>
    </row>
    <row r="117" spans="2:65" s="13" customFormat="1">
      <c r="B117" s="232"/>
      <c r="C117" s="233"/>
      <c r="D117" s="222" t="s">
        <v>257</v>
      </c>
      <c r="E117" s="234" t="s">
        <v>81</v>
      </c>
      <c r="F117" s="235" t="s">
        <v>944</v>
      </c>
      <c r="G117" s="233"/>
      <c r="H117" s="236">
        <v>79.400000000000006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AT117" s="242" t="s">
        <v>257</v>
      </c>
      <c r="AU117" s="242" t="s">
        <v>92</v>
      </c>
      <c r="AV117" s="13" t="s">
        <v>92</v>
      </c>
      <c r="AW117" s="13" t="s">
        <v>44</v>
      </c>
      <c r="AX117" s="13" t="s">
        <v>83</v>
      </c>
      <c r="AY117" s="242" t="s">
        <v>250</v>
      </c>
    </row>
    <row r="118" spans="2:65" s="13" customFormat="1">
      <c r="B118" s="232"/>
      <c r="C118" s="233"/>
      <c r="D118" s="222" t="s">
        <v>257</v>
      </c>
      <c r="E118" s="234" t="s">
        <v>81</v>
      </c>
      <c r="F118" s="235" t="s">
        <v>945</v>
      </c>
      <c r="G118" s="233"/>
      <c r="H118" s="236">
        <v>11.91</v>
      </c>
      <c r="I118" s="237"/>
      <c r="J118" s="233"/>
      <c r="K118" s="233"/>
      <c r="L118" s="238"/>
      <c r="M118" s="239"/>
      <c r="N118" s="240"/>
      <c r="O118" s="240"/>
      <c r="P118" s="240"/>
      <c r="Q118" s="240"/>
      <c r="R118" s="240"/>
      <c r="S118" s="240"/>
      <c r="T118" s="241"/>
      <c r="AT118" s="242" t="s">
        <v>257</v>
      </c>
      <c r="AU118" s="242" t="s">
        <v>92</v>
      </c>
      <c r="AV118" s="13" t="s">
        <v>92</v>
      </c>
      <c r="AW118" s="13" t="s">
        <v>44</v>
      </c>
      <c r="AX118" s="13" t="s">
        <v>83</v>
      </c>
      <c r="AY118" s="242" t="s">
        <v>250</v>
      </c>
    </row>
    <row r="119" spans="2:65" s="12" customFormat="1">
      <c r="B119" s="220"/>
      <c r="C119" s="221"/>
      <c r="D119" s="222" t="s">
        <v>257</v>
      </c>
      <c r="E119" s="223" t="s">
        <v>81</v>
      </c>
      <c r="F119" s="224" t="s">
        <v>302</v>
      </c>
      <c r="G119" s="221"/>
      <c r="H119" s="225" t="s">
        <v>81</v>
      </c>
      <c r="I119" s="226"/>
      <c r="J119" s="221"/>
      <c r="K119" s="221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257</v>
      </c>
      <c r="AU119" s="231" t="s">
        <v>92</v>
      </c>
      <c r="AV119" s="12" t="s">
        <v>45</v>
      </c>
      <c r="AW119" s="12" t="s">
        <v>44</v>
      </c>
      <c r="AX119" s="12" t="s">
        <v>83</v>
      </c>
      <c r="AY119" s="231" t="s">
        <v>250</v>
      </c>
    </row>
    <row r="120" spans="2:65" s="15" customFormat="1">
      <c r="B120" s="254"/>
      <c r="C120" s="255"/>
      <c r="D120" s="256" t="s">
        <v>257</v>
      </c>
      <c r="E120" s="257" t="s">
        <v>81</v>
      </c>
      <c r="F120" s="258" t="s">
        <v>303</v>
      </c>
      <c r="G120" s="255"/>
      <c r="H120" s="259">
        <v>91.31</v>
      </c>
      <c r="I120" s="260"/>
      <c r="J120" s="255"/>
      <c r="K120" s="255"/>
      <c r="L120" s="261"/>
      <c r="M120" s="262"/>
      <c r="N120" s="263"/>
      <c r="O120" s="263"/>
      <c r="P120" s="263"/>
      <c r="Q120" s="263"/>
      <c r="R120" s="263"/>
      <c r="S120" s="263"/>
      <c r="T120" s="264"/>
      <c r="AT120" s="265" t="s">
        <v>257</v>
      </c>
      <c r="AU120" s="265" t="s">
        <v>92</v>
      </c>
      <c r="AV120" s="15" t="s">
        <v>128</v>
      </c>
      <c r="AW120" s="15" t="s">
        <v>44</v>
      </c>
      <c r="AX120" s="15" t="s">
        <v>45</v>
      </c>
      <c r="AY120" s="265" t="s">
        <v>250</v>
      </c>
    </row>
    <row r="121" spans="2:65" s="1" customFormat="1" ht="22.5" customHeight="1">
      <c r="B121" s="43"/>
      <c r="C121" s="208" t="s">
        <v>92</v>
      </c>
      <c r="D121" s="208" t="s">
        <v>252</v>
      </c>
      <c r="E121" s="209" t="s">
        <v>305</v>
      </c>
      <c r="F121" s="210" t="s">
        <v>306</v>
      </c>
      <c r="G121" s="211" t="s">
        <v>276</v>
      </c>
      <c r="H121" s="212">
        <v>763.09</v>
      </c>
      <c r="I121" s="213"/>
      <c r="J121" s="214">
        <f>ROUND(I121*H121,2)</f>
        <v>0</v>
      </c>
      <c r="K121" s="210" t="s">
        <v>277</v>
      </c>
      <c r="L121" s="63"/>
      <c r="M121" s="215" t="s">
        <v>81</v>
      </c>
      <c r="N121" s="216" t="s">
        <v>53</v>
      </c>
      <c r="O121" s="44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AR121" s="25" t="s">
        <v>128</v>
      </c>
      <c r="AT121" s="25" t="s">
        <v>252</v>
      </c>
      <c r="AU121" s="25" t="s">
        <v>92</v>
      </c>
      <c r="AY121" s="25" t="s">
        <v>250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5" t="s">
        <v>45</v>
      </c>
      <c r="BK121" s="219">
        <f>ROUND(I121*H121,2)</f>
        <v>0</v>
      </c>
      <c r="BL121" s="25" t="s">
        <v>128</v>
      </c>
      <c r="BM121" s="25" t="s">
        <v>307</v>
      </c>
    </row>
    <row r="122" spans="2:65" s="12" customFormat="1">
      <c r="B122" s="220"/>
      <c r="C122" s="221"/>
      <c r="D122" s="222" t="s">
        <v>257</v>
      </c>
      <c r="E122" s="223" t="s">
        <v>81</v>
      </c>
      <c r="F122" s="224" t="s">
        <v>946</v>
      </c>
      <c r="G122" s="221"/>
      <c r="H122" s="225" t="s">
        <v>81</v>
      </c>
      <c r="I122" s="226"/>
      <c r="J122" s="221"/>
      <c r="K122" s="221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257</v>
      </c>
      <c r="AU122" s="231" t="s">
        <v>92</v>
      </c>
      <c r="AV122" s="12" t="s">
        <v>45</v>
      </c>
      <c r="AW122" s="12" t="s">
        <v>44</v>
      </c>
      <c r="AX122" s="12" t="s">
        <v>83</v>
      </c>
      <c r="AY122" s="231" t="s">
        <v>250</v>
      </c>
    </row>
    <row r="123" spans="2:65" s="13" customFormat="1">
      <c r="B123" s="232"/>
      <c r="C123" s="233"/>
      <c r="D123" s="222" t="s">
        <v>257</v>
      </c>
      <c r="E123" s="234" t="s">
        <v>81</v>
      </c>
      <c r="F123" s="235" t="s">
        <v>947</v>
      </c>
      <c r="G123" s="233"/>
      <c r="H123" s="236">
        <v>854.4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257</v>
      </c>
      <c r="AU123" s="242" t="s">
        <v>92</v>
      </c>
      <c r="AV123" s="13" t="s">
        <v>92</v>
      </c>
      <c r="AW123" s="13" t="s">
        <v>44</v>
      </c>
      <c r="AX123" s="13" t="s">
        <v>83</v>
      </c>
      <c r="AY123" s="242" t="s">
        <v>250</v>
      </c>
    </row>
    <row r="124" spans="2:65" s="12" customFormat="1">
      <c r="B124" s="220"/>
      <c r="C124" s="221"/>
      <c r="D124" s="222" t="s">
        <v>257</v>
      </c>
      <c r="E124" s="223" t="s">
        <v>81</v>
      </c>
      <c r="F124" s="224" t="s">
        <v>310</v>
      </c>
      <c r="G124" s="221"/>
      <c r="H124" s="225" t="s">
        <v>81</v>
      </c>
      <c r="I124" s="226"/>
      <c r="J124" s="221"/>
      <c r="K124" s="221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257</v>
      </c>
      <c r="AU124" s="231" t="s">
        <v>92</v>
      </c>
      <c r="AV124" s="12" t="s">
        <v>45</v>
      </c>
      <c r="AW124" s="12" t="s">
        <v>44</v>
      </c>
      <c r="AX124" s="12" t="s">
        <v>83</v>
      </c>
      <c r="AY124" s="231" t="s">
        <v>250</v>
      </c>
    </row>
    <row r="125" spans="2:65" s="12" customFormat="1">
      <c r="B125" s="220"/>
      <c r="C125" s="221"/>
      <c r="D125" s="222" t="s">
        <v>257</v>
      </c>
      <c r="E125" s="223" t="s">
        <v>81</v>
      </c>
      <c r="F125" s="224" t="s">
        <v>943</v>
      </c>
      <c r="G125" s="221"/>
      <c r="H125" s="225" t="s">
        <v>81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257</v>
      </c>
      <c r="AU125" s="231" t="s">
        <v>92</v>
      </c>
      <c r="AV125" s="12" t="s">
        <v>45</v>
      </c>
      <c r="AW125" s="12" t="s">
        <v>44</v>
      </c>
      <c r="AX125" s="12" t="s">
        <v>83</v>
      </c>
      <c r="AY125" s="231" t="s">
        <v>250</v>
      </c>
    </row>
    <row r="126" spans="2:65" s="13" customFormat="1">
      <c r="B126" s="232"/>
      <c r="C126" s="233"/>
      <c r="D126" s="222" t="s">
        <v>257</v>
      </c>
      <c r="E126" s="234" t="s">
        <v>81</v>
      </c>
      <c r="F126" s="235" t="s">
        <v>948</v>
      </c>
      <c r="G126" s="233"/>
      <c r="H126" s="236">
        <v>-79.400000000000006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257</v>
      </c>
      <c r="AU126" s="242" t="s">
        <v>92</v>
      </c>
      <c r="AV126" s="13" t="s">
        <v>92</v>
      </c>
      <c r="AW126" s="13" t="s">
        <v>44</v>
      </c>
      <c r="AX126" s="13" t="s">
        <v>83</v>
      </c>
      <c r="AY126" s="242" t="s">
        <v>250</v>
      </c>
    </row>
    <row r="127" spans="2:65" s="13" customFormat="1">
      <c r="B127" s="232"/>
      <c r="C127" s="233"/>
      <c r="D127" s="222" t="s">
        <v>257</v>
      </c>
      <c r="E127" s="234" t="s">
        <v>81</v>
      </c>
      <c r="F127" s="235" t="s">
        <v>949</v>
      </c>
      <c r="G127" s="233"/>
      <c r="H127" s="236">
        <v>-11.91</v>
      </c>
      <c r="I127" s="237"/>
      <c r="J127" s="233"/>
      <c r="K127" s="233"/>
      <c r="L127" s="238"/>
      <c r="M127" s="239"/>
      <c r="N127" s="240"/>
      <c r="O127" s="240"/>
      <c r="P127" s="240"/>
      <c r="Q127" s="240"/>
      <c r="R127" s="240"/>
      <c r="S127" s="240"/>
      <c r="T127" s="241"/>
      <c r="AT127" s="242" t="s">
        <v>257</v>
      </c>
      <c r="AU127" s="242" t="s">
        <v>92</v>
      </c>
      <c r="AV127" s="13" t="s">
        <v>92</v>
      </c>
      <c r="AW127" s="13" t="s">
        <v>44</v>
      </c>
      <c r="AX127" s="13" t="s">
        <v>83</v>
      </c>
      <c r="AY127" s="242" t="s">
        <v>250</v>
      </c>
    </row>
    <row r="128" spans="2:65" s="15" customFormat="1">
      <c r="B128" s="254"/>
      <c r="C128" s="255"/>
      <c r="D128" s="256" t="s">
        <v>257</v>
      </c>
      <c r="E128" s="257" t="s">
        <v>950</v>
      </c>
      <c r="F128" s="258" t="s">
        <v>317</v>
      </c>
      <c r="G128" s="255"/>
      <c r="H128" s="259">
        <v>763.09</v>
      </c>
      <c r="I128" s="260"/>
      <c r="J128" s="255"/>
      <c r="K128" s="255"/>
      <c r="L128" s="261"/>
      <c r="M128" s="262"/>
      <c r="N128" s="263"/>
      <c r="O128" s="263"/>
      <c r="P128" s="263"/>
      <c r="Q128" s="263"/>
      <c r="R128" s="263"/>
      <c r="S128" s="263"/>
      <c r="T128" s="264"/>
      <c r="AT128" s="265" t="s">
        <v>257</v>
      </c>
      <c r="AU128" s="265" t="s">
        <v>92</v>
      </c>
      <c r="AV128" s="15" t="s">
        <v>128</v>
      </c>
      <c r="AW128" s="15" t="s">
        <v>44</v>
      </c>
      <c r="AX128" s="15" t="s">
        <v>45</v>
      </c>
      <c r="AY128" s="265" t="s">
        <v>250</v>
      </c>
    </row>
    <row r="129" spans="2:65" s="1" customFormat="1" ht="22.5" customHeight="1">
      <c r="B129" s="43"/>
      <c r="C129" s="208" t="s">
        <v>100</v>
      </c>
      <c r="D129" s="208" t="s">
        <v>252</v>
      </c>
      <c r="E129" s="209" t="s">
        <v>318</v>
      </c>
      <c r="F129" s="210" t="s">
        <v>319</v>
      </c>
      <c r="G129" s="211" t="s">
        <v>276</v>
      </c>
      <c r="H129" s="212">
        <v>360.36</v>
      </c>
      <c r="I129" s="213"/>
      <c r="J129" s="214">
        <f>ROUND(I129*H129,2)</f>
        <v>0</v>
      </c>
      <c r="K129" s="210" t="s">
        <v>277</v>
      </c>
      <c r="L129" s="63"/>
      <c r="M129" s="215" t="s">
        <v>81</v>
      </c>
      <c r="N129" s="216" t="s">
        <v>53</v>
      </c>
      <c r="O129" s="44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AR129" s="25" t="s">
        <v>128</v>
      </c>
      <c r="AT129" s="25" t="s">
        <v>252</v>
      </c>
      <c r="AU129" s="25" t="s">
        <v>92</v>
      </c>
      <c r="AY129" s="25" t="s">
        <v>250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5" t="s">
        <v>45</v>
      </c>
      <c r="BK129" s="219">
        <f>ROUND(I129*H129,2)</f>
        <v>0</v>
      </c>
      <c r="BL129" s="25" t="s">
        <v>128</v>
      </c>
      <c r="BM129" s="25" t="s">
        <v>320</v>
      </c>
    </row>
    <row r="130" spans="2:65" s="12" customFormat="1">
      <c r="B130" s="220"/>
      <c r="C130" s="221"/>
      <c r="D130" s="222" t="s">
        <v>257</v>
      </c>
      <c r="E130" s="223" t="s">
        <v>81</v>
      </c>
      <c r="F130" s="224" t="s">
        <v>951</v>
      </c>
      <c r="G130" s="221"/>
      <c r="H130" s="225" t="s">
        <v>81</v>
      </c>
      <c r="I130" s="226"/>
      <c r="J130" s="221"/>
      <c r="K130" s="221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257</v>
      </c>
      <c r="AU130" s="231" t="s">
        <v>92</v>
      </c>
      <c r="AV130" s="12" t="s">
        <v>45</v>
      </c>
      <c r="AW130" s="12" t="s">
        <v>44</v>
      </c>
      <c r="AX130" s="12" t="s">
        <v>83</v>
      </c>
      <c r="AY130" s="231" t="s">
        <v>250</v>
      </c>
    </row>
    <row r="131" spans="2:65" s="12" customFormat="1">
      <c r="B131" s="220"/>
      <c r="C131" s="221"/>
      <c r="D131" s="222" t="s">
        <v>257</v>
      </c>
      <c r="E131" s="223" t="s">
        <v>81</v>
      </c>
      <c r="F131" s="224" t="s">
        <v>322</v>
      </c>
      <c r="G131" s="221"/>
      <c r="H131" s="225" t="s">
        <v>81</v>
      </c>
      <c r="I131" s="226"/>
      <c r="J131" s="221"/>
      <c r="K131" s="221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257</v>
      </c>
      <c r="AU131" s="231" t="s">
        <v>92</v>
      </c>
      <c r="AV131" s="12" t="s">
        <v>45</v>
      </c>
      <c r="AW131" s="12" t="s">
        <v>44</v>
      </c>
      <c r="AX131" s="12" t="s">
        <v>83</v>
      </c>
      <c r="AY131" s="231" t="s">
        <v>250</v>
      </c>
    </row>
    <row r="132" spans="2:65" s="12" customFormat="1">
      <c r="B132" s="220"/>
      <c r="C132" s="221"/>
      <c r="D132" s="222" t="s">
        <v>257</v>
      </c>
      <c r="E132" s="223" t="s">
        <v>81</v>
      </c>
      <c r="F132" s="224" t="s">
        <v>323</v>
      </c>
      <c r="G132" s="221"/>
      <c r="H132" s="225" t="s">
        <v>81</v>
      </c>
      <c r="I132" s="226"/>
      <c r="J132" s="221"/>
      <c r="K132" s="221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257</v>
      </c>
      <c r="AU132" s="231" t="s">
        <v>92</v>
      </c>
      <c r="AV132" s="12" t="s">
        <v>45</v>
      </c>
      <c r="AW132" s="12" t="s">
        <v>44</v>
      </c>
      <c r="AX132" s="12" t="s">
        <v>83</v>
      </c>
      <c r="AY132" s="231" t="s">
        <v>250</v>
      </c>
    </row>
    <row r="133" spans="2:65" s="12" customFormat="1">
      <c r="B133" s="220"/>
      <c r="C133" s="221"/>
      <c r="D133" s="222" t="s">
        <v>257</v>
      </c>
      <c r="E133" s="223" t="s">
        <v>81</v>
      </c>
      <c r="F133" s="224" t="s">
        <v>324</v>
      </c>
      <c r="G133" s="221"/>
      <c r="H133" s="225" t="s">
        <v>81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257</v>
      </c>
      <c r="AU133" s="231" t="s">
        <v>92</v>
      </c>
      <c r="AV133" s="12" t="s">
        <v>45</v>
      </c>
      <c r="AW133" s="12" t="s">
        <v>44</v>
      </c>
      <c r="AX133" s="12" t="s">
        <v>83</v>
      </c>
      <c r="AY133" s="231" t="s">
        <v>250</v>
      </c>
    </row>
    <row r="134" spans="2:65" s="13" customFormat="1">
      <c r="B134" s="232"/>
      <c r="C134" s="233"/>
      <c r="D134" s="222" t="s">
        <v>257</v>
      </c>
      <c r="E134" s="234" t="s">
        <v>81</v>
      </c>
      <c r="F134" s="235" t="s">
        <v>931</v>
      </c>
      <c r="G134" s="233"/>
      <c r="H134" s="236">
        <v>408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257</v>
      </c>
      <c r="AU134" s="242" t="s">
        <v>92</v>
      </c>
      <c r="AV134" s="13" t="s">
        <v>92</v>
      </c>
      <c r="AW134" s="13" t="s">
        <v>44</v>
      </c>
      <c r="AX134" s="13" t="s">
        <v>83</v>
      </c>
      <c r="AY134" s="242" t="s">
        <v>250</v>
      </c>
    </row>
    <row r="135" spans="2:65" s="12" customFormat="1">
      <c r="B135" s="220"/>
      <c r="C135" s="221"/>
      <c r="D135" s="222" t="s">
        <v>257</v>
      </c>
      <c r="E135" s="223" t="s">
        <v>81</v>
      </c>
      <c r="F135" s="224" t="s">
        <v>325</v>
      </c>
      <c r="G135" s="221"/>
      <c r="H135" s="225" t="s">
        <v>81</v>
      </c>
      <c r="I135" s="226"/>
      <c r="J135" s="221"/>
      <c r="K135" s="221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257</v>
      </c>
      <c r="AU135" s="231" t="s">
        <v>92</v>
      </c>
      <c r="AV135" s="12" t="s">
        <v>45</v>
      </c>
      <c r="AW135" s="12" t="s">
        <v>44</v>
      </c>
      <c r="AX135" s="12" t="s">
        <v>83</v>
      </c>
      <c r="AY135" s="231" t="s">
        <v>250</v>
      </c>
    </row>
    <row r="136" spans="2:65" s="13" customFormat="1">
      <c r="B136" s="232"/>
      <c r="C136" s="233"/>
      <c r="D136" s="222" t="s">
        <v>257</v>
      </c>
      <c r="E136" s="234" t="s">
        <v>81</v>
      </c>
      <c r="F136" s="235" t="s">
        <v>952</v>
      </c>
      <c r="G136" s="233"/>
      <c r="H136" s="236">
        <v>-47.64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257</v>
      </c>
      <c r="AU136" s="242" t="s">
        <v>92</v>
      </c>
      <c r="AV136" s="13" t="s">
        <v>92</v>
      </c>
      <c r="AW136" s="13" t="s">
        <v>44</v>
      </c>
      <c r="AX136" s="13" t="s">
        <v>83</v>
      </c>
      <c r="AY136" s="242" t="s">
        <v>250</v>
      </c>
    </row>
    <row r="137" spans="2:65" s="15" customFormat="1">
      <c r="B137" s="254"/>
      <c r="C137" s="255"/>
      <c r="D137" s="256" t="s">
        <v>257</v>
      </c>
      <c r="E137" s="257" t="s">
        <v>81</v>
      </c>
      <c r="F137" s="258" t="s">
        <v>273</v>
      </c>
      <c r="G137" s="255"/>
      <c r="H137" s="259">
        <v>360.36</v>
      </c>
      <c r="I137" s="260"/>
      <c r="J137" s="255"/>
      <c r="K137" s="255"/>
      <c r="L137" s="261"/>
      <c r="M137" s="262"/>
      <c r="N137" s="263"/>
      <c r="O137" s="263"/>
      <c r="P137" s="263"/>
      <c r="Q137" s="263"/>
      <c r="R137" s="263"/>
      <c r="S137" s="263"/>
      <c r="T137" s="264"/>
      <c r="AT137" s="265" t="s">
        <v>257</v>
      </c>
      <c r="AU137" s="265" t="s">
        <v>92</v>
      </c>
      <c r="AV137" s="15" t="s">
        <v>128</v>
      </c>
      <c r="AW137" s="15" t="s">
        <v>44</v>
      </c>
      <c r="AX137" s="15" t="s">
        <v>45</v>
      </c>
      <c r="AY137" s="265" t="s">
        <v>250</v>
      </c>
    </row>
    <row r="138" spans="2:65" s="1" customFormat="1" ht="22.5" customHeight="1">
      <c r="B138" s="43"/>
      <c r="C138" s="208" t="s">
        <v>128</v>
      </c>
      <c r="D138" s="208" t="s">
        <v>252</v>
      </c>
      <c r="E138" s="209" t="s">
        <v>328</v>
      </c>
      <c r="F138" s="210" t="s">
        <v>329</v>
      </c>
      <c r="G138" s="211" t="s">
        <v>276</v>
      </c>
      <c r="H138" s="212">
        <v>7</v>
      </c>
      <c r="I138" s="213"/>
      <c r="J138" s="214">
        <f>ROUND(I138*H138,2)</f>
        <v>0</v>
      </c>
      <c r="K138" s="210" t="s">
        <v>277</v>
      </c>
      <c r="L138" s="63"/>
      <c r="M138" s="215" t="s">
        <v>81</v>
      </c>
      <c r="N138" s="216" t="s">
        <v>53</v>
      </c>
      <c r="O138" s="44"/>
      <c r="P138" s="217">
        <f>O138*H138</f>
        <v>0</v>
      </c>
      <c r="Q138" s="217">
        <v>0</v>
      </c>
      <c r="R138" s="217">
        <f>Q138*H138</f>
        <v>0</v>
      </c>
      <c r="S138" s="217">
        <v>0</v>
      </c>
      <c r="T138" s="218">
        <f>S138*H138</f>
        <v>0</v>
      </c>
      <c r="AR138" s="25" t="s">
        <v>128</v>
      </c>
      <c r="AT138" s="25" t="s">
        <v>252</v>
      </c>
      <c r="AU138" s="25" t="s">
        <v>92</v>
      </c>
      <c r="AY138" s="25" t="s">
        <v>250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5" t="s">
        <v>45</v>
      </c>
      <c r="BK138" s="219">
        <f>ROUND(I138*H138,2)</f>
        <v>0</v>
      </c>
      <c r="BL138" s="25" t="s">
        <v>128</v>
      </c>
      <c r="BM138" s="25" t="s">
        <v>330</v>
      </c>
    </row>
    <row r="139" spans="2:65" s="12" customFormat="1">
      <c r="B139" s="220"/>
      <c r="C139" s="221"/>
      <c r="D139" s="222" t="s">
        <v>257</v>
      </c>
      <c r="E139" s="223" t="s">
        <v>81</v>
      </c>
      <c r="F139" s="224" t="s">
        <v>953</v>
      </c>
      <c r="G139" s="221"/>
      <c r="H139" s="225" t="s">
        <v>81</v>
      </c>
      <c r="I139" s="226"/>
      <c r="J139" s="221"/>
      <c r="K139" s="221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257</v>
      </c>
      <c r="AU139" s="231" t="s">
        <v>92</v>
      </c>
      <c r="AV139" s="12" t="s">
        <v>45</v>
      </c>
      <c r="AW139" s="12" t="s">
        <v>44</v>
      </c>
      <c r="AX139" s="12" t="s">
        <v>83</v>
      </c>
      <c r="AY139" s="231" t="s">
        <v>250</v>
      </c>
    </row>
    <row r="140" spans="2:65" s="12" customFormat="1">
      <c r="B140" s="220"/>
      <c r="C140" s="221"/>
      <c r="D140" s="222" t="s">
        <v>257</v>
      </c>
      <c r="E140" s="223" t="s">
        <v>81</v>
      </c>
      <c r="F140" s="224" t="s">
        <v>332</v>
      </c>
      <c r="G140" s="221"/>
      <c r="H140" s="225" t="s">
        <v>81</v>
      </c>
      <c r="I140" s="226"/>
      <c r="J140" s="221"/>
      <c r="K140" s="221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257</v>
      </c>
      <c r="AU140" s="231" t="s">
        <v>92</v>
      </c>
      <c r="AV140" s="12" t="s">
        <v>45</v>
      </c>
      <c r="AW140" s="12" t="s">
        <v>44</v>
      </c>
      <c r="AX140" s="12" t="s">
        <v>83</v>
      </c>
      <c r="AY140" s="231" t="s">
        <v>250</v>
      </c>
    </row>
    <row r="141" spans="2:65" s="13" customFormat="1">
      <c r="B141" s="232"/>
      <c r="C141" s="233"/>
      <c r="D141" s="222" t="s">
        <v>257</v>
      </c>
      <c r="E141" s="234" t="s">
        <v>81</v>
      </c>
      <c r="F141" s="235" t="s">
        <v>954</v>
      </c>
      <c r="G141" s="233"/>
      <c r="H141" s="236">
        <v>7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AT141" s="242" t="s">
        <v>257</v>
      </c>
      <c r="AU141" s="242" t="s">
        <v>92</v>
      </c>
      <c r="AV141" s="13" t="s">
        <v>92</v>
      </c>
      <c r="AW141" s="13" t="s">
        <v>44</v>
      </c>
      <c r="AX141" s="13" t="s">
        <v>83</v>
      </c>
      <c r="AY141" s="242" t="s">
        <v>250</v>
      </c>
    </row>
    <row r="142" spans="2:65" s="14" customFormat="1">
      <c r="B142" s="243"/>
      <c r="C142" s="244"/>
      <c r="D142" s="222" t="s">
        <v>257</v>
      </c>
      <c r="E142" s="245" t="s">
        <v>81</v>
      </c>
      <c r="F142" s="246" t="s">
        <v>272</v>
      </c>
      <c r="G142" s="244"/>
      <c r="H142" s="247">
        <v>7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AT142" s="253" t="s">
        <v>257</v>
      </c>
      <c r="AU142" s="253" t="s">
        <v>92</v>
      </c>
      <c r="AV142" s="14" t="s">
        <v>100</v>
      </c>
      <c r="AW142" s="14" t="s">
        <v>44</v>
      </c>
      <c r="AX142" s="14" t="s">
        <v>83</v>
      </c>
      <c r="AY142" s="253" t="s">
        <v>250</v>
      </c>
    </row>
    <row r="143" spans="2:65" s="15" customFormat="1">
      <c r="B143" s="254"/>
      <c r="C143" s="255"/>
      <c r="D143" s="256" t="s">
        <v>257</v>
      </c>
      <c r="E143" s="257" t="s">
        <v>916</v>
      </c>
      <c r="F143" s="258" t="s">
        <v>339</v>
      </c>
      <c r="G143" s="255"/>
      <c r="H143" s="259">
        <v>7</v>
      </c>
      <c r="I143" s="260"/>
      <c r="J143" s="255"/>
      <c r="K143" s="255"/>
      <c r="L143" s="261"/>
      <c r="M143" s="262"/>
      <c r="N143" s="263"/>
      <c r="O143" s="263"/>
      <c r="P143" s="263"/>
      <c r="Q143" s="263"/>
      <c r="R143" s="263"/>
      <c r="S143" s="263"/>
      <c r="T143" s="264"/>
      <c r="AT143" s="265" t="s">
        <v>257</v>
      </c>
      <c r="AU143" s="265" t="s">
        <v>92</v>
      </c>
      <c r="AV143" s="15" t="s">
        <v>128</v>
      </c>
      <c r="AW143" s="15" t="s">
        <v>44</v>
      </c>
      <c r="AX143" s="15" t="s">
        <v>45</v>
      </c>
      <c r="AY143" s="265" t="s">
        <v>250</v>
      </c>
    </row>
    <row r="144" spans="2:65" s="1" customFormat="1" ht="22.5" customHeight="1">
      <c r="B144" s="43"/>
      <c r="C144" s="208" t="s">
        <v>304</v>
      </c>
      <c r="D144" s="208" t="s">
        <v>252</v>
      </c>
      <c r="E144" s="209" t="s">
        <v>341</v>
      </c>
      <c r="F144" s="210" t="s">
        <v>342</v>
      </c>
      <c r="G144" s="211" t="s">
        <v>276</v>
      </c>
      <c r="H144" s="212">
        <v>3.5</v>
      </c>
      <c r="I144" s="213"/>
      <c r="J144" s="214">
        <f>ROUND(I144*H144,2)</f>
        <v>0</v>
      </c>
      <c r="K144" s="210" t="s">
        <v>277</v>
      </c>
      <c r="L144" s="63"/>
      <c r="M144" s="215" t="s">
        <v>81</v>
      </c>
      <c r="N144" s="216" t="s">
        <v>53</v>
      </c>
      <c r="O144" s="44"/>
      <c r="P144" s="217">
        <f>O144*H144</f>
        <v>0</v>
      </c>
      <c r="Q144" s="217">
        <v>0</v>
      </c>
      <c r="R144" s="217">
        <f>Q144*H144</f>
        <v>0</v>
      </c>
      <c r="S144" s="217">
        <v>0</v>
      </c>
      <c r="T144" s="218">
        <f>S144*H144</f>
        <v>0</v>
      </c>
      <c r="AR144" s="25" t="s">
        <v>128</v>
      </c>
      <c r="AT144" s="25" t="s">
        <v>252</v>
      </c>
      <c r="AU144" s="25" t="s">
        <v>92</v>
      </c>
      <c r="AY144" s="25" t="s">
        <v>250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5" t="s">
        <v>45</v>
      </c>
      <c r="BK144" s="219">
        <f>ROUND(I144*H144,2)</f>
        <v>0</v>
      </c>
      <c r="BL144" s="25" t="s">
        <v>128</v>
      </c>
      <c r="BM144" s="25" t="s">
        <v>343</v>
      </c>
    </row>
    <row r="145" spans="2:65" s="13" customFormat="1">
      <c r="B145" s="232"/>
      <c r="C145" s="233"/>
      <c r="D145" s="256" t="s">
        <v>257</v>
      </c>
      <c r="E145" s="269" t="s">
        <v>81</v>
      </c>
      <c r="F145" s="270" t="s">
        <v>955</v>
      </c>
      <c r="G145" s="233"/>
      <c r="H145" s="271">
        <v>3.5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257</v>
      </c>
      <c r="AU145" s="242" t="s">
        <v>92</v>
      </c>
      <c r="AV145" s="13" t="s">
        <v>92</v>
      </c>
      <c r="AW145" s="13" t="s">
        <v>44</v>
      </c>
      <c r="AX145" s="13" t="s">
        <v>45</v>
      </c>
      <c r="AY145" s="242" t="s">
        <v>250</v>
      </c>
    </row>
    <row r="146" spans="2:65" s="1" customFormat="1" ht="22.5" customHeight="1">
      <c r="B146" s="43"/>
      <c r="C146" s="208" t="s">
        <v>193</v>
      </c>
      <c r="D146" s="208" t="s">
        <v>252</v>
      </c>
      <c r="E146" s="209" t="s">
        <v>392</v>
      </c>
      <c r="F146" s="210" t="s">
        <v>393</v>
      </c>
      <c r="G146" s="211" t="s">
        <v>276</v>
      </c>
      <c r="H146" s="212">
        <v>95.28</v>
      </c>
      <c r="I146" s="213"/>
      <c r="J146" s="214">
        <f>ROUND(I146*H146,2)</f>
        <v>0</v>
      </c>
      <c r="K146" s="210" t="s">
        <v>277</v>
      </c>
      <c r="L146" s="63"/>
      <c r="M146" s="215" t="s">
        <v>81</v>
      </c>
      <c r="N146" s="216" t="s">
        <v>53</v>
      </c>
      <c r="O146" s="44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AR146" s="25" t="s">
        <v>128</v>
      </c>
      <c r="AT146" s="25" t="s">
        <v>252</v>
      </c>
      <c r="AU146" s="25" t="s">
        <v>92</v>
      </c>
      <c r="AY146" s="25" t="s">
        <v>250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5" t="s">
        <v>45</v>
      </c>
      <c r="BK146" s="219">
        <f>ROUND(I146*H146,2)</f>
        <v>0</v>
      </c>
      <c r="BL146" s="25" t="s">
        <v>128</v>
      </c>
      <c r="BM146" s="25" t="s">
        <v>394</v>
      </c>
    </row>
    <row r="147" spans="2:65" s="12" customFormat="1">
      <c r="B147" s="220"/>
      <c r="C147" s="221"/>
      <c r="D147" s="222" t="s">
        <v>257</v>
      </c>
      <c r="E147" s="223" t="s">
        <v>81</v>
      </c>
      <c r="F147" s="224" t="s">
        <v>395</v>
      </c>
      <c r="G147" s="221"/>
      <c r="H147" s="225" t="s">
        <v>81</v>
      </c>
      <c r="I147" s="226"/>
      <c r="J147" s="221"/>
      <c r="K147" s="221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257</v>
      </c>
      <c r="AU147" s="231" t="s">
        <v>92</v>
      </c>
      <c r="AV147" s="12" t="s">
        <v>45</v>
      </c>
      <c r="AW147" s="12" t="s">
        <v>44</v>
      </c>
      <c r="AX147" s="12" t="s">
        <v>83</v>
      </c>
      <c r="AY147" s="231" t="s">
        <v>250</v>
      </c>
    </row>
    <row r="148" spans="2:65" s="12" customFormat="1">
      <c r="B148" s="220"/>
      <c r="C148" s="221"/>
      <c r="D148" s="222" t="s">
        <v>257</v>
      </c>
      <c r="E148" s="223" t="s">
        <v>81</v>
      </c>
      <c r="F148" s="224" t="s">
        <v>396</v>
      </c>
      <c r="G148" s="221"/>
      <c r="H148" s="225" t="s">
        <v>81</v>
      </c>
      <c r="I148" s="226"/>
      <c r="J148" s="221"/>
      <c r="K148" s="221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257</v>
      </c>
      <c r="AU148" s="231" t="s">
        <v>92</v>
      </c>
      <c r="AV148" s="12" t="s">
        <v>45</v>
      </c>
      <c r="AW148" s="12" t="s">
        <v>44</v>
      </c>
      <c r="AX148" s="12" t="s">
        <v>83</v>
      </c>
      <c r="AY148" s="231" t="s">
        <v>250</v>
      </c>
    </row>
    <row r="149" spans="2:65" s="13" customFormat="1">
      <c r="B149" s="232"/>
      <c r="C149" s="233"/>
      <c r="D149" s="222" t="s">
        <v>257</v>
      </c>
      <c r="E149" s="234" t="s">
        <v>81</v>
      </c>
      <c r="F149" s="235" t="s">
        <v>916</v>
      </c>
      <c r="G149" s="233"/>
      <c r="H149" s="236">
        <v>7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257</v>
      </c>
      <c r="AU149" s="242" t="s">
        <v>92</v>
      </c>
      <c r="AV149" s="13" t="s">
        <v>92</v>
      </c>
      <c r="AW149" s="13" t="s">
        <v>44</v>
      </c>
      <c r="AX149" s="13" t="s">
        <v>83</v>
      </c>
      <c r="AY149" s="242" t="s">
        <v>250</v>
      </c>
    </row>
    <row r="150" spans="2:65" s="12" customFormat="1">
      <c r="B150" s="220"/>
      <c r="C150" s="221"/>
      <c r="D150" s="222" t="s">
        <v>257</v>
      </c>
      <c r="E150" s="223" t="s">
        <v>81</v>
      </c>
      <c r="F150" s="224" t="s">
        <v>956</v>
      </c>
      <c r="G150" s="221"/>
      <c r="H150" s="225" t="s">
        <v>81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257</v>
      </c>
      <c r="AU150" s="231" t="s">
        <v>92</v>
      </c>
      <c r="AV150" s="12" t="s">
        <v>45</v>
      </c>
      <c r="AW150" s="12" t="s">
        <v>44</v>
      </c>
      <c r="AX150" s="12" t="s">
        <v>83</v>
      </c>
      <c r="AY150" s="231" t="s">
        <v>250</v>
      </c>
    </row>
    <row r="151" spans="2:65" s="13" customFormat="1">
      <c r="B151" s="232"/>
      <c r="C151" s="233"/>
      <c r="D151" s="222" t="s">
        <v>257</v>
      </c>
      <c r="E151" s="234" t="s">
        <v>81</v>
      </c>
      <c r="F151" s="235" t="s">
        <v>957</v>
      </c>
      <c r="G151" s="233"/>
      <c r="H151" s="236">
        <v>40.64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257</v>
      </c>
      <c r="AU151" s="242" t="s">
        <v>92</v>
      </c>
      <c r="AV151" s="13" t="s">
        <v>92</v>
      </c>
      <c r="AW151" s="13" t="s">
        <v>44</v>
      </c>
      <c r="AX151" s="13" t="s">
        <v>83</v>
      </c>
      <c r="AY151" s="242" t="s">
        <v>250</v>
      </c>
    </row>
    <row r="152" spans="2:65" s="14" customFormat="1">
      <c r="B152" s="243"/>
      <c r="C152" s="244"/>
      <c r="D152" s="222" t="s">
        <v>257</v>
      </c>
      <c r="E152" s="245" t="s">
        <v>921</v>
      </c>
      <c r="F152" s="246" t="s">
        <v>399</v>
      </c>
      <c r="G152" s="244"/>
      <c r="H152" s="247">
        <v>47.64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AT152" s="253" t="s">
        <v>257</v>
      </c>
      <c r="AU152" s="253" t="s">
        <v>92</v>
      </c>
      <c r="AV152" s="14" t="s">
        <v>100</v>
      </c>
      <c r="AW152" s="14" t="s">
        <v>44</v>
      </c>
      <c r="AX152" s="14" t="s">
        <v>83</v>
      </c>
      <c r="AY152" s="253" t="s">
        <v>250</v>
      </c>
    </row>
    <row r="153" spans="2:65" s="12" customFormat="1">
      <c r="B153" s="220"/>
      <c r="C153" s="221"/>
      <c r="D153" s="222" t="s">
        <v>257</v>
      </c>
      <c r="E153" s="223" t="s">
        <v>81</v>
      </c>
      <c r="F153" s="224" t="s">
        <v>391</v>
      </c>
      <c r="G153" s="221"/>
      <c r="H153" s="225" t="s">
        <v>81</v>
      </c>
      <c r="I153" s="226"/>
      <c r="J153" s="221"/>
      <c r="K153" s="221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257</v>
      </c>
      <c r="AU153" s="231" t="s">
        <v>92</v>
      </c>
      <c r="AV153" s="12" t="s">
        <v>45</v>
      </c>
      <c r="AW153" s="12" t="s">
        <v>44</v>
      </c>
      <c r="AX153" s="12" t="s">
        <v>83</v>
      </c>
      <c r="AY153" s="231" t="s">
        <v>250</v>
      </c>
    </row>
    <row r="154" spans="2:65" s="12" customFormat="1">
      <c r="B154" s="220"/>
      <c r="C154" s="221"/>
      <c r="D154" s="222" t="s">
        <v>257</v>
      </c>
      <c r="E154" s="223" t="s">
        <v>81</v>
      </c>
      <c r="F154" s="224" t="s">
        <v>958</v>
      </c>
      <c r="G154" s="221"/>
      <c r="H154" s="225" t="s">
        <v>81</v>
      </c>
      <c r="I154" s="226"/>
      <c r="J154" s="221"/>
      <c r="K154" s="221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257</v>
      </c>
      <c r="AU154" s="231" t="s">
        <v>92</v>
      </c>
      <c r="AV154" s="12" t="s">
        <v>45</v>
      </c>
      <c r="AW154" s="12" t="s">
        <v>44</v>
      </c>
      <c r="AX154" s="12" t="s">
        <v>83</v>
      </c>
      <c r="AY154" s="231" t="s">
        <v>250</v>
      </c>
    </row>
    <row r="155" spans="2:65" s="12" customFormat="1">
      <c r="B155" s="220"/>
      <c r="C155" s="221"/>
      <c r="D155" s="222" t="s">
        <v>257</v>
      </c>
      <c r="E155" s="223" t="s">
        <v>81</v>
      </c>
      <c r="F155" s="224" t="s">
        <v>959</v>
      </c>
      <c r="G155" s="221"/>
      <c r="H155" s="225" t="s">
        <v>81</v>
      </c>
      <c r="I155" s="226"/>
      <c r="J155" s="221"/>
      <c r="K155" s="221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257</v>
      </c>
      <c r="AU155" s="231" t="s">
        <v>92</v>
      </c>
      <c r="AV155" s="12" t="s">
        <v>45</v>
      </c>
      <c r="AW155" s="12" t="s">
        <v>44</v>
      </c>
      <c r="AX155" s="12" t="s">
        <v>83</v>
      </c>
      <c r="AY155" s="231" t="s">
        <v>250</v>
      </c>
    </row>
    <row r="156" spans="2:65" s="13" customFormat="1">
      <c r="B156" s="232"/>
      <c r="C156" s="233"/>
      <c r="D156" s="222" t="s">
        <v>257</v>
      </c>
      <c r="E156" s="234" t="s">
        <v>81</v>
      </c>
      <c r="F156" s="235" t="s">
        <v>921</v>
      </c>
      <c r="G156" s="233"/>
      <c r="H156" s="236">
        <v>47.64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257</v>
      </c>
      <c r="AU156" s="242" t="s">
        <v>92</v>
      </c>
      <c r="AV156" s="13" t="s">
        <v>92</v>
      </c>
      <c r="AW156" s="13" t="s">
        <v>44</v>
      </c>
      <c r="AX156" s="13" t="s">
        <v>83</v>
      </c>
      <c r="AY156" s="242" t="s">
        <v>250</v>
      </c>
    </row>
    <row r="157" spans="2:65" s="14" customFormat="1">
      <c r="B157" s="243"/>
      <c r="C157" s="244"/>
      <c r="D157" s="222" t="s">
        <v>257</v>
      </c>
      <c r="E157" s="245" t="s">
        <v>919</v>
      </c>
      <c r="F157" s="246" t="s">
        <v>960</v>
      </c>
      <c r="G157" s="244"/>
      <c r="H157" s="247">
        <v>47.64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AT157" s="253" t="s">
        <v>257</v>
      </c>
      <c r="AU157" s="253" t="s">
        <v>92</v>
      </c>
      <c r="AV157" s="14" t="s">
        <v>100</v>
      </c>
      <c r="AW157" s="14" t="s">
        <v>44</v>
      </c>
      <c r="AX157" s="14" t="s">
        <v>83</v>
      </c>
      <c r="AY157" s="253" t="s">
        <v>250</v>
      </c>
    </row>
    <row r="158" spans="2:65" s="15" customFormat="1">
      <c r="B158" s="254"/>
      <c r="C158" s="255"/>
      <c r="D158" s="256" t="s">
        <v>257</v>
      </c>
      <c r="E158" s="257" t="s">
        <v>81</v>
      </c>
      <c r="F158" s="258" t="s">
        <v>273</v>
      </c>
      <c r="G158" s="255"/>
      <c r="H158" s="259">
        <v>95.28</v>
      </c>
      <c r="I158" s="260"/>
      <c r="J158" s="255"/>
      <c r="K158" s="255"/>
      <c r="L158" s="261"/>
      <c r="M158" s="262"/>
      <c r="N158" s="263"/>
      <c r="O158" s="263"/>
      <c r="P158" s="263"/>
      <c r="Q158" s="263"/>
      <c r="R158" s="263"/>
      <c r="S158" s="263"/>
      <c r="T158" s="264"/>
      <c r="AT158" s="265" t="s">
        <v>257</v>
      </c>
      <c r="AU158" s="265" t="s">
        <v>92</v>
      </c>
      <c r="AV158" s="15" t="s">
        <v>128</v>
      </c>
      <c r="AW158" s="15" t="s">
        <v>44</v>
      </c>
      <c r="AX158" s="15" t="s">
        <v>45</v>
      </c>
      <c r="AY158" s="265" t="s">
        <v>250</v>
      </c>
    </row>
    <row r="159" spans="2:65" s="1" customFormat="1" ht="22.5" customHeight="1">
      <c r="B159" s="43"/>
      <c r="C159" s="208" t="s">
        <v>327</v>
      </c>
      <c r="D159" s="208" t="s">
        <v>252</v>
      </c>
      <c r="E159" s="209" t="s">
        <v>961</v>
      </c>
      <c r="F159" s="210" t="s">
        <v>962</v>
      </c>
      <c r="G159" s="211" t="s">
        <v>276</v>
      </c>
      <c r="H159" s="212">
        <v>360.36</v>
      </c>
      <c r="I159" s="213"/>
      <c r="J159" s="214">
        <f>ROUND(I159*H159,2)</f>
        <v>0</v>
      </c>
      <c r="K159" s="210" t="s">
        <v>277</v>
      </c>
      <c r="L159" s="63"/>
      <c r="M159" s="215" t="s">
        <v>81</v>
      </c>
      <c r="N159" s="216" t="s">
        <v>53</v>
      </c>
      <c r="O159" s="44"/>
      <c r="P159" s="217">
        <f>O159*H159</f>
        <v>0</v>
      </c>
      <c r="Q159" s="217">
        <v>0</v>
      </c>
      <c r="R159" s="217">
        <f>Q159*H159</f>
        <v>0</v>
      </c>
      <c r="S159" s="217">
        <v>0</v>
      </c>
      <c r="T159" s="218">
        <f>S159*H159</f>
        <v>0</v>
      </c>
      <c r="AR159" s="25" t="s">
        <v>128</v>
      </c>
      <c r="AT159" s="25" t="s">
        <v>252</v>
      </c>
      <c r="AU159" s="25" t="s">
        <v>92</v>
      </c>
      <c r="AY159" s="25" t="s">
        <v>250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5" t="s">
        <v>45</v>
      </c>
      <c r="BK159" s="219">
        <f>ROUND(I159*H159,2)</f>
        <v>0</v>
      </c>
      <c r="BL159" s="25" t="s">
        <v>128</v>
      </c>
      <c r="BM159" s="25" t="s">
        <v>409</v>
      </c>
    </row>
    <row r="160" spans="2:65" s="12" customFormat="1">
      <c r="B160" s="220"/>
      <c r="C160" s="221"/>
      <c r="D160" s="222" t="s">
        <v>257</v>
      </c>
      <c r="E160" s="223" t="s">
        <v>81</v>
      </c>
      <c r="F160" s="224" t="s">
        <v>963</v>
      </c>
      <c r="G160" s="221"/>
      <c r="H160" s="225" t="s">
        <v>81</v>
      </c>
      <c r="I160" s="226"/>
      <c r="J160" s="221"/>
      <c r="K160" s="221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257</v>
      </c>
      <c r="AU160" s="231" t="s">
        <v>92</v>
      </c>
      <c r="AV160" s="12" t="s">
        <v>45</v>
      </c>
      <c r="AW160" s="12" t="s">
        <v>44</v>
      </c>
      <c r="AX160" s="12" t="s">
        <v>83</v>
      </c>
      <c r="AY160" s="231" t="s">
        <v>250</v>
      </c>
    </row>
    <row r="161" spans="2:65" s="12" customFormat="1">
      <c r="B161" s="220"/>
      <c r="C161" s="221"/>
      <c r="D161" s="222" t="s">
        <v>257</v>
      </c>
      <c r="E161" s="223" t="s">
        <v>81</v>
      </c>
      <c r="F161" s="224" t="s">
        <v>324</v>
      </c>
      <c r="G161" s="221"/>
      <c r="H161" s="225" t="s">
        <v>81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257</v>
      </c>
      <c r="AU161" s="231" t="s">
        <v>92</v>
      </c>
      <c r="AV161" s="12" t="s">
        <v>45</v>
      </c>
      <c r="AW161" s="12" t="s">
        <v>44</v>
      </c>
      <c r="AX161" s="12" t="s">
        <v>83</v>
      </c>
      <c r="AY161" s="231" t="s">
        <v>250</v>
      </c>
    </row>
    <row r="162" spans="2:65" s="13" customFormat="1">
      <c r="B162" s="232"/>
      <c r="C162" s="233"/>
      <c r="D162" s="222" t="s">
        <v>257</v>
      </c>
      <c r="E162" s="234" t="s">
        <v>81</v>
      </c>
      <c r="F162" s="235" t="s">
        <v>931</v>
      </c>
      <c r="G162" s="233"/>
      <c r="H162" s="236">
        <v>408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257</v>
      </c>
      <c r="AU162" s="242" t="s">
        <v>92</v>
      </c>
      <c r="AV162" s="13" t="s">
        <v>92</v>
      </c>
      <c r="AW162" s="13" t="s">
        <v>44</v>
      </c>
      <c r="AX162" s="13" t="s">
        <v>83</v>
      </c>
      <c r="AY162" s="242" t="s">
        <v>250</v>
      </c>
    </row>
    <row r="163" spans="2:65" s="12" customFormat="1">
      <c r="B163" s="220"/>
      <c r="C163" s="221"/>
      <c r="D163" s="222" t="s">
        <v>257</v>
      </c>
      <c r="E163" s="223" t="s">
        <v>81</v>
      </c>
      <c r="F163" s="224" t="s">
        <v>325</v>
      </c>
      <c r="G163" s="221"/>
      <c r="H163" s="225" t="s">
        <v>81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257</v>
      </c>
      <c r="AU163" s="231" t="s">
        <v>92</v>
      </c>
      <c r="AV163" s="12" t="s">
        <v>45</v>
      </c>
      <c r="AW163" s="12" t="s">
        <v>44</v>
      </c>
      <c r="AX163" s="12" t="s">
        <v>83</v>
      </c>
      <c r="AY163" s="231" t="s">
        <v>250</v>
      </c>
    </row>
    <row r="164" spans="2:65" s="13" customFormat="1">
      <c r="B164" s="232"/>
      <c r="C164" s="233"/>
      <c r="D164" s="222" t="s">
        <v>257</v>
      </c>
      <c r="E164" s="234" t="s">
        <v>81</v>
      </c>
      <c r="F164" s="235" t="s">
        <v>952</v>
      </c>
      <c r="G164" s="233"/>
      <c r="H164" s="236">
        <v>-47.64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257</v>
      </c>
      <c r="AU164" s="242" t="s">
        <v>92</v>
      </c>
      <c r="AV164" s="13" t="s">
        <v>92</v>
      </c>
      <c r="AW164" s="13" t="s">
        <v>44</v>
      </c>
      <c r="AX164" s="13" t="s">
        <v>83</v>
      </c>
      <c r="AY164" s="242" t="s">
        <v>250</v>
      </c>
    </row>
    <row r="165" spans="2:65" s="15" customFormat="1">
      <c r="B165" s="254"/>
      <c r="C165" s="255"/>
      <c r="D165" s="256" t="s">
        <v>257</v>
      </c>
      <c r="E165" s="257" t="s">
        <v>81</v>
      </c>
      <c r="F165" s="258" t="s">
        <v>273</v>
      </c>
      <c r="G165" s="255"/>
      <c r="H165" s="259">
        <v>360.36</v>
      </c>
      <c r="I165" s="260"/>
      <c r="J165" s="255"/>
      <c r="K165" s="255"/>
      <c r="L165" s="261"/>
      <c r="M165" s="262"/>
      <c r="N165" s="263"/>
      <c r="O165" s="263"/>
      <c r="P165" s="263"/>
      <c r="Q165" s="263"/>
      <c r="R165" s="263"/>
      <c r="S165" s="263"/>
      <c r="T165" s="264"/>
      <c r="AT165" s="265" t="s">
        <v>257</v>
      </c>
      <c r="AU165" s="265" t="s">
        <v>92</v>
      </c>
      <c r="AV165" s="15" t="s">
        <v>128</v>
      </c>
      <c r="AW165" s="15" t="s">
        <v>44</v>
      </c>
      <c r="AX165" s="15" t="s">
        <v>45</v>
      </c>
      <c r="AY165" s="265" t="s">
        <v>250</v>
      </c>
    </row>
    <row r="166" spans="2:65" s="1" customFormat="1" ht="22.5" customHeight="1">
      <c r="B166" s="43"/>
      <c r="C166" s="208" t="s">
        <v>340</v>
      </c>
      <c r="D166" s="208" t="s">
        <v>252</v>
      </c>
      <c r="E166" s="209" t="s">
        <v>412</v>
      </c>
      <c r="F166" s="210" t="s">
        <v>413</v>
      </c>
      <c r="G166" s="211" t="s">
        <v>276</v>
      </c>
      <c r="H166" s="212">
        <v>11.91</v>
      </c>
      <c r="I166" s="213"/>
      <c r="J166" s="214">
        <f>ROUND(I166*H166,2)</f>
        <v>0</v>
      </c>
      <c r="K166" s="210" t="s">
        <v>277</v>
      </c>
      <c r="L166" s="63"/>
      <c r="M166" s="215" t="s">
        <v>81</v>
      </c>
      <c r="N166" s="216" t="s">
        <v>53</v>
      </c>
      <c r="O166" s="44"/>
      <c r="P166" s="217">
        <f>O166*H166</f>
        <v>0</v>
      </c>
      <c r="Q166" s="217">
        <v>0</v>
      </c>
      <c r="R166" s="217">
        <f>Q166*H166</f>
        <v>0</v>
      </c>
      <c r="S166" s="217">
        <v>0</v>
      </c>
      <c r="T166" s="218">
        <f>S166*H166</f>
        <v>0</v>
      </c>
      <c r="AR166" s="25" t="s">
        <v>128</v>
      </c>
      <c r="AT166" s="25" t="s">
        <v>252</v>
      </c>
      <c r="AU166" s="25" t="s">
        <v>92</v>
      </c>
      <c r="AY166" s="25" t="s">
        <v>250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5" t="s">
        <v>45</v>
      </c>
      <c r="BK166" s="219">
        <f>ROUND(I166*H166,2)</f>
        <v>0</v>
      </c>
      <c r="BL166" s="25" t="s">
        <v>128</v>
      </c>
      <c r="BM166" s="25" t="s">
        <v>414</v>
      </c>
    </row>
    <row r="167" spans="2:65" s="12" customFormat="1">
      <c r="B167" s="220"/>
      <c r="C167" s="221"/>
      <c r="D167" s="222" t="s">
        <v>257</v>
      </c>
      <c r="E167" s="223" t="s">
        <v>81</v>
      </c>
      <c r="F167" s="224" t="s">
        <v>415</v>
      </c>
      <c r="G167" s="221"/>
      <c r="H167" s="225" t="s">
        <v>81</v>
      </c>
      <c r="I167" s="226"/>
      <c r="J167" s="221"/>
      <c r="K167" s="221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257</v>
      </c>
      <c r="AU167" s="231" t="s">
        <v>92</v>
      </c>
      <c r="AV167" s="12" t="s">
        <v>45</v>
      </c>
      <c r="AW167" s="12" t="s">
        <v>44</v>
      </c>
      <c r="AX167" s="12" t="s">
        <v>83</v>
      </c>
      <c r="AY167" s="231" t="s">
        <v>250</v>
      </c>
    </row>
    <row r="168" spans="2:65" s="12" customFormat="1">
      <c r="B168" s="220"/>
      <c r="C168" s="221"/>
      <c r="D168" s="222" t="s">
        <v>257</v>
      </c>
      <c r="E168" s="223" t="s">
        <v>81</v>
      </c>
      <c r="F168" s="224" t="s">
        <v>418</v>
      </c>
      <c r="G168" s="221"/>
      <c r="H168" s="225" t="s">
        <v>81</v>
      </c>
      <c r="I168" s="226"/>
      <c r="J168" s="221"/>
      <c r="K168" s="221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257</v>
      </c>
      <c r="AU168" s="231" t="s">
        <v>92</v>
      </c>
      <c r="AV168" s="12" t="s">
        <v>45</v>
      </c>
      <c r="AW168" s="12" t="s">
        <v>44</v>
      </c>
      <c r="AX168" s="12" t="s">
        <v>83</v>
      </c>
      <c r="AY168" s="231" t="s">
        <v>250</v>
      </c>
    </row>
    <row r="169" spans="2:65" s="13" customFormat="1">
      <c r="B169" s="232"/>
      <c r="C169" s="233"/>
      <c r="D169" s="222" t="s">
        <v>257</v>
      </c>
      <c r="E169" s="234" t="s">
        <v>81</v>
      </c>
      <c r="F169" s="235" t="s">
        <v>964</v>
      </c>
      <c r="G169" s="233"/>
      <c r="H169" s="236">
        <v>11.91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257</v>
      </c>
      <c r="AU169" s="242" t="s">
        <v>92</v>
      </c>
      <c r="AV169" s="13" t="s">
        <v>92</v>
      </c>
      <c r="AW169" s="13" t="s">
        <v>44</v>
      </c>
      <c r="AX169" s="13" t="s">
        <v>83</v>
      </c>
      <c r="AY169" s="242" t="s">
        <v>250</v>
      </c>
    </row>
    <row r="170" spans="2:65" s="15" customFormat="1">
      <c r="B170" s="254"/>
      <c r="C170" s="255"/>
      <c r="D170" s="256" t="s">
        <v>257</v>
      </c>
      <c r="E170" s="257" t="s">
        <v>917</v>
      </c>
      <c r="F170" s="258" t="s">
        <v>273</v>
      </c>
      <c r="G170" s="255"/>
      <c r="H170" s="259">
        <v>11.91</v>
      </c>
      <c r="I170" s="260"/>
      <c r="J170" s="255"/>
      <c r="K170" s="255"/>
      <c r="L170" s="261"/>
      <c r="M170" s="262"/>
      <c r="N170" s="263"/>
      <c r="O170" s="263"/>
      <c r="P170" s="263"/>
      <c r="Q170" s="263"/>
      <c r="R170" s="263"/>
      <c r="S170" s="263"/>
      <c r="T170" s="264"/>
      <c r="AT170" s="265" t="s">
        <v>257</v>
      </c>
      <c r="AU170" s="265" t="s">
        <v>92</v>
      </c>
      <c r="AV170" s="15" t="s">
        <v>128</v>
      </c>
      <c r="AW170" s="15" t="s">
        <v>44</v>
      </c>
      <c r="AX170" s="15" t="s">
        <v>45</v>
      </c>
      <c r="AY170" s="265" t="s">
        <v>250</v>
      </c>
    </row>
    <row r="171" spans="2:65" s="1" customFormat="1" ht="22.5" customHeight="1">
      <c r="B171" s="43"/>
      <c r="C171" s="208" t="s">
        <v>215</v>
      </c>
      <c r="D171" s="208" t="s">
        <v>252</v>
      </c>
      <c r="E171" s="209" t="s">
        <v>965</v>
      </c>
      <c r="F171" s="210" t="s">
        <v>966</v>
      </c>
      <c r="G171" s="211" t="s">
        <v>276</v>
      </c>
      <c r="H171" s="212">
        <v>47.64</v>
      </c>
      <c r="I171" s="213"/>
      <c r="J171" s="214">
        <f>ROUND(I171*H171,2)</f>
        <v>0</v>
      </c>
      <c r="K171" s="210" t="s">
        <v>277</v>
      </c>
      <c r="L171" s="63"/>
      <c r="M171" s="215" t="s">
        <v>81</v>
      </c>
      <c r="N171" s="216" t="s">
        <v>53</v>
      </c>
      <c r="O171" s="44"/>
      <c r="P171" s="217">
        <f>O171*H171</f>
        <v>0</v>
      </c>
      <c r="Q171" s="217">
        <v>0</v>
      </c>
      <c r="R171" s="217">
        <f>Q171*H171</f>
        <v>0</v>
      </c>
      <c r="S171" s="217">
        <v>0</v>
      </c>
      <c r="T171" s="218">
        <f>S171*H171</f>
        <v>0</v>
      </c>
      <c r="AR171" s="25" t="s">
        <v>128</v>
      </c>
      <c r="AT171" s="25" t="s">
        <v>252</v>
      </c>
      <c r="AU171" s="25" t="s">
        <v>92</v>
      </c>
      <c r="AY171" s="25" t="s">
        <v>250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5" t="s">
        <v>45</v>
      </c>
      <c r="BK171" s="219">
        <f>ROUND(I171*H171,2)</f>
        <v>0</v>
      </c>
      <c r="BL171" s="25" t="s">
        <v>128</v>
      </c>
      <c r="BM171" s="25" t="s">
        <v>389</v>
      </c>
    </row>
    <row r="172" spans="2:65" s="12" customFormat="1">
      <c r="B172" s="220"/>
      <c r="C172" s="221"/>
      <c r="D172" s="222" t="s">
        <v>257</v>
      </c>
      <c r="E172" s="223" t="s">
        <v>81</v>
      </c>
      <c r="F172" s="224" t="s">
        <v>391</v>
      </c>
      <c r="G172" s="221"/>
      <c r="H172" s="225" t="s">
        <v>81</v>
      </c>
      <c r="I172" s="226"/>
      <c r="J172" s="221"/>
      <c r="K172" s="221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257</v>
      </c>
      <c r="AU172" s="231" t="s">
        <v>92</v>
      </c>
      <c r="AV172" s="12" t="s">
        <v>45</v>
      </c>
      <c r="AW172" s="12" t="s">
        <v>44</v>
      </c>
      <c r="AX172" s="12" t="s">
        <v>83</v>
      </c>
      <c r="AY172" s="231" t="s">
        <v>250</v>
      </c>
    </row>
    <row r="173" spans="2:65" s="13" customFormat="1">
      <c r="B173" s="232"/>
      <c r="C173" s="233"/>
      <c r="D173" s="256" t="s">
        <v>257</v>
      </c>
      <c r="E173" s="269" t="s">
        <v>81</v>
      </c>
      <c r="F173" s="270" t="s">
        <v>919</v>
      </c>
      <c r="G173" s="233"/>
      <c r="H173" s="271">
        <v>47.64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AT173" s="242" t="s">
        <v>257</v>
      </c>
      <c r="AU173" s="242" t="s">
        <v>92</v>
      </c>
      <c r="AV173" s="13" t="s">
        <v>92</v>
      </c>
      <c r="AW173" s="13" t="s">
        <v>44</v>
      </c>
      <c r="AX173" s="13" t="s">
        <v>45</v>
      </c>
      <c r="AY173" s="242" t="s">
        <v>250</v>
      </c>
    </row>
    <row r="174" spans="2:65" s="1" customFormat="1" ht="22.5" customHeight="1">
      <c r="B174" s="43"/>
      <c r="C174" s="208" t="s">
        <v>352</v>
      </c>
      <c r="D174" s="208" t="s">
        <v>252</v>
      </c>
      <c r="E174" s="209" t="s">
        <v>421</v>
      </c>
      <c r="F174" s="210" t="s">
        <v>422</v>
      </c>
      <c r="G174" s="211" t="s">
        <v>276</v>
      </c>
      <c r="H174" s="212">
        <v>408</v>
      </c>
      <c r="I174" s="213"/>
      <c r="J174" s="214">
        <f>ROUND(I174*H174,2)</f>
        <v>0</v>
      </c>
      <c r="K174" s="210" t="s">
        <v>277</v>
      </c>
      <c r="L174" s="63"/>
      <c r="M174" s="215" t="s">
        <v>81</v>
      </c>
      <c r="N174" s="216" t="s">
        <v>53</v>
      </c>
      <c r="O174" s="44"/>
      <c r="P174" s="217">
        <f>O174*H174</f>
        <v>0</v>
      </c>
      <c r="Q174" s="217">
        <v>0</v>
      </c>
      <c r="R174" s="217">
        <f>Q174*H174</f>
        <v>0</v>
      </c>
      <c r="S174" s="217">
        <v>0</v>
      </c>
      <c r="T174" s="218">
        <f>S174*H174</f>
        <v>0</v>
      </c>
      <c r="AR174" s="25" t="s">
        <v>128</v>
      </c>
      <c r="AT174" s="25" t="s">
        <v>252</v>
      </c>
      <c r="AU174" s="25" t="s">
        <v>92</v>
      </c>
      <c r="AY174" s="25" t="s">
        <v>250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5" t="s">
        <v>45</v>
      </c>
      <c r="BK174" s="219">
        <f>ROUND(I174*H174,2)</f>
        <v>0</v>
      </c>
      <c r="BL174" s="25" t="s">
        <v>128</v>
      </c>
      <c r="BM174" s="25" t="s">
        <v>423</v>
      </c>
    </row>
    <row r="175" spans="2:65" s="12" customFormat="1">
      <c r="B175" s="220"/>
      <c r="C175" s="221"/>
      <c r="D175" s="222" t="s">
        <v>257</v>
      </c>
      <c r="E175" s="223" t="s">
        <v>81</v>
      </c>
      <c r="F175" s="224" t="s">
        <v>967</v>
      </c>
      <c r="G175" s="221"/>
      <c r="H175" s="225" t="s">
        <v>81</v>
      </c>
      <c r="I175" s="226"/>
      <c r="J175" s="221"/>
      <c r="K175" s="221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257</v>
      </c>
      <c r="AU175" s="231" t="s">
        <v>92</v>
      </c>
      <c r="AV175" s="12" t="s">
        <v>45</v>
      </c>
      <c r="AW175" s="12" t="s">
        <v>44</v>
      </c>
      <c r="AX175" s="12" t="s">
        <v>83</v>
      </c>
      <c r="AY175" s="231" t="s">
        <v>250</v>
      </c>
    </row>
    <row r="176" spans="2:65" s="12" customFormat="1">
      <c r="B176" s="220"/>
      <c r="C176" s="221"/>
      <c r="D176" s="222" t="s">
        <v>257</v>
      </c>
      <c r="E176" s="223" t="s">
        <v>81</v>
      </c>
      <c r="F176" s="224" t="s">
        <v>322</v>
      </c>
      <c r="G176" s="221"/>
      <c r="H176" s="225" t="s">
        <v>81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257</v>
      </c>
      <c r="AU176" s="231" t="s">
        <v>92</v>
      </c>
      <c r="AV176" s="12" t="s">
        <v>45</v>
      </c>
      <c r="AW176" s="12" t="s">
        <v>44</v>
      </c>
      <c r="AX176" s="12" t="s">
        <v>83</v>
      </c>
      <c r="AY176" s="231" t="s">
        <v>250</v>
      </c>
    </row>
    <row r="177" spans="2:65" s="13" customFormat="1">
      <c r="B177" s="232"/>
      <c r="C177" s="233"/>
      <c r="D177" s="222" t="s">
        <v>257</v>
      </c>
      <c r="E177" s="234" t="s">
        <v>81</v>
      </c>
      <c r="F177" s="235" t="s">
        <v>968</v>
      </c>
      <c r="G177" s="233"/>
      <c r="H177" s="236">
        <v>408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257</v>
      </c>
      <c r="AU177" s="242" t="s">
        <v>92</v>
      </c>
      <c r="AV177" s="13" t="s">
        <v>92</v>
      </c>
      <c r="AW177" s="13" t="s">
        <v>44</v>
      </c>
      <c r="AX177" s="13" t="s">
        <v>83</v>
      </c>
      <c r="AY177" s="242" t="s">
        <v>250</v>
      </c>
    </row>
    <row r="178" spans="2:65" s="14" customFormat="1">
      <c r="B178" s="243"/>
      <c r="C178" s="244"/>
      <c r="D178" s="256" t="s">
        <v>257</v>
      </c>
      <c r="E178" s="266" t="s">
        <v>931</v>
      </c>
      <c r="F178" s="267" t="s">
        <v>272</v>
      </c>
      <c r="G178" s="244"/>
      <c r="H178" s="268">
        <v>408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AT178" s="253" t="s">
        <v>257</v>
      </c>
      <c r="AU178" s="253" t="s">
        <v>92</v>
      </c>
      <c r="AV178" s="14" t="s">
        <v>100</v>
      </c>
      <c r="AW178" s="14" t="s">
        <v>44</v>
      </c>
      <c r="AX178" s="14" t="s">
        <v>45</v>
      </c>
      <c r="AY178" s="253" t="s">
        <v>250</v>
      </c>
    </row>
    <row r="179" spans="2:65" s="1" customFormat="1" ht="22.5" customHeight="1">
      <c r="B179" s="43"/>
      <c r="C179" s="208" t="s">
        <v>358</v>
      </c>
      <c r="D179" s="208" t="s">
        <v>252</v>
      </c>
      <c r="E179" s="209" t="s">
        <v>427</v>
      </c>
      <c r="F179" s="210" t="s">
        <v>428</v>
      </c>
      <c r="G179" s="211" t="s">
        <v>276</v>
      </c>
      <c r="H179" s="212">
        <v>11.91</v>
      </c>
      <c r="I179" s="213"/>
      <c r="J179" s="214">
        <f>ROUND(I179*H179,2)</f>
        <v>0</v>
      </c>
      <c r="K179" s="210" t="s">
        <v>277</v>
      </c>
      <c r="L179" s="63"/>
      <c r="M179" s="215" t="s">
        <v>81</v>
      </c>
      <c r="N179" s="216" t="s">
        <v>53</v>
      </c>
      <c r="O179" s="44"/>
      <c r="P179" s="217">
        <f>O179*H179</f>
        <v>0</v>
      </c>
      <c r="Q179" s="217">
        <v>0</v>
      </c>
      <c r="R179" s="217">
        <f>Q179*H179</f>
        <v>0</v>
      </c>
      <c r="S179" s="217">
        <v>0</v>
      </c>
      <c r="T179" s="218">
        <f>S179*H179</f>
        <v>0</v>
      </c>
      <c r="AR179" s="25" t="s">
        <v>128</v>
      </c>
      <c r="AT179" s="25" t="s">
        <v>252</v>
      </c>
      <c r="AU179" s="25" t="s">
        <v>92</v>
      </c>
      <c r="AY179" s="25" t="s">
        <v>250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5" t="s">
        <v>45</v>
      </c>
      <c r="BK179" s="219">
        <f>ROUND(I179*H179,2)</f>
        <v>0</v>
      </c>
      <c r="BL179" s="25" t="s">
        <v>128</v>
      </c>
      <c r="BM179" s="25" t="s">
        <v>429</v>
      </c>
    </row>
    <row r="180" spans="2:65" s="13" customFormat="1">
      <c r="B180" s="232"/>
      <c r="C180" s="233"/>
      <c r="D180" s="256" t="s">
        <v>257</v>
      </c>
      <c r="E180" s="269" t="s">
        <v>81</v>
      </c>
      <c r="F180" s="270" t="s">
        <v>917</v>
      </c>
      <c r="G180" s="233"/>
      <c r="H180" s="271">
        <v>11.91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257</v>
      </c>
      <c r="AU180" s="242" t="s">
        <v>92</v>
      </c>
      <c r="AV180" s="13" t="s">
        <v>92</v>
      </c>
      <c r="AW180" s="13" t="s">
        <v>44</v>
      </c>
      <c r="AX180" s="13" t="s">
        <v>45</v>
      </c>
      <c r="AY180" s="242" t="s">
        <v>250</v>
      </c>
    </row>
    <row r="181" spans="2:65" s="1" customFormat="1" ht="22.5" customHeight="1">
      <c r="B181" s="43"/>
      <c r="C181" s="208" t="s">
        <v>369</v>
      </c>
      <c r="D181" s="208" t="s">
        <v>252</v>
      </c>
      <c r="E181" s="209" t="s">
        <v>430</v>
      </c>
      <c r="F181" s="210" t="s">
        <v>431</v>
      </c>
      <c r="G181" s="211" t="s">
        <v>276</v>
      </c>
      <c r="H181" s="212">
        <v>763.09</v>
      </c>
      <c r="I181" s="213"/>
      <c r="J181" s="214">
        <f>ROUND(I181*H181,2)</f>
        <v>0</v>
      </c>
      <c r="K181" s="210" t="s">
        <v>277</v>
      </c>
      <c r="L181" s="63"/>
      <c r="M181" s="215" t="s">
        <v>81</v>
      </c>
      <c r="N181" s="216" t="s">
        <v>53</v>
      </c>
      <c r="O181" s="44"/>
      <c r="P181" s="217">
        <f>O181*H181</f>
        <v>0</v>
      </c>
      <c r="Q181" s="217">
        <v>0</v>
      </c>
      <c r="R181" s="217">
        <f>Q181*H181</f>
        <v>0</v>
      </c>
      <c r="S181" s="217">
        <v>0</v>
      </c>
      <c r="T181" s="218">
        <f>S181*H181</f>
        <v>0</v>
      </c>
      <c r="AR181" s="25" t="s">
        <v>128</v>
      </c>
      <c r="AT181" s="25" t="s">
        <v>252</v>
      </c>
      <c r="AU181" s="25" t="s">
        <v>92</v>
      </c>
      <c r="AY181" s="25" t="s">
        <v>250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5" t="s">
        <v>45</v>
      </c>
      <c r="BK181" s="219">
        <f>ROUND(I181*H181,2)</f>
        <v>0</v>
      </c>
      <c r="BL181" s="25" t="s">
        <v>128</v>
      </c>
      <c r="BM181" s="25" t="s">
        <v>432</v>
      </c>
    </row>
    <row r="182" spans="2:65" s="12" customFormat="1">
      <c r="B182" s="220"/>
      <c r="C182" s="221"/>
      <c r="D182" s="222" t="s">
        <v>257</v>
      </c>
      <c r="E182" s="223" t="s">
        <v>81</v>
      </c>
      <c r="F182" s="224" t="s">
        <v>969</v>
      </c>
      <c r="G182" s="221"/>
      <c r="H182" s="225" t="s">
        <v>81</v>
      </c>
      <c r="I182" s="226"/>
      <c r="J182" s="221"/>
      <c r="K182" s="221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257</v>
      </c>
      <c r="AU182" s="231" t="s">
        <v>92</v>
      </c>
      <c r="AV182" s="12" t="s">
        <v>45</v>
      </c>
      <c r="AW182" s="12" t="s">
        <v>44</v>
      </c>
      <c r="AX182" s="12" t="s">
        <v>83</v>
      </c>
      <c r="AY182" s="231" t="s">
        <v>250</v>
      </c>
    </row>
    <row r="183" spans="2:65" s="13" customFormat="1">
      <c r="B183" s="232"/>
      <c r="C183" s="233"/>
      <c r="D183" s="222" t="s">
        <v>257</v>
      </c>
      <c r="E183" s="234" t="s">
        <v>81</v>
      </c>
      <c r="F183" s="235" t="s">
        <v>947</v>
      </c>
      <c r="G183" s="233"/>
      <c r="H183" s="236">
        <v>854.4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AT183" s="242" t="s">
        <v>257</v>
      </c>
      <c r="AU183" s="242" t="s">
        <v>92</v>
      </c>
      <c r="AV183" s="13" t="s">
        <v>92</v>
      </c>
      <c r="AW183" s="13" t="s">
        <v>44</v>
      </c>
      <c r="AX183" s="13" t="s">
        <v>83</v>
      </c>
      <c r="AY183" s="242" t="s">
        <v>250</v>
      </c>
    </row>
    <row r="184" spans="2:65" s="12" customFormat="1">
      <c r="B184" s="220"/>
      <c r="C184" s="221"/>
      <c r="D184" s="222" t="s">
        <v>257</v>
      </c>
      <c r="E184" s="223" t="s">
        <v>81</v>
      </c>
      <c r="F184" s="224" t="s">
        <v>310</v>
      </c>
      <c r="G184" s="221"/>
      <c r="H184" s="225" t="s">
        <v>81</v>
      </c>
      <c r="I184" s="226"/>
      <c r="J184" s="221"/>
      <c r="K184" s="221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257</v>
      </c>
      <c r="AU184" s="231" t="s">
        <v>92</v>
      </c>
      <c r="AV184" s="12" t="s">
        <v>45</v>
      </c>
      <c r="AW184" s="12" t="s">
        <v>44</v>
      </c>
      <c r="AX184" s="12" t="s">
        <v>83</v>
      </c>
      <c r="AY184" s="231" t="s">
        <v>250</v>
      </c>
    </row>
    <row r="185" spans="2:65" s="12" customFormat="1">
      <c r="B185" s="220"/>
      <c r="C185" s="221"/>
      <c r="D185" s="222" t="s">
        <v>257</v>
      </c>
      <c r="E185" s="223" t="s">
        <v>81</v>
      </c>
      <c r="F185" s="224" t="s">
        <v>296</v>
      </c>
      <c r="G185" s="221"/>
      <c r="H185" s="225" t="s">
        <v>81</v>
      </c>
      <c r="I185" s="226"/>
      <c r="J185" s="221"/>
      <c r="K185" s="221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257</v>
      </c>
      <c r="AU185" s="231" t="s">
        <v>92</v>
      </c>
      <c r="AV185" s="12" t="s">
        <v>45</v>
      </c>
      <c r="AW185" s="12" t="s">
        <v>44</v>
      </c>
      <c r="AX185" s="12" t="s">
        <v>83</v>
      </c>
      <c r="AY185" s="231" t="s">
        <v>250</v>
      </c>
    </row>
    <row r="186" spans="2:65" s="13" customFormat="1">
      <c r="B186" s="232"/>
      <c r="C186" s="233"/>
      <c r="D186" s="222" t="s">
        <v>257</v>
      </c>
      <c r="E186" s="234" t="s">
        <v>81</v>
      </c>
      <c r="F186" s="235" t="s">
        <v>948</v>
      </c>
      <c r="G186" s="233"/>
      <c r="H186" s="236">
        <v>-79.400000000000006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257</v>
      </c>
      <c r="AU186" s="242" t="s">
        <v>92</v>
      </c>
      <c r="AV186" s="13" t="s">
        <v>92</v>
      </c>
      <c r="AW186" s="13" t="s">
        <v>44</v>
      </c>
      <c r="AX186" s="13" t="s">
        <v>83</v>
      </c>
      <c r="AY186" s="242" t="s">
        <v>250</v>
      </c>
    </row>
    <row r="187" spans="2:65" s="13" customFormat="1">
      <c r="B187" s="232"/>
      <c r="C187" s="233"/>
      <c r="D187" s="222" t="s">
        <v>257</v>
      </c>
      <c r="E187" s="234" t="s">
        <v>81</v>
      </c>
      <c r="F187" s="235" t="s">
        <v>970</v>
      </c>
      <c r="G187" s="233"/>
      <c r="H187" s="236">
        <v>-11.91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AT187" s="242" t="s">
        <v>257</v>
      </c>
      <c r="AU187" s="242" t="s">
        <v>92</v>
      </c>
      <c r="AV187" s="13" t="s">
        <v>92</v>
      </c>
      <c r="AW187" s="13" t="s">
        <v>44</v>
      </c>
      <c r="AX187" s="13" t="s">
        <v>83</v>
      </c>
      <c r="AY187" s="242" t="s">
        <v>250</v>
      </c>
    </row>
    <row r="188" spans="2:65" s="15" customFormat="1">
      <c r="B188" s="254"/>
      <c r="C188" s="255"/>
      <c r="D188" s="256" t="s">
        <v>257</v>
      </c>
      <c r="E188" s="257" t="s">
        <v>81</v>
      </c>
      <c r="F188" s="258" t="s">
        <v>435</v>
      </c>
      <c r="G188" s="255"/>
      <c r="H188" s="259">
        <v>763.09</v>
      </c>
      <c r="I188" s="260"/>
      <c r="J188" s="255"/>
      <c r="K188" s="255"/>
      <c r="L188" s="261"/>
      <c r="M188" s="262"/>
      <c r="N188" s="263"/>
      <c r="O188" s="263"/>
      <c r="P188" s="263"/>
      <c r="Q188" s="263"/>
      <c r="R188" s="263"/>
      <c r="S188" s="263"/>
      <c r="T188" s="264"/>
      <c r="AT188" s="265" t="s">
        <v>257</v>
      </c>
      <c r="AU188" s="265" t="s">
        <v>92</v>
      </c>
      <c r="AV188" s="15" t="s">
        <v>128</v>
      </c>
      <c r="AW188" s="15" t="s">
        <v>44</v>
      </c>
      <c r="AX188" s="15" t="s">
        <v>45</v>
      </c>
      <c r="AY188" s="265" t="s">
        <v>250</v>
      </c>
    </row>
    <row r="189" spans="2:65" s="1" customFormat="1" ht="31.5" customHeight="1">
      <c r="B189" s="43"/>
      <c r="C189" s="208" t="s">
        <v>374</v>
      </c>
      <c r="D189" s="208" t="s">
        <v>252</v>
      </c>
      <c r="E189" s="209" t="s">
        <v>454</v>
      </c>
      <c r="F189" s="210" t="s">
        <v>455</v>
      </c>
      <c r="G189" s="211" t="s">
        <v>255</v>
      </c>
      <c r="H189" s="212">
        <v>646</v>
      </c>
      <c r="I189" s="213"/>
      <c r="J189" s="214">
        <f>ROUND(I189*H189,2)</f>
        <v>0</v>
      </c>
      <c r="K189" s="210" t="s">
        <v>277</v>
      </c>
      <c r="L189" s="63"/>
      <c r="M189" s="215" t="s">
        <v>81</v>
      </c>
      <c r="N189" s="216" t="s">
        <v>53</v>
      </c>
      <c r="O189" s="44"/>
      <c r="P189" s="217">
        <f>O189*H189</f>
        <v>0</v>
      </c>
      <c r="Q189" s="217">
        <v>0</v>
      </c>
      <c r="R189" s="217">
        <f>Q189*H189</f>
        <v>0</v>
      </c>
      <c r="S189" s="217">
        <v>0</v>
      </c>
      <c r="T189" s="218">
        <f>S189*H189</f>
        <v>0</v>
      </c>
      <c r="AR189" s="25" t="s">
        <v>128</v>
      </c>
      <c r="AT189" s="25" t="s">
        <v>252</v>
      </c>
      <c r="AU189" s="25" t="s">
        <v>92</v>
      </c>
      <c r="AY189" s="25" t="s">
        <v>250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5" t="s">
        <v>45</v>
      </c>
      <c r="BK189" s="219">
        <f>ROUND(I189*H189,2)</f>
        <v>0</v>
      </c>
      <c r="BL189" s="25" t="s">
        <v>128</v>
      </c>
      <c r="BM189" s="25" t="s">
        <v>456</v>
      </c>
    </row>
    <row r="190" spans="2:65" s="12" customFormat="1">
      <c r="B190" s="220"/>
      <c r="C190" s="221"/>
      <c r="D190" s="222" t="s">
        <v>257</v>
      </c>
      <c r="E190" s="223" t="s">
        <v>81</v>
      </c>
      <c r="F190" s="224" t="s">
        <v>971</v>
      </c>
      <c r="G190" s="221"/>
      <c r="H190" s="225" t="s">
        <v>81</v>
      </c>
      <c r="I190" s="226"/>
      <c r="J190" s="221"/>
      <c r="K190" s="221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257</v>
      </c>
      <c r="AU190" s="231" t="s">
        <v>92</v>
      </c>
      <c r="AV190" s="12" t="s">
        <v>45</v>
      </c>
      <c r="AW190" s="12" t="s">
        <v>44</v>
      </c>
      <c r="AX190" s="12" t="s">
        <v>83</v>
      </c>
      <c r="AY190" s="231" t="s">
        <v>250</v>
      </c>
    </row>
    <row r="191" spans="2:65" s="12" customFormat="1">
      <c r="B191" s="220"/>
      <c r="C191" s="221"/>
      <c r="D191" s="222" t="s">
        <v>257</v>
      </c>
      <c r="E191" s="223" t="s">
        <v>81</v>
      </c>
      <c r="F191" s="224" t="s">
        <v>458</v>
      </c>
      <c r="G191" s="221"/>
      <c r="H191" s="225" t="s">
        <v>81</v>
      </c>
      <c r="I191" s="226"/>
      <c r="J191" s="221"/>
      <c r="K191" s="221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257</v>
      </c>
      <c r="AU191" s="231" t="s">
        <v>92</v>
      </c>
      <c r="AV191" s="12" t="s">
        <v>45</v>
      </c>
      <c r="AW191" s="12" t="s">
        <v>44</v>
      </c>
      <c r="AX191" s="12" t="s">
        <v>83</v>
      </c>
      <c r="AY191" s="231" t="s">
        <v>250</v>
      </c>
    </row>
    <row r="192" spans="2:65" s="13" customFormat="1">
      <c r="B192" s="232"/>
      <c r="C192" s="233"/>
      <c r="D192" s="256" t="s">
        <v>257</v>
      </c>
      <c r="E192" s="269" t="s">
        <v>81</v>
      </c>
      <c r="F192" s="270" t="s">
        <v>972</v>
      </c>
      <c r="G192" s="233"/>
      <c r="H192" s="271">
        <v>646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AT192" s="242" t="s">
        <v>257</v>
      </c>
      <c r="AU192" s="242" t="s">
        <v>92</v>
      </c>
      <c r="AV192" s="13" t="s">
        <v>92</v>
      </c>
      <c r="AW192" s="13" t="s">
        <v>44</v>
      </c>
      <c r="AX192" s="13" t="s">
        <v>45</v>
      </c>
      <c r="AY192" s="242" t="s">
        <v>250</v>
      </c>
    </row>
    <row r="193" spans="2:65" s="1" customFormat="1" ht="22.5" customHeight="1">
      <c r="B193" s="43"/>
      <c r="C193" s="208" t="s">
        <v>381</v>
      </c>
      <c r="D193" s="208" t="s">
        <v>252</v>
      </c>
      <c r="E193" s="209" t="s">
        <v>461</v>
      </c>
      <c r="F193" s="210" t="s">
        <v>462</v>
      </c>
      <c r="G193" s="211" t="s">
        <v>255</v>
      </c>
      <c r="H193" s="212">
        <v>2608</v>
      </c>
      <c r="I193" s="213"/>
      <c r="J193" s="214">
        <f>ROUND(I193*H193,2)</f>
        <v>0</v>
      </c>
      <c r="K193" s="210" t="s">
        <v>277</v>
      </c>
      <c r="L193" s="63"/>
      <c r="M193" s="215" t="s">
        <v>81</v>
      </c>
      <c r="N193" s="216" t="s">
        <v>53</v>
      </c>
      <c r="O193" s="44"/>
      <c r="P193" s="217">
        <f>O193*H193</f>
        <v>0</v>
      </c>
      <c r="Q193" s="217">
        <v>0</v>
      </c>
      <c r="R193" s="217">
        <f>Q193*H193</f>
        <v>0</v>
      </c>
      <c r="S193" s="217">
        <v>0</v>
      </c>
      <c r="T193" s="218">
        <f>S193*H193</f>
        <v>0</v>
      </c>
      <c r="AR193" s="25" t="s">
        <v>128</v>
      </c>
      <c r="AT193" s="25" t="s">
        <v>252</v>
      </c>
      <c r="AU193" s="25" t="s">
        <v>92</v>
      </c>
      <c r="AY193" s="25" t="s">
        <v>250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5" t="s">
        <v>45</v>
      </c>
      <c r="BK193" s="219">
        <f>ROUND(I193*H193,2)</f>
        <v>0</v>
      </c>
      <c r="BL193" s="25" t="s">
        <v>128</v>
      </c>
      <c r="BM193" s="25" t="s">
        <v>463</v>
      </c>
    </row>
    <row r="194" spans="2:65" s="12" customFormat="1">
      <c r="B194" s="220"/>
      <c r="C194" s="221"/>
      <c r="D194" s="222" t="s">
        <v>257</v>
      </c>
      <c r="E194" s="223" t="s">
        <v>81</v>
      </c>
      <c r="F194" s="224" t="s">
        <v>973</v>
      </c>
      <c r="G194" s="221"/>
      <c r="H194" s="225" t="s">
        <v>81</v>
      </c>
      <c r="I194" s="226"/>
      <c r="J194" s="221"/>
      <c r="K194" s="221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257</v>
      </c>
      <c r="AU194" s="231" t="s">
        <v>92</v>
      </c>
      <c r="AV194" s="12" t="s">
        <v>45</v>
      </c>
      <c r="AW194" s="12" t="s">
        <v>44</v>
      </c>
      <c r="AX194" s="12" t="s">
        <v>83</v>
      </c>
      <c r="AY194" s="231" t="s">
        <v>250</v>
      </c>
    </row>
    <row r="195" spans="2:65" s="12" customFormat="1">
      <c r="B195" s="220"/>
      <c r="C195" s="221"/>
      <c r="D195" s="222" t="s">
        <v>257</v>
      </c>
      <c r="E195" s="223" t="s">
        <v>81</v>
      </c>
      <c r="F195" s="224" t="s">
        <v>974</v>
      </c>
      <c r="G195" s="221"/>
      <c r="H195" s="225" t="s">
        <v>81</v>
      </c>
      <c r="I195" s="226"/>
      <c r="J195" s="221"/>
      <c r="K195" s="221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257</v>
      </c>
      <c r="AU195" s="231" t="s">
        <v>92</v>
      </c>
      <c r="AV195" s="12" t="s">
        <v>45</v>
      </c>
      <c r="AW195" s="12" t="s">
        <v>44</v>
      </c>
      <c r="AX195" s="12" t="s">
        <v>83</v>
      </c>
      <c r="AY195" s="231" t="s">
        <v>250</v>
      </c>
    </row>
    <row r="196" spans="2:65" s="13" customFormat="1">
      <c r="B196" s="232"/>
      <c r="C196" s="233"/>
      <c r="D196" s="222" t="s">
        <v>257</v>
      </c>
      <c r="E196" s="234" t="s">
        <v>81</v>
      </c>
      <c r="F196" s="235" t="s">
        <v>975</v>
      </c>
      <c r="G196" s="233"/>
      <c r="H196" s="236">
        <v>2608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AT196" s="242" t="s">
        <v>257</v>
      </c>
      <c r="AU196" s="242" t="s">
        <v>92</v>
      </c>
      <c r="AV196" s="13" t="s">
        <v>92</v>
      </c>
      <c r="AW196" s="13" t="s">
        <v>44</v>
      </c>
      <c r="AX196" s="13" t="s">
        <v>45</v>
      </c>
      <c r="AY196" s="242" t="s">
        <v>250</v>
      </c>
    </row>
    <row r="197" spans="2:65" s="11" customFormat="1" ht="29.85" customHeight="1">
      <c r="B197" s="191"/>
      <c r="C197" s="192"/>
      <c r="D197" s="205" t="s">
        <v>82</v>
      </c>
      <c r="E197" s="206" t="s">
        <v>386</v>
      </c>
      <c r="F197" s="206" t="s">
        <v>482</v>
      </c>
      <c r="G197" s="192"/>
      <c r="H197" s="192"/>
      <c r="I197" s="195"/>
      <c r="J197" s="207">
        <f>BK197</f>
        <v>0</v>
      </c>
      <c r="K197" s="192"/>
      <c r="L197" s="197"/>
      <c r="M197" s="198"/>
      <c r="N197" s="199"/>
      <c r="O197" s="199"/>
      <c r="P197" s="200">
        <f>SUM(P198:P263)</f>
        <v>0</v>
      </c>
      <c r="Q197" s="199"/>
      <c r="R197" s="200">
        <f>SUM(R198:R263)</f>
        <v>2.4535000000000001E-2</v>
      </c>
      <c r="S197" s="199"/>
      <c r="T197" s="201">
        <f>SUM(T198:T263)</f>
        <v>0</v>
      </c>
      <c r="AR197" s="202" t="s">
        <v>45</v>
      </c>
      <c r="AT197" s="203" t="s">
        <v>82</v>
      </c>
      <c r="AU197" s="203" t="s">
        <v>45</v>
      </c>
      <c r="AY197" s="202" t="s">
        <v>250</v>
      </c>
      <c r="BK197" s="204">
        <f>SUM(BK198:BK263)</f>
        <v>0</v>
      </c>
    </row>
    <row r="198" spans="2:65" s="1" customFormat="1" ht="22.5" customHeight="1">
      <c r="B198" s="43"/>
      <c r="C198" s="208" t="s">
        <v>10</v>
      </c>
      <c r="D198" s="208" t="s">
        <v>252</v>
      </c>
      <c r="E198" s="209" t="s">
        <v>392</v>
      </c>
      <c r="F198" s="210" t="s">
        <v>393</v>
      </c>
      <c r="G198" s="211" t="s">
        <v>276</v>
      </c>
      <c r="H198" s="212">
        <v>170.71</v>
      </c>
      <c r="I198" s="213"/>
      <c r="J198" s="214">
        <f>ROUND(I198*H198,2)</f>
        <v>0</v>
      </c>
      <c r="K198" s="210" t="s">
        <v>277</v>
      </c>
      <c r="L198" s="63"/>
      <c r="M198" s="215" t="s">
        <v>81</v>
      </c>
      <c r="N198" s="216" t="s">
        <v>53</v>
      </c>
      <c r="O198" s="44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AR198" s="25" t="s">
        <v>128</v>
      </c>
      <c r="AT198" s="25" t="s">
        <v>252</v>
      </c>
      <c r="AU198" s="25" t="s">
        <v>92</v>
      </c>
      <c r="AY198" s="25" t="s">
        <v>250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5" t="s">
        <v>45</v>
      </c>
      <c r="BK198" s="219">
        <f>ROUND(I198*H198,2)</f>
        <v>0</v>
      </c>
      <c r="BL198" s="25" t="s">
        <v>128</v>
      </c>
      <c r="BM198" s="25" t="s">
        <v>976</v>
      </c>
    </row>
    <row r="199" spans="2:65" s="12" customFormat="1">
      <c r="B199" s="220"/>
      <c r="C199" s="221"/>
      <c r="D199" s="222" t="s">
        <v>257</v>
      </c>
      <c r="E199" s="223" t="s">
        <v>81</v>
      </c>
      <c r="F199" s="224" t="s">
        <v>977</v>
      </c>
      <c r="G199" s="221"/>
      <c r="H199" s="225" t="s">
        <v>81</v>
      </c>
      <c r="I199" s="226"/>
      <c r="J199" s="221"/>
      <c r="K199" s="221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257</v>
      </c>
      <c r="AU199" s="231" t="s">
        <v>92</v>
      </c>
      <c r="AV199" s="12" t="s">
        <v>45</v>
      </c>
      <c r="AW199" s="12" t="s">
        <v>44</v>
      </c>
      <c r="AX199" s="12" t="s">
        <v>83</v>
      </c>
      <c r="AY199" s="231" t="s">
        <v>250</v>
      </c>
    </row>
    <row r="200" spans="2:65" s="12" customFormat="1">
      <c r="B200" s="220"/>
      <c r="C200" s="221"/>
      <c r="D200" s="222" t="s">
        <v>257</v>
      </c>
      <c r="E200" s="223" t="s">
        <v>81</v>
      </c>
      <c r="F200" s="224" t="s">
        <v>978</v>
      </c>
      <c r="G200" s="221"/>
      <c r="H200" s="225" t="s">
        <v>81</v>
      </c>
      <c r="I200" s="226"/>
      <c r="J200" s="221"/>
      <c r="K200" s="221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257</v>
      </c>
      <c r="AU200" s="231" t="s">
        <v>92</v>
      </c>
      <c r="AV200" s="12" t="s">
        <v>45</v>
      </c>
      <c r="AW200" s="12" t="s">
        <v>44</v>
      </c>
      <c r="AX200" s="12" t="s">
        <v>83</v>
      </c>
      <c r="AY200" s="231" t="s">
        <v>250</v>
      </c>
    </row>
    <row r="201" spans="2:65" s="12" customFormat="1">
      <c r="B201" s="220"/>
      <c r="C201" s="221"/>
      <c r="D201" s="222" t="s">
        <v>257</v>
      </c>
      <c r="E201" s="223" t="s">
        <v>81</v>
      </c>
      <c r="F201" s="224" t="s">
        <v>487</v>
      </c>
      <c r="G201" s="221"/>
      <c r="H201" s="225" t="s">
        <v>81</v>
      </c>
      <c r="I201" s="226"/>
      <c r="J201" s="221"/>
      <c r="K201" s="221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257</v>
      </c>
      <c r="AU201" s="231" t="s">
        <v>92</v>
      </c>
      <c r="AV201" s="12" t="s">
        <v>45</v>
      </c>
      <c r="AW201" s="12" t="s">
        <v>44</v>
      </c>
      <c r="AX201" s="12" t="s">
        <v>83</v>
      </c>
      <c r="AY201" s="231" t="s">
        <v>250</v>
      </c>
    </row>
    <row r="202" spans="2:65" s="13" customFormat="1">
      <c r="B202" s="232"/>
      <c r="C202" s="233"/>
      <c r="D202" s="222" t="s">
        <v>257</v>
      </c>
      <c r="E202" s="234" t="s">
        <v>81</v>
      </c>
      <c r="F202" s="235" t="s">
        <v>979</v>
      </c>
      <c r="G202" s="233"/>
      <c r="H202" s="236">
        <v>91.31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257</v>
      </c>
      <c r="AU202" s="242" t="s">
        <v>92</v>
      </c>
      <c r="AV202" s="13" t="s">
        <v>92</v>
      </c>
      <c r="AW202" s="13" t="s">
        <v>44</v>
      </c>
      <c r="AX202" s="13" t="s">
        <v>83</v>
      </c>
      <c r="AY202" s="242" t="s">
        <v>250</v>
      </c>
    </row>
    <row r="203" spans="2:65" s="14" customFormat="1">
      <c r="B203" s="243"/>
      <c r="C203" s="244"/>
      <c r="D203" s="222" t="s">
        <v>257</v>
      </c>
      <c r="E203" s="245" t="s">
        <v>81</v>
      </c>
      <c r="F203" s="246" t="s">
        <v>272</v>
      </c>
      <c r="G203" s="244"/>
      <c r="H203" s="247">
        <v>91.31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AT203" s="253" t="s">
        <v>257</v>
      </c>
      <c r="AU203" s="253" t="s">
        <v>92</v>
      </c>
      <c r="AV203" s="14" t="s">
        <v>100</v>
      </c>
      <c r="AW203" s="14" t="s">
        <v>44</v>
      </c>
      <c r="AX203" s="14" t="s">
        <v>83</v>
      </c>
      <c r="AY203" s="253" t="s">
        <v>250</v>
      </c>
    </row>
    <row r="204" spans="2:65" s="12" customFormat="1">
      <c r="B204" s="220"/>
      <c r="C204" s="221"/>
      <c r="D204" s="222" t="s">
        <v>257</v>
      </c>
      <c r="E204" s="223" t="s">
        <v>81</v>
      </c>
      <c r="F204" s="224" t="s">
        <v>980</v>
      </c>
      <c r="G204" s="221"/>
      <c r="H204" s="225" t="s">
        <v>81</v>
      </c>
      <c r="I204" s="226"/>
      <c r="J204" s="221"/>
      <c r="K204" s="221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257</v>
      </c>
      <c r="AU204" s="231" t="s">
        <v>92</v>
      </c>
      <c r="AV204" s="12" t="s">
        <v>45</v>
      </c>
      <c r="AW204" s="12" t="s">
        <v>44</v>
      </c>
      <c r="AX204" s="12" t="s">
        <v>83</v>
      </c>
      <c r="AY204" s="231" t="s">
        <v>250</v>
      </c>
    </row>
    <row r="205" spans="2:65" s="13" customFormat="1">
      <c r="B205" s="232"/>
      <c r="C205" s="233"/>
      <c r="D205" s="222" t="s">
        <v>257</v>
      </c>
      <c r="E205" s="234" t="s">
        <v>81</v>
      </c>
      <c r="F205" s="235" t="s">
        <v>944</v>
      </c>
      <c r="G205" s="233"/>
      <c r="H205" s="236">
        <v>79.400000000000006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AT205" s="242" t="s">
        <v>257</v>
      </c>
      <c r="AU205" s="242" t="s">
        <v>92</v>
      </c>
      <c r="AV205" s="13" t="s">
        <v>92</v>
      </c>
      <c r="AW205" s="13" t="s">
        <v>44</v>
      </c>
      <c r="AX205" s="13" t="s">
        <v>83</v>
      </c>
      <c r="AY205" s="242" t="s">
        <v>250</v>
      </c>
    </row>
    <row r="206" spans="2:65" s="12" customFormat="1">
      <c r="B206" s="220"/>
      <c r="C206" s="221"/>
      <c r="D206" s="222" t="s">
        <v>257</v>
      </c>
      <c r="E206" s="223" t="s">
        <v>81</v>
      </c>
      <c r="F206" s="224" t="s">
        <v>981</v>
      </c>
      <c r="G206" s="221"/>
      <c r="H206" s="225" t="s">
        <v>81</v>
      </c>
      <c r="I206" s="226"/>
      <c r="J206" s="221"/>
      <c r="K206" s="221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257</v>
      </c>
      <c r="AU206" s="231" t="s">
        <v>92</v>
      </c>
      <c r="AV206" s="12" t="s">
        <v>45</v>
      </c>
      <c r="AW206" s="12" t="s">
        <v>44</v>
      </c>
      <c r="AX206" s="12" t="s">
        <v>83</v>
      </c>
      <c r="AY206" s="231" t="s">
        <v>250</v>
      </c>
    </row>
    <row r="207" spans="2:65" s="12" customFormat="1">
      <c r="B207" s="220"/>
      <c r="C207" s="221"/>
      <c r="D207" s="222" t="s">
        <v>257</v>
      </c>
      <c r="E207" s="223" t="s">
        <v>81</v>
      </c>
      <c r="F207" s="224" t="s">
        <v>982</v>
      </c>
      <c r="G207" s="221"/>
      <c r="H207" s="225" t="s">
        <v>81</v>
      </c>
      <c r="I207" s="226"/>
      <c r="J207" s="221"/>
      <c r="K207" s="221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257</v>
      </c>
      <c r="AU207" s="231" t="s">
        <v>92</v>
      </c>
      <c r="AV207" s="12" t="s">
        <v>45</v>
      </c>
      <c r="AW207" s="12" t="s">
        <v>44</v>
      </c>
      <c r="AX207" s="12" t="s">
        <v>83</v>
      </c>
      <c r="AY207" s="231" t="s">
        <v>250</v>
      </c>
    </row>
    <row r="208" spans="2:65" s="13" customFormat="1">
      <c r="B208" s="232"/>
      <c r="C208" s="233"/>
      <c r="D208" s="222" t="s">
        <v>257</v>
      </c>
      <c r="E208" s="234" t="s">
        <v>81</v>
      </c>
      <c r="F208" s="235" t="s">
        <v>83</v>
      </c>
      <c r="G208" s="233"/>
      <c r="H208" s="236">
        <v>0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AT208" s="242" t="s">
        <v>257</v>
      </c>
      <c r="AU208" s="242" t="s">
        <v>92</v>
      </c>
      <c r="AV208" s="13" t="s">
        <v>92</v>
      </c>
      <c r="AW208" s="13" t="s">
        <v>44</v>
      </c>
      <c r="AX208" s="13" t="s">
        <v>83</v>
      </c>
      <c r="AY208" s="242" t="s">
        <v>250</v>
      </c>
    </row>
    <row r="209" spans="2:65" s="14" customFormat="1">
      <c r="B209" s="243"/>
      <c r="C209" s="244"/>
      <c r="D209" s="222" t="s">
        <v>257</v>
      </c>
      <c r="E209" s="245" t="s">
        <v>81</v>
      </c>
      <c r="F209" s="246" t="s">
        <v>272</v>
      </c>
      <c r="G209" s="244"/>
      <c r="H209" s="247">
        <v>79.400000000000006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AT209" s="253" t="s">
        <v>257</v>
      </c>
      <c r="AU209" s="253" t="s">
        <v>92</v>
      </c>
      <c r="AV209" s="14" t="s">
        <v>100</v>
      </c>
      <c r="AW209" s="14" t="s">
        <v>44</v>
      </c>
      <c r="AX209" s="14" t="s">
        <v>83</v>
      </c>
      <c r="AY209" s="253" t="s">
        <v>250</v>
      </c>
    </row>
    <row r="210" spans="2:65" s="15" customFormat="1">
      <c r="B210" s="254"/>
      <c r="C210" s="255"/>
      <c r="D210" s="256" t="s">
        <v>257</v>
      </c>
      <c r="E210" s="257" t="s">
        <v>81</v>
      </c>
      <c r="F210" s="258" t="s">
        <v>273</v>
      </c>
      <c r="G210" s="255"/>
      <c r="H210" s="259">
        <v>170.71</v>
      </c>
      <c r="I210" s="260"/>
      <c r="J210" s="255"/>
      <c r="K210" s="255"/>
      <c r="L210" s="261"/>
      <c r="M210" s="262"/>
      <c r="N210" s="263"/>
      <c r="O210" s="263"/>
      <c r="P210" s="263"/>
      <c r="Q210" s="263"/>
      <c r="R210" s="263"/>
      <c r="S210" s="263"/>
      <c r="T210" s="264"/>
      <c r="AT210" s="265" t="s">
        <v>257</v>
      </c>
      <c r="AU210" s="265" t="s">
        <v>92</v>
      </c>
      <c r="AV210" s="15" t="s">
        <v>128</v>
      </c>
      <c r="AW210" s="15" t="s">
        <v>44</v>
      </c>
      <c r="AX210" s="15" t="s">
        <v>45</v>
      </c>
      <c r="AY210" s="265" t="s">
        <v>250</v>
      </c>
    </row>
    <row r="211" spans="2:65" s="1" customFormat="1" ht="22.5" customHeight="1">
      <c r="B211" s="43"/>
      <c r="C211" s="208" t="s">
        <v>406</v>
      </c>
      <c r="D211" s="208" t="s">
        <v>252</v>
      </c>
      <c r="E211" s="209" t="s">
        <v>387</v>
      </c>
      <c r="F211" s="210" t="s">
        <v>388</v>
      </c>
      <c r="G211" s="211" t="s">
        <v>276</v>
      </c>
      <c r="H211" s="212">
        <v>182.62</v>
      </c>
      <c r="I211" s="213"/>
      <c r="J211" s="214">
        <f>ROUND(I211*H211,2)</f>
        <v>0</v>
      </c>
      <c r="K211" s="210" t="s">
        <v>277</v>
      </c>
      <c r="L211" s="63"/>
      <c r="M211" s="215" t="s">
        <v>81</v>
      </c>
      <c r="N211" s="216" t="s">
        <v>53</v>
      </c>
      <c r="O211" s="44"/>
      <c r="P211" s="217">
        <f>O211*H211</f>
        <v>0</v>
      </c>
      <c r="Q211" s="217">
        <v>0</v>
      </c>
      <c r="R211" s="217">
        <f>Q211*H211</f>
        <v>0</v>
      </c>
      <c r="S211" s="217">
        <v>0</v>
      </c>
      <c r="T211" s="218">
        <f>S211*H211</f>
        <v>0</v>
      </c>
      <c r="AR211" s="25" t="s">
        <v>128</v>
      </c>
      <c r="AT211" s="25" t="s">
        <v>252</v>
      </c>
      <c r="AU211" s="25" t="s">
        <v>92</v>
      </c>
      <c r="AY211" s="25" t="s">
        <v>250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5" t="s">
        <v>45</v>
      </c>
      <c r="BK211" s="219">
        <f>ROUND(I211*H211,2)</f>
        <v>0</v>
      </c>
      <c r="BL211" s="25" t="s">
        <v>128</v>
      </c>
      <c r="BM211" s="25" t="s">
        <v>983</v>
      </c>
    </row>
    <row r="212" spans="2:65" s="12" customFormat="1">
      <c r="B212" s="220"/>
      <c r="C212" s="221"/>
      <c r="D212" s="222" t="s">
        <v>257</v>
      </c>
      <c r="E212" s="223" t="s">
        <v>81</v>
      </c>
      <c r="F212" s="224" t="s">
        <v>984</v>
      </c>
      <c r="G212" s="221"/>
      <c r="H212" s="225" t="s">
        <v>81</v>
      </c>
      <c r="I212" s="226"/>
      <c r="J212" s="221"/>
      <c r="K212" s="221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257</v>
      </c>
      <c r="AU212" s="231" t="s">
        <v>92</v>
      </c>
      <c r="AV212" s="12" t="s">
        <v>45</v>
      </c>
      <c r="AW212" s="12" t="s">
        <v>44</v>
      </c>
      <c r="AX212" s="12" t="s">
        <v>83</v>
      </c>
      <c r="AY212" s="231" t="s">
        <v>250</v>
      </c>
    </row>
    <row r="213" spans="2:65" s="13" customFormat="1">
      <c r="B213" s="232"/>
      <c r="C213" s="233"/>
      <c r="D213" s="222" t="s">
        <v>257</v>
      </c>
      <c r="E213" s="234" t="s">
        <v>81</v>
      </c>
      <c r="F213" s="235" t="s">
        <v>985</v>
      </c>
      <c r="G213" s="233"/>
      <c r="H213" s="236">
        <v>91.31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AT213" s="242" t="s">
        <v>257</v>
      </c>
      <c r="AU213" s="242" t="s">
        <v>92</v>
      </c>
      <c r="AV213" s="13" t="s">
        <v>92</v>
      </c>
      <c r="AW213" s="13" t="s">
        <v>44</v>
      </c>
      <c r="AX213" s="13" t="s">
        <v>83</v>
      </c>
      <c r="AY213" s="242" t="s">
        <v>250</v>
      </c>
    </row>
    <row r="214" spans="2:65" s="14" customFormat="1">
      <c r="B214" s="243"/>
      <c r="C214" s="244"/>
      <c r="D214" s="222" t="s">
        <v>257</v>
      </c>
      <c r="E214" s="245" t="s">
        <v>81</v>
      </c>
      <c r="F214" s="246" t="s">
        <v>272</v>
      </c>
      <c r="G214" s="244"/>
      <c r="H214" s="247">
        <v>91.31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AT214" s="253" t="s">
        <v>257</v>
      </c>
      <c r="AU214" s="253" t="s">
        <v>92</v>
      </c>
      <c r="AV214" s="14" t="s">
        <v>100</v>
      </c>
      <c r="AW214" s="14" t="s">
        <v>44</v>
      </c>
      <c r="AX214" s="14" t="s">
        <v>83</v>
      </c>
      <c r="AY214" s="253" t="s">
        <v>250</v>
      </c>
    </row>
    <row r="215" spans="2:65" s="12" customFormat="1">
      <c r="B215" s="220"/>
      <c r="C215" s="221"/>
      <c r="D215" s="222" t="s">
        <v>257</v>
      </c>
      <c r="E215" s="223" t="s">
        <v>81</v>
      </c>
      <c r="F215" s="224" t="s">
        <v>986</v>
      </c>
      <c r="G215" s="221"/>
      <c r="H215" s="225" t="s">
        <v>81</v>
      </c>
      <c r="I215" s="226"/>
      <c r="J215" s="221"/>
      <c r="K215" s="221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257</v>
      </c>
      <c r="AU215" s="231" t="s">
        <v>92</v>
      </c>
      <c r="AV215" s="12" t="s">
        <v>45</v>
      </c>
      <c r="AW215" s="12" t="s">
        <v>44</v>
      </c>
      <c r="AX215" s="12" t="s">
        <v>83</v>
      </c>
      <c r="AY215" s="231" t="s">
        <v>250</v>
      </c>
    </row>
    <row r="216" spans="2:65" s="13" customFormat="1">
      <c r="B216" s="232"/>
      <c r="C216" s="233"/>
      <c r="D216" s="222" t="s">
        <v>257</v>
      </c>
      <c r="E216" s="234" t="s">
        <v>81</v>
      </c>
      <c r="F216" s="235" t="s">
        <v>944</v>
      </c>
      <c r="G216" s="233"/>
      <c r="H216" s="236">
        <v>79.400000000000006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257</v>
      </c>
      <c r="AU216" s="242" t="s">
        <v>92</v>
      </c>
      <c r="AV216" s="13" t="s">
        <v>92</v>
      </c>
      <c r="AW216" s="13" t="s">
        <v>44</v>
      </c>
      <c r="AX216" s="13" t="s">
        <v>83</v>
      </c>
      <c r="AY216" s="242" t="s">
        <v>250</v>
      </c>
    </row>
    <row r="217" spans="2:65" s="12" customFormat="1">
      <c r="B217" s="220"/>
      <c r="C217" s="221"/>
      <c r="D217" s="222" t="s">
        <v>257</v>
      </c>
      <c r="E217" s="223" t="s">
        <v>81</v>
      </c>
      <c r="F217" s="224" t="s">
        <v>987</v>
      </c>
      <c r="G217" s="221"/>
      <c r="H217" s="225" t="s">
        <v>81</v>
      </c>
      <c r="I217" s="226"/>
      <c r="J217" s="221"/>
      <c r="K217" s="221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257</v>
      </c>
      <c r="AU217" s="231" t="s">
        <v>92</v>
      </c>
      <c r="AV217" s="12" t="s">
        <v>45</v>
      </c>
      <c r="AW217" s="12" t="s">
        <v>44</v>
      </c>
      <c r="AX217" s="12" t="s">
        <v>83</v>
      </c>
      <c r="AY217" s="231" t="s">
        <v>250</v>
      </c>
    </row>
    <row r="218" spans="2:65" s="13" customFormat="1">
      <c r="B218" s="232"/>
      <c r="C218" s="233"/>
      <c r="D218" s="222" t="s">
        <v>257</v>
      </c>
      <c r="E218" s="234" t="s">
        <v>81</v>
      </c>
      <c r="F218" s="235" t="s">
        <v>945</v>
      </c>
      <c r="G218" s="233"/>
      <c r="H218" s="236">
        <v>11.91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257</v>
      </c>
      <c r="AU218" s="242" t="s">
        <v>92</v>
      </c>
      <c r="AV218" s="13" t="s">
        <v>92</v>
      </c>
      <c r="AW218" s="13" t="s">
        <v>44</v>
      </c>
      <c r="AX218" s="13" t="s">
        <v>83</v>
      </c>
      <c r="AY218" s="242" t="s">
        <v>250</v>
      </c>
    </row>
    <row r="219" spans="2:65" s="14" customFormat="1">
      <c r="B219" s="243"/>
      <c r="C219" s="244"/>
      <c r="D219" s="222" t="s">
        <v>257</v>
      </c>
      <c r="E219" s="245" t="s">
        <v>81</v>
      </c>
      <c r="F219" s="246" t="s">
        <v>272</v>
      </c>
      <c r="G219" s="244"/>
      <c r="H219" s="247">
        <v>91.31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AT219" s="253" t="s">
        <v>257</v>
      </c>
      <c r="AU219" s="253" t="s">
        <v>92</v>
      </c>
      <c r="AV219" s="14" t="s">
        <v>100</v>
      </c>
      <c r="AW219" s="14" t="s">
        <v>44</v>
      </c>
      <c r="AX219" s="14" t="s">
        <v>83</v>
      </c>
      <c r="AY219" s="253" t="s">
        <v>250</v>
      </c>
    </row>
    <row r="220" spans="2:65" s="15" customFormat="1">
      <c r="B220" s="254"/>
      <c r="C220" s="255"/>
      <c r="D220" s="256" t="s">
        <v>257</v>
      </c>
      <c r="E220" s="257" t="s">
        <v>81</v>
      </c>
      <c r="F220" s="258" t="s">
        <v>273</v>
      </c>
      <c r="G220" s="255"/>
      <c r="H220" s="259">
        <v>182.62</v>
      </c>
      <c r="I220" s="260"/>
      <c r="J220" s="255"/>
      <c r="K220" s="255"/>
      <c r="L220" s="261"/>
      <c r="M220" s="262"/>
      <c r="N220" s="263"/>
      <c r="O220" s="263"/>
      <c r="P220" s="263"/>
      <c r="Q220" s="263"/>
      <c r="R220" s="263"/>
      <c r="S220" s="263"/>
      <c r="T220" s="264"/>
      <c r="AT220" s="265" t="s">
        <v>257</v>
      </c>
      <c r="AU220" s="265" t="s">
        <v>92</v>
      </c>
      <c r="AV220" s="15" t="s">
        <v>128</v>
      </c>
      <c r="AW220" s="15" t="s">
        <v>44</v>
      </c>
      <c r="AX220" s="15" t="s">
        <v>45</v>
      </c>
      <c r="AY220" s="265" t="s">
        <v>250</v>
      </c>
    </row>
    <row r="221" spans="2:65" s="1" customFormat="1" ht="22.5" customHeight="1">
      <c r="B221" s="43"/>
      <c r="C221" s="208" t="s">
        <v>411</v>
      </c>
      <c r="D221" s="208" t="s">
        <v>252</v>
      </c>
      <c r="E221" s="209" t="s">
        <v>499</v>
      </c>
      <c r="F221" s="210" t="s">
        <v>500</v>
      </c>
      <c r="G221" s="211" t="s">
        <v>276</v>
      </c>
      <c r="H221" s="212">
        <v>79.400000000000006</v>
      </c>
      <c r="I221" s="213"/>
      <c r="J221" s="214">
        <f>ROUND(I221*H221,2)</f>
        <v>0</v>
      </c>
      <c r="K221" s="210" t="s">
        <v>81</v>
      </c>
      <c r="L221" s="63"/>
      <c r="M221" s="215" t="s">
        <v>81</v>
      </c>
      <c r="N221" s="216" t="s">
        <v>53</v>
      </c>
      <c r="O221" s="44"/>
      <c r="P221" s="217">
        <f>O221*H221</f>
        <v>0</v>
      </c>
      <c r="Q221" s="217">
        <v>0</v>
      </c>
      <c r="R221" s="217">
        <f>Q221*H221</f>
        <v>0</v>
      </c>
      <c r="S221" s="217">
        <v>0</v>
      </c>
      <c r="T221" s="218">
        <f>S221*H221</f>
        <v>0</v>
      </c>
      <c r="AR221" s="25" t="s">
        <v>128</v>
      </c>
      <c r="AT221" s="25" t="s">
        <v>252</v>
      </c>
      <c r="AU221" s="25" t="s">
        <v>92</v>
      </c>
      <c r="AY221" s="25" t="s">
        <v>250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5" t="s">
        <v>45</v>
      </c>
      <c r="BK221" s="219">
        <f>ROUND(I221*H221,2)</f>
        <v>0</v>
      </c>
      <c r="BL221" s="25" t="s">
        <v>128</v>
      </c>
      <c r="BM221" s="25" t="s">
        <v>988</v>
      </c>
    </row>
    <row r="222" spans="2:65" s="12" customFormat="1">
      <c r="B222" s="220"/>
      <c r="C222" s="221"/>
      <c r="D222" s="222" t="s">
        <v>257</v>
      </c>
      <c r="E222" s="223" t="s">
        <v>81</v>
      </c>
      <c r="F222" s="224" t="s">
        <v>989</v>
      </c>
      <c r="G222" s="221"/>
      <c r="H222" s="225" t="s">
        <v>81</v>
      </c>
      <c r="I222" s="226"/>
      <c r="J222" s="221"/>
      <c r="K222" s="221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257</v>
      </c>
      <c r="AU222" s="231" t="s">
        <v>92</v>
      </c>
      <c r="AV222" s="12" t="s">
        <v>45</v>
      </c>
      <c r="AW222" s="12" t="s">
        <v>44</v>
      </c>
      <c r="AX222" s="12" t="s">
        <v>83</v>
      </c>
      <c r="AY222" s="231" t="s">
        <v>250</v>
      </c>
    </row>
    <row r="223" spans="2:65" s="12" customFormat="1">
      <c r="B223" s="220"/>
      <c r="C223" s="221"/>
      <c r="D223" s="222" t="s">
        <v>257</v>
      </c>
      <c r="E223" s="223" t="s">
        <v>81</v>
      </c>
      <c r="F223" s="224" t="s">
        <v>990</v>
      </c>
      <c r="G223" s="221"/>
      <c r="H223" s="225" t="s">
        <v>81</v>
      </c>
      <c r="I223" s="226"/>
      <c r="J223" s="221"/>
      <c r="K223" s="221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257</v>
      </c>
      <c r="AU223" s="231" t="s">
        <v>92</v>
      </c>
      <c r="AV223" s="12" t="s">
        <v>45</v>
      </c>
      <c r="AW223" s="12" t="s">
        <v>44</v>
      </c>
      <c r="AX223" s="12" t="s">
        <v>83</v>
      </c>
      <c r="AY223" s="231" t="s">
        <v>250</v>
      </c>
    </row>
    <row r="224" spans="2:65" s="12" customFormat="1">
      <c r="B224" s="220"/>
      <c r="C224" s="221"/>
      <c r="D224" s="222" t="s">
        <v>257</v>
      </c>
      <c r="E224" s="223" t="s">
        <v>81</v>
      </c>
      <c r="F224" s="224" t="s">
        <v>991</v>
      </c>
      <c r="G224" s="221"/>
      <c r="H224" s="225" t="s">
        <v>81</v>
      </c>
      <c r="I224" s="226"/>
      <c r="J224" s="221"/>
      <c r="K224" s="221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257</v>
      </c>
      <c r="AU224" s="231" t="s">
        <v>92</v>
      </c>
      <c r="AV224" s="12" t="s">
        <v>45</v>
      </c>
      <c r="AW224" s="12" t="s">
        <v>44</v>
      </c>
      <c r="AX224" s="12" t="s">
        <v>83</v>
      </c>
      <c r="AY224" s="231" t="s">
        <v>250</v>
      </c>
    </row>
    <row r="225" spans="2:65" s="12" customFormat="1">
      <c r="B225" s="220"/>
      <c r="C225" s="221"/>
      <c r="D225" s="222" t="s">
        <v>257</v>
      </c>
      <c r="E225" s="223" t="s">
        <v>81</v>
      </c>
      <c r="F225" s="224" t="s">
        <v>505</v>
      </c>
      <c r="G225" s="221"/>
      <c r="H225" s="225" t="s">
        <v>81</v>
      </c>
      <c r="I225" s="226"/>
      <c r="J225" s="221"/>
      <c r="K225" s="221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257</v>
      </c>
      <c r="AU225" s="231" t="s">
        <v>92</v>
      </c>
      <c r="AV225" s="12" t="s">
        <v>45</v>
      </c>
      <c r="AW225" s="12" t="s">
        <v>44</v>
      </c>
      <c r="AX225" s="12" t="s">
        <v>83</v>
      </c>
      <c r="AY225" s="231" t="s">
        <v>250</v>
      </c>
    </row>
    <row r="226" spans="2:65" s="12" customFormat="1">
      <c r="B226" s="220"/>
      <c r="C226" s="221"/>
      <c r="D226" s="222" t="s">
        <v>257</v>
      </c>
      <c r="E226" s="223" t="s">
        <v>81</v>
      </c>
      <c r="F226" s="224" t="s">
        <v>992</v>
      </c>
      <c r="G226" s="221"/>
      <c r="H226" s="225" t="s">
        <v>81</v>
      </c>
      <c r="I226" s="226"/>
      <c r="J226" s="221"/>
      <c r="K226" s="221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257</v>
      </c>
      <c r="AU226" s="231" t="s">
        <v>92</v>
      </c>
      <c r="AV226" s="12" t="s">
        <v>45</v>
      </c>
      <c r="AW226" s="12" t="s">
        <v>44</v>
      </c>
      <c r="AX226" s="12" t="s">
        <v>83</v>
      </c>
      <c r="AY226" s="231" t="s">
        <v>250</v>
      </c>
    </row>
    <row r="227" spans="2:65" s="12" customFormat="1">
      <c r="B227" s="220"/>
      <c r="C227" s="221"/>
      <c r="D227" s="222" t="s">
        <v>257</v>
      </c>
      <c r="E227" s="223" t="s">
        <v>81</v>
      </c>
      <c r="F227" s="224" t="s">
        <v>507</v>
      </c>
      <c r="G227" s="221"/>
      <c r="H227" s="225" t="s">
        <v>81</v>
      </c>
      <c r="I227" s="226"/>
      <c r="J227" s="221"/>
      <c r="K227" s="221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257</v>
      </c>
      <c r="AU227" s="231" t="s">
        <v>92</v>
      </c>
      <c r="AV227" s="12" t="s">
        <v>45</v>
      </c>
      <c r="AW227" s="12" t="s">
        <v>44</v>
      </c>
      <c r="AX227" s="12" t="s">
        <v>83</v>
      </c>
      <c r="AY227" s="231" t="s">
        <v>250</v>
      </c>
    </row>
    <row r="228" spans="2:65" s="12" customFormat="1">
      <c r="B228" s="220"/>
      <c r="C228" s="221"/>
      <c r="D228" s="222" t="s">
        <v>257</v>
      </c>
      <c r="E228" s="223" t="s">
        <v>81</v>
      </c>
      <c r="F228" s="224" t="s">
        <v>993</v>
      </c>
      <c r="G228" s="221"/>
      <c r="H228" s="225" t="s">
        <v>81</v>
      </c>
      <c r="I228" s="226"/>
      <c r="J228" s="221"/>
      <c r="K228" s="221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257</v>
      </c>
      <c r="AU228" s="231" t="s">
        <v>92</v>
      </c>
      <c r="AV228" s="12" t="s">
        <v>45</v>
      </c>
      <c r="AW228" s="12" t="s">
        <v>44</v>
      </c>
      <c r="AX228" s="12" t="s">
        <v>83</v>
      </c>
      <c r="AY228" s="231" t="s">
        <v>250</v>
      </c>
    </row>
    <row r="229" spans="2:65" s="14" customFormat="1">
      <c r="B229" s="243"/>
      <c r="C229" s="244"/>
      <c r="D229" s="222" t="s">
        <v>257</v>
      </c>
      <c r="E229" s="245" t="s">
        <v>81</v>
      </c>
      <c r="F229" s="246" t="s">
        <v>272</v>
      </c>
      <c r="G229" s="244"/>
      <c r="H229" s="247">
        <v>0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AT229" s="253" t="s">
        <v>257</v>
      </c>
      <c r="AU229" s="253" t="s">
        <v>92</v>
      </c>
      <c r="AV229" s="14" t="s">
        <v>100</v>
      </c>
      <c r="AW229" s="14" t="s">
        <v>44</v>
      </c>
      <c r="AX229" s="14" t="s">
        <v>83</v>
      </c>
      <c r="AY229" s="253" t="s">
        <v>250</v>
      </c>
    </row>
    <row r="230" spans="2:65" s="13" customFormat="1">
      <c r="B230" s="232"/>
      <c r="C230" s="233"/>
      <c r="D230" s="222" t="s">
        <v>257</v>
      </c>
      <c r="E230" s="234" t="s">
        <v>81</v>
      </c>
      <c r="F230" s="235" t="s">
        <v>944</v>
      </c>
      <c r="G230" s="233"/>
      <c r="H230" s="236">
        <v>79.400000000000006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AT230" s="242" t="s">
        <v>257</v>
      </c>
      <c r="AU230" s="242" t="s">
        <v>92</v>
      </c>
      <c r="AV230" s="13" t="s">
        <v>92</v>
      </c>
      <c r="AW230" s="13" t="s">
        <v>44</v>
      </c>
      <c r="AX230" s="13" t="s">
        <v>83</v>
      </c>
      <c r="AY230" s="242" t="s">
        <v>250</v>
      </c>
    </row>
    <row r="231" spans="2:65" s="15" customFormat="1">
      <c r="B231" s="254"/>
      <c r="C231" s="255"/>
      <c r="D231" s="256" t="s">
        <v>257</v>
      </c>
      <c r="E231" s="257" t="s">
        <v>994</v>
      </c>
      <c r="F231" s="258" t="s">
        <v>273</v>
      </c>
      <c r="G231" s="255"/>
      <c r="H231" s="259">
        <v>79.400000000000006</v>
      </c>
      <c r="I231" s="260"/>
      <c r="J231" s="255"/>
      <c r="K231" s="255"/>
      <c r="L231" s="261"/>
      <c r="M231" s="262"/>
      <c r="N231" s="263"/>
      <c r="O231" s="263"/>
      <c r="P231" s="263"/>
      <c r="Q231" s="263"/>
      <c r="R231" s="263"/>
      <c r="S231" s="263"/>
      <c r="T231" s="264"/>
      <c r="AT231" s="265" t="s">
        <v>257</v>
      </c>
      <c r="AU231" s="265" t="s">
        <v>92</v>
      </c>
      <c r="AV231" s="15" t="s">
        <v>128</v>
      </c>
      <c r="AW231" s="15" t="s">
        <v>44</v>
      </c>
      <c r="AX231" s="15" t="s">
        <v>45</v>
      </c>
      <c r="AY231" s="265" t="s">
        <v>250</v>
      </c>
    </row>
    <row r="232" spans="2:65" s="1" customFormat="1" ht="22.5" customHeight="1">
      <c r="B232" s="43"/>
      <c r="C232" s="208" t="s">
        <v>386</v>
      </c>
      <c r="D232" s="208" t="s">
        <v>252</v>
      </c>
      <c r="E232" s="209" t="s">
        <v>995</v>
      </c>
      <c r="F232" s="210" t="s">
        <v>996</v>
      </c>
      <c r="G232" s="211" t="s">
        <v>255</v>
      </c>
      <c r="H232" s="212">
        <v>794</v>
      </c>
      <c r="I232" s="213"/>
      <c r="J232" s="214">
        <f>ROUND(I232*H232,2)</f>
        <v>0</v>
      </c>
      <c r="K232" s="210" t="s">
        <v>277</v>
      </c>
      <c r="L232" s="63"/>
      <c r="M232" s="215" t="s">
        <v>81</v>
      </c>
      <c r="N232" s="216" t="s">
        <v>53</v>
      </c>
      <c r="O232" s="44"/>
      <c r="P232" s="217">
        <f>O232*H232</f>
        <v>0</v>
      </c>
      <c r="Q232" s="217">
        <v>0</v>
      </c>
      <c r="R232" s="217">
        <f>Q232*H232</f>
        <v>0</v>
      </c>
      <c r="S232" s="217">
        <v>0</v>
      </c>
      <c r="T232" s="218">
        <f>S232*H232</f>
        <v>0</v>
      </c>
      <c r="AR232" s="25" t="s">
        <v>128</v>
      </c>
      <c r="AT232" s="25" t="s">
        <v>252</v>
      </c>
      <c r="AU232" s="25" t="s">
        <v>92</v>
      </c>
      <c r="AY232" s="25" t="s">
        <v>250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5" t="s">
        <v>45</v>
      </c>
      <c r="BK232" s="219">
        <f>ROUND(I232*H232,2)</f>
        <v>0</v>
      </c>
      <c r="BL232" s="25" t="s">
        <v>128</v>
      </c>
      <c r="BM232" s="25" t="s">
        <v>997</v>
      </c>
    </row>
    <row r="233" spans="2:65" s="12" customFormat="1">
      <c r="B233" s="220"/>
      <c r="C233" s="221"/>
      <c r="D233" s="222" t="s">
        <v>257</v>
      </c>
      <c r="E233" s="223" t="s">
        <v>81</v>
      </c>
      <c r="F233" s="224" t="s">
        <v>998</v>
      </c>
      <c r="G233" s="221"/>
      <c r="H233" s="225" t="s">
        <v>81</v>
      </c>
      <c r="I233" s="226"/>
      <c r="J233" s="221"/>
      <c r="K233" s="221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257</v>
      </c>
      <c r="AU233" s="231" t="s">
        <v>92</v>
      </c>
      <c r="AV233" s="12" t="s">
        <v>45</v>
      </c>
      <c r="AW233" s="12" t="s">
        <v>44</v>
      </c>
      <c r="AX233" s="12" t="s">
        <v>83</v>
      </c>
      <c r="AY233" s="231" t="s">
        <v>250</v>
      </c>
    </row>
    <row r="234" spans="2:65" s="12" customFormat="1">
      <c r="B234" s="220"/>
      <c r="C234" s="221"/>
      <c r="D234" s="222" t="s">
        <v>257</v>
      </c>
      <c r="E234" s="223" t="s">
        <v>81</v>
      </c>
      <c r="F234" s="224" t="s">
        <v>515</v>
      </c>
      <c r="G234" s="221"/>
      <c r="H234" s="225" t="s">
        <v>81</v>
      </c>
      <c r="I234" s="226"/>
      <c r="J234" s="221"/>
      <c r="K234" s="221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257</v>
      </c>
      <c r="AU234" s="231" t="s">
        <v>92</v>
      </c>
      <c r="AV234" s="12" t="s">
        <v>45</v>
      </c>
      <c r="AW234" s="12" t="s">
        <v>44</v>
      </c>
      <c r="AX234" s="12" t="s">
        <v>83</v>
      </c>
      <c r="AY234" s="231" t="s">
        <v>250</v>
      </c>
    </row>
    <row r="235" spans="2:65" s="12" customFormat="1">
      <c r="B235" s="220"/>
      <c r="C235" s="221"/>
      <c r="D235" s="222" t="s">
        <v>257</v>
      </c>
      <c r="E235" s="223" t="s">
        <v>81</v>
      </c>
      <c r="F235" s="224" t="s">
        <v>516</v>
      </c>
      <c r="G235" s="221"/>
      <c r="H235" s="225" t="s">
        <v>81</v>
      </c>
      <c r="I235" s="226"/>
      <c r="J235" s="221"/>
      <c r="K235" s="221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257</v>
      </c>
      <c r="AU235" s="231" t="s">
        <v>92</v>
      </c>
      <c r="AV235" s="12" t="s">
        <v>45</v>
      </c>
      <c r="AW235" s="12" t="s">
        <v>44</v>
      </c>
      <c r="AX235" s="12" t="s">
        <v>83</v>
      </c>
      <c r="AY235" s="231" t="s">
        <v>250</v>
      </c>
    </row>
    <row r="236" spans="2:65" s="13" customFormat="1">
      <c r="B236" s="232"/>
      <c r="C236" s="233"/>
      <c r="D236" s="222" t="s">
        <v>257</v>
      </c>
      <c r="E236" s="234" t="s">
        <v>81</v>
      </c>
      <c r="F236" s="235" t="s">
        <v>999</v>
      </c>
      <c r="G236" s="233"/>
      <c r="H236" s="236">
        <v>794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AT236" s="242" t="s">
        <v>257</v>
      </c>
      <c r="AU236" s="242" t="s">
        <v>92</v>
      </c>
      <c r="AV236" s="13" t="s">
        <v>92</v>
      </c>
      <c r="AW236" s="13" t="s">
        <v>44</v>
      </c>
      <c r="AX236" s="13" t="s">
        <v>83</v>
      </c>
      <c r="AY236" s="242" t="s">
        <v>250</v>
      </c>
    </row>
    <row r="237" spans="2:65" s="14" customFormat="1">
      <c r="B237" s="243"/>
      <c r="C237" s="244"/>
      <c r="D237" s="256" t="s">
        <v>257</v>
      </c>
      <c r="E237" s="266" t="s">
        <v>933</v>
      </c>
      <c r="F237" s="267" t="s">
        <v>272</v>
      </c>
      <c r="G237" s="244"/>
      <c r="H237" s="268">
        <v>794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AT237" s="253" t="s">
        <v>257</v>
      </c>
      <c r="AU237" s="253" t="s">
        <v>92</v>
      </c>
      <c r="AV237" s="14" t="s">
        <v>100</v>
      </c>
      <c r="AW237" s="14" t="s">
        <v>44</v>
      </c>
      <c r="AX237" s="14" t="s">
        <v>45</v>
      </c>
      <c r="AY237" s="253" t="s">
        <v>250</v>
      </c>
    </row>
    <row r="238" spans="2:65" s="1" customFormat="1" ht="22.5" customHeight="1">
      <c r="B238" s="43"/>
      <c r="C238" s="272" t="s">
        <v>420</v>
      </c>
      <c r="D238" s="272" t="s">
        <v>519</v>
      </c>
      <c r="E238" s="273" t="s">
        <v>520</v>
      </c>
      <c r="F238" s="274" t="s">
        <v>521</v>
      </c>
      <c r="G238" s="275" t="s">
        <v>522</v>
      </c>
      <c r="H238" s="276">
        <v>24.535</v>
      </c>
      <c r="I238" s="277"/>
      <c r="J238" s="278">
        <f>ROUND(I238*H238,2)</f>
        <v>0</v>
      </c>
      <c r="K238" s="274" t="s">
        <v>277</v>
      </c>
      <c r="L238" s="279"/>
      <c r="M238" s="280" t="s">
        <v>81</v>
      </c>
      <c r="N238" s="281" t="s">
        <v>53</v>
      </c>
      <c r="O238" s="44"/>
      <c r="P238" s="217">
        <f>O238*H238</f>
        <v>0</v>
      </c>
      <c r="Q238" s="217">
        <v>1E-3</v>
      </c>
      <c r="R238" s="217">
        <f>Q238*H238</f>
        <v>2.4535000000000001E-2</v>
      </c>
      <c r="S238" s="217">
        <v>0</v>
      </c>
      <c r="T238" s="218">
        <f>S238*H238</f>
        <v>0</v>
      </c>
      <c r="AR238" s="25" t="s">
        <v>340</v>
      </c>
      <c r="AT238" s="25" t="s">
        <v>519</v>
      </c>
      <c r="AU238" s="25" t="s">
        <v>92</v>
      </c>
      <c r="AY238" s="25" t="s">
        <v>250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5" t="s">
        <v>45</v>
      </c>
      <c r="BK238" s="219">
        <f>ROUND(I238*H238,2)</f>
        <v>0</v>
      </c>
      <c r="BL238" s="25" t="s">
        <v>128</v>
      </c>
      <c r="BM238" s="25" t="s">
        <v>1000</v>
      </c>
    </row>
    <row r="239" spans="2:65" s="13" customFormat="1">
      <c r="B239" s="232"/>
      <c r="C239" s="233"/>
      <c r="D239" s="256" t="s">
        <v>257</v>
      </c>
      <c r="E239" s="269" t="s">
        <v>81</v>
      </c>
      <c r="F239" s="270" t="s">
        <v>1001</v>
      </c>
      <c r="G239" s="233"/>
      <c r="H239" s="271">
        <v>24.535</v>
      </c>
      <c r="I239" s="237"/>
      <c r="J239" s="233"/>
      <c r="K239" s="233"/>
      <c r="L239" s="238"/>
      <c r="M239" s="239"/>
      <c r="N239" s="240"/>
      <c r="O239" s="240"/>
      <c r="P239" s="240"/>
      <c r="Q239" s="240"/>
      <c r="R239" s="240"/>
      <c r="S239" s="240"/>
      <c r="T239" s="241"/>
      <c r="AT239" s="242" t="s">
        <v>257</v>
      </c>
      <c r="AU239" s="242" t="s">
        <v>92</v>
      </c>
      <c r="AV239" s="13" t="s">
        <v>92</v>
      </c>
      <c r="AW239" s="13" t="s">
        <v>44</v>
      </c>
      <c r="AX239" s="13" t="s">
        <v>45</v>
      </c>
      <c r="AY239" s="242" t="s">
        <v>250</v>
      </c>
    </row>
    <row r="240" spans="2:65" s="1" customFormat="1" ht="22.5" customHeight="1">
      <c r="B240" s="43"/>
      <c r="C240" s="208" t="s">
        <v>426</v>
      </c>
      <c r="D240" s="208" t="s">
        <v>252</v>
      </c>
      <c r="E240" s="209" t="s">
        <v>526</v>
      </c>
      <c r="F240" s="210" t="s">
        <v>527</v>
      </c>
      <c r="G240" s="211" t="s">
        <v>255</v>
      </c>
      <c r="H240" s="212">
        <v>794</v>
      </c>
      <c r="I240" s="213"/>
      <c r="J240" s="214">
        <f>ROUND(I240*H240,2)</f>
        <v>0</v>
      </c>
      <c r="K240" s="210" t="s">
        <v>277</v>
      </c>
      <c r="L240" s="63"/>
      <c r="M240" s="215" t="s">
        <v>81</v>
      </c>
      <c r="N240" s="216" t="s">
        <v>53</v>
      </c>
      <c r="O240" s="44"/>
      <c r="P240" s="217">
        <f>O240*H240</f>
        <v>0</v>
      </c>
      <c r="Q240" s="217">
        <v>0</v>
      </c>
      <c r="R240" s="217">
        <f>Q240*H240</f>
        <v>0</v>
      </c>
      <c r="S240" s="217">
        <v>0</v>
      </c>
      <c r="T240" s="218">
        <f>S240*H240</f>
        <v>0</v>
      </c>
      <c r="AR240" s="25" t="s">
        <v>128</v>
      </c>
      <c r="AT240" s="25" t="s">
        <v>252</v>
      </c>
      <c r="AU240" s="25" t="s">
        <v>92</v>
      </c>
      <c r="AY240" s="25" t="s">
        <v>250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5" t="s">
        <v>45</v>
      </c>
      <c r="BK240" s="219">
        <f>ROUND(I240*H240,2)</f>
        <v>0</v>
      </c>
      <c r="BL240" s="25" t="s">
        <v>128</v>
      </c>
      <c r="BM240" s="25" t="s">
        <v>1002</v>
      </c>
    </row>
    <row r="241" spans="2:65" s="12" customFormat="1">
      <c r="B241" s="220"/>
      <c r="C241" s="221"/>
      <c r="D241" s="222" t="s">
        <v>257</v>
      </c>
      <c r="E241" s="223" t="s">
        <v>81</v>
      </c>
      <c r="F241" s="224" t="s">
        <v>529</v>
      </c>
      <c r="G241" s="221"/>
      <c r="H241" s="225" t="s">
        <v>81</v>
      </c>
      <c r="I241" s="226"/>
      <c r="J241" s="221"/>
      <c r="K241" s="221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257</v>
      </c>
      <c r="AU241" s="231" t="s">
        <v>92</v>
      </c>
      <c r="AV241" s="12" t="s">
        <v>45</v>
      </c>
      <c r="AW241" s="12" t="s">
        <v>44</v>
      </c>
      <c r="AX241" s="12" t="s">
        <v>83</v>
      </c>
      <c r="AY241" s="231" t="s">
        <v>250</v>
      </c>
    </row>
    <row r="242" spans="2:65" s="13" customFormat="1">
      <c r="B242" s="232"/>
      <c r="C242" s="233"/>
      <c r="D242" s="256" t="s">
        <v>257</v>
      </c>
      <c r="E242" s="269" t="s">
        <v>81</v>
      </c>
      <c r="F242" s="270" t="s">
        <v>933</v>
      </c>
      <c r="G242" s="233"/>
      <c r="H242" s="271">
        <v>794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AT242" s="242" t="s">
        <v>257</v>
      </c>
      <c r="AU242" s="242" t="s">
        <v>92</v>
      </c>
      <c r="AV242" s="13" t="s">
        <v>92</v>
      </c>
      <c r="AW242" s="13" t="s">
        <v>44</v>
      </c>
      <c r="AX242" s="13" t="s">
        <v>45</v>
      </c>
      <c r="AY242" s="242" t="s">
        <v>250</v>
      </c>
    </row>
    <row r="243" spans="2:65" s="1" customFormat="1" ht="22.5" customHeight="1">
      <c r="B243" s="43"/>
      <c r="C243" s="208" t="s">
        <v>9</v>
      </c>
      <c r="D243" s="208" t="s">
        <v>252</v>
      </c>
      <c r="E243" s="209" t="s">
        <v>531</v>
      </c>
      <c r="F243" s="210" t="s">
        <v>532</v>
      </c>
      <c r="G243" s="211" t="s">
        <v>255</v>
      </c>
      <c r="H243" s="212">
        <v>794</v>
      </c>
      <c r="I243" s="213"/>
      <c r="J243" s="214">
        <f>ROUND(I243*H243,2)</f>
        <v>0</v>
      </c>
      <c r="K243" s="210" t="s">
        <v>277</v>
      </c>
      <c r="L243" s="63"/>
      <c r="M243" s="215" t="s">
        <v>81</v>
      </c>
      <c r="N243" s="216" t="s">
        <v>53</v>
      </c>
      <c r="O243" s="44"/>
      <c r="P243" s="217">
        <f>O243*H243</f>
        <v>0</v>
      </c>
      <c r="Q243" s="217">
        <v>0</v>
      </c>
      <c r="R243" s="217">
        <f>Q243*H243</f>
        <v>0</v>
      </c>
      <c r="S243" s="217">
        <v>0</v>
      </c>
      <c r="T243" s="218">
        <f>S243*H243</f>
        <v>0</v>
      </c>
      <c r="AR243" s="25" t="s">
        <v>128</v>
      </c>
      <c r="AT243" s="25" t="s">
        <v>252</v>
      </c>
      <c r="AU243" s="25" t="s">
        <v>92</v>
      </c>
      <c r="AY243" s="25" t="s">
        <v>250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5" t="s">
        <v>45</v>
      </c>
      <c r="BK243" s="219">
        <f>ROUND(I243*H243,2)</f>
        <v>0</v>
      </c>
      <c r="BL243" s="25" t="s">
        <v>128</v>
      </c>
      <c r="BM243" s="25" t="s">
        <v>1003</v>
      </c>
    </row>
    <row r="244" spans="2:65" s="12" customFormat="1">
      <c r="B244" s="220"/>
      <c r="C244" s="221"/>
      <c r="D244" s="222" t="s">
        <v>257</v>
      </c>
      <c r="E244" s="223" t="s">
        <v>81</v>
      </c>
      <c r="F244" s="224" t="s">
        <v>534</v>
      </c>
      <c r="G244" s="221"/>
      <c r="H244" s="225" t="s">
        <v>81</v>
      </c>
      <c r="I244" s="226"/>
      <c r="J244" s="221"/>
      <c r="K244" s="221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257</v>
      </c>
      <c r="AU244" s="231" t="s">
        <v>92</v>
      </c>
      <c r="AV244" s="12" t="s">
        <v>45</v>
      </c>
      <c r="AW244" s="12" t="s">
        <v>44</v>
      </c>
      <c r="AX244" s="12" t="s">
        <v>83</v>
      </c>
      <c r="AY244" s="231" t="s">
        <v>250</v>
      </c>
    </row>
    <row r="245" spans="2:65" s="12" customFormat="1">
      <c r="B245" s="220"/>
      <c r="C245" s="221"/>
      <c r="D245" s="222" t="s">
        <v>257</v>
      </c>
      <c r="E245" s="223" t="s">
        <v>81</v>
      </c>
      <c r="F245" s="224" t="s">
        <v>535</v>
      </c>
      <c r="G245" s="221"/>
      <c r="H245" s="225" t="s">
        <v>81</v>
      </c>
      <c r="I245" s="226"/>
      <c r="J245" s="221"/>
      <c r="K245" s="221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257</v>
      </c>
      <c r="AU245" s="231" t="s">
        <v>92</v>
      </c>
      <c r="AV245" s="12" t="s">
        <v>45</v>
      </c>
      <c r="AW245" s="12" t="s">
        <v>44</v>
      </c>
      <c r="AX245" s="12" t="s">
        <v>83</v>
      </c>
      <c r="AY245" s="231" t="s">
        <v>250</v>
      </c>
    </row>
    <row r="246" spans="2:65" s="13" customFormat="1">
      <c r="B246" s="232"/>
      <c r="C246" s="233"/>
      <c r="D246" s="256" t="s">
        <v>257</v>
      </c>
      <c r="E246" s="269" t="s">
        <v>81</v>
      </c>
      <c r="F246" s="270" t="s">
        <v>933</v>
      </c>
      <c r="G246" s="233"/>
      <c r="H246" s="271">
        <v>794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AT246" s="242" t="s">
        <v>257</v>
      </c>
      <c r="AU246" s="242" t="s">
        <v>92</v>
      </c>
      <c r="AV246" s="13" t="s">
        <v>92</v>
      </c>
      <c r="AW246" s="13" t="s">
        <v>44</v>
      </c>
      <c r="AX246" s="13" t="s">
        <v>45</v>
      </c>
      <c r="AY246" s="242" t="s">
        <v>250</v>
      </c>
    </row>
    <row r="247" spans="2:65" s="1" customFormat="1" ht="22.5" customHeight="1">
      <c r="B247" s="43"/>
      <c r="C247" s="208" t="s">
        <v>436</v>
      </c>
      <c r="D247" s="208" t="s">
        <v>252</v>
      </c>
      <c r="E247" s="209" t="s">
        <v>537</v>
      </c>
      <c r="F247" s="210" t="s">
        <v>538</v>
      </c>
      <c r="G247" s="211" t="s">
        <v>255</v>
      </c>
      <c r="H247" s="212">
        <v>794</v>
      </c>
      <c r="I247" s="213"/>
      <c r="J247" s="214">
        <f>ROUND(I247*H247,2)</f>
        <v>0</v>
      </c>
      <c r="K247" s="210" t="s">
        <v>277</v>
      </c>
      <c r="L247" s="63"/>
      <c r="M247" s="215" t="s">
        <v>81</v>
      </c>
      <c r="N247" s="216" t="s">
        <v>53</v>
      </c>
      <c r="O247" s="44"/>
      <c r="P247" s="217">
        <f>O247*H247</f>
        <v>0</v>
      </c>
      <c r="Q247" s="217">
        <v>0</v>
      </c>
      <c r="R247" s="217">
        <f>Q247*H247</f>
        <v>0</v>
      </c>
      <c r="S247" s="217">
        <v>0</v>
      </c>
      <c r="T247" s="218">
        <f>S247*H247</f>
        <v>0</v>
      </c>
      <c r="AR247" s="25" t="s">
        <v>128</v>
      </c>
      <c r="AT247" s="25" t="s">
        <v>252</v>
      </c>
      <c r="AU247" s="25" t="s">
        <v>92</v>
      </c>
      <c r="AY247" s="25" t="s">
        <v>250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5" t="s">
        <v>45</v>
      </c>
      <c r="BK247" s="219">
        <f>ROUND(I247*H247,2)</f>
        <v>0</v>
      </c>
      <c r="BL247" s="25" t="s">
        <v>128</v>
      </c>
      <c r="BM247" s="25" t="s">
        <v>1004</v>
      </c>
    </row>
    <row r="248" spans="2:65" s="13" customFormat="1">
      <c r="B248" s="232"/>
      <c r="C248" s="233"/>
      <c r="D248" s="256" t="s">
        <v>257</v>
      </c>
      <c r="E248" s="269" t="s">
        <v>81</v>
      </c>
      <c r="F248" s="270" t="s">
        <v>933</v>
      </c>
      <c r="G248" s="233"/>
      <c r="H248" s="271">
        <v>794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AT248" s="242" t="s">
        <v>257</v>
      </c>
      <c r="AU248" s="242" t="s">
        <v>92</v>
      </c>
      <c r="AV248" s="13" t="s">
        <v>92</v>
      </c>
      <c r="AW248" s="13" t="s">
        <v>44</v>
      </c>
      <c r="AX248" s="13" t="s">
        <v>45</v>
      </c>
      <c r="AY248" s="242" t="s">
        <v>250</v>
      </c>
    </row>
    <row r="249" spans="2:65" s="1" customFormat="1" ht="22.5" customHeight="1">
      <c r="B249" s="43"/>
      <c r="C249" s="208" t="s">
        <v>445</v>
      </c>
      <c r="D249" s="208" t="s">
        <v>252</v>
      </c>
      <c r="E249" s="209" t="s">
        <v>541</v>
      </c>
      <c r="F249" s="210" t="s">
        <v>542</v>
      </c>
      <c r="G249" s="211" t="s">
        <v>255</v>
      </c>
      <c r="H249" s="212">
        <v>794</v>
      </c>
      <c r="I249" s="213"/>
      <c r="J249" s="214">
        <f>ROUND(I249*H249,2)</f>
        <v>0</v>
      </c>
      <c r="K249" s="210" t="s">
        <v>277</v>
      </c>
      <c r="L249" s="63"/>
      <c r="M249" s="215" t="s">
        <v>81</v>
      </c>
      <c r="N249" s="216" t="s">
        <v>53</v>
      </c>
      <c r="O249" s="44"/>
      <c r="P249" s="217">
        <f>O249*H249</f>
        <v>0</v>
      </c>
      <c r="Q249" s="217">
        <v>0</v>
      </c>
      <c r="R249" s="217">
        <f>Q249*H249</f>
        <v>0</v>
      </c>
      <c r="S249" s="217">
        <v>0</v>
      </c>
      <c r="T249" s="218">
        <f>S249*H249</f>
        <v>0</v>
      </c>
      <c r="AR249" s="25" t="s">
        <v>128</v>
      </c>
      <c r="AT249" s="25" t="s">
        <v>252</v>
      </c>
      <c r="AU249" s="25" t="s">
        <v>92</v>
      </c>
      <c r="AY249" s="25" t="s">
        <v>250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5" t="s">
        <v>45</v>
      </c>
      <c r="BK249" s="219">
        <f>ROUND(I249*H249,2)</f>
        <v>0</v>
      </c>
      <c r="BL249" s="25" t="s">
        <v>128</v>
      </c>
      <c r="BM249" s="25" t="s">
        <v>1005</v>
      </c>
    </row>
    <row r="250" spans="2:65" s="13" customFormat="1">
      <c r="B250" s="232"/>
      <c r="C250" s="233"/>
      <c r="D250" s="256" t="s">
        <v>257</v>
      </c>
      <c r="E250" s="269" t="s">
        <v>81</v>
      </c>
      <c r="F250" s="270" t="s">
        <v>933</v>
      </c>
      <c r="G250" s="233"/>
      <c r="H250" s="271">
        <v>794</v>
      </c>
      <c r="I250" s="237"/>
      <c r="J250" s="233"/>
      <c r="K250" s="233"/>
      <c r="L250" s="238"/>
      <c r="M250" s="239"/>
      <c r="N250" s="240"/>
      <c r="O250" s="240"/>
      <c r="P250" s="240"/>
      <c r="Q250" s="240"/>
      <c r="R250" s="240"/>
      <c r="S250" s="240"/>
      <c r="T250" s="241"/>
      <c r="AT250" s="242" t="s">
        <v>257</v>
      </c>
      <c r="AU250" s="242" t="s">
        <v>92</v>
      </c>
      <c r="AV250" s="13" t="s">
        <v>92</v>
      </c>
      <c r="AW250" s="13" t="s">
        <v>44</v>
      </c>
      <c r="AX250" s="13" t="s">
        <v>45</v>
      </c>
      <c r="AY250" s="242" t="s">
        <v>250</v>
      </c>
    </row>
    <row r="251" spans="2:65" s="1" customFormat="1" ht="22.5" customHeight="1">
      <c r="B251" s="43"/>
      <c r="C251" s="208" t="s">
        <v>453</v>
      </c>
      <c r="D251" s="208" t="s">
        <v>252</v>
      </c>
      <c r="E251" s="209" t="s">
        <v>545</v>
      </c>
      <c r="F251" s="210" t="s">
        <v>546</v>
      </c>
      <c r="G251" s="211" t="s">
        <v>255</v>
      </c>
      <c r="H251" s="212">
        <v>1588</v>
      </c>
      <c r="I251" s="213"/>
      <c r="J251" s="214">
        <f>ROUND(I251*H251,2)</f>
        <v>0</v>
      </c>
      <c r="K251" s="210" t="s">
        <v>277</v>
      </c>
      <c r="L251" s="63"/>
      <c r="M251" s="215" t="s">
        <v>81</v>
      </c>
      <c r="N251" s="216" t="s">
        <v>53</v>
      </c>
      <c r="O251" s="44"/>
      <c r="P251" s="217">
        <f>O251*H251</f>
        <v>0</v>
      </c>
      <c r="Q251" s="217">
        <v>0</v>
      </c>
      <c r="R251" s="217">
        <f>Q251*H251</f>
        <v>0</v>
      </c>
      <c r="S251" s="217">
        <v>0</v>
      </c>
      <c r="T251" s="218">
        <f>S251*H251</f>
        <v>0</v>
      </c>
      <c r="AR251" s="25" t="s">
        <v>128</v>
      </c>
      <c r="AT251" s="25" t="s">
        <v>252</v>
      </c>
      <c r="AU251" s="25" t="s">
        <v>92</v>
      </c>
      <c r="AY251" s="25" t="s">
        <v>250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5" t="s">
        <v>45</v>
      </c>
      <c r="BK251" s="219">
        <f>ROUND(I251*H251,2)</f>
        <v>0</v>
      </c>
      <c r="BL251" s="25" t="s">
        <v>128</v>
      </c>
      <c r="BM251" s="25" t="s">
        <v>1006</v>
      </c>
    </row>
    <row r="252" spans="2:65" s="12" customFormat="1">
      <c r="B252" s="220"/>
      <c r="C252" s="221"/>
      <c r="D252" s="222" t="s">
        <v>257</v>
      </c>
      <c r="E252" s="223" t="s">
        <v>81</v>
      </c>
      <c r="F252" s="224" t="s">
        <v>548</v>
      </c>
      <c r="G252" s="221"/>
      <c r="H252" s="225" t="s">
        <v>81</v>
      </c>
      <c r="I252" s="226"/>
      <c r="J252" s="221"/>
      <c r="K252" s="221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257</v>
      </c>
      <c r="AU252" s="231" t="s">
        <v>92</v>
      </c>
      <c r="AV252" s="12" t="s">
        <v>45</v>
      </c>
      <c r="AW252" s="12" t="s">
        <v>44</v>
      </c>
      <c r="AX252" s="12" t="s">
        <v>83</v>
      </c>
      <c r="AY252" s="231" t="s">
        <v>250</v>
      </c>
    </row>
    <row r="253" spans="2:65" s="13" customFormat="1">
      <c r="B253" s="232"/>
      <c r="C253" s="233"/>
      <c r="D253" s="256" t="s">
        <v>257</v>
      </c>
      <c r="E253" s="269" t="s">
        <v>81</v>
      </c>
      <c r="F253" s="270" t="s">
        <v>1007</v>
      </c>
      <c r="G253" s="233"/>
      <c r="H253" s="271">
        <v>1588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AT253" s="242" t="s">
        <v>257</v>
      </c>
      <c r="AU253" s="242" t="s">
        <v>92</v>
      </c>
      <c r="AV253" s="13" t="s">
        <v>92</v>
      </c>
      <c r="AW253" s="13" t="s">
        <v>44</v>
      </c>
      <c r="AX253" s="13" t="s">
        <v>45</v>
      </c>
      <c r="AY253" s="242" t="s">
        <v>250</v>
      </c>
    </row>
    <row r="254" spans="2:65" s="1" customFormat="1" ht="22.5" customHeight="1">
      <c r="B254" s="43"/>
      <c r="C254" s="208" t="s">
        <v>460</v>
      </c>
      <c r="D254" s="208" t="s">
        <v>252</v>
      </c>
      <c r="E254" s="209" t="s">
        <v>551</v>
      </c>
      <c r="F254" s="210" t="s">
        <v>552</v>
      </c>
      <c r="G254" s="211" t="s">
        <v>255</v>
      </c>
      <c r="H254" s="212">
        <v>794</v>
      </c>
      <c r="I254" s="213"/>
      <c r="J254" s="214">
        <f>ROUND(I254*H254,2)</f>
        <v>0</v>
      </c>
      <c r="K254" s="210" t="s">
        <v>277</v>
      </c>
      <c r="L254" s="63"/>
      <c r="M254" s="215" t="s">
        <v>81</v>
      </c>
      <c r="N254" s="216" t="s">
        <v>53</v>
      </c>
      <c r="O254" s="44"/>
      <c r="P254" s="217">
        <f>O254*H254</f>
        <v>0</v>
      </c>
      <c r="Q254" s="217">
        <v>0</v>
      </c>
      <c r="R254" s="217">
        <f>Q254*H254</f>
        <v>0</v>
      </c>
      <c r="S254" s="217">
        <v>0</v>
      </c>
      <c r="T254" s="218">
        <f>S254*H254</f>
        <v>0</v>
      </c>
      <c r="AR254" s="25" t="s">
        <v>128</v>
      </c>
      <c r="AT254" s="25" t="s">
        <v>252</v>
      </c>
      <c r="AU254" s="25" t="s">
        <v>92</v>
      </c>
      <c r="AY254" s="25" t="s">
        <v>250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5" t="s">
        <v>45</v>
      </c>
      <c r="BK254" s="219">
        <f>ROUND(I254*H254,2)</f>
        <v>0</v>
      </c>
      <c r="BL254" s="25" t="s">
        <v>128</v>
      </c>
      <c r="BM254" s="25" t="s">
        <v>1008</v>
      </c>
    </row>
    <row r="255" spans="2:65" s="13" customFormat="1">
      <c r="B255" s="232"/>
      <c r="C255" s="233"/>
      <c r="D255" s="256" t="s">
        <v>257</v>
      </c>
      <c r="E255" s="269" t="s">
        <v>81</v>
      </c>
      <c r="F255" s="270" t="s">
        <v>933</v>
      </c>
      <c r="G255" s="233"/>
      <c r="H255" s="271">
        <v>794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AT255" s="242" t="s">
        <v>257</v>
      </c>
      <c r="AU255" s="242" t="s">
        <v>92</v>
      </c>
      <c r="AV255" s="13" t="s">
        <v>92</v>
      </c>
      <c r="AW255" s="13" t="s">
        <v>44</v>
      </c>
      <c r="AX255" s="13" t="s">
        <v>45</v>
      </c>
      <c r="AY255" s="242" t="s">
        <v>250</v>
      </c>
    </row>
    <row r="256" spans="2:65" s="1" customFormat="1" ht="31.5" customHeight="1">
      <c r="B256" s="43"/>
      <c r="C256" s="208" t="s">
        <v>469</v>
      </c>
      <c r="D256" s="208" t="s">
        <v>252</v>
      </c>
      <c r="E256" s="209" t="s">
        <v>555</v>
      </c>
      <c r="F256" s="210" t="s">
        <v>556</v>
      </c>
      <c r="G256" s="211" t="s">
        <v>255</v>
      </c>
      <c r="H256" s="212">
        <v>794</v>
      </c>
      <c r="I256" s="213"/>
      <c r="J256" s="214">
        <f>ROUND(I256*H256,2)</f>
        <v>0</v>
      </c>
      <c r="K256" s="210" t="s">
        <v>277</v>
      </c>
      <c r="L256" s="63"/>
      <c r="M256" s="215" t="s">
        <v>81</v>
      </c>
      <c r="N256" s="216" t="s">
        <v>53</v>
      </c>
      <c r="O256" s="44"/>
      <c r="P256" s="217">
        <f>O256*H256</f>
        <v>0</v>
      </c>
      <c r="Q256" s="217">
        <v>0</v>
      </c>
      <c r="R256" s="217">
        <f>Q256*H256</f>
        <v>0</v>
      </c>
      <c r="S256" s="217">
        <v>0</v>
      </c>
      <c r="T256" s="218">
        <f>S256*H256</f>
        <v>0</v>
      </c>
      <c r="AR256" s="25" t="s">
        <v>128</v>
      </c>
      <c r="AT256" s="25" t="s">
        <v>252</v>
      </c>
      <c r="AU256" s="25" t="s">
        <v>92</v>
      </c>
      <c r="AY256" s="25" t="s">
        <v>250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5" t="s">
        <v>45</v>
      </c>
      <c r="BK256" s="219">
        <f>ROUND(I256*H256,2)</f>
        <v>0</v>
      </c>
      <c r="BL256" s="25" t="s">
        <v>128</v>
      </c>
      <c r="BM256" s="25" t="s">
        <v>1009</v>
      </c>
    </row>
    <row r="257" spans="2:65" s="12" customFormat="1">
      <c r="B257" s="220"/>
      <c r="C257" s="221"/>
      <c r="D257" s="222" t="s">
        <v>257</v>
      </c>
      <c r="E257" s="223" t="s">
        <v>81</v>
      </c>
      <c r="F257" s="224" t="s">
        <v>558</v>
      </c>
      <c r="G257" s="221"/>
      <c r="H257" s="225" t="s">
        <v>81</v>
      </c>
      <c r="I257" s="226"/>
      <c r="J257" s="221"/>
      <c r="K257" s="221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257</v>
      </c>
      <c r="AU257" s="231" t="s">
        <v>92</v>
      </c>
      <c r="AV257" s="12" t="s">
        <v>45</v>
      </c>
      <c r="AW257" s="12" t="s">
        <v>44</v>
      </c>
      <c r="AX257" s="12" t="s">
        <v>83</v>
      </c>
      <c r="AY257" s="231" t="s">
        <v>250</v>
      </c>
    </row>
    <row r="258" spans="2:65" s="13" customFormat="1">
      <c r="B258" s="232"/>
      <c r="C258" s="233"/>
      <c r="D258" s="256" t="s">
        <v>257</v>
      </c>
      <c r="E258" s="269" t="s">
        <v>81</v>
      </c>
      <c r="F258" s="270" t="s">
        <v>933</v>
      </c>
      <c r="G258" s="233"/>
      <c r="H258" s="271">
        <v>794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AT258" s="242" t="s">
        <v>257</v>
      </c>
      <c r="AU258" s="242" t="s">
        <v>92</v>
      </c>
      <c r="AV258" s="13" t="s">
        <v>92</v>
      </c>
      <c r="AW258" s="13" t="s">
        <v>44</v>
      </c>
      <c r="AX258" s="13" t="s">
        <v>45</v>
      </c>
      <c r="AY258" s="242" t="s">
        <v>250</v>
      </c>
    </row>
    <row r="259" spans="2:65" s="1" customFormat="1" ht="22.5" customHeight="1">
      <c r="B259" s="43"/>
      <c r="C259" s="208" t="s">
        <v>477</v>
      </c>
      <c r="D259" s="208" t="s">
        <v>252</v>
      </c>
      <c r="E259" s="209" t="s">
        <v>560</v>
      </c>
      <c r="F259" s="210" t="s">
        <v>561</v>
      </c>
      <c r="G259" s="211" t="s">
        <v>255</v>
      </c>
      <c r="H259" s="212">
        <v>794</v>
      </c>
      <c r="I259" s="213"/>
      <c r="J259" s="214">
        <f>ROUND(I259*H259,2)</f>
        <v>0</v>
      </c>
      <c r="K259" s="210" t="s">
        <v>277</v>
      </c>
      <c r="L259" s="63"/>
      <c r="M259" s="215" t="s">
        <v>81</v>
      </c>
      <c r="N259" s="216" t="s">
        <v>53</v>
      </c>
      <c r="O259" s="44"/>
      <c r="P259" s="217">
        <f>O259*H259</f>
        <v>0</v>
      </c>
      <c r="Q259" s="217">
        <v>0</v>
      </c>
      <c r="R259" s="217">
        <f>Q259*H259</f>
        <v>0</v>
      </c>
      <c r="S259" s="217">
        <v>0</v>
      </c>
      <c r="T259" s="218">
        <f>S259*H259</f>
        <v>0</v>
      </c>
      <c r="AR259" s="25" t="s">
        <v>128</v>
      </c>
      <c r="AT259" s="25" t="s">
        <v>252</v>
      </c>
      <c r="AU259" s="25" t="s">
        <v>92</v>
      </c>
      <c r="AY259" s="25" t="s">
        <v>250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5" t="s">
        <v>45</v>
      </c>
      <c r="BK259" s="219">
        <f>ROUND(I259*H259,2)</f>
        <v>0</v>
      </c>
      <c r="BL259" s="25" t="s">
        <v>128</v>
      </c>
      <c r="BM259" s="25" t="s">
        <v>1010</v>
      </c>
    </row>
    <row r="260" spans="2:65" s="12" customFormat="1">
      <c r="B260" s="220"/>
      <c r="C260" s="221"/>
      <c r="D260" s="222" t="s">
        <v>257</v>
      </c>
      <c r="E260" s="223" t="s">
        <v>81</v>
      </c>
      <c r="F260" s="224" t="s">
        <v>563</v>
      </c>
      <c r="G260" s="221"/>
      <c r="H260" s="225" t="s">
        <v>81</v>
      </c>
      <c r="I260" s="226"/>
      <c r="J260" s="221"/>
      <c r="K260" s="221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257</v>
      </c>
      <c r="AU260" s="231" t="s">
        <v>92</v>
      </c>
      <c r="AV260" s="12" t="s">
        <v>45</v>
      </c>
      <c r="AW260" s="12" t="s">
        <v>44</v>
      </c>
      <c r="AX260" s="12" t="s">
        <v>83</v>
      </c>
      <c r="AY260" s="231" t="s">
        <v>250</v>
      </c>
    </row>
    <row r="261" spans="2:65" s="12" customFormat="1">
      <c r="B261" s="220"/>
      <c r="C261" s="221"/>
      <c r="D261" s="222" t="s">
        <v>257</v>
      </c>
      <c r="E261" s="223" t="s">
        <v>81</v>
      </c>
      <c r="F261" s="224" t="s">
        <v>564</v>
      </c>
      <c r="G261" s="221"/>
      <c r="H261" s="225" t="s">
        <v>81</v>
      </c>
      <c r="I261" s="226"/>
      <c r="J261" s="221"/>
      <c r="K261" s="221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257</v>
      </c>
      <c r="AU261" s="231" t="s">
        <v>92</v>
      </c>
      <c r="AV261" s="12" t="s">
        <v>45</v>
      </c>
      <c r="AW261" s="12" t="s">
        <v>44</v>
      </c>
      <c r="AX261" s="12" t="s">
        <v>83</v>
      </c>
      <c r="AY261" s="231" t="s">
        <v>250</v>
      </c>
    </row>
    <row r="262" spans="2:65" s="12" customFormat="1">
      <c r="B262" s="220"/>
      <c r="C262" s="221"/>
      <c r="D262" s="222" t="s">
        <v>257</v>
      </c>
      <c r="E262" s="223" t="s">
        <v>81</v>
      </c>
      <c r="F262" s="224" t="s">
        <v>565</v>
      </c>
      <c r="G262" s="221"/>
      <c r="H262" s="225" t="s">
        <v>81</v>
      </c>
      <c r="I262" s="226"/>
      <c r="J262" s="221"/>
      <c r="K262" s="221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257</v>
      </c>
      <c r="AU262" s="231" t="s">
        <v>92</v>
      </c>
      <c r="AV262" s="12" t="s">
        <v>45</v>
      </c>
      <c r="AW262" s="12" t="s">
        <v>44</v>
      </c>
      <c r="AX262" s="12" t="s">
        <v>83</v>
      </c>
      <c r="AY262" s="231" t="s">
        <v>250</v>
      </c>
    </row>
    <row r="263" spans="2:65" s="13" customFormat="1">
      <c r="B263" s="232"/>
      <c r="C263" s="233"/>
      <c r="D263" s="222" t="s">
        <v>257</v>
      </c>
      <c r="E263" s="234" t="s">
        <v>81</v>
      </c>
      <c r="F263" s="235" t="s">
        <v>1011</v>
      </c>
      <c r="G263" s="233"/>
      <c r="H263" s="236">
        <v>794</v>
      </c>
      <c r="I263" s="237"/>
      <c r="J263" s="233"/>
      <c r="K263" s="233"/>
      <c r="L263" s="238"/>
      <c r="M263" s="239"/>
      <c r="N263" s="240"/>
      <c r="O263" s="240"/>
      <c r="P263" s="240"/>
      <c r="Q263" s="240"/>
      <c r="R263" s="240"/>
      <c r="S263" s="240"/>
      <c r="T263" s="241"/>
      <c r="AT263" s="242" t="s">
        <v>257</v>
      </c>
      <c r="AU263" s="242" t="s">
        <v>92</v>
      </c>
      <c r="AV263" s="13" t="s">
        <v>92</v>
      </c>
      <c r="AW263" s="13" t="s">
        <v>44</v>
      </c>
      <c r="AX263" s="13" t="s">
        <v>45</v>
      </c>
      <c r="AY263" s="242" t="s">
        <v>250</v>
      </c>
    </row>
    <row r="264" spans="2:65" s="11" customFormat="1" ht="29.85" customHeight="1">
      <c r="B264" s="191"/>
      <c r="C264" s="192"/>
      <c r="D264" s="205" t="s">
        <v>82</v>
      </c>
      <c r="E264" s="206" t="s">
        <v>92</v>
      </c>
      <c r="F264" s="206" t="s">
        <v>567</v>
      </c>
      <c r="G264" s="192"/>
      <c r="H264" s="192"/>
      <c r="I264" s="195"/>
      <c r="J264" s="207">
        <f>BK264</f>
        <v>0</v>
      </c>
      <c r="K264" s="192"/>
      <c r="L264" s="197"/>
      <c r="M264" s="198"/>
      <c r="N264" s="199"/>
      <c r="O264" s="199"/>
      <c r="P264" s="200">
        <f>SUM(P265:P268)</f>
        <v>0</v>
      </c>
      <c r="Q264" s="199"/>
      <c r="R264" s="200">
        <f>SUM(R265:R268)</f>
        <v>0</v>
      </c>
      <c r="S264" s="199"/>
      <c r="T264" s="201">
        <f>SUM(T265:T268)</f>
        <v>0</v>
      </c>
      <c r="AR264" s="202" t="s">
        <v>45</v>
      </c>
      <c r="AT264" s="203" t="s">
        <v>82</v>
      </c>
      <c r="AU264" s="203" t="s">
        <v>45</v>
      </c>
      <c r="AY264" s="202" t="s">
        <v>250</v>
      </c>
      <c r="BK264" s="204">
        <f>SUM(BK265:BK268)</f>
        <v>0</v>
      </c>
    </row>
    <row r="265" spans="2:65" s="1" customFormat="1" ht="22.5" customHeight="1">
      <c r="B265" s="43"/>
      <c r="C265" s="208" t="s">
        <v>483</v>
      </c>
      <c r="D265" s="208" t="s">
        <v>252</v>
      </c>
      <c r="E265" s="209" t="s">
        <v>610</v>
      </c>
      <c r="F265" s="210" t="s">
        <v>611</v>
      </c>
      <c r="G265" s="211" t="s">
        <v>255</v>
      </c>
      <c r="H265" s="212">
        <v>2734.08</v>
      </c>
      <c r="I265" s="213"/>
      <c r="J265" s="214">
        <f>ROUND(I265*H265,2)</f>
        <v>0</v>
      </c>
      <c r="K265" s="210" t="s">
        <v>277</v>
      </c>
      <c r="L265" s="63"/>
      <c r="M265" s="215" t="s">
        <v>81</v>
      </c>
      <c r="N265" s="216" t="s">
        <v>53</v>
      </c>
      <c r="O265" s="44"/>
      <c r="P265" s="217">
        <f>O265*H265</f>
        <v>0</v>
      </c>
      <c r="Q265" s="217">
        <v>0</v>
      </c>
      <c r="R265" s="217">
        <f>Q265*H265</f>
        <v>0</v>
      </c>
      <c r="S265" s="217">
        <v>0</v>
      </c>
      <c r="T265" s="218">
        <f>S265*H265</f>
        <v>0</v>
      </c>
      <c r="AR265" s="25" t="s">
        <v>128</v>
      </c>
      <c r="AT265" s="25" t="s">
        <v>252</v>
      </c>
      <c r="AU265" s="25" t="s">
        <v>92</v>
      </c>
      <c r="AY265" s="25" t="s">
        <v>250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5" t="s">
        <v>45</v>
      </c>
      <c r="BK265" s="219">
        <f>ROUND(I265*H265,2)</f>
        <v>0</v>
      </c>
      <c r="BL265" s="25" t="s">
        <v>128</v>
      </c>
      <c r="BM265" s="25" t="s">
        <v>1012</v>
      </c>
    </row>
    <row r="266" spans="2:65" s="12" customFormat="1">
      <c r="B266" s="220"/>
      <c r="C266" s="221"/>
      <c r="D266" s="222" t="s">
        <v>257</v>
      </c>
      <c r="E266" s="223" t="s">
        <v>81</v>
      </c>
      <c r="F266" s="224" t="s">
        <v>1013</v>
      </c>
      <c r="G266" s="221"/>
      <c r="H266" s="225" t="s">
        <v>81</v>
      </c>
      <c r="I266" s="226"/>
      <c r="J266" s="221"/>
      <c r="K266" s="221"/>
      <c r="L266" s="227"/>
      <c r="M266" s="228"/>
      <c r="N266" s="229"/>
      <c r="O266" s="229"/>
      <c r="P266" s="229"/>
      <c r="Q266" s="229"/>
      <c r="R266" s="229"/>
      <c r="S266" s="229"/>
      <c r="T266" s="230"/>
      <c r="AT266" s="231" t="s">
        <v>257</v>
      </c>
      <c r="AU266" s="231" t="s">
        <v>92</v>
      </c>
      <c r="AV266" s="12" t="s">
        <v>45</v>
      </c>
      <c r="AW266" s="12" t="s">
        <v>44</v>
      </c>
      <c r="AX266" s="12" t="s">
        <v>83</v>
      </c>
      <c r="AY266" s="231" t="s">
        <v>250</v>
      </c>
    </row>
    <row r="267" spans="2:65" s="12" customFormat="1">
      <c r="B267" s="220"/>
      <c r="C267" s="221"/>
      <c r="D267" s="222" t="s">
        <v>257</v>
      </c>
      <c r="E267" s="223" t="s">
        <v>81</v>
      </c>
      <c r="F267" s="224" t="s">
        <v>1014</v>
      </c>
      <c r="G267" s="221"/>
      <c r="H267" s="225" t="s">
        <v>81</v>
      </c>
      <c r="I267" s="226"/>
      <c r="J267" s="221"/>
      <c r="K267" s="221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257</v>
      </c>
      <c r="AU267" s="231" t="s">
        <v>92</v>
      </c>
      <c r="AV267" s="12" t="s">
        <v>45</v>
      </c>
      <c r="AW267" s="12" t="s">
        <v>44</v>
      </c>
      <c r="AX267" s="12" t="s">
        <v>83</v>
      </c>
      <c r="AY267" s="231" t="s">
        <v>250</v>
      </c>
    </row>
    <row r="268" spans="2:65" s="13" customFormat="1">
      <c r="B268" s="232"/>
      <c r="C268" s="233"/>
      <c r="D268" s="222" t="s">
        <v>257</v>
      </c>
      <c r="E268" s="234" t="s">
        <v>81</v>
      </c>
      <c r="F268" s="235" t="s">
        <v>1015</v>
      </c>
      <c r="G268" s="233"/>
      <c r="H268" s="236">
        <v>2734.08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AT268" s="242" t="s">
        <v>257</v>
      </c>
      <c r="AU268" s="242" t="s">
        <v>92</v>
      </c>
      <c r="AV268" s="13" t="s">
        <v>92</v>
      </c>
      <c r="AW268" s="13" t="s">
        <v>44</v>
      </c>
      <c r="AX268" s="13" t="s">
        <v>45</v>
      </c>
      <c r="AY268" s="242" t="s">
        <v>250</v>
      </c>
    </row>
    <row r="269" spans="2:65" s="11" customFormat="1" ht="29.85" customHeight="1">
      <c r="B269" s="191"/>
      <c r="C269" s="192"/>
      <c r="D269" s="205" t="s">
        <v>82</v>
      </c>
      <c r="E269" s="206" t="s">
        <v>128</v>
      </c>
      <c r="F269" s="206" t="s">
        <v>616</v>
      </c>
      <c r="G269" s="192"/>
      <c r="H269" s="192"/>
      <c r="I269" s="195"/>
      <c r="J269" s="207">
        <f>BK269</f>
        <v>0</v>
      </c>
      <c r="K269" s="192"/>
      <c r="L269" s="197"/>
      <c r="M269" s="198"/>
      <c r="N269" s="199"/>
      <c r="O269" s="199"/>
      <c r="P269" s="200">
        <f>SUM(P270:P273)</f>
        <v>0</v>
      </c>
      <c r="Q269" s="199"/>
      <c r="R269" s="200">
        <f>SUM(R270:R273)</f>
        <v>0.02</v>
      </c>
      <c r="S269" s="199"/>
      <c r="T269" s="201">
        <f>SUM(T270:T273)</f>
        <v>0</v>
      </c>
      <c r="AR269" s="202" t="s">
        <v>45</v>
      </c>
      <c r="AT269" s="203" t="s">
        <v>82</v>
      </c>
      <c r="AU269" s="203" t="s">
        <v>45</v>
      </c>
      <c r="AY269" s="202" t="s">
        <v>250</v>
      </c>
      <c r="BK269" s="204">
        <f>SUM(BK270:BK273)</f>
        <v>0</v>
      </c>
    </row>
    <row r="270" spans="2:65" s="1" customFormat="1" ht="31.5" customHeight="1">
      <c r="B270" s="43"/>
      <c r="C270" s="208" t="s">
        <v>492</v>
      </c>
      <c r="D270" s="208" t="s">
        <v>252</v>
      </c>
      <c r="E270" s="209" t="s">
        <v>618</v>
      </c>
      <c r="F270" s="210" t="s">
        <v>619</v>
      </c>
      <c r="G270" s="211" t="s">
        <v>255</v>
      </c>
      <c r="H270" s="212">
        <v>1</v>
      </c>
      <c r="I270" s="213"/>
      <c r="J270" s="214">
        <f>ROUND(I270*H270,2)</f>
        <v>0</v>
      </c>
      <c r="K270" s="210" t="s">
        <v>81</v>
      </c>
      <c r="L270" s="63"/>
      <c r="M270" s="215" t="s">
        <v>81</v>
      </c>
      <c r="N270" s="216" t="s">
        <v>53</v>
      </c>
      <c r="O270" s="44"/>
      <c r="P270" s="217">
        <f>O270*H270</f>
        <v>0</v>
      </c>
      <c r="Q270" s="217">
        <v>0.02</v>
      </c>
      <c r="R270" s="217">
        <f>Q270*H270</f>
        <v>0.02</v>
      </c>
      <c r="S270" s="217">
        <v>0</v>
      </c>
      <c r="T270" s="218">
        <f>S270*H270</f>
        <v>0</v>
      </c>
      <c r="AR270" s="25" t="s">
        <v>128</v>
      </c>
      <c r="AT270" s="25" t="s">
        <v>252</v>
      </c>
      <c r="AU270" s="25" t="s">
        <v>92</v>
      </c>
      <c r="AY270" s="25" t="s">
        <v>250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5" t="s">
        <v>45</v>
      </c>
      <c r="BK270" s="219">
        <f>ROUND(I270*H270,2)</f>
        <v>0</v>
      </c>
      <c r="BL270" s="25" t="s">
        <v>128</v>
      </c>
      <c r="BM270" s="25" t="s">
        <v>620</v>
      </c>
    </row>
    <row r="271" spans="2:65" s="12" customFormat="1">
      <c r="B271" s="220"/>
      <c r="C271" s="221"/>
      <c r="D271" s="222" t="s">
        <v>257</v>
      </c>
      <c r="E271" s="223" t="s">
        <v>81</v>
      </c>
      <c r="F271" s="224" t="s">
        <v>1016</v>
      </c>
      <c r="G271" s="221"/>
      <c r="H271" s="225" t="s">
        <v>81</v>
      </c>
      <c r="I271" s="226"/>
      <c r="J271" s="221"/>
      <c r="K271" s="221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257</v>
      </c>
      <c r="AU271" s="231" t="s">
        <v>92</v>
      </c>
      <c r="AV271" s="12" t="s">
        <v>45</v>
      </c>
      <c r="AW271" s="12" t="s">
        <v>44</v>
      </c>
      <c r="AX271" s="12" t="s">
        <v>83</v>
      </c>
      <c r="AY271" s="231" t="s">
        <v>250</v>
      </c>
    </row>
    <row r="272" spans="2:65" s="12" customFormat="1">
      <c r="B272" s="220"/>
      <c r="C272" s="221"/>
      <c r="D272" s="222" t="s">
        <v>257</v>
      </c>
      <c r="E272" s="223" t="s">
        <v>81</v>
      </c>
      <c r="F272" s="224" t="s">
        <v>1017</v>
      </c>
      <c r="G272" s="221"/>
      <c r="H272" s="225" t="s">
        <v>81</v>
      </c>
      <c r="I272" s="226"/>
      <c r="J272" s="221"/>
      <c r="K272" s="221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257</v>
      </c>
      <c r="AU272" s="231" t="s">
        <v>92</v>
      </c>
      <c r="AV272" s="12" t="s">
        <v>45</v>
      </c>
      <c r="AW272" s="12" t="s">
        <v>44</v>
      </c>
      <c r="AX272" s="12" t="s">
        <v>83</v>
      </c>
      <c r="AY272" s="231" t="s">
        <v>250</v>
      </c>
    </row>
    <row r="273" spans="2:65" s="13" customFormat="1">
      <c r="B273" s="232"/>
      <c r="C273" s="233"/>
      <c r="D273" s="222" t="s">
        <v>257</v>
      </c>
      <c r="E273" s="234" t="s">
        <v>81</v>
      </c>
      <c r="F273" s="235" t="s">
        <v>1018</v>
      </c>
      <c r="G273" s="233"/>
      <c r="H273" s="236">
        <v>1</v>
      </c>
      <c r="I273" s="237"/>
      <c r="J273" s="233"/>
      <c r="K273" s="233"/>
      <c r="L273" s="238"/>
      <c r="M273" s="239"/>
      <c r="N273" s="240"/>
      <c r="O273" s="240"/>
      <c r="P273" s="240"/>
      <c r="Q273" s="240"/>
      <c r="R273" s="240"/>
      <c r="S273" s="240"/>
      <c r="T273" s="241"/>
      <c r="AT273" s="242" t="s">
        <v>257</v>
      </c>
      <c r="AU273" s="242" t="s">
        <v>92</v>
      </c>
      <c r="AV273" s="13" t="s">
        <v>92</v>
      </c>
      <c r="AW273" s="13" t="s">
        <v>44</v>
      </c>
      <c r="AX273" s="13" t="s">
        <v>45</v>
      </c>
      <c r="AY273" s="242" t="s">
        <v>250</v>
      </c>
    </row>
    <row r="274" spans="2:65" s="11" customFormat="1" ht="29.85" customHeight="1">
      <c r="B274" s="191"/>
      <c r="C274" s="192"/>
      <c r="D274" s="205" t="s">
        <v>82</v>
      </c>
      <c r="E274" s="206" t="s">
        <v>304</v>
      </c>
      <c r="F274" s="206" t="s">
        <v>624</v>
      </c>
      <c r="G274" s="192"/>
      <c r="H274" s="192"/>
      <c r="I274" s="195"/>
      <c r="J274" s="207">
        <f>BK274</f>
        <v>0</v>
      </c>
      <c r="K274" s="192"/>
      <c r="L274" s="197"/>
      <c r="M274" s="198"/>
      <c r="N274" s="199"/>
      <c r="O274" s="199"/>
      <c r="P274" s="200">
        <f>SUM(P275:P320)</f>
        <v>0</v>
      </c>
      <c r="Q274" s="199"/>
      <c r="R274" s="200">
        <f>SUM(R275:R320)</f>
        <v>76.22126999999999</v>
      </c>
      <c r="S274" s="199"/>
      <c r="T274" s="201">
        <f>SUM(T275:T320)</f>
        <v>0</v>
      </c>
      <c r="AR274" s="202" t="s">
        <v>45</v>
      </c>
      <c r="AT274" s="203" t="s">
        <v>82</v>
      </c>
      <c r="AU274" s="203" t="s">
        <v>45</v>
      </c>
      <c r="AY274" s="202" t="s">
        <v>250</v>
      </c>
      <c r="BK274" s="204">
        <f>SUM(BK275:BK320)</f>
        <v>0</v>
      </c>
    </row>
    <row r="275" spans="2:65" s="1" customFormat="1" ht="31.5" customHeight="1">
      <c r="B275" s="43"/>
      <c r="C275" s="208" t="s">
        <v>498</v>
      </c>
      <c r="D275" s="208" t="s">
        <v>252</v>
      </c>
      <c r="E275" s="209" t="s">
        <v>1019</v>
      </c>
      <c r="F275" s="210" t="s">
        <v>1020</v>
      </c>
      <c r="G275" s="211" t="s">
        <v>255</v>
      </c>
      <c r="H275" s="212">
        <v>2713</v>
      </c>
      <c r="I275" s="213"/>
      <c r="J275" s="214">
        <f>ROUND(I275*H275,2)</f>
        <v>0</v>
      </c>
      <c r="K275" s="210" t="s">
        <v>277</v>
      </c>
      <c r="L275" s="63"/>
      <c r="M275" s="215" t="s">
        <v>81</v>
      </c>
      <c r="N275" s="216" t="s">
        <v>53</v>
      </c>
      <c r="O275" s="44"/>
      <c r="P275" s="217">
        <f>O275*H275</f>
        <v>0</v>
      </c>
      <c r="Q275" s="217">
        <v>0</v>
      </c>
      <c r="R275" s="217">
        <f>Q275*H275</f>
        <v>0</v>
      </c>
      <c r="S275" s="217">
        <v>0</v>
      </c>
      <c r="T275" s="218">
        <f>S275*H275</f>
        <v>0</v>
      </c>
      <c r="AR275" s="25" t="s">
        <v>128</v>
      </c>
      <c r="AT275" s="25" t="s">
        <v>252</v>
      </c>
      <c r="AU275" s="25" t="s">
        <v>92</v>
      </c>
      <c r="AY275" s="25" t="s">
        <v>250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5" t="s">
        <v>45</v>
      </c>
      <c r="BK275" s="219">
        <f>ROUND(I275*H275,2)</f>
        <v>0</v>
      </c>
      <c r="BL275" s="25" t="s">
        <v>128</v>
      </c>
      <c r="BM275" s="25" t="s">
        <v>628</v>
      </c>
    </row>
    <row r="276" spans="2:65" s="12" customFormat="1">
      <c r="B276" s="220"/>
      <c r="C276" s="221"/>
      <c r="D276" s="222" t="s">
        <v>257</v>
      </c>
      <c r="E276" s="223" t="s">
        <v>81</v>
      </c>
      <c r="F276" s="224" t="s">
        <v>1021</v>
      </c>
      <c r="G276" s="221"/>
      <c r="H276" s="225" t="s">
        <v>81</v>
      </c>
      <c r="I276" s="226"/>
      <c r="J276" s="221"/>
      <c r="K276" s="221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257</v>
      </c>
      <c r="AU276" s="231" t="s">
        <v>92</v>
      </c>
      <c r="AV276" s="12" t="s">
        <v>45</v>
      </c>
      <c r="AW276" s="12" t="s">
        <v>44</v>
      </c>
      <c r="AX276" s="12" t="s">
        <v>83</v>
      </c>
      <c r="AY276" s="231" t="s">
        <v>250</v>
      </c>
    </row>
    <row r="277" spans="2:65" s="12" customFormat="1">
      <c r="B277" s="220"/>
      <c r="C277" s="221"/>
      <c r="D277" s="222" t="s">
        <v>257</v>
      </c>
      <c r="E277" s="223" t="s">
        <v>81</v>
      </c>
      <c r="F277" s="224" t="s">
        <v>630</v>
      </c>
      <c r="G277" s="221"/>
      <c r="H277" s="225" t="s">
        <v>81</v>
      </c>
      <c r="I277" s="226"/>
      <c r="J277" s="221"/>
      <c r="K277" s="221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257</v>
      </c>
      <c r="AU277" s="231" t="s">
        <v>92</v>
      </c>
      <c r="AV277" s="12" t="s">
        <v>45</v>
      </c>
      <c r="AW277" s="12" t="s">
        <v>44</v>
      </c>
      <c r="AX277" s="12" t="s">
        <v>83</v>
      </c>
      <c r="AY277" s="231" t="s">
        <v>250</v>
      </c>
    </row>
    <row r="278" spans="2:65" s="13" customFormat="1">
      <c r="B278" s="232"/>
      <c r="C278" s="233"/>
      <c r="D278" s="256" t="s">
        <v>257</v>
      </c>
      <c r="E278" s="269" t="s">
        <v>81</v>
      </c>
      <c r="F278" s="270" t="s">
        <v>1022</v>
      </c>
      <c r="G278" s="233"/>
      <c r="H278" s="271">
        <v>2713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AT278" s="242" t="s">
        <v>257</v>
      </c>
      <c r="AU278" s="242" t="s">
        <v>92</v>
      </c>
      <c r="AV278" s="13" t="s">
        <v>92</v>
      </c>
      <c r="AW278" s="13" t="s">
        <v>44</v>
      </c>
      <c r="AX278" s="13" t="s">
        <v>45</v>
      </c>
      <c r="AY278" s="242" t="s">
        <v>250</v>
      </c>
    </row>
    <row r="279" spans="2:65" s="1" customFormat="1" ht="22.5" customHeight="1">
      <c r="B279" s="43"/>
      <c r="C279" s="272" t="s">
        <v>510</v>
      </c>
      <c r="D279" s="272" t="s">
        <v>519</v>
      </c>
      <c r="E279" s="273" t="s">
        <v>632</v>
      </c>
      <c r="F279" s="274" t="s">
        <v>633</v>
      </c>
      <c r="G279" s="275" t="s">
        <v>634</v>
      </c>
      <c r="H279" s="276">
        <v>71.948999999999998</v>
      </c>
      <c r="I279" s="277"/>
      <c r="J279" s="278">
        <f>ROUND(I279*H279,2)</f>
        <v>0</v>
      </c>
      <c r="K279" s="274" t="s">
        <v>277</v>
      </c>
      <c r="L279" s="279"/>
      <c r="M279" s="280" t="s">
        <v>81</v>
      </c>
      <c r="N279" s="281" t="s">
        <v>53</v>
      </c>
      <c r="O279" s="44"/>
      <c r="P279" s="217">
        <f>O279*H279</f>
        <v>0</v>
      </c>
      <c r="Q279" s="217">
        <v>0</v>
      </c>
      <c r="R279" s="217">
        <f>Q279*H279</f>
        <v>0</v>
      </c>
      <c r="S279" s="217">
        <v>0</v>
      </c>
      <c r="T279" s="218">
        <f>S279*H279</f>
        <v>0</v>
      </c>
      <c r="AR279" s="25" t="s">
        <v>340</v>
      </c>
      <c r="AT279" s="25" t="s">
        <v>519</v>
      </c>
      <c r="AU279" s="25" t="s">
        <v>92</v>
      </c>
      <c r="AY279" s="25" t="s">
        <v>250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5" t="s">
        <v>45</v>
      </c>
      <c r="BK279" s="219">
        <f>ROUND(I279*H279,2)</f>
        <v>0</v>
      </c>
      <c r="BL279" s="25" t="s">
        <v>128</v>
      </c>
      <c r="BM279" s="25" t="s">
        <v>635</v>
      </c>
    </row>
    <row r="280" spans="2:65" s="12" customFormat="1">
      <c r="B280" s="220"/>
      <c r="C280" s="221"/>
      <c r="D280" s="222" t="s">
        <v>257</v>
      </c>
      <c r="E280" s="223" t="s">
        <v>81</v>
      </c>
      <c r="F280" s="224" t="s">
        <v>1023</v>
      </c>
      <c r="G280" s="221"/>
      <c r="H280" s="225" t="s">
        <v>81</v>
      </c>
      <c r="I280" s="226"/>
      <c r="J280" s="221"/>
      <c r="K280" s="221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257</v>
      </c>
      <c r="AU280" s="231" t="s">
        <v>92</v>
      </c>
      <c r="AV280" s="12" t="s">
        <v>45</v>
      </c>
      <c r="AW280" s="12" t="s">
        <v>44</v>
      </c>
      <c r="AX280" s="12" t="s">
        <v>83</v>
      </c>
      <c r="AY280" s="231" t="s">
        <v>250</v>
      </c>
    </row>
    <row r="281" spans="2:65" s="12" customFormat="1">
      <c r="B281" s="220"/>
      <c r="C281" s="221"/>
      <c r="D281" s="222" t="s">
        <v>257</v>
      </c>
      <c r="E281" s="223" t="s">
        <v>81</v>
      </c>
      <c r="F281" s="224" t="s">
        <v>637</v>
      </c>
      <c r="G281" s="221"/>
      <c r="H281" s="225" t="s">
        <v>81</v>
      </c>
      <c r="I281" s="226"/>
      <c r="J281" s="221"/>
      <c r="K281" s="221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257</v>
      </c>
      <c r="AU281" s="231" t="s">
        <v>92</v>
      </c>
      <c r="AV281" s="12" t="s">
        <v>45</v>
      </c>
      <c r="AW281" s="12" t="s">
        <v>44</v>
      </c>
      <c r="AX281" s="12" t="s">
        <v>83</v>
      </c>
      <c r="AY281" s="231" t="s">
        <v>250</v>
      </c>
    </row>
    <row r="282" spans="2:65" s="12" customFormat="1" ht="27">
      <c r="B282" s="220"/>
      <c r="C282" s="221"/>
      <c r="D282" s="222" t="s">
        <v>257</v>
      </c>
      <c r="E282" s="223" t="s">
        <v>81</v>
      </c>
      <c r="F282" s="224" t="s">
        <v>1024</v>
      </c>
      <c r="G282" s="221"/>
      <c r="H282" s="225" t="s">
        <v>81</v>
      </c>
      <c r="I282" s="226"/>
      <c r="J282" s="221"/>
      <c r="K282" s="221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257</v>
      </c>
      <c r="AU282" s="231" t="s">
        <v>92</v>
      </c>
      <c r="AV282" s="12" t="s">
        <v>45</v>
      </c>
      <c r="AW282" s="12" t="s">
        <v>44</v>
      </c>
      <c r="AX282" s="12" t="s">
        <v>83</v>
      </c>
      <c r="AY282" s="231" t="s">
        <v>250</v>
      </c>
    </row>
    <row r="283" spans="2:65" s="13" customFormat="1">
      <c r="B283" s="232"/>
      <c r="C283" s="233"/>
      <c r="D283" s="256" t="s">
        <v>257</v>
      </c>
      <c r="E283" s="269" t="s">
        <v>81</v>
      </c>
      <c r="F283" s="270" t="s">
        <v>1025</v>
      </c>
      <c r="G283" s="233"/>
      <c r="H283" s="271">
        <v>71.948999999999998</v>
      </c>
      <c r="I283" s="237"/>
      <c r="J283" s="233"/>
      <c r="K283" s="233"/>
      <c r="L283" s="238"/>
      <c r="M283" s="239"/>
      <c r="N283" s="240"/>
      <c r="O283" s="240"/>
      <c r="P283" s="240"/>
      <c r="Q283" s="240"/>
      <c r="R283" s="240"/>
      <c r="S283" s="240"/>
      <c r="T283" s="241"/>
      <c r="AT283" s="242" t="s">
        <v>257</v>
      </c>
      <c r="AU283" s="242" t="s">
        <v>92</v>
      </c>
      <c r="AV283" s="13" t="s">
        <v>92</v>
      </c>
      <c r="AW283" s="13" t="s">
        <v>44</v>
      </c>
      <c r="AX283" s="13" t="s">
        <v>45</v>
      </c>
      <c r="AY283" s="242" t="s">
        <v>250</v>
      </c>
    </row>
    <row r="284" spans="2:65" s="1" customFormat="1" ht="22.5" customHeight="1">
      <c r="B284" s="43"/>
      <c r="C284" s="208" t="s">
        <v>518</v>
      </c>
      <c r="D284" s="208" t="s">
        <v>252</v>
      </c>
      <c r="E284" s="209" t="s">
        <v>648</v>
      </c>
      <c r="F284" s="210" t="s">
        <v>649</v>
      </c>
      <c r="G284" s="211" t="s">
        <v>255</v>
      </c>
      <c r="H284" s="212">
        <v>4974</v>
      </c>
      <c r="I284" s="213"/>
      <c r="J284" s="214">
        <f>ROUND(I284*H284,2)</f>
        <v>0</v>
      </c>
      <c r="K284" s="210" t="s">
        <v>81</v>
      </c>
      <c r="L284" s="63"/>
      <c r="M284" s="215" t="s">
        <v>81</v>
      </c>
      <c r="N284" s="216" t="s">
        <v>53</v>
      </c>
      <c r="O284" s="44"/>
      <c r="P284" s="217">
        <f>O284*H284</f>
        <v>0</v>
      </c>
      <c r="Q284" s="217">
        <v>0</v>
      </c>
      <c r="R284" s="217">
        <f>Q284*H284</f>
        <v>0</v>
      </c>
      <c r="S284" s="217">
        <v>0</v>
      </c>
      <c r="T284" s="218">
        <f>S284*H284</f>
        <v>0</v>
      </c>
      <c r="AR284" s="25" t="s">
        <v>128</v>
      </c>
      <c r="AT284" s="25" t="s">
        <v>252</v>
      </c>
      <c r="AU284" s="25" t="s">
        <v>92</v>
      </c>
      <c r="AY284" s="25" t="s">
        <v>250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5" t="s">
        <v>45</v>
      </c>
      <c r="BK284" s="219">
        <f>ROUND(I284*H284,2)</f>
        <v>0</v>
      </c>
      <c r="BL284" s="25" t="s">
        <v>128</v>
      </c>
      <c r="BM284" s="25" t="s">
        <v>650</v>
      </c>
    </row>
    <row r="285" spans="2:65" s="12" customFormat="1">
      <c r="B285" s="220"/>
      <c r="C285" s="221"/>
      <c r="D285" s="222" t="s">
        <v>257</v>
      </c>
      <c r="E285" s="223" t="s">
        <v>81</v>
      </c>
      <c r="F285" s="224" t="s">
        <v>651</v>
      </c>
      <c r="G285" s="221"/>
      <c r="H285" s="225" t="s">
        <v>81</v>
      </c>
      <c r="I285" s="226"/>
      <c r="J285" s="221"/>
      <c r="K285" s="221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257</v>
      </c>
      <c r="AU285" s="231" t="s">
        <v>92</v>
      </c>
      <c r="AV285" s="12" t="s">
        <v>45</v>
      </c>
      <c r="AW285" s="12" t="s">
        <v>44</v>
      </c>
      <c r="AX285" s="12" t="s">
        <v>83</v>
      </c>
      <c r="AY285" s="231" t="s">
        <v>250</v>
      </c>
    </row>
    <row r="286" spans="2:65" s="13" customFormat="1">
      <c r="B286" s="232"/>
      <c r="C286" s="233"/>
      <c r="D286" s="222" t="s">
        <v>257</v>
      </c>
      <c r="E286" s="234" t="s">
        <v>81</v>
      </c>
      <c r="F286" s="235" t="s">
        <v>1026</v>
      </c>
      <c r="G286" s="233"/>
      <c r="H286" s="236">
        <v>2366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AT286" s="242" t="s">
        <v>257</v>
      </c>
      <c r="AU286" s="242" t="s">
        <v>92</v>
      </c>
      <c r="AV286" s="13" t="s">
        <v>92</v>
      </c>
      <c r="AW286" s="13" t="s">
        <v>44</v>
      </c>
      <c r="AX286" s="13" t="s">
        <v>83</v>
      </c>
      <c r="AY286" s="242" t="s">
        <v>250</v>
      </c>
    </row>
    <row r="287" spans="2:65" s="13" customFormat="1">
      <c r="B287" s="232"/>
      <c r="C287" s="233"/>
      <c r="D287" s="222" t="s">
        <v>257</v>
      </c>
      <c r="E287" s="234" t="s">
        <v>81</v>
      </c>
      <c r="F287" s="235" t="s">
        <v>1027</v>
      </c>
      <c r="G287" s="233"/>
      <c r="H287" s="236">
        <v>2608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AT287" s="242" t="s">
        <v>257</v>
      </c>
      <c r="AU287" s="242" t="s">
        <v>92</v>
      </c>
      <c r="AV287" s="13" t="s">
        <v>92</v>
      </c>
      <c r="AW287" s="13" t="s">
        <v>44</v>
      </c>
      <c r="AX287" s="13" t="s">
        <v>83</v>
      </c>
      <c r="AY287" s="242" t="s">
        <v>250</v>
      </c>
    </row>
    <row r="288" spans="2:65" s="15" customFormat="1">
      <c r="B288" s="254"/>
      <c r="C288" s="255"/>
      <c r="D288" s="256" t="s">
        <v>257</v>
      </c>
      <c r="E288" s="257" t="s">
        <v>81</v>
      </c>
      <c r="F288" s="258" t="s">
        <v>273</v>
      </c>
      <c r="G288" s="255"/>
      <c r="H288" s="259">
        <v>4974</v>
      </c>
      <c r="I288" s="260"/>
      <c r="J288" s="255"/>
      <c r="K288" s="255"/>
      <c r="L288" s="261"/>
      <c r="M288" s="262"/>
      <c r="N288" s="263"/>
      <c r="O288" s="263"/>
      <c r="P288" s="263"/>
      <c r="Q288" s="263"/>
      <c r="R288" s="263"/>
      <c r="S288" s="263"/>
      <c r="T288" s="264"/>
      <c r="AT288" s="265" t="s">
        <v>257</v>
      </c>
      <c r="AU288" s="265" t="s">
        <v>92</v>
      </c>
      <c r="AV288" s="15" t="s">
        <v>128</v>
      </c>
      <c r="AW288" s="15" t="s">
        <v>44</v>
      </c>
      <c r="AX288" s="15" t="s">
        <v>45</v>
      </c>
      <c r="AY288" s="265" t="s">
        <v>250</v>
      </c>
    </row>
    <row r="289" spans="2:65" s="1" customFormat="1" ht="22.5" customHeight="1">
      <c r="B289" s="43"/>
      <c r="C289" s="208" t="s">
        <v>525</v>
      </c>
      <c r="D289" s="208" t="s">
        <v>252</v>
      </c>
      <c r="E289" s="209" t="s">
        <v>655</v>
      </c>
      <c r="F289" s="210" t="s">
        <v>656</v>
      </c>
      <c r="G289" s="211" t="s">
        <v>255</v>
      </c>
      <c r="H289" s="212">
        <v>1</v>
      </c>
      <c r="I289" s="213"/>
      <c r="J289" s="214">
        <f>ROUND(I289*H289,2)</f>
        <v>0</v>
      </c>
      <c r="K289" s="210" t="s">
        <v>81</v>
      </c>
      <c r="L289" s="63"/>
      <c r="M289" s="215" t="s">
        <v>81</v>
      </c>
      <c r="N289" s="216" t="s">
        <v>53</v>
      </c>
      <c r="O289" s="44"/>
      <c r="P289" s="217">
        <f>O289*H289</f>
        <v>0</v>
      </c>
      <c r="Q289" s="217">
        <v>0</v>
      </c>
      <c r="R289" s="217">
        <f>Q289*H289</f>
        <v>0</v>
      </c>
      <c r="S289" s="217">
        <v>0</v>
      </c>
      <c r="T289" s="218">
        <f>S289*H289</f>
        <v>0</v>
      </c>
      <c r="AR289" s="25" t="s">
        <v>128</v>
      </c>
      <c r="AT289" s="25" t="s">
        <v>252</v>
      </c>
      <c r="AU289" s="25" t="s">
        <v>92</v>
      </c>
      <c r="AY289" s="25" t="s">
        <v>250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5" t="s">
        <v>45</v>
      </c>
      <c r="BK289" s="219">
        <f>ROUND(I289*H289,2)</f>
        <v>0</v>
      </c>
      <c r="BL289" s="25" t="s">
        <v>128</v>
      </c>
      <c r="BM289" s="25" t="s">
        <v>657</v>
      </c>
    </row>
    <row r="290" spans="2:65" s="12" customFormat="1">
      <c r="B290" s="220"/>
      <c r="C290" s="221"/>
      <c r="D290" s="222" t="s">
        <v>257</v>
      </c>
      <c r="E290" s="223" t="s">
        <v>81</v>
      </c>
      <c r="F290" s="224" t="s">
        <v>1028</v>
      </c>
      <c r="G290" s="221"/>
      <c r="H290" s="225" t="s">
        <v>81</v>
      </c>
      <c r="I290" s="226"/>
      <c r="J290" s="221"/>
      <c r="K290" s="221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257</v>
      </c>
      <c r="AU290" s="231" t="s">
        <v>92</v>
      </c>
      <c r="AV290" s="12" t="s">
        <v>45</v>
      </c>
      <c r="AW290" s="12" t="s">
        <v>44</v>
      </c>
      <c r="AX290" s="12" t="s">
        <v>83</v>
      </c>
      <c r="AY290" s="231" t="s">
        <v>250</v>
      </c>
    </row>
    <row r="291" spans="2:65" s="13" customFormat="1">
      <c r="B291" s="232"/>
      <c r="C291" s="233"/>
      <c r="D291" s="256" t="s">
        <v>257</v>
      </c>
      <c r="E291" s="269" t="s">
        <v>81</v>
      </c>
      <c r="F291" s="270" t="s">
        <v>1029</v>
      </c>
      <c r="G291" s="233"/>
      <c r="H291" s="271">
        <v>1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AT291" s="242" t="s">
        <v>257</v>
      </c>
      <c r="AU291" s="242" t="s">
        <v>92</v>
      </c>
      <c r="AV291" s="13" t="s">
        <v>92</v>
      </c>
      <c r="AW291" s="13" t="s">
        <v>44</v>
      </c>
      <c r="AX291" s="13" t="s">
        <v>45</v>
      </c>
      <c r="AY291" s="242" t="s">
        <v>250</v>
      </c>
    </row>
    <row r="292" spans="2:65" s="1" customFormat="1" ht="22.5" customHeight="1">
      <c r="B292" s="43"/>
      <c r="C292" s="208" t="s">
        <v>530</v>
      </c>
      <c r="D292" s="208" t="s">
        <v>252</v>
      </c>
      <c r="E292" s="209" t="s">
        <v>661</v>
      </c>
      <c r="F292" s="210" t="s">
        <v>662</v>
      </c>
      <c r="G292" s="211" t="s">
        <v>255</v>
      </c>
      <c r="H292" s="212">
        <v>404.25</v>
      </c>
      <c r="I292" s="213"/>
      <c r="J292" s="214">
        <f>ROUND(I292*H292,2)</f>
        <v>0</v>
      </c>
      <c r="K292" s="210" t="s">
        <v>81</v>
      </c>
      <c r="L292" s="63"/>
      <c r="M292" s="215" t="s">
        <v>81</v>
      </c>
      <c r="N292" s="216" t="s">
        <v>53</v>
      </c>
      <c r="O292" s="44"/>
      <c r="P292" s="217">
        <f>O292*H292</f>
        <v>0</v>
      </c>
      <c r="Q292" s="217">
        <v>0.188</v>
      </c>
      <c r="R292" s="217">
        <f>Q292*H292</f>
        <v>75.998999999999995</v>
      </c>
      <c r="S292" s="217">
        <v>0</v>
      </c>
      <c r="T292" s="218">
        <f>S292*H292</f>
        <v>0</v>
      </c>
      <c r="AR292" s="25" t="s">
        <v>128</v>
      </c>
      <c r="AT292" s="25" t="s">
        <v>252</v>
      </c>
      <c r="AU292" s="25" t="s">
        <v>92</v>
      </c>
      <c r="AY292" s="25" t="s">
        <v>250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5" t="s">
        <v>45</v>
      </c>
      <c r="BK292" s="219">
        <f>ROUND(I292*H292,2)</f>
        <v>0</v>
      </c>
      <c r="BL292" s="25" t="s">
        <v>128</v>
      </c>
      <c r="BM292" s="25" t="s">
        <v>663</v>
      </c>
    </row>
    <row r="293" spans="2:65" s="12" customFormat="1">
      <c r="B293" s="220"/>
      <c r="C293" s="221"/>
      <c r="D293" s="222" t="s">
        <v>257</v>
      </c>
      <c r="E293" s="223" t="s">
        <v>81</v>
      </c>
      <c r="F293" s="224" t="s">
        <v>664</v>
      </c>
      <c r="G293" s="221"/>
      <c r="H293" s="225" t="s">
        <v>81</v>
      </c>
      <c r="I293" s="226"/>
      <c r="J293" s="221"/>
      <c r="K293" s="221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257</v>
      </c>
      <c r="AU293" s="231" t="s">
        <v>92</v>
      </c>
      <c r="AV293" s="12" t="s">
        <v>45</v>
      </c>
      <c r="AW293" s="12" t="s">
        <v>44</v>
      </c>
      <c r="AX293" s="12" t="s">
        <v>83</v>
      </c>
      <c r="AY293" s="231" t="s">
        <v>250</v>
      </c>
    </row>
    <row r="294" spans="2:65" s="13" customFormat="1">
      <c r="B294" s="232"/>
      <c r="C294" s="233"/>
      <c r="D294" s="256" t="s">
        <v>257</v>
      </c>
      <c r="E294" s="269" t="s">
        <v>81</v>
      </c>
      <c r="F294" s="270" t="s">
        <v>1030</v>
      </c>
      <c r="G294" s="233"/>
      <c r="H294" s="271">
        <v>404.25</v>
      </c>
      <c r="I294" s="237"/>
      <c r="J294" s="233"/>
      <c r="K294" s="233"/>
      <c r="L294" s="238"/>
      <c r="M294" s="239"/>
      <c r="N294" s="240"/>
      <c r="O294" s="240"/>
      <c r="P294" s="240"/>
      <c r="Q294" s="240"/>
      <c r="R294" s="240"/>
      <c r="S294" s="240"/>
      <c r="T294" s="241"/>
      <c r="AT294" s="242" t="s">
        <v>257</v>
      </c>
      <c r="AU294" s="242" t="s">
        <v>92</v>
      </c>
      <c r="AV294" s="13" t="s">
        <v>92</v>
      </c>
      <c r="AW294" s="13" t="s">
        <v>44</v>
      </c>
      <c r="AX294" s="13" t="s">
        <v>45</v>
      </c>
      <c r="AY294" s="242" t="s">
        <v>250</v>
      </c>
    </row>
    <row r="295" spans="2:65" s="1" customFormat="1" ht="22.5" customHeight="1">
      <c r="B295" s="43"/>
      <c r="C295" s="208" t="s">
        <v>536</v>
      </c>
      <c r="D295" s="208" t="s">
        <v>252</v>
      </c>
      <c r="E295" s="209" t="s">
        <v>667</v>
      </c>
      <c r="F295" s="210" t="s">
        <v>668</v>
      </c>
      <c r="G295" s="211" t="s">
        <v>255</v>
      </c>
      <c r="H295" s="212">
        <v>1800</v>
      </c>
      <c r="I295" s="213"/>
      <c r="J295" s="214">
        <f>ROUND(I295*H295,2)</f>
        <v>0</v>
      </c>
      <c r="K295" s="210" t="s">
        <v>277</v>
      </c>
      <c r="L295" s="63"/>
      <c r="M295" s="215" t="s">
        <v>81</v>
      </c>
      <c r="N295" s="216" t="s">
        <v>53</v>
      </c>
      <c r="O295" s="44"/>
      <c r="P295" s="217">
        <f>O295*H295</f>
        <v>0</v>
      </c>
      <c r="Q295" s="217">
        <v>0</v>
      </c>
      <c r="R295" s="217">
        <f>Q295*H295</f>
        <v>0</v>
      </c>
      <c r="S295" s="217">
        <v>0</v>
      </c>
      <c r="T295" s="218">
        <f>S295*H295</f>
        <v>0</v>
      </c>
      <c r="AR295" s="25" t="s">
        <v>128</v>
      </c>
      <c r="AT295" s="25" t="s">
        <v>252</v>
      </c>
      <c r="AU295" s="25" t="s">
        <v>92</v>
      </c>
      <c r="AY295" s="25" t="s">
        <v>250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5" t="s">
        <v>45</v>
      </c>
      <c r="BK295" s="219">
        <f>ROUND(I295*H295,2)</f>
        <v>0</v>
      </c>
      <c r="BL295" s="25" t="s">
        <v>128</v>
      </c>
      <c r="BM295" s="25" t="s">
        <v>669</v>
      </c>
    </row>
    <row r="296" spans="2:65" s="12" customFormat="1">
      <c r="B296" s="220"/>
      <c r="C296" s="221"/>
      <c r="D296" s="222" t="s">
        <v>257</v>
      </c>
      <c r="E296" s="223" t="s">
        <v>81</v>
      </c>
      <c r="F296" s="224" t="s">
        <v>670</v>
      </c>
      <c r="G296" s="221"/>
      <c r="H296" s="225" t="s">
        <v>81</v>
      </c>
      <c r="I296" s="226"/>
      <c r="J296" s="221"/>
      <c r="K296" s="221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257</v>
      </c>
      <c r="AU296" s="231" t="s">
        <v>92</v>
      </c>
      <c r="AV296" s="12" t="s">
        <v>45</v>
      </c>
      <c r="AW296" s="12" t="s">
        <v>44</v>
      </c>
      <c r="AX296" s="12" t="s">
        <v>83</v>
      </c>
      <c r="AY296" s="231" t="s">
        <v>250</v>
      </c>
    </row>
    <row r="297" spans="2:65" s="12" customFormat="1">
      <c r="B297" s="220"/>
      <c r="C297" s="221"/>
      <c r="D297" s="222" t="s">
        <v>257</v>
      </c>
      <c r="E297" s="223" t="s">
        <v>81</v>
      </c>
      <c r="F297" s="224" t="s">
        <v>671</v>
      </c>
      <c r="G297" s="221"/>
      <c r="H297" s="225" t="s">
        <v>81</v>
      </c>
      <c r="I297" s="226"/>
      <c r="J297" s="221"/>
      <c r="K297" s="221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257</v>
      </c>
      <c r="AU297" s="231" t="s">
        <v>92</v>
      </c>
      <c r="AV297" s="12" t="s">
        <v>45</v>
      </c>
      <c r="AW297" s="12" t="s">
        <v>44</v>
      </c>
      <c r="AX297" s="12" t="s">
        <v>83</v>
      </c>
      <c r="AY297" s="231" t="s">
        <v>250</v>
      </c>
    </row>
    <row r="298" spans="2:65" s="13" customFormat="1">
      <c r="B298" s="232"/>
      <c r="C298" s="233"/>
      <c r="D298" s="256" t="s">
        <v>257</v>
      </c>
      <c r="E298" s="269" t="s">
        <v>81</v>
      </c>
      <c r="F298" s="270" t="s">
        <v>1031</v>
      </c>
      <c r="G298" s="233"/>
      <c r="H298" s="271">
        <v>1800</v>
      </c>
      <c r="I298" s="237"/>
      <c r="J298" s="233"/>
      <c r="K298" s="233"/>
      <c r="L298" s="238"/>
      <c r="M298" s="239"/>
      <c r="N298" s="240"/>
      <c r="O298" s="240"/>
      <c r="P298" s="240"/>
      <c r="Q298" s="240"/>
      <c r="R298" s="240"/>
      <c r="S298" s="240"/>
      <c r="T298" s="241"/>
      <c r="AT298" s="242" t="s">
        <v>257</v>
      </c>
      <c r="AU298" s="242" t="s">
        <v>92</v>
      </c>
      <c r="AV298" s="13" t="s">
        <v>92</v>
      </c>
      <c r="AW298" s="13" t="s">
        <v>44</v>
      </c>
      <c r="AX298" s="13" t="s">
        <v>45</v>
      </c>
      <c r="AY298" s="242" t="s">
        <v>250</v>
      </c>
    </row>
    <row r="299" spans="2:65" s="1" customFormat="1" ht="22.5" customHeight="1">
      <c r="B299" s="43"/>
      <c r="C299" s="208" t="s">
        <v>540</v>
      </c>
      <c r="D299" s="208" t="s">
        <v>252</v>
      </c>
      <c r="E299" s="209" t="s">
        <v>674</v>
      </c>
      <c r="F299" s="210" t="s">
        <v>675</v>
      </c>
      <c r="G299" s="211" t="s">
        <v>255</v>
      </c>
      <c r="H299" s="212">
        <v>1800</v>
      </c>
      <c r="I299" s="213"/>
      <c r="J299" s="214">
        <f>ROUND(I299*H299,2)</f>
        <v>0</v>
      </c>
      <c r="K299" s="210" t="s">
        <v>277</v>
      </c>
      <c r="L299" s="63"/>
      <c r="M299" s="215" t="s">
        <v>81</v>
      </c>
      <c r="N299" s="216" t="s">
        <v>53</v>
      </c>
      <c r="O299" s="44"/>
      <c r="P299" s="217">
        <f>O299*H299</f>
        <v>0</v>
      </c>
      <c r="Q299" s="217">
        <v>0</v>
      </c>
      <c r="R299" s="217">
        <f>Q299*H299</f>
        <v>0</v>
      </c>
      <c r="S299" s="217">
        <v>0</v>
      </c>
      <c r="T299" s="218">
        <f>S299*H299</f>
        <v>0</v>
      </c>
      <c r="AR299" s="25" t="s">
        <v>128</v>
      </c>
      <c r="AT299" s="25" t="s">
        <v>252</v>
      </c>
      <c r="AU299" s="25" t="s">
        <v>92</v>
      </c>
      <c r="AY299" s="25" t="s">
        <v>250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5" t="s">
        <v>45</v>
      </c>
      <c r="BK299" s="219">
        <f>ROUND(I299*H299,2)</f>
        <v>0</v>
      </c>
      <c r="BL299" s="25" t="s">
        <v>128</v>
      </c>
      <c r="BM299" s="25" t="s">
        <v>676</v>
      </c>
    </row>
    <row r="300" spans="2:65" s="12" customFormat="1">
      <c r="B300" s="220"/>
      <c r="C300" s="221"/>
      <c r="D300" s="222" t="s">
        <v>257</v>
      </c>
      <c r="E300" s="223" t="s">
        <v>81</v>
      </c>
      <c r="F300" s="224" t="s">
        <v>677</v>
      </c>
      <c r="G300" s="221"/>
      <c r="H300" s="225" t="s">
        <v>81</v>
      </c>
      <c r="I300" s="226"/>
      <c r="J300" s="221"/>
      <c r="K300" s="221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257</v>
      </c>
      <c r="AU300" s="231" t="s">
        <v>92</v>
      </c>
      <c r="AV300" s="12" t="s">
        <v>45</v>
      </c>
      <c r="AW300" s="12" t="s">
        <v>44</v>
      </c>
      <c r="AX300" s="12" t="s">
        <v>83</v>
      </c>
      <c r="AY300" s="231" t="s">
        <v>250</v>
      </c>
    </row>
    <row r="301" spans="2:65" s="12" customFormat="1">
      <c r="B301" s="220"/>
      <c r="C301" s="221"/>
      <c r="D301" s="222" t="s">
        <v>257</v>
      </c>
      <c r="E301" s="223" t="s">
        <v>81</v>
      </c>
      <c r="F301" s="224" t="s">
        <v>671</v>
      </c>
      <c r="G301" s="221"/>
      <c r="H301" s="225" t="s">
        <v>81</v>
      </c>
      <c r="I301" s="226"/>
      <c r="J301" s="221"/>
      <c r="K301" s="221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257</v>
      </c>
      <c r="AU301" s="231" t="s">
        <v>92</v>
      </c>
      <c r="AV301" s="12" t="s">
        <v>45</v>
      </c>
      <c r="AW301" s="12" t="s">
        <v>44</v>
      </c>
      <c r="AX301" s="12" t="s">
        <v>83</v>
      </c>
      <c r="AY301" s="231" t="s">
        <v>250</v>
      </c>
    </row>
    <row r="302" spans="2:65" s="13" customFormat="1">
      <c r="B302" s="232"/>
      <c r="C302" s="233"/>
      <c r="D302" s="222" t="s">
        <v>257</v>
      </c>
      <c r="E302" s="234" t="s">
        <v>81</v>
      </c>
      <c r="F302" s="235" t="s">
        <v>1032</v>
      </c>
      <c r="G302" s="233"/>
      <c r="H302" s="236">
        <v>1800</v>
      </c>
      <c r="I302" s="237"/>
      <c r="J302" s="233"/>
      <c r="K302" s="233"/>
      <c r="L302" s="238"/>
      <c r="M302" s="239"/>
      <c r="N302" s="240"/>
      <c r="O302" s="240"/>
      <c r="P302" s="240"/>
      <c r="Q302" s="240"/>
      <c r="R302" s="240"/>
      <c r="S302" s="240"/>
      <c r="T302" s="241"/>
      <c r="AT302" s="242" t="s">
        <v>257</v>
      </c>
      <c r="AU302" s="242" t="s">
        <v>92</v>
      </c>
      <c r="AV302" s="13" t="s">
        <v>92</v>
      </c>
      <c r="AW302" s="13" t="s">
        <v>44</v>
      </c>
      <c r="AX302" s="13" t="s">
        <v>83</v>
      </c>
      <c r="AY302" s="242" t="s">
        <v>250</v>
      </c>
    </row>
    <row r="303" spans="2:65" s="15" customFormat="1">
      <c r="B303" s="254"/>
      <c r="C303" s="255"/>
      <c r="D303" s="256" t="s">
        <v>257</v>
      </c>
      <c r="E303" s="257" t="s">
        <v>1033</v>
      </c>
      <c r="F303" s="258" t="s">
        <v>273</v>
      </c>
      <c r="G303" s="255"/>
      <c r="H303" s="259">
        <v>1800</v>
      </c>
      <c r="I303" s="260"/>
      <c r="J303" s="255"/>
      <c r="K303" s="255"/>
      <c r="L303" s="261"/>
      <c r="M303" s="262"/>
      <c r="N303" s="263"/>
      <c r="O303" s="263"/>
      <c r="P303" s="263"/>
      <c r="Q303" s="263"/>
      <c r="R303" s="263"/>
      <c r="S303" s="263"/>
      <c r="T303" s="264"/>
      <c r="AT303" s="265" t="s">
        <v>257</v>
      </c>
      <c r="AU303" s="265" t="s">
        <v>92</v>
      </c>
      <c r="AV303" s="15" t="s">
        <v>128</v>
      </c>
      <c r="AW303" s="15" t="s">
        <v>44</v>
      </c>
      <c r="AX303" s="15" t="s">
        <v>45</v>
      </c>
      <c r="AY303" s="265" t="s">
        <v>250</v>
      </c>
    </row>
    <row r="304" spans="2:65" s="1" customFormat="1" ht="22.5" customHeight="1">
      <c r="B304" s="43"/>
      <c r="C304" s="208" t="s">
        <v>544</v>
      </c>
      <c r="D304" s="208" t="s">
        <v>252</v>
      </c>
      <c r="E304" s="209" t="s">
        <v>681</v>
      </c>
      <c r="F304" s="210" t="s">
        <v>682</v>
      </c>
      <c r="G304" s="211" t="s">
        <v>255</v>
      </c>
      <c r="H304" s="212">
        <v>1800</v>
      </c>
      <c r="I304" s="213"/>
      <c r="J304" s="214">
        <f>ROUND(I304*H304,2)</f>
        <v>0</v>
      </c>
      <c r="K304" s="210" t="s">
        <v>277</v>
      </c>
      <c r="L304" s="63"/>
      <c r="M304" s="215" t="s">
        <v>81</v>
      </c>
      <c r="N304" s="216" t="s">
        <v>53</v>
      </c>
      <c r="O304" s="44"/>
      <c r="P304" s="217">
        <f>O304*H304</f>
        <v>0</v>
      </c>
      <c r="Q304" s="217">
        <v>0</v>
      </c>
      <c r="R304" s="217">
        <f>Q304*H304</f>
        <v>0</v>
      </c>
      <c r="S304" s="217">
        <v>0</v>
      </c>
      <c r="T304" s="218">
        <f>S304*H304</f>
        <v>0</v>
      </c>
      <c r="AR304" s="25" t="s">
        <v>128</v>
      </c>
      <c r="AT304" s="25" t="s">
        <v>252</v>
      </c>
      <c r="AU304" s="25" t="s">
        <v>92</v>
      </c>
      <c r="AY304" s="25" t="s">
        <v>250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5" t="s">
        <v>45</v>
      </c>
      <c r="BK304" s="219">
        <f>ROUND(I304*H304,2)</f>
        <v>0</v>
      </c>
      <c r="BL304" s="25" t="s">
        <v>128</v>
      </c>
      <c r="BM304" s="25" t="s">
        <v>683</v>
      </c>
    </row>
    <row r="305" spans="2:65" s="12" customFormat="1">
      <c r="B305" s="220"/>
      <c r="C305" s="221"/>
      <c r="D305" s="222" t="s">
        <v>257</v>
      </c>
      <c r="E305" s="223" t="s">
        <v>81</v>
      </c>
      <c r="F305" s="224" t="s">
        <v>651</v>
      </c>
      <c r="G305" s="221"/>
      <c r="H305" s="225" t="s">
        <v>81</v>
      </c>
      <c r="I305" s="226"/>
      <c r="J305" s="221"/>
      <c r="K305" s="221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257</v>
      </c>
      <c r="AU305" s="231" t="s">
        <v>92</v>
      </c>
      <c r="AV305" s="12" t="s">
        <v>45</v>
      </c>
      <c r="AW305" s="12" t="s">
        <v>44</v>
      </c>
      <c r="AX305" s="12" t="s">
        <v>83</v>
      </c>
      <c r="AY305" s="231" t="s">
        <v>250</v>
      </c>
    </row>
    <row r="306" spans="2:65" s="13" customFormat="1">
      <c r="B306" s="232"/>
      <c r="C306" s="233"/>
      <c r="D306" s="256" t="s">
        <v>257</v>
      </c>
      <c r="E306" s="269" t="s">
        <v>81</v>
      </c>
      <c r="F306" s="270" t="s">
        <v>1034</v>
      </c>
      <c r="G306" s="233"/>
      <c r="H306" s="271">
        <v>1800</v>
      </c>
      <c r="I306" s="237"/>
      <c r="J306" s="233"/>
      <c r="K306" s="233"/>
      <c r="L306" s="238"/>
      <c r="M306" s="239"/>
      <c r="N306" s="240"/>
      <c r="O306" s="240"/>
      <c r="P306" s="240"/>
      <c r="Q306" s="240"/>
      <c r="R306" s="240"/>
      <c r="S306" s="240"/>
      <c r="T306" s="241"/>
      <c r="AT306" s="242" t="s">
        <v>257</v>
      </c>
      <c r="AU306" s="242" t="s">
        <v>92</v>
      </c>
      <c r="AV306" s="13" t="s">
        <v>92</v>
      </c>
      <c r="AW306" s="13" t="s">
        <v>44</v>
      </c>
      <c r="AX306" s="13" t="s">
        <v>45</v>
      </c>
      <c r="AY306" s="242" t="s">
        <v>250</v>
      </c>
    </row>
    <row r="307" spans="2:65" s="1" customFormat="1" ht="22.5" customHeight="1">
      <c r="B307" s="43"/>
      <c r="C307" s="208" t="s">
        <v>550</v>
      </c>
      <c r="D307" s="208" t="s">
        <v>252</v>
      </c>
      <c r="E307" s="209" t="s">
        <v>686</v>
      </c>
      <c r="F307" s="210" t="s">
        <v>687</v>
      </c>
      <c r="G307" s="211" t="s">
        <v>255</v>
      </c>
      <c r="H307" s="212">
        <v>1800</v>
      </c>
      <c r="I307" s="213"/>
      <c r="J307" s="214">
        <f>ROUND(I307*H307,2)</f>
        <v>0</v>
      </c>
      <c r="K307" s="210" t="s">
        <v>277</v>
      </c>
      <c r="L307" s="63"/>
      <c r="M307" s="215" t="s">
        <v>81</v>
      </c>
      <c r="N307" s="216" t="s">
        <v>53</v>
      </c>
      <c r="O307" s="44"/>
      <c r="P307" s="217">
        <f>O307*H307</f>
        <v>0</v>
      </c>
      <c r="Q307" s="217">
        <v>0</v>
      </c>
      <c r="R307" s="217">
        <f>Q307*H307</f>
        <v>0</v>
      </c>
      <c r="S307" s="217">
        <v>0</v>
      </c>
      <c r="T307" s="218">
        <f>S307*H307</f>
        <v>0</v>
      </c>
      <c r="AR307" s="25" t="s">
        <v>128</v>
      </c>
      <c r="AT307" s="25" t="s">
        <v>252</v>
      </c>
      <c r="AU307" s="25" t="s">
        <v>92</v>
      </c>
      <c r="AY307" s="25" t="s">
        <v>250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5" t="s">
        <v>45</v>
      </c>
      <c r="BK307" s="219">
        <f>ROUND(I307*H307,2)</f>
        <v>0</v>
      </c>
      <c r="BL307" s="25" t="s">
        <v>128</v>
      </c>
      <c r="BM307" s="25" t="s">
        <v>688</v>
      </c>
    </row>
    <row r="308" spans="2:65" s="12" customFormat="1">
      <c r="B308" s="220"/>
      <c r="C308" s="221"/>
      <c r="D308" s="222" t="s">
        <v>257</v>
      </c>
      <c r="E308" s="223" t="s">
        <v>81</v>
      </c>
      <c r="F308" s="224" t="s">
        <v>651</v>
      </c>
      <c r="G308" s="221"/>
      <c r="H308" s="225" t="s">
        <v>81</v>
      </c>
      <c r="I308" s="226"/>
      <c r="J308" s="221"/>
      <c r="K308" s="221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257</v>
      </c>
      <c r="AU308" s="231" t="s">
        <v>92</v>
      </c>
      <c r="AV308" s="12" t="s">
        <v>45</v>
      </c>
      <c r="AW308" s="12" t="s">
        <v>44</v>
      </c>
      <c r="AX308" s="12" t="s">
        <v>83</v>
      </c>
      <c r="AY308" s="231" t="s">
        <v>250</v>
      </c>
    </row>
    <row r="309" spans="2:65" s="13" customFormat="1">
      <c r="B309" s="232"/>
      <c r="C309" s="233"/>
      <c r="D309" s="256" t="s">
        <v>257</v>
      </c>
      <c r="E309" s="269" t="s">
        <v>81</v>
      </c>
      <c r="F309" s="270" t="s">
        <v>1035</v>
      </c>
      <c r="G309" s="233"/>
      <c r="H309" s="271">
        <v>1800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AT309" s="242" t="s">
        <v>257</v>
      </c>
      <c r="AU309" s="242" t="s">
        <v>92</v>
      </c>
      <c r="AV309" s="13" t="s">
        <v>92</v>
      </c>
      <c r="AW309" s="13" t="s">
        <v>44</v>
      </c>
      <c r="AX309" s="13" t="s">
        <v>45</v>
      </c>
      <c r="AY309" s="242" t="s">
        <v>250</v>
      </c>
    </row>
    <row r="310" spans="2:65" s="1" customFormat="1" ht="22.5" customHeight="1">
      <c r="B310" s="43"/>
      <c r="C310" s="208" t="s">
        <v>554</v>
      </c>
      <c r="D310" s="208" t="s">
        <v>252</v>
      </c>
      <c r="E310" s="209" t="s">
        <v>1036</v>
      </c>
      <c r="F310" s="210" t="s">
        <v>1037</v>
      </c>
      <c r="G310" s="211" t="s">
        <v>255</v>
      </c>
      <c r="H310" s="212">
        <v>1</v>
      </c>
      <c r="I310" s="213"/>
      <c r="J310" s="214">
        <f>ROUND(I310*H310,2)</f>
        <v>0</v>
      </c>
      <c r="K310" s="210" t="s">
        <v>277</v>
      </c>
      <c r="L310" s="63"/>
      <c r="M310" s="215" t="s">
        <v>81</v>
      </c>
      <c r="N310" s="216" t="s">
        <v>53</v>
      </c>
      <c r="O310" s="44"/>
      <c r="P310" s="217">
        <f>O310*H310</f>
        <v>0</v>
      </c>
      <c r="Q310" s="217">
        <v>8.4250000000000005E-2</v>
      </c>
      <c r="R310" s="217">
        <f>Q310*H310</f>
        <v>8.4250000000000005E-2</v>
      </c>
      <c r="S310" s="217">
        <v>0</v>
      </c>
      <c r="T310" s="218">
        <f>S310*H310</f>
        <v>0</v>
      </c>
      <c r="AR310" s="25" t="s">
        <v>128</v>
      </c>
      <c r="AT310" s="25" t="s">
        <v>252</v>
      </c>
      <c r="AU310" s="25" t="s">
        <v>92</v>
      </c>
      <c r="AY310" s="25" t="s">
        <v>250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5" t="s">
        <v>45</v>
      </c>
      <c r="BK310" s="219">
        <f>ROUND(I310*H310,2)</f>
        <v>0</v>
      </c>
      <c r="BL310" s="25" t="s">
        <v>128</v>
      </c>
      <c r="BM310" s="25" t="s">
        <v>704</v>
      </c>
    </row>
    <row r="311" spans="2:65" s="12" customFormat="1">
      <c r="B311" s="220"/>
      <c r="C311" s="221"/>
      <c r="D311" s="222" t="s">
        <v>257</v>
      </c>
      <c r="E311" s="223" t="s">
        <v>81</v>
      </c>
      <c r="F311" s="224" t="s">
        <v>705</v>
      </c>
      <c r="G311" s="221"/>
      <c r="H311" s="225" t="s">
        <v>81</v>
      </c>
      <c r="I311" s="226"/>
      <c r="J311" s="221"/>
      <c r="K311" s="221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257</v>
      </c>
      <c r="AU311" s="231" t="s">
        <v>92</v>
      </c>
      <c r="AV311" s="12" t="s">
        <v>45</v>
      </c>
      <c r="AW311" s="12" t="s">
        <v>44</v>
      </c>
      <c r="AX311" s="12" t="s">
        <v>83</v>
      </c>
      <c r="AY311" s="231" t="s">
        <v>250</v>
      </c>
    </row>
    <row r="312" spans="2:65" s="12" customFormat="1">
      <c r="B312" s="220"/>
      <c r="C312" s="221"/>
      <c r="D312" s="222" t="s">
        <v>257</v>
      </c>
      <c r="E312" s="223" t="s">
        <v>81</v>
      </c>
      <c r="F312" s="224" t="s">
        <v>706</v>
      </c>
      <c r="G312" s="221"/>
      <c r="H312" s="225" t="s">
        <v>81</v>
      </c>
      <c r="I312" s="226"/>
      <c r="J312" s="221"/>
      <c r="K312" s="221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257</v>
      </c>
      <c r="AU312" s="231" t="s">
        <v>92</v>
      </c>
      <c r="AV312" s="12" t="s">
        <v>45</v>
      </c>
      <c r="AW312" s="12" t="s">
        <v>44</v>
      </c>
      <c r="AX312" s="12" t="s">
        <v>83</v>
      </c>
      <c r="AY312" s="231" t="s">
        <v>250</v>
      </c>
    </row>
    <row r="313" spans="2:65" s="14" customFormat="1">
      <c r="B313" s="243"/>
      <c r="C313" s="244"/>
      <c r="D313" s="222" t="s">
        <v>257</v>
      </c>
      <c r="E313" s="245" t="s">
        <v>81</v>
      </c>
      <c r="F313" s="246" t="s">
        <v>272</v>
      </c>
      <c r="G313" s="244"/>
      <c r="H313" s="247">
        <v>0</v>
      </c>
      <c r="I313" s="248"/>
      <c r="J313" s="244"/>
      <c r="K313" s="244"/>
      <c r="L313" s="249"/>
      <c r="M313" s="250"/>
      <c r="N313" s="251"/>
      <c r="O313" s="251"/>
      <c r="P313" s="251"/>
      <c r="Q313" s="251"/>
      <c r="R313" s="251"/>
      <c r="S313" s="251"/>
      <c r="T313" s="252"/>
      <c r="AT313" s="253" t="s">
        <v>257</v>
      </c>
      <c r="AU313" s="253" t="s">
        <v>92</v>
      </c>
      <c r="AV313" s="14" t="s">
        <v>100</v>
      </c>
      <c r="AW313" s="14" t="s">
        <v>44</v>
      </c>
      <c r="AX313" s="14" t="s">
        <v>83</v>
      </c>
      <c r="AY313" s="253" t="s">
        <v>250</v>
      </c>
    </row>
    <row r="314" spans="2:65" s="12" customFormat="1">
      <c r="B314" s="220"/>
      <c r="C314" s="221"/>
      <c r="D314" s="222" t="s">
        <v>257</v>
      </c>
      <c r="E314" s="223" t="s">
        <v>81</v>
      </c>
      <c r="F314" s="224" t="s">
        <v>1038</v>
      </c>
      <c r="G314" s="221"/>
      <c r="H314" s="225" t="s">
        <v>81</v>
      </c>
      <c r="I314" s="226"/>
      <c r="J314" s="221"/>
      <c r="K314" s="221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257</v>
      </c>
      <c r="AU314" s="231" t="s">
        <v>92</v>
      </c>
      <c r="AV314" s="12" t="s">
        <v>45</v>
      </c>
      <c r="AW314" s="12" t="s">
        <v>44</v>
      </c>
      <c r="AX314" s="12" t="s">
        <v>83</v>
      </c>
      <c r="AY314" s="231" t="s">
        <v>250</v>
      </c>
    </row>
    <row r="315" spans="2:65" s="12" customFormat="1">
      <c r="B315" s="220"/>
      <c r="C315" s="221"/>
      <c r="D315" s="222" t="s">
        <v>257</v>
      </c>
      <c r="E315" s="223" t="s">
        <v>81</v>
      </c>
      <c r="F315" s="224" t="s">
        <v>1039</v>
      </c>
      <c r="G315" s="221"/>
      <c r="H315" s="225" t="s">
        <v>81</v>
      </c>
      <c r="I315" s="226"/>
      <c r="J315" s="221"/>
      <c r="K315" s="221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257</v>
      </c>
      <c r="AU315" s="231" t="s">
        <v>92</v>
      </c>
      <c r="AV315" s="12" t="s">
        <v>45</v>
      </c>
      <c r="AW315" s="12" t="s">
        <v>44</v>
      </c>
      <c r="AX315" s="12" t="s">
        <v>83</v>
      </c>
      <c r="AY315" s="231" t="s">
        <v>250</v>
      </c>
    </row>
    <row r="316" spans="2:65" s="13" customFormat="1">
      <c r="B316" s="232"/>
      <c r="C316" s="233"/>
      <c r="D316" s="222" t="s">
        <v>257</v>
      </c>
      <c r="E316" s="234" t="s">
        <v>81</v>
      </c>
      <c r="F316" s="235" t="s">
        <v>1040</v>
      </c>
      <c r="G316" s="233"/>
      <c r="H316" s="236">
        <v>1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AT316" s="242" t="s">
        <v>257</v>
      </c>
      <c r="AU316" s="242" t="s">
        <v>92</v>
      </c>
      <c r="AV316" s="13" t="s">
        <v>92</v>
      </c>
      <c r="AW316" s="13" t="s">
        <v>44</v>
      </c>
      <c r="AX316" s="13" t="s">
        <v>83</v>
      </c>
      <c r="AY316" s="242" t="s">
        <v>250</v>
      </c>
    </row>
    <row r="317" spans="2:65" s="15" customFormat="1">
      <c r="B317" s="254"/>
      <c r="C317" s="255"/>
      <c r="D317" s="256" t="s">
        <v>257</v>
      </c>
      <c r="E317" s="257" t="s">
        <v>1041</v>
      </c>
      <c r="F317" s="258" t="s">
        <v>273</v>
      </c>
      <c r="G317" s="255"/>
      <c r="H317" s="259">
        <v>1</v>
      </c>
      <c r="I317" s="260"/>
      <c r="J317" s="255"/>
      <c r="K317" s="255"/>
      <c r="L317" s="261"/>
      <c r="M317" s="262"/>
      <c r="N317" s="263"/>
      <c r="O317" s="263"/>
      <c r="P317" s="263"/>
      <c r="Q317" s="263"/>
      <c r="R317" s="263"/>
      <c r="S317" s="263"/>
      <c r="T317" s="264"/>
      <c r="AT317" s="265" t="s">
        <v>257</v>
      </c>
      <c r="AU317" s="265" t="s">
        <v>92</v>
      </c>
      <c r="AV317" s="15" t="s">
        <v>128</v>
      </c>
      <c r="AW317" s="15" t="s">
        <v>44</v>
      </c>
      <c r="AX317" s="15" t="s">
        <v>45</v>
      </c>
      <c r="AY317" s="265" t="s">
        <v>250</v>
      </c>
    </row>
    <row r="318" spans="2:65" s="1" customFormat="1" ht="22.5" customHeight="1">
      <c r="B318" s="43"/>
      <c r="C318" s="272" t="s">
        <v>559</v>
      </c>
      <c r="D318" s="272" t="s">
        <v>519</v>
      </c>
      <c r="E318" s="273" t="s">
        <v>732</v>
      </c>
      <c r="F318" s="274" t="s">
        <v>1042</v>
      </c>
      <c r="G318" s="275" t="s">
        <v>255</v>
      </c>
      <c r="H318" s="276">
        <v>1.03</v>
      </c>
      <c r="I318" s="277"/>
      <c r="J318" s="278">
        <f>ROUND(I318*H318,2)</f>
        <v>0</v>
      </c>
      <c r="K318" s="274" t="s">
        <v>81</v>
      </c>
      <c r="L318" s="279"/>
      <c r="M318" s="280" t="s">
        <v>81</v>
      </c>
      <c r="N318" s="281" t="s">
        <v>53</v>
      </c>
      <c r="O318" s="44"/>
      <c r="P318" s="217">
        <f>O318*H318</f>
        <v>0</v>
      </c>
      <c r="Q318" s="217">
        <v>0.13400000000000001</v>
      </c>
      <c r="R318" s="217">
        <f>Q318*H318</f>
        <v>0.13802</v>
      </c>
      <c r="S318" s="217">
        <v>0</v>
      </c>
      <c r="T318" s="218">
        <f>S318*H318</f>
        <v>0</v>
      </c>
      <c r="AR318" s="25" t="s">
        <v>340</v>
      </c>
      <c r="AT318" s="25" t="s">
        <v>519</v>
      </c>
      <c r="AU318" s="25" t="s">
        <v>92</v>
      </c>
      <c r="AY318" s="25" t="s">
        <v>250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5" t="s">
        <v>45</v>
      </c>
      <c r="BK318" s="219">
        <f>ROUND(I318*H318,2)</f>
        <v>0</v>
      </c>
      <c r="BL318" s="25" t="s">
        <v>128</v>
      </c>
      <c r="BM318" s="25" t="s">
        <v>734</v>
      </c>
    </row>
    <row r="319" spans="2:65" s="12" customFormat="1">
      <c r="B319" s="220"/>
      <c r="C319" s="221"/>
      <c r="D319" s="222" t="s">
        <v>257</v>
      </c>
      <c r="E319" s="223" t="s">
        <v>81</v>
      </c>
      <c r="F319" s="224" t="s">
        <v>1043</v>
      </c>
      <c r="G319" s="221"/>
      <c r="H319" s="225" t="s">
        <v>81</v>
      </c>
      <c r="I319" s="226"/>
      <c r="J319" s="221"/>
      <c r="K319" s="221"/>
      <c r="L319" s="227"/>
      <c r="M319" s="228"/>
      <c r="N319" s="229"/>
      <c r="O319" s="229"/>
      <c r="P319" s="229"/>
      <c r="Q319" s="229"/>
      <c r="R319" s="229"/>
      <c r="S319" s="229"/>
      <c r="T319" s="230"/>
      <c r="AT319" s="231" t="s">
        <v>257</v>
      </c>
      <c r="AU319" s="231" t="s">
        <v>92</v>
      </c>
      <c r="AV319" s="12" t="s">
        <v>45</v>
      </c>
      <c r="AW319" s="12" t="s">
        <v>44</v>
      </c>
      <c r="AX319" s="12" t="s">
        <v>83</v>
      </c>
      <c r="AY319" s="231" t="s">
        <v>250</v>
      </c>
    </row>
    <row r="320" spans="2:65" s="13" customFormat="1">
      <c r="B320" s="232"/>
      <c r="C320" s="233"/>
      <c r="D320" s="222" t="s">
        <v>257</v>
      </c>
      <c r="E320" s="234" t="s">
        <v>81</v>
      </c>
      <c r="F320" s="235" t="s">
        <v>1044</v>
      </c>
      <c r="G320" s="233"/>
      <c r="H320" s="236">
        <v>1.03</v>
      </c>
      <c r="I320" s="237"/>
      <c r="J320" s="233"/>
      <c r="K320" s="233"/>
      <c r="L320" s="238"/>
      <c r="M320" s="239"/>
      <c r="N320" s="240"/>
      <c r="O320" s="240"/>
      <c r="P320" s="240"/>
      <c r="Q320" s="240"/>
      <c r="R320" s="240"/>
      <c r="S320" s="240"/>
      <c r="T320" s="241"/>
      <c r="AT320" s="242" t="s">
        <v>257</v>
      </c>
      <c r="AU320" s="242" t="s">
        <v>92</v>
      </c>
      <c r="AV320" s="13" t="s">
        <v>92</v>
      </c>
      <c r="AW320" s="13" t="s">
        <v>44</v>
      </c>
      <c r="AX320" s="13" t="s">
        <v>45</v>
      </c>
      <c r="AY320" s="242" t="s">
        <v>250</v>
      </c>
    </row>
    <row r="321" spans="2:65" s="11" customFormat="1" ht="29.85" customHeight="1">
      <c r="B321" s="191"/>
      <c r="C321" s="192"/>
      <c r="D321" s="205" t="s">
        <v>82</v>
      </c>
      <c r="E321" s="206" t="s">
        <v>215</v>
      </c>
      <c r="F321" s="206" t="s">
        <v>737</v>
      </c>
      <c r="G321" s="192"/>
      <c r="H321" s="192"/>
      <c r="I321" s="195"/>
      <c r="J321" s="207">
        <f>BK321</f>
        <v>0</v>
      </c>
      <c r="K321" s="192"/>
      <c r="L321" s="197"/>
      <c r="M321" s="198"/>
      <c r="N321" s="199"/>
      <c r="O321" s="199"/>
      <c r="P321" s="200">
        <f>SUM(P322:P374)</f>
        <v>0</v>
      </c>
      <c r="Q321" s="199"/>
      <c r="R321" s="200">
        <f>SUM(R322:R374)</f>
        <v>1.208353</v>
      </c>
      <c r="S321" s="199"/>
      <c r="T321" s="201">
        <f>SUM(T322:T374)</f>
        <v>45.252000000000002</v>
      </c>
      <c r="AR321" s="202" t="s">
        <v>45</v>
      </c>
      <c r="AT321" s="203" t="s">
        <v>82</v>
      </c>
      <c r="AU321" s="203" t="s">
        <v>45</v>
      </c>
      <c r="AY321" s="202" t="s">
        <v>250</v>
      </c>
      <c r="BK321" s="204">
        <f>SUM(BK322:BK374)</f>
        <v>0</v>
      </c>
    </row>
    <row r="322" spans="2:65" s="1" customFormat="1" ht="22.5" customHeight="1">
      <c r="B322" s="43"/>
      <c r="C322" s="208" t="s">
        <v>568</v>
      </c>
      <c r="D322" s="208" t="s">
        <v>252</v>
      </c>
      <c r="E322" s="209" t="s">
        <v>739</v>
      </c>
      <c r="F322" s="210" t="s">
        <v>740</v>
      </c>
      <c r="G322" s="211" t="s">
        <v>472</v>
      </c>
      <c r="H322" s="212">
        <v>2</v>
      </c>
      <c r="I322" s="213"/>
      <c r="J322" s="214">
        <f>ROUND(I322*H322,2)</f>
        <v>0</v>
      </c>
      <c r="K322" s="210" t="s">
        <v>277</v>
      </c>
      <c r="L322" s="63"/>
      <c r="M322" s="215" t="s">
        <v>81</v>
      </c>
      <c r="N322" s="216" t="s">
        <v>53</v>
      </c>
      <c r="O322" s="44"/>
      <c r="P322" s="217">
        <f>O322*H322</f>
        <v>0</v>
      </c>
      <c r="Q322" s="217">
        <v>6.9999999999999999E-4</v>
      </c>
      <c r="R322" s="217">
        <f>Q322*H322</f>
        <v>1.4E-3</v>
      </c>
      <c r="S322" s="217">
        <v>0</v>
      </c>
      <c r="T322" s="218">
        <f>S322*H322</f>
        <v>0</v>
      </c>
      <c r="AR322" s="25" t="s">
        <v>128</v>
      </c>
      <c r="AT322" s="25" t="s">
        <v>252</v>
      </c>
      <c r="AU322" s="25" t="s">
        <v>92</v>
      </c>
      <c r="AY322" s="25" t="s">
        <v>250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5" t="s">
        <v>45</v>
      </c>
      <c r="BK322" s="219">
        <f>ROUND(I322*H322,2)</f>
        <v>0</v>
      </c>
      <c r="BL322" s="25" t="s">
        <v>128</v>
      </c>
      <c r="BM322" s="25" t="s">
        <v>741</v>
      </c>
    </row>
    <row r="323" spans="2:65" s="12" customFormat="1">
      <c r="B323" s="220"/>
      <c r="C323" s="221"/>
      <c r="D323" s="222" t="s">
        <v>257</v>
      </c>
      <c r="E323" s="223" t="s">
        <v>81</v>
      </c>
      <c r="F323" s="224" t="s">
        <v>1045</v>
      </c>
      <c r="G323" s="221"/>
      <c r="H323" s="225" t="s">
        <v>81</v>
      </c>
      <c r="I323" s="226"/>
      <c r="J323" s="221"/>
      <c r="K323" s="221"/>
      <c r="L323" s="227"/>
      <c r="M323" s="228"/>
      <c r="N323" s="229"/>
      <c r="O323" s="229"/>
      <c r="P323" s="229"/>
      <c r="Q323" s="229"/>
      <c r="R323" s="229"/>
      <c r="S323" s="229"/>
      <c r="T323" s="230"/>
      <c r="AT323" s="231" t="s">
        <v>257</v>
      </c>
      <c r="AU323" s="231" t="s">
        <v>92</v>
      </c>
      <c r="AV323" s="12" t="s">
        <v>45</v>
      </c>
      <c r="AW323" s="12" t="s">
        <v>44</v>
      </c>
      <c r="AX323" s="12" t="s">
        <v>83</v>
      </c>
      <c r="AY323" s="231" t="s">
        <v>250</v>
      </c>
    </row>
    <row r="324" spans="2:65" s="13" customFormat="1">
      <c r="B324" s="232"/>
      <c r="C324" s="233"/>
      <c r="D324" s="222" t="s">
        <v>257</v>
      </c>
      <c r="E324" s="234" t="s">
        <v>81</v>
      </c>
      <c r="F324" s="235" t="s">
        <v>1046</v>
      </c>
      <c r="G324" s="233"/>
      <c r="H324" s="236">
        <v>1</v>
      </c>
      <c r="I324" s="237"/>
      <c r="J324" s="233"/>
      <c r="K324" s="233"/>
      <c r="L324" s="238"/>
      <c r="M324" s="239"/>
      <c r="N324" s="240"/>
      <c r="O324" s="240"/>
      <c r="P324" s="240"/>
      <c r="Q324" s="240"/>
      <c r="R324" s="240"/>
      <c r="S324" s="240"/>
      <c r="T324" s="241"/>
      <c r="AT324" s="242" t="s">
        <v>257</v>
      </c>
      <c r="AU324" s="242" t="s">
        <v>92</v>
      </c>
      <c r="AV324" s="13" t="s">
        <v>92</v>
      </c>
      <c r="AW324" s="13" t="s">
        <v>44</v>
      </c>
      <c r="AX324" s="13" t="s">
        <v>83</v>
      </c>
      <c r="AY324" s="242" t="s">
        <v>250</v>
      </c>
    </row>
    <row r="325" spans="2:65" s="13" customFormat="1">
      <c r="B325" s="232"/>
      <c r="C325" s="233"/>
      <c r="D325" s="222" t="s">
        <v>257</v>
      </c>
      <c r="E325" s="234" t="s">
        <v>81</v>
      </c>
      <c r="F325" s="235" t="s">
        <v>1047</v>
      </c>
      <c r="G325" s="233"/>
      <c r="H325" s="236">
        <v>1</v>
      </c>
      <c r="I325" s="237"/>
      <c r="J325" s="233"/>
      <c r="K325" s="233"/>
      <c r="L325" s="238"/>
      <c r="M325" s="239"/>
      <c r="N325" s="240"/>
      <c r="O325" s="240"/>
      <c r="P325" s="240"/>
      <c r="Q325" s="240"/>
      <c r="R325" s="240"/>
      <c r="S325" s="240"/>
      <c r="T325" s="241"/>
      <c r="AT325" s="242" t="s">
        <v>257</v>
      </c>
      <c r="AU325" s="242" t="s">
        <v>92</v>
      </c>
      <c r="AV325" s="13" t="s">
        <v>92</v>
      </c>
      <c r="AW325" s="13" t="s">
        <v>44</v>
      </c>
      <c r="AX325" s="13" t="s">
        <v>83</v>
      </c>
      <c r="AY325" s="242" t="s">
        <v>250</v>
      </c>
    </row>
    <row r="326" spans="2:65" s="15" customFormat="1">
      <c r="B326" s="254"/>
      <c r="C326" s="255"/>
      <c r="D326" s="256" t="s">
        <v>257</v>
      </c>
      <c r="E326" s="257" t="s">
        <v>81</v>
      </c>
      <c r="F326" s="258" t="s">
        <v>273</v>
      </c>
      <c r="G326" s="255"/>
      <c r="H326" s="259">
        <v>2</v>
      </c>
      <c r="I326" s="260"/>
      <c r="J326" s="255"/>
      <c r="K326" s="255"/>
      <c r="L326" s="261"/>
      <c r="M326" s="262"/>
      <c r="N326" s="263"/>
      <c r="O326" s="263"/>
      <c r="P326" s="263"/>
      <c r="Q326" s="263"/>
      <c r="R326" s="263"/>
      <c r="S326" s="263"/>
      <c r="T326" s="264"/>
      <c r="AT326" s="265" t="s">
        <v>257</v>
      </c>
      <c r="AU326" s="265" t="s">
        <v>92</v>
      </c>
      <c r="AV326" s="15" t="s">
        <v>128</v>
      </c>
      <c r="AW326" s="15" t="s">
        <v>44</v>
      </c>
      <c r="AX326" s="15" t="s">
        <v>45</v>
      </c>
      <c r="AY326" s="265" t="s">
        <v>250</v>
      </c>
    </row>
    <row r="327" spans="2:65" s="1" customFormat="1" ht="22.5" customHeight="1">
      <c r="B327" s="43"/>
      <c r="C327" s="272" t="s">
        <v>584</v>
      </c>
      <c r="D327" s="272" t="s">
        <v>519</v>
      </c>
      <c r="E327" s="273" t="s">
        <v>747</v>
      </c>
      <c r="F327" s="274" t="s">
        <v>748</v>
      </c>
      <c r="G327" s="275" t="s">
        <v>472</v>
      </c>
      <c r="H327" s="276">
        <v>2</v>
      </c>
      <c r="I327" s="277"/>
      <c r="J327" s="278">
        <f>ROUND(I327*H327,2)</f>
        <v>0</v>
      </c>
      <c r="K327" s="274" t="s">
        <v>277</v>
      </c>
      <c r="L327" s="279"/>
      <c r="M327" s="280" t="s">
        <v>81</v>
      </c>
      <c r="N327" s="281" t="s">
        <v>53</v>
      </c>
      <c r="O327" s="44"/>
      <c r="P327" s="217">
        <f>O327*H327</f>
        <v>0</v>
      </c>
      <c r="Q327" s="217">
        <v>2E-3</v>
      </c>
      <c r="R327" s="217">
        <f>Q327*H327</f>
        <v>4.0000000000000001E-3</v>
      </c>
      <c r="S327" s="217">
        <v>0</v>
      </c>
      <c r="T327" s="218">
        <f>S327*H327</f>
        <v>0</v>
      </c>
      <c r="AR327" s="25" t="s">
        <v>340</v>
      </c>
      <c r="AT327" s="25" t="s">
        <v>519</v>
      </c>
      <c r="AU327" s="25" t="s">
        <v>92</v>
      </c>
      <c r="AY327" s="25" t="s">
        <v>250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5" t="s">
        <v>45</v>
      </c>
      <c r="BK327" s="219">
        <f>ROUND(I327*H327,2)</f>
        <v>0</v>
      </c>
      <c r="BL327" s="25" t="s">
        <v>128</v>
      </c>
      <c r="BM327" s="25" t="s">
        <v>749</v>
      </c>
    </row>
    <row r="328" spans="2:65" s="13" customFormat="1">
      <c r="B328" s="232"/>
      <c r="C328" s="233"/>
      <c r="D328" s="222" t="s">
        <v>257</v>
      </c>
      <c r="E328" s="234" t="s">
        <v>81</v>
      </c>
      <c r="F328" s="235" t="s">
        <v>1048</v>
      </c>
      <c r="G328" s="233"/>
      <c r="H328" s="236">
        <v>1</v>
      </c>
      <c r="I328" s="237"/>
      <c r="J328" s="233"/>
      <c r="K328" s="233"/>
      <c r="L328" s="238"/>
      <c r="M328" s="239"/>
      <c r="N328" s="240"/>
      <c r="O328" s="240"/>
      <c r="P328" s="240"/>
      <c r="Q328" s="240"/>
      <c r="R328" s="240"/>
      <c r="S328" s="240"/>
      <c r="T328" s="241"/>
      <c r="AT328" s="242" t="s">
        <v>257</v>
      </c>
      <c r="AU328" s="242" t="s">
        <v>92</v>
      </c>
      <c r="AV328" s="13" t="s">
        <v>92</v>
      </c>
      <c r="AW328" s="13" t="s">
        <v>44</v>
      </c>
      <c r="AX328" s="13" t="s">
        <v>83</v>
      </c>
      <c r="AY328" s="242" t="s">
        <v>250</v>
      </c>
    </row>
    <row r="329" spans="2:65" s="13" customFormat="1">
      <c r="B329" s="232"/>
      <c r="C329" s="233"/>
      <c r="D329" s="222" t="s">
        <v>257</v>
      </c>
      <c r="E329" s="234" t="s">
        <v>81</v>
      </c>
      <c r="F329" s="235" t="s">
        <v>1047</v>
      </c>
      <c r="G329" s="233"/>
      <c r="H329" s="236">
        <v>1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AT329" s="242" t="s">
        <v>257</v>
      </c>
      <c r="AU329" s="242" t="s">
        <v>92</v>
      </c>
      <c r="AV329" s="13" t="s">
        <v>92</v>
      </c>
      <c r="AW329" s="13" t="s">
        <v>44</v>
      </c>
      <c r="AX329" s="13" t="s">
        <v>83</v>
      </c>
      <c r="AY329" s="242" t="s">
        <v>250</v>
      </c>
    </row>
    <row r="330" spans="2:65" s="15" customFormat="1">
      <c r="B330" s="254"/>
      <c r="C330" s="255"/>
      <c r="D330" s="256" t="s">
        <v>257</v>
      </c>
      <c r="E330" s="257" t="s">
        <v>81</v>
      </c>
      <c r="F330" s="258" t="s">
        <v>273</v>
      </c>
      <c r="G330" s="255"/>
      <c r="H330" s="259">
        <v>2</v>
      </c>
      <c r="I330" s="260"/>
      <c r="J330" s="255"/>
      <c r="K330" s="255"/>
      <c r="L330" s="261"/>
      <c r="M330" s="262"/>
      <c r="N330" s="263"/>
      <c r="O330" s="263"/>
      <c r="P330" s="263"/>
      <c r="Q330" s="263"/>
      <c r="R330" s="263"/>
      <c r="S330" s="263"/>
      <c r="T330" s="264"/>
      <c r="AT330" s="265" t="s">
        <v>257</v>
      </c>
      <c r="AU330" s="265" t="s">
        <v>92</v>
      </c>
      <c r="AV330" s="15" t="s">
        <v>128</v>
      </c>
      <c r="AW330" s="15" t="s">
        <v>44</v>
      </c>
      <c r="AX330" s="15" t="s">
        <v>45</v>
      </c>
      <c r="AY330" s="265" t="s">
        <v>250</v>
      </c>
    </row>
    <row r="331" spans="2:65" s="1" customFormat="1" ht="22.5" customHeight="1">
      <c r="B331" s="43"/>
      <c r="C331" s="208" t="s">
        <v>593</v>
      </c>
      <c r="D331" s="208" t="s">
        <v>252</v>
      </c>
      <c r="E331" s="209" t="s">
        <v>752</v>
      </c>
      <c r="F331" s="210" t="s">
        <v>753</v>
      </c>
      <c r="G331" s="211" t="s">
        <v>472</v>
      </c>
      <c r="H331" s="212">
        <v>1</v>
      </c>
      <c r="I331" s="213"/>
      <c r="J331" s="214">
        <f>ROUND(I331*H331,2)</f>
        <v>0</v>
      </c>
      <c r="K331" s="210" t="s">
        <v>277</v>
      </c>
      <c r="L331" s="63"/>
      <c r="M331" s="215" t="s">
        <v>81</v>
      </c>
      <c r="N331" s="216" t="s">
        <v>53</v>
      </c>
      <c r="O331" s="44"/>
      <c r="P331" s="217">
        <f>O331*H331</f>
        <v>0</v>
      </c>
      <c r="Q331" s="217">
        <v>0.11241</v>
      </c>
      <c r="R331" s="217">
        <f>Q331*H331</f>
        <v>0.11241</v>
      </c>
      <c r="S331" s="217">
        <v>0</v>
      </c>
      <c r="T331" s="218">
        <f>S331*H331</f>
        <v>0</v>
      </c>
      <c r="AR331" s="25" t="s">
        <v>128</v>
      </c>
      <c r="AT331" s="25" t="s">
        <v>252</v>
      </c>
      <c r="AU331" s="25" t="s">
        <v>92</v>
      </c>
      <c r="AY331" s="25" t="s">
        <v>250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5" t="s">
        <v>45</v>
      </c>
      <c r="BK331" s="219">
        <f>ROUND(I331*H331,2)</f>
        <v>0</v>
      </c>
      <c r="BL331" s="25" t="s">
        <v>128</v>
      </c>
      <c r="BM331" s="25" t="s">
        <v>754</v>
      </c>
    </row>
    <row r="332" spans="2:65" s="12" customFormat="1">
      <c r="B332" s="220"/>
      <c r="C332" s="221"/>
      <c r="D332" s="222" t="s">
        <v>257</v>
      </c>
      <c r="E332" s="223" t="s">
        <v>81</v>
      </c>
      <c r="F332" s="224" t="s">
        <v>1045</v>
      </c>
      <c r="G332" s="221"/>
      <c r="H332" s="225" t="s">
        <v>81</v>
      </c>
      <c r="I332" s="226"/>
      <c r="J332" s="221"/>
      <c r="K332" s="221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257</v>
      </c>
      <c r="AU332" s="231" t="s">
        <v>92</v>
      </c>
      <c r="AV332" s="12" t="s">
        <v>45</v>
      </c>
      <c r="AW332" s="12" t="s">
        <v>44</v>
      </c>
      <c r="AX332" s="12" t="s">
        <v>83</v>
      </c>
      <c r="AY332" s="231" t="s">
        <v>250</v>
      </c>
    </row>
    <row r="333" spans="2:65" s="13" customFormat="1">
      <c r="B333" s="232"/>
      <c r="C333" s="233"/>
      <c r="D333" s="222" t="s">
        <v>257</v>
      </c>
      <c r="E333" s="234" t="s">
        <v>81</v>
      </c>
      <c r="F333" s="235" t="s">
        <v>1049</v>
      </c>
      <c r="G333" s="233"/>
      <c r="H333" s="236">
        <v>1</v>
      </c>
      <c r="I333" s="237"/>
      <c r="J333" s="233"/>
      <c r="K333" s="233"/>
      <c r="L333" s="238"/>
      <c r="M333" s="239"/>
      <c r="N333" s="240"/>
      <c r="O333" s="240"/>
      <c r="P333" s="240"/>
      <c r="Q333" s="240"/>
      <c r="R333" s="240"/>
      <c r="S333" s="240"/>
      <c r="T333" s="241"/>
      <c r="AT333" s="242" t="s">
        <v>257</v>
      </c>
      <c r="AU333" s="242" t="s">
        <v>92</v>
      </c>
      <c r="AV333" s="13" t="s">
        <v>92</v>
      </c>
      <c r="AW333" s="13" t="s">
        <v>44</v>
      </c>
      <c r="AX333" s="13" t="s">
        <v>83</v>
      </c>
      <c r="AY333" s="242" t="s">
        <v>250</v>
      </c>
    </row>
    <row r="334" spans="2:65" s="15" customFormat="1">
      <c r="B334" s="254"/>
      <c r="C334" s="255"/>
      <c r="D334" s="256" t="s">
        <v>257</v>
      </c>
      <c r="E334" s="257" t="s">
        <v>922</v>
      </c>
      <c r="F334" s="258" t="s">
        <v>273</v>
      </c>
      <c r="G334" s="255"/>
      <c r="H334" s="259">
        <v>1</v>
      </c>
      <c r="I334" s="260"/>
      <c r="J334" s="255"/>
      <c r="K334" s="255"/>
      <c r="L334" s="261"/>
      <c r="M334" s="262"/>
      <c r="N334" s="263"/>
      <c r="O334" s="263"/>
      <c r="P334" s="263"/>
      <c r="Q334" s="263"/>
      <c r="R334" s="263"/>
      <c r="S334" s="263"/>
      <c r="T334" s="264"/>
      <c r="AT334" s="265" t="s">
        <v>257</v>
      </c>
      <c r="AU334" s="265" t="s">
        <v>92</v>
      </c>
      <c r="AV334" s="15" t="s">
        <v>128</v>
      </c>
      <c r="AW334" s="15" t="s">
        <v>44</v>
      </c>
      <c r="AX334" s="15" t="s">
        <v>45</v>
      </c>
      <c r="AY334" s="265" t="s">
        <v>250</v>
      </c>
    </row>
    <row r="335" spans="2:65" s="1" customFormat="1" ht="22.5" customHeight="1">
      <c r="B335" s="43"/>
      <c r="C335" s="272" t="s">
        <v>599</v>
      </c>
      <c r="D335" s="272" t="s">
        <v>519</v>
      </c>
      <c r="E335" s="273" t="s">
        <v>759</v>
      </c>
      <c r="F335" s="274" t="s">
        <v>760</v>
      </c>
      <c r="G335" s="275" t="s">
        <v>472</v>
      </c>
      <c r="H335" s="276">
        <v>1</v>
      </c>
      <c r="I335" s="277"/>
      <c r="J335" s="278">
        <f>ROUND(I335*H335,2)</f>
        <v>0</v>
      </c>
      <c r="K335" s="274" t="s">
        <v>277</v>
      </c>
      <c r="L335" s="279"/>
      <c r="M335" s="280" t="s">
        <v>81</v>
      </c>
      <c r="N335" s="281" t="s">
        <v>53</v>
      </c>
      <c r="O335" s="44"/>
      <c r="P335" s="217">
        <f>O335*H335</f>
        <v>0</v>
      </c>
      <c r="Q335" s="217">
        <v>2.5000000000000001E-3</v>
      </c>
      <c r="R335" s="217">
        <f>Q335*H335</f>
        <v>2.5000000000000001E-3</v>
      </c>
      <c r="S335" s="217">
        <v>0</v>
      </c>
      <c r="T335" s="218">
        <f>S335*H335</f>
        <v>0</v>
      </c>
      <c r="AR335" s="25" t="s">
        <v>340</v>
      </c>
      <c r="AT335" s="25" t="s">
        <v>519</v>
      </c>
      <c r="AU335" s="25" t="s">
        <v>92</v>
      </c>
      <c r="AY335" s="25" t="s">
        <v>250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5" t="s">
        <v>45</v>
      </c>
      <c r="BK335" s="219">
        <f>ROUND(I335*H335,2)</f>
        <v>0</v>
      </c>
      <c r="BL335" s="25" t="s">
        <v>128</v>
      </c>
      <c r="BM335" s="25" t="s">
        <v>761</v>
      </c>
    </row>
    <row r="336" spans="2:65" s="13" customFormat="1">
      <c r="B336" s="232"/>
      <c r="C336" s="233"/>
      <c r="D336" s="256" t="s">
        <v>257</v>
      </c>
      <c r="E336" s="269" t="s">
        <v>81</v>
      </c>
      <c r="F336" s="270" t="s">
        <v>922</v>
      </c>
      <c r="G336" s="233"/>
      <c r="H336" s="271">
        <v>1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AT336" s="242" t="s">
        <v>257</v>
      </c>
      <c r="AU336" s="242" t="s">
        <v>92</v>
      </c>
      <c r="AV336" s="13" t="s">
        <v>92</v>
      </c>
      <c r="AW336" s="13" t="s">
        <v>44</v>
      </c>
      <c r="AX336" s="13" t="s">
        <v>45</v>
      </c>
      <c r="AY336" s="242" t="s">
        <v>250</v>
      </c>
    </row>
    <row r="337" spans="2:65" s="1" customFormat="1" ht="22.5" customHeight="1">
      <c r="B337" s="43"/>
      <c r="C337" s="208" t="s">
        <v>609</v>
      </c>
      <c r="D337" s="208" t="s">
        <v>252</v>
      </c>
      <c r="E337" s="209" t="s">
        <v>764</v>
      </c>
      <c r="F337" s="210" t="s">
        <v>765</v>
      </c>
      <c r="G337" s="211" t="s">
        <v>602</v>
      </c>
      <c r="H337" s="212">
        <v>807</v>
      </c>
      <c r="I337" s="213"/>
      <c r="J337" s="214">
        <f>ROUND(I337*H337,2)</f>
        <v>0</v>
      </c>
      <c r="K337" s="210" t="s">
        <v>277</v>
      </c>
      <c r="L337" s="63"/>
      <c r="M337" s="215" t="s">
        <v>81</v>
      </c>
      <c r="N337" s="216" t="s">
        <v>53</v>
      </c>
      <c r="O337" s="44"/>
      <c r="P337" s="217">
        <f>O337*H337</f>
        <v>0</v>
      </c>
      <c r="Q337" s="217">
        <v>4.0000000000000003E-5</v>
      </c>
      <c r="R337" s="217">
        <f>Q337*H337</f>
        <v>3.2280000000000003E-2</v>
      </c>
      <c r="S337" s="217">
        <v>0</v>
      </c>
      <c r="T337" s="218">
        <f>S337*H337</f>
        <v>0</v>
      </c>
      <c r="AR337" s="25" t="s">
        <v>128</v>
      </c>
      <c r="AT337" s="25" t="s">
        <v>252</v>
      </c>
      <c r="AU337" s="25" t="s">
        <v>92</v>
      </c>
      <c r="AY337" s="25" t="s">
        <v>250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5" t="s">
        <v>45</v>
      </c>
      <c r="BK337" s="219">
        <f>ROUND(I337*H337,2)</f>
        <v>0</v>
      </c>
      <c r="BL337" s="25" t="s">
        <v>128</v>
      </c>
      <c r="BM337" s="25" t="s">
        <v>766</v>
      </c>
    </row>
    <row r="338" spans="2:65" s="12" customFormat="1">
      <c r="B338" s="220"/>
      <c r="C338" s="221"/>
      <c r="D338" s="222" t="s">
        <v>257</v>
      </c>
      <c r="E338" s="223" t="s">
        <v>81</v>
      </c>
      <c r="F338" s="224" t="s">
        <v>1050</v>
      </c>
      <c r="G338" s="221"/>
      <c r="H338" s="225" t="s">
        <v>81</v>
      </c>
      <c r="I338" s="226"/>
      <c r="J338" s="221"/>
      <c r="K338" s="221"/>
      <c r="L338" s="227"/>
      <c r="M338" s="228"/>
      <c r="N338" s="229"/>
      <c r="O338" s="229"/>
      <c r="P338" s="229"/>
      <c r="Q338" s="229"/>
      <c r="R338" s="229"/>
      <c r="S338" s="229"/>
      <c r="T338" s="230"/>
      <c r="AT338" s="231" t="s">
        <v>257</v>
      </c>
      <c r="AU338" s="231" t="s">
        <v>92</v>
      </c>
      <c r="AV338" s="12" t="s">
        <v>45</v>
      </c>
      <c r="AW338" s="12" t="s">
        <v>44</v>
      </c>
      <c r="AX338" s="12" t="s">
        <v>83</v>
      </c>
      <c r="AY338" s="231" t="s">
        <v>250</v>
      </c>
    </row>
    <row r="339" spans="2:65" s="13" customFormat="1">
      <c r="B339" s="232"/>
      <c r="C339" s="233"/>
      <c r="D339" s="256" t="s">
        <v>257</v>
      </c>
      <c r="E339" s="269" t="s">
        <v>81</v>
      </c>
      <c r="F339" s="270" t="s">
        <v>1051</v>
      </c>
      <c r="G339" s="233"/>
      <c r="H339" s="271">
        <v>807</v>
      </c>
      <c r="I339" s="237"/>
      <c r="J339" s="233"/>
      <c r="K339" s="233"/>
      <c r="L339" s="238"/>
      <c r="M339" s="239"/>
      <c r="N339" s="240"/>
      <c r="O339" s="240"/>
      <c r="P339" s="240"/>
      <c r="Q339" s="240"/>
      <c r="R339" s="240"/>
      <c r="S339" s="240"/>
      <c r="T339" s="241"/>
      <c r="AT339" s="242" t="s">
        <v>257</v>
      </c>
      <c r="AU339" s="242" t="s">
        <v>92</v>
      </c>
      <c r="AV339" s="13" t="s">
        <v>92</v>
      </c>
      <c r="AW339" s="13" t="s">
        <v>44</v>
      </c>
      <c r="AX339" s="13" t="s">
        <v>45</v>
      </c>
      <c r="AY339" s="242" t="s">
        <v>250</v>
      </c>
    </row>
    <row r="340" spans="2:65" s="1" customFormat="1" ht="22.5" customHeight="1">
      <c r="B340" s="43"/>
      <c r="C340" s="208" t="s">
        <v>617</v>
      </c>
      <c r="D340" s="208" t="s">
        <v>252</v>
      </c>
      <c r="E340" s="209" t="s">
        <v>779</v>
      </c>
      <c r="F340" s="210" t="s">
        <v>780</v>
      </c>
      <c r="G340" s="211" t="s">
        <v>602</v>
      </c>
      <c r="H340" s="212">
        <v>807</v>
      </c>
      <c r="I340" s="213"/>
      <c r="J340" s="214">
        <f>ROUND(I340*H340,2)</f>
        <v>0</v>
      </c>
      <c r="K340" s="210" t="s">
        <v>277</v>
      </c>
      <c r="L340" s="63"/>
      <c r="M340" s="215" t="s">
        <v>81</v>
      </c>
      <c r="N340" s="216" t="s">
        <v>53</v>
      </c>
      <c r="O340" s="44"/>
      <c r="P340" s="217">
        <f>O340*H340</f>
        <v>0</v>
      </c>
      <c r="Q340" s="217">
        <v>0</v>
      </c>
      <c r="R340" s="217">
        <f>Q340*H340</f>
        <v>0</v>
      </c>
      <c r="S340" s="217">
        <v>0</v>
      </c>
      <c r="T340" s="218">
        <f>S340*H340</f>
        <v>0</v>
      </c>
      <c r="AR340" s="25" t="s">
        <v>128</v>
      </c>
      <c r="AT340" s="25" t="s">
        <v>252</v>
      </c>
      <c r="AU340" s="25" t="s">
        <v>92</v>
      </c>
      <c r="AY340" s="25" t="s">
        <v>250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5" t="s">
        <v>45</v>
      </c>
      <c r="BK340" s="219">
        <f>ROUND(I340*H340,2)</f>
        <v>0</v>
      </c>
      <c r="BL340" s="25" t="s">
        <v>128</v>
      </c>
      <c r="BM340" s="25" t="s">
        <v>781</v>
      </c>
    </row>
    <row r="341" spans="2:65" s="13" customFormat="1">
      <c r="B341" s="232"/>
      <c r="C341" s="233"/>
      <c r="D341" s="222" t="s">
        <v>257</v>
      </c>
      <c r="E341" s="234" t="s">
        <v>81</v>
      </c>
      <c r="F341" s="235" t="s">
        <v>1052</v>
      </c>
      <c r="G341" s="233"/>
      <c r="H341" s="236">
        <v>807</v>
      </c>
      <c r="I341" s="237"/>
      <c r="J341" s="233"/>
      <c r="K341" s="233"/>
      <c r="L341" s="238"/>
      <c r="M341" s="239"/>
      <c r="N341" s="240"/>
      <c r="O341" s="240"/>
      <c r="P341" s="240"/>
      <c r="Q341" s="240"/>
      <c r="R341" s="240"/>
      <c r="S341" s="240"/>
      <c r="T341" s="241"/>
      <c r="AT341" s="242" t="s">
        <v>257</v>
      </c>
      <c r="AU341" s="242" t="s">
        <v>92</v>
      </c>
      <c r="AV341" s="13" t="s">
        <v>92</v>
      </c>
      <c r="AW341" s="13" t="s">
        <v>44</v>
      </c>
      <c r="AX341" s="13" t="s">
        <v>83</v>
      </c>
      <c r="AY341" s="242" t="s">
        <v>250</v>
      </c>
    </row>
    <row r="342" spans="2:65" s="14" customFormat="1">
      <c r="B342" s="243"/>
      <c r="C342" s="244"/>
      <c r="D342" s="256" t="s">
        <v>257</v>
      </c>
      <c r="E342" s="266" t="s">
        <v>923</v>
      </c>
      <c r="F342" s="267" t="s">
        <v>272</v>
      </c>
      <c r="G342" s="244"/>
      <c r="H342" s="268">
        <v>807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AT342" s="253" t="s">
        <v>257</v>
      </c>
      <c r="AU342" s="253" t="s">
        <v>92</v>
      </c>
      <c r="AV342" s="14" t="s">
        <v>100</v>
      </c>
      <c r="AW342" s="14" t="s">
        <v>44</v>
      </c>
      <c r="AX342" s="14" t="s">
        <v>45</v>
      </c>
      <c r="AY342" s="253" t="s">
        <v>250</v>
      </c>
    </row>
    <row r="343" spans="2:65" s="1" customFormat="1" ht="31.5" customHeight="1">
      <c r="B343" s="43"/>
      <c r="C343" s="208" t="s">
        <v>625</v>
      </c>
      <c r="D343" s="208" t="s">
        <v>252</v>
      </c>
      <c r="E343" s="209" t="s">
        <v>770</v>
      </c>
      <c r="F343" s="210" t="s">
        <v>771</v>
      </c>
      <c r="G343" s="211" t="s">
        <v>255</v>
      </c>
      <c r="H343" s="212">
        <v>29.55</v>
      </c>
      <c r="I343" s="213"/>
      <c r="J343" s="214">
        <f>ROUND(I343*H343,2)</f>
        <v>0</v>
      </c>
      <c r="K343" s="210" t="s">
        <v>277</v>
      </c>
      <c r="L343" s="63"/>
      <c r="M343" s="215" t="s">
        <v>81</v>
      </c>
      <c r="N343" s="216" t="s">
        <v>53</v>
      </c>
      <c r="O343" s="44"/>
      <c r="P343" s="217">
        <f>O343*H343</f>
        <v>0</v>
      </c>
      <c r="Q343" s="217">
        <v>8.4999999999999995E-4</v>
      </c>
      <c r="R343" s="217">
        <f>Q343*H343</f>
        <v>2.5117500000000001E-2</v>
      </c>
      <c r="S343" s="217">
        <v>0</v>
      </c>
      <c r="T343" s="218">
        <f>S343*H343</f>
        <v>0</v>
      </c>
      <c r="AR343" s="25" t="s">
        <v>128</v>
      </c>
      <c r="AT343" s="25" t="s">
        <v>252</v>
      </c>
      <c r="AU343" s="25" t="s">
        <v>92</v>
      </c>
      <c r="AY343" s="25" t="s">
        <v>250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5" t="s">
        <v>45</v>
      </c>
      <c r="BK343" s="219">
        <f>ROUND(I343*H343,2)</f>
        <v>0</v>
      </c>
      <c r="BL343" s="25" t="s">
        <v>128</v>
      </c>
      <c r="BM343" s="25" t="s">
        <v>772</v>
      </c>
    </row>
    <row r="344" spans="2:65" s="12" customFormat="1">
      <c r="B344" s="220"/>
      <c r="C344" s="221"/>
      <c r="D344" s="222" t="s">
        <v>257</v>
      </c>
      <c r="E344" s="223" t="s">
        <v>81</v>
      </c>
      <c r="F344" s="224" t="s">
        <v>1053</v>
      </c>
      <c r="G344" s="221"/>
      <c r="H344" s="225" t="s">
        <v>81</v>
      </c>
      <c r="I344" s="226"/>
      <c r="J344" s="221"/>
      <c r="K344" s="221"/>
      <c r="L344" s="227"/>
      <c r="M344" s="228"/>
      <c r="N344" s="229"/>
      <c r="O344" s="229"/>
      <c r="P344" s="229"/>
      <c r="Q344" s="229"/>
      <c r="R344" s="229"/>
      <c r="S344" s="229"/>
      <c r="T344" s="230"/>
      <c r="AT344" s="231" t="s">
        <v>257</v>
      </c>
      <c r="AU344" s="231" t="s">
        <v>92</v>
      </c>
      <c r="AV344" s="12" t="s">
        <v>45</v>
      </c>
      <c r="AW344" s="12" t="s">
        <v>44</v>
      </c>
      <c r="AX344" s="12" t="s">
        <v>83</v>
      </c>
      <c r="AY344" s="231" t="s">
        <v>250</v>
      </c>
    </row>
    <row r="345" spans="2:65" s="13" customFormat="1">
      <c r="B345" s="232"/>
      <c r="C345" s="233"/>
      <c r="D345" s="222" t="s">
        <v>257</v>
      </c>
      <c r="E345" s="234" t="s">
        <v>81</v>
      </c>
      <c r="F345" s="235" t="s">
        <v>1054</v>
      </c>
      <c r="G345" s="233"/>
      <c r="H345" s="236">
        <v>24</v>
      </c>
      <c r="I345" s="237"/>
      <c r="J345" s="233"/>
      <c r="K345" s="233"/>
      <c r="L345" s="238"/>
      <c r="M345" s="239"/>
      <c r="N345" s="240"/>
      <c r="O345" s="240"/>
      <c r="P345" s="240"/>
      <c r="Q345" s="240"/>
      <c r="R345" s="240"/>
      <c r="S345" s="240"/>
      <c r="T345" s="241"/>
      <c r="AT345" s="242" t="s">
        <v>257</v>
      </c>
      <c r="AU345" s="242" t="s">
        <v>92</v>
      </c>
      <c r="AV345" s="13" t="s">
        <v>92</v>
      </c>
      <c r="AW345" s="13" t="s">
        <v>44</v>
      </c>
      <c r="AX345" s="13" t="s">
        <v>83</v>
      </c>
      <c r="AY345" s="242" t="s">
        <v>250</v>
      </c>
    </row>
    <row r="346" spans="2:65" s="12" customFormat="1">
      <c r="B346" s="220"/>
      <c r="C346" s="221"/>
      <c r="D346" s="222" t="s">
        <v>257</v>
      </c>
      <c r="E346" s="223" t="s">
        <v>81</v>
      </c>
      <c r="F346" s="224" t="s">
        <v>1055</v>
      </c>
      <c r="G346" s="221"/>
      <c r="H346" s="225" t="s">
        <v>81</v>
      </c>
      <c r="I346" s="226"/>
      <c r="J346" s="221"/>
      <c r="K346" s="221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257</v>
      </c>
      <c r="AU346" s="231" t="s">
        <v>92</v>
      </c>
      <c r="AV346" s="12" t="s">
        <v>45</v>
      </c>
      <c r="AW346" s="12" t="s">
        <v>44</v>
      </c>
      <c r="AX346" s="12" t="s">
        <v>83</v>
      </c>
      <c r="AY346" s="231" t="s">
        <v>250</v>
      </c>
    </row>
    <row r="347" spans="2:65" s="13" customFormat="1">
      <c r="B347" s="232"/>
      <c r="C347" s="233"/>
      <c r="D347" s="222" t="s">
        <v>257</v>
      </c>
      <c r="E347" s="234" t="s">
        <v>81</v>
      </c>
      <c r="F347" s="235" t="s">
        <v>1056</v>
      </c>
      <c r="G347" s="233"/>
      <c r="H347" s="236">
        <v>5</v>
      </c>
      <c r="I347" s="237"/>
      <c r="J347" s="233"/>
      <c r="K347" s="233"/>
      <c r="L347" s="238"/>
      <c r="M347" s="239"/>
      <c r="N347" s="240"/>
      <c r="O347" s="240"/>
      <c r="P347" s="240"/>
      <c r="Q347" s="240"/>
      <c r="R347" s="240"/>
      <c r="S347" s="240"/>
      <c r="T347" s="241"/>
      <c r="AT347" s="242" t="s">
        <v>257</v>
      </c>
      <c r="AU347" s="242" t="s">
        <v>92</v>
      </c>
      <c r="AV347" s="13" t="s">
        <v>92</v>
      </c>
      <c r="AW347" s="13" t="s">
        <v>44</v>
      </c>
      <c r="AX347" s="13" t="s">
        <v>83</v>
      </c>
      <c r="AY347" s="242" t="s">
        <v>250</v>
      </c>
    </row>
    <row r="348" spans="2:65" s="13" customFormat="1">
      <c r="B348" s="232"/>
      <c r="C348" s="233"/>
      <c r="D348" s="222" t="s">
        <v>257</v>
      </c>
      <c r="E348" s="234" t="s">
        <v>81</v>
      </c>
      <c r="F348" s="235" t="s">
        <v>1057</v>
      </c>
      <c r="G348" s="233"/>
      <c r="H348" s="236">
        <v>0.55000000000000004</v>
      </c>
      <c r="I348" s="237"/>
      <c r="J348" s="233"/>
      <c r="K348" s="233"/>
      <c r="L348" s="238"/>
      <c r="M348" s="239"/>
      <c r="N348" s="240"/>
      <c r="O348" s="240"/>
      <c r="P348" s="240"/>
      <c r="Q348" s="240"/>
      <c r="R348" s="240"/>
      <c r="S348" s="240"/>
      <c r="T348" s="241"/>
      <c r="AT348" s="242" t="s">
        <v>257</v>
      </c>
      <c r="AU348" s="242" t="s">
        <v>92</v>
      </c>
      <c r="AV348" s="13" t="s">
        <v>92</v>
      </c>
      <c r="AW348" s="13" t="s">
        <v>44</v>
      </c>
      <c r="AX348" s="13" t="s">
        <v>83</v>
      </c>
      <c r="AY348" s="242" t="s">
        <v>250</v>
      </c>
    </row>
    <row r="349" spans="2:65" s="15" customFormat="1">
      <c r="B349" s="254"/>
      <c r="C349" s="255"/>
      <c r="D349" s="256" t="s">
        <v>257</v>
      </c>
      <c r="E349" s="257" t="s">
        <v>81</v>
      </c>
      <c r="F349" s="258" t="s">
        <v>273</v>
      </c>
      <c r="G349" s="255"/>
      <c r="H349" s="259">
        <v>29.55</v>
      </c>
      <c r="I349" s="260"/>
      <c r="J349" s="255"/>
      <c r="K349" s="255"/>
      <c r="L349" s="261"/>
      <c r="M349" s="262"/>
      <c r="N349" s="263"/>
      <c r="O349" s="263"/>
      <c r="P349" s="263"/>
      <c r="Q349" s="263"/>
      <c r="R349" s="263"/>
      <c r="S349" s="263"/>
      <c r="T349" s="264"/>
      <c r="AT349" s="265" t="s">
        <v>257</v>
      </c>
      <c r="AU349" s="265" t="s">
        <v>92</v>
      </c>
      <c r="AV349" s="15" t="s">
        <v>128</v>
      </c>
      <c r="AW349" s="15" t="s">
        <v>44</v>
      </c>
      <c r="AX349" s="15" t="s">
        <v>45</v>
      </c>
      <c r="AY349" s="265" t="s">
        <v>250</v>
      </c>
    </row>
    <row r="350" spans="2:65" s="1" customFormat="1" ht="22.5" customHeight="1">
      <c r="B350" s="43"/>
      <c r="C350" s="208" t="s">
        <v>631</v>
      </c>
      <c r="D350" s="208" t="s">
        <v>252</v>
      </c>
      <c r="E350" s="209" t="s">
        <v>784</v>
      </c>
      <c r="F350" s="210" t="s">
        <v>785</v>
      </c>
      <c r="G350" s="211" t="s">
        <v>255</v>
      </c>
      <c r="H350" s="212">
        <v>29.55</v>
      </c>
      <c r="I350" s="213"/>
      <c r="J350" s="214">
        <f>ROUND(I350*H350,2)</f>
        <v>0</v>
      </c>
      <c r="K350" s="210" t="s">
        <v>277</v>
      </c>
      <c r="L350" s="63"/>
      <c r="M350" s="215" t="s">
        <v>81</v>
      </c>
      <c r="N350" s="216" t="s">
        <v>53</v>
      </c>
      <c r="O350" s="44"/>
      <c r="P350" s="217">
        <f>O350*H350</f>
        <v>0</v>
      </c>
      <c r="Q350" s="217">
        <v>1.0000000000000001E-5</v>
      </c>
      <c r="R350" s="217">
        <f>Q350*H350</f>
        <v>2.9550000000000003E-4</v>
      </c>
      <c r="S350" s="217">
        <v>0</v>
      </c>
      <c r="T350" s="218">
        <f>S350*H350</f>
        <v>0</v>
      </c>
      <c r="AR350" s="25" t="s">
        <v>128</v>
      </c>
      <c r="AT350" s="25" t="s">
        <v>252</v>
      </c>
      <c r="AU350" s="25" t="s">
        <v>92</v>
      </c>
      <c r="AY350" s="25" t="s">
        <v>250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25" t="s">
        <v>45</v>
      </c>
      <c r="BK350" s="219">
        <f>ROUND(I350*H350,2)</f>
        <v>0</v>
      </c>
      <c r="BL350" s="25" t="s">
        <v>128</v>
      </c>
      <c r="BM350" s="25" t="s">
        <v>786</v>
      </c>
    </row>
    <row r="351" spans="2:65" s="12" customFormat="1">
      <c r="B351" s="220"/>
      <c r="C351" s="221"/>
      <c r="D351" s="222" t="s">
        <v>257</v>
      </c>
      <c r="E351" s="223" t="s">
        <v>81</v>
      </c>
      <c r="F351" s="224" t="s">
        <v>1053</v>
      </c>
      <c r="G351" s="221"/>
      <c r="H351" s="225" t="s">
        <v>81</v>
      </c>
      <c r="I351" s="226"/>
      <c r="J351" s="221"/>
      <c r="K351" s="221"/>
      <c r="L351" s="227"/>
      <c r="M351" s="228"/>
      <c r="N351" s="229"/>
      <c r="O351" s="229"/>
      <c r="P351" s="229"/>
      <c r="Q351" s="229"/>
      <c r="R351" s="229"/>
      <c r="S351" s="229"/>
      <c r="T351" s="230"/>
      <c r="AT351" s="231" t="s">
        <v>257</v>
      </c>
      <c r="AU351" s="231" t="s">
        <v>92</v>
      </c>
      <c r="AV351" s="12" t="s">
        <v>45</v>
      </c>
      <c r="AW351" s="12" t="s">
        <v>44</v>
      </c>
      <c r="AX351" s="12" t="s">
        <v>83</v>
      </c>
      <c r="AY351" s="231" t="s">
        <v>250</v>
      </c>
    </row>
    <row r="352" spans="2:65" s="13" customFormat="1">
      <c r="B352" s="232"/>
      <c r="C352" s="233"/>
      <c r="D352" s="222" t="s">
        <v>257</v>
      </c>
      <c r="E352" s="234" t="s">
        <v>81</v>
      </c>
      <c r="F352" s="235" t="s">
        <v>1054</v>
      </c>
      <c r="G352" s="233"/>
      <c r="H352" s="236">
        <v>24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AT352" s="242" t="s">
        <v>257</v>
      </c>
      <c r="AU352" s="242" t="s">
        <v>92</v>
      </c>
      <c r="AV352" s="13" t="s">
        <v>92</v>
      </c>
      <c r="AW352" s="13" t="s">
        <v>44</v>
      </c>
      <c r="AX352" s="13" t="s">
        <v>83</v>
      </c>
      <c r="AY352" s="242" t="s">
        <v>250</v>
      </c>
    </row>
    <row r="353" spans="2:65" s="12" customFormat="1">
      <c r="B353" s="220"/>
      <c r="C353" s="221"/>
      <c r="D353" s="222" t="s">
        <v>257</v>
      </c>
      <c r="E353" s="223" t="s">
        <v>81</v>
      </c>
      <c r="F353" s="224" t="s">
        <v>1055</v>
      </c>
      <c r="G353" s="221"/>
      <c r="H353" s="225" t="s">
        <v>81</v>
      </c>
      <c r="I353" s="226"/>
      <c r="J353" s="221"/>
      <c r="K353" s="221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257</v>
      </c>
      <c r="AU353" s="231" t="s">
        <v>92</v>
      </c>
      <c r="AV353" s="12" t="s">
        <v>45</v>
      </c>
      <c r="AW353" s="12" t="s">
        <v>44</v>
      </c>
      <c r="AX353" s="12" t="s">
        <v>83</v>
      </c>
      <c r="AY353" s="231" t="s">
        <v>250</v>
      </c>
    </row>
    <row r="354" spans="2:65" s="13" customFormat="1">
      <c r="B354" s="232"/>
      <c r="C354" s="233"/>
      <c r="D354" s="222" t="s">
        <v>257</v>
      </c>
      <c r="E354" s="234" t="s">
        <v>81</v>
      </c>
      <c r="F354" s="235" t="s">
        <v>1056</v>
      </c>
      <c r="G354" s="233"/>
      <c r="H354" s="236">
        <v>5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AT354" s="242" t="s">
        <v>257</v>
      </c>
      <c r="AU354" s="242" t="s">
        <v>92</v>
      </c>
      <c r="AV354" s="13" t="s">
        <v>92</v>
      </c>
      <c r="AW354" s="13" t="s">
        <v>44</v>
      </c>
      <c r="AX354" s="13" t="s">
        <v>83</v>
      </c>
      <c r="AY354" s="242" t="s">
        <v>250</v>
      </c>
    </row>
    <row r="355" spans="2:65" s="13" customFormat="1">
      <c r="B355" s="232"/>
      <c r="C355" s="233"/>
      <c r="D355" s="222" t="s">
        <v>257</v>
      </c>
      <c r="E355" s="234" t="s">
        <v>81</v>
      </c>
      <c r="F355" s="235" t="s">
        <v>1057</v>
      </c>
      <c r="G355" s="233"/>
      <c r="H355" s="236">
        <v>0.55000000000000004</v>
      </c>
      <c r="I355" s="237"/>
      <c r="J355" s="233"/>
      <c r="K355" s="233"/>
      <c r="L355" s="238"/>
      <c r="M355" s="239"/>
      <c r="N355" s="240"/>
      <c r="O355" s="240"/>
      <c r="P355" s="240"/>
      <c r="Q355" s="240"/>
      <c r="R355" s="240"/>
      <c r="S355" s="240"/>
      <c r="T355" s="241"/>
      <c r="AT355" s="242" t="s">
        <v>257</v>
      </c>
      <c r="AU355" s="242" t="s">
        <v>92</v>
      </c>
      <c r="AV355" s="13" t="s">
        <v>92</v>
      </c>
      <c r="AW355" s="13" t="s">
        <v>44</v>
      </c>
      <c r="AX355" s="13" t="s">
        <v>83</v>
      </c>
      <c r="AY355" s="242" t="s">
        <v>250</v>
      </c>
    </row>
    <row r="356" spans="2:65" s="15" customFormat="1">
      <c r="B356" s="254"/>
      <c r="C356" s="255"/>
      <c r="D356" s="256" t="s">
        <v>257</v>
      </c>
      <c r="E356" s="257" t="s">
        <v>925</v>
      </c>
      <c r="F356" s="258" t="s">
        <v>273</v>
      </c>
      <c r="G356" s="255"/>
      <c r="H356" s="259">
        <v>29.55</v>
      </c>
      <c r="I356" s="260"/>
      <c r="J356" s="255"/>
      <c r="K356" s="255"/>
      <c r="L356" s="261"/>
      <c r="M356" s="262"/>
      <c r="N356" s="263"/>
      <c r="O356" s="263"/>
      <c r="P356" s="263"/>
      <c r="Q356" s="263"/>
      <c r="R356" s="263"/>
      <c r="S356" s="263"/>
      <c r="T356" s="264"/>
      <c r="AT356" s="265" t="s">
        <v>257</v>
      </c>
      <c r="AU356" s="265" t="s">
        <v>92</v>
      </c>
      <c r="AV356" s="15" t="s">
        <v>128</v>
      </c>
      <c r="AW356" s="15" t="s">
        <v>44</v>
      </c>
      <c r="AX356" s="15" t="s">
        <v>45</v>
      </c>
      <c r="AY356" s="265" t="s">
        <v>250</v>
      </c>
    </row>
    <row r="357" spans="2:65" s="1" customFormat="1" ht="31.5" customHeight="1">
      <c r="B357" s="43"/>
      <c r="C357" s="208" t="s">
        <v>640</v>
      </c>
      <c r="D357" s="208" t="s">
        <v>252</v>
      </c>
      <c r="E357" s="209" t="s">
        <v>799</v>
      </c>
      <c r="F357" s="210" t="s">
        <v>800</v>
      </c>
      <c r="G357" s="211" t="s">
        <v>602</v>
      </c>
      <c r="H357" s="212">
        <v>3</v>
      </c>
      <c r="I357" s="213"/>
      <c r="J357" s="214">
        <f>ROUND(I357*H357,2)</f>
        <v>0</v>
      </c>
      <c r="K357" s="210" t="s">
        <v>81</v>
      </c>
      <c r="L357" s="63"/>
      <c r="M357" s="215" t="s">
        <v>81</v>
      </c>
      <c r="N357" s="216" t="s">
        <v>53</v>
      </c>
      <c r="O357" s="44"/>
      <c r="P357" s="217">
        <f>O357*H357</f>
        <v>0</v>
      </c>
      <c r="Q357" s="217">
        <v>0.14000000000000001</v>
      </c>
      <c r="R357" s="217">
        <f>Q357*H357</f>
        <v>0.42000000000000004</v>
      </c>
      <c r="S357" s="217">
        <v>0</v>
      </c>
      <c r="T357" s="218">
        <f>S357*H357</f>
        <v>0</v>
      </c>
      <c r="AR357" s="25" t="s">
        <v>128</v>
      </c>
      <c r="AT357" s="25" t="s">
        <v>252</v>
      </c>
      <c r="AU357" s="25" t="s">
        <v>92</v>
      </c>
      <c r="AY357" s="25" t="s">
        <v>250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5" t="s">
        <v>45</v>
      </c>
      <c r="BK357" s="219">
        <f>ROUND(I357*H357,2)</f>
        <v>0</v>
      </c>
      <c r="BL357" s="25" t="s">
        <v>128</v>
      </c>
      <c r="BM357" s="25" t="s">
        <v>1058</v>
      </c>
    </row>
    <row r="358" spans="2:65" s="12" customFormat="1">
      <c r="B358" s="220"/>
      <c r="C358" s="221"/>
      <c r="D358" s="222" t="s">
        <v>257</v>
      </c>
      <c r="E358" s="223" t="s">
        <v>81</v>
      </c>
      <c r="F358" s="224" t="s">
        <v>1059</v>
      </c>
      <c r="G358" s="221"/>
      <c r="H358" s="225" t="s">
        <v>81</v>
      </c>
      <c r="I358" s="226"/>
      <c r="J358" s="221"/>
      <c r="K358" s="221"/>
      <c r="L358" s="227"/>
      <c r="M358" s="228"/>
      <c r="N358" s="229"/>
      <c r="O358" s="229"/>
      <c r="P358" s="229"/>
      <c r="Q358" s="229"/>
      <c r="R358" s="229"/>
      <c r="S358" s="229"/>
      <c r="T358" s="230"/>
      <c r="AT358" s="231" t="s">
        <v>257</v>
      </c>
      <c r="AU358" s="231" t="s">
        <v>92</v>
      </c>
      <c r="AV358" s="12" t="s">
        <v>45</v>
      </c>
      <c r="AW358" s="12" t="s">
        <v>44</v>
      </c>
      <c r="AX358" s="12" t="s">
        <v>83</v>
      </c>
      <c r="AY358" s="231" t="s">
        <v>250</v>
      </c>
    </row>
    <row r="359" spans="2:65" s="13" customFormat="1">
      <c r="B359" s="232"/>
      <c r="C359" s="233"/>
      <c r="D359" s="256" t="s">
        <v>257</v>
      </c>
      <c r="E359" s="269" t="s">
        <v>81</v>
      </c>
      <c r="F359" s="270" t="s">
        <v>1060</v>
      </c>
      <c r="G359" s="233"/>
      <c r="H359" s="271">
        <v>3</v>
      </c>
      <c r="I359" s="237"/>
      <c r="J359" s="233"/>
      <c r="K359" s="233"/>
      <c r="L359" s="238"/>
      <c r="M359" s="239"/>
      <c r="N359" s="240"/>
      <c r="O359" s="240"/>
      <c r="P359" s="240"/>
      <c r="Q359" s="240"/>
      <c r="R359" s="240"/>
      <c r="S359" s="240"/>
      <c r="T359" s="241"/>
      <c r="AT359" s="242" t="s">
        <v>257</v>
      </c>
      <c r="AU359" s="242" t="s">
        <v>92</v>
      </c>
      <c r="AV359" s="13" t="s">
        <v>92</v>
      </c>
      <c r="AW359" s="13" t="s">
        <v>44</v>
      </c>
      <c r="AX359" s="13" t="s">
        <v>45</v>
      </c>
      <c r="AY359" s="242" t="s">
        <v>250</v>
      </c>
    </row>
    <row r="360" spans="2:65" s="1" customFormat="1" ht="22.5" customHeight="1">
      <c r="B360" s="43"/>
      <c r="C360" s="272" t="s">
        <v>647</v>
      </c>
      <c r="D360" s="272" t="s">
        <v>519</v>
      </c>
      <c r="E360" s="273" t="s">
        <v>805</v>
      </c>
      <c r="F360" s="274" t="s">
        <v>806</v>
      </c>
      <c r="G360" s="275" t="s">
        <v>472</v>
      </c>
      <c r="H360" s="276">
        <v>3.03</v>
      </c>
      <c r="I360" s="277"/>
      <c r="J360" s="278">
        <f>ROUND(I360*H360,2)</f>
        <v>0</v>
      </c>
      <c r="K360" s="274" t="s">
        <v>277</v>
      </c>
      <c r="L360" s="279"/>
      <c r="M360" s="280" t="s">
        <v>81</v>
      </c>
      <c r="N360" s="281" t="s">
        <v>53</v>
      </c>
      <c r="O360" s="44"/>
      <c r="P360" s="217">
        <f>O360*H360</f>
        <v>0</v>
      </c>
      <c r="Q360" s="217">
        <v>4.4999999999999998E-2</v>
      </c>
      <c r="R360" s="217">
        <f>Q360*H360</f>
        <v>0.13635</v>
      </c>
      <c r="S360" s="217">
        <v>0</v>
      </c>
      <c r="T360" s="218">
        <f>S360*H360</f>
        <v>0</v>
      </c>
      <c r="AR360" s="25" t="s">
        <v>340</v>
      </c>
      <c r="AT360" s="25" t="s">
        <v>519</v>
      </c>
      <c r="AU360" s="25" t="s">
        <v>92</v>
      </c>
      <c r="AY360" s="25" t="s">
        <v>250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5" t="s">
        <v>45</v>
      </c>
      <c r="BK360" s="219">
        <f>ROUND(I360*H360,2)</f>
        <v>0</v>
      </c>
      <c r="BL360" s="25" t="s">
        <v>128</v>
      </c>
      <c r="BM360" s="25" t="s">
        <v>1061</v>
      </c>
    </row>
    <row r="361" spans="2:65" s="13" customFormat="1">
      <c r="B361" s="232"/>
      <c r="C361" s="233"/>
      <c r="D361" s="256" t="s">
        <v>257</v>
      </c>
      <c r="E361" s="269" t="s">
        <v>81</v>
      </c>
      <c r="F361" s="270" t="s">
        <v>1062</v>
      </c>
      <c r="G361" s="233"/>
      <c r="H361" s="271">
        <v>3.03</v>
      </c>
      <c r="I361" s="237"/>
      <c r="J361" s="233"/>
      <c r="K361" s="233"/>
      <c r="L361" s="238"/>
      <c r="M361" s="239"/>
      <c r="N361" s="240"/>
      <c r="O361" s="240"/>
      <c r="P361" s="240"/>
      <c r="Q361" s="240"/>
      <c r="R361" s="240"/>
      <c r="S361" s="240"/>
      <c r="T361" s="241"/>
      <c r="AT361" s="242" t="s">
        <v>257</v>
      </c>
      <c r="AU361" s="242" t="s">
        <v>92</v>
      </c>
      <c r="AV361" s="13" t="s">
        <v>92</v>
      </c>
      <c r="AW361" s="13" t="s">
        <v>44</v>
      </c>
      <c r="AX361" s="13" t="s">
        <v>45</v>
      </c>
      <c r="AY361" s="242" t="s">
        <v>250</v>
      </c>
    </row>
    <row r="362" spans="2:65" s="1" customFormat="1" ht="31.5" customHeight="1">
      <c r="B362" s="43"/>
      <c r="C362" s="208" t="s">
        <v>654</v>
      </c>
      <c r="D362" s="208" t="s">
        <v>252</v>
      </c>
      <c r="E362" s="209" t="s">
        <v>840</v>
      </c>
      <c r="F362" s="210" t="s">
        <v>841</v>
      </c>
      <c r="G362" s="211" t="s">
        <v>472</v>
      </c>
      <c r="H362" s="212">
        <v>4</v>
      </c>
      <c r="I362" s="213"/>
      <c r="J362" s="214">
        <f>ROUND(I362*H362,2)</f>
        <v>0</v>
      </c>
      <c r="K362" s="210" t="s">
        <v>81</v>
      </c>
      <c r="L362" s="63"/>
      <c r="M362" s="215" t="s">
        <v>81</v>
      </c>
      <c r="N362" s="216" t="s">
        <v>53</v>
      </c>
      <c r="O362" s="44"/>
      <c r="P362" s="217">
        <f>O362*H362</f>
        <v>0</v>
      </c>
      <c r="Q362" s="217">
        <v>0.108</v>
      </c>
      <c r="R362" s="217">
        <f>Q362*H362</f>
        <v>0.432</v>
      </c>
      <c r="S362" s="217">
        <v>0</v>
      </c>
      <c r="T362" s="218">
        <f>S362*H362</f>
        <v>0</v>
      </c>
      <c r="AR362" s="25" t="s">
        <v>128</v>
      </c>
      <c r="AT362" s="25" t="s">
        <v>252</v>
      </c>
      <c r="AU362" s="25" t="s">
        <v>92</v>
      </c>
      <c r="AY362" s="25" t="s">
        <v>250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5" t="s">
        <v>45</v>
      </c>
      <c r="BK362" s="219">
        <f>ROUND(I362*H362,2)</f>
        <v>0</v>
      </c>
      <c r="BL362" s="25" t="s">
        <v>128</v>
      </c>
      <c r="BM362" s="25" t="s">
        <v>842</v>
      </c>
    </row>
    <row r="363" spans="2:65" s="12" customFormat="1">
      <c r="B363" s="220"/>
      <c r="C363" s="221"/>
      <c r="D363" s="222" t="s">
        <v>257</v>
      </c>
      <c r="E363" s="223" t="s">
        <v>81</v>
      </c>
      <c r="F363" s="224" t="s">
        <v>1063</v>
      </c>
      <c r="G363" s="221"/>
      <c r="H363" s="225" t="s">
        <v>81</v>
      </c>
      <c r="I363" s="226"/>
      <c r="J363" s="221"/>
      <c r="K363" s="221"/>
      <c r="L363" s="227"/>
      <c r="M363" s="228"/>
      <c r="N363" s="229"/>
      <c r="O363" s="229"/>
      <c r="P363" s="229"/>
      <c r="Q363" s="229"/>
      <c r="R363" s="229"/>
      <c r="S363" s="229"/>
      <c r="T363" s="230"/>
      <c r="AT363" s="231" t="s">
        <v>257</v>
      </c>
      <c r="AU363" s="231" t="s">
        <v>92</v>
      </c>
      <c r="AV363" s="12" t="s">
        <v>45</v>
      </c>
      <c r="AW363" s="12" t="s">
        <v>44</v>
      </c>
      <c r="AX363" s="12" t="s">
        <v>83</v>
      </c>
      <c r="AY363" s="231" t="s">
        <v>250</v>
      </c>
    </row>
    <row r="364" spans="2:65" s="13" customFormat="1">
      <c r="B364" s="232"/>
      <c r="C364" s="233"/>
      <c r="D364" s="256" t="s">
        <v>257</v>
      </c>
      <c r="E364" s="269" t="s">
        <v>81</v>
      </c>
      <c r="F364" s="270" t="s">
        <v>128</v>
      </c>
      <c r="G364" s="233"/>
      <c r="H364" s="271">
        <v>4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AT364" s="242" t="s">
        <v>257</v>
      </c>
      <c r="AU364" s="242" t="s">
        <v>92</v>
      </c>
      <c r="AV364" s="13" t="s">
        <v>92</v>
      </c>
      <c r="AW364" s="13" t="s">
        <v>44</v>
      </c>
      <c r="AX364" s="13" t="s">
        <v>45</v>
      </c>
      <c r="AY364" s="242" t="s">
        <v>250</v>
      </c>
    </row>
    <row r="365" spans="2:65" s="1" customFormat="1" ht="31.5" customHeight="1">
      <c r="B365" s="43"/>
      <c r="C365" s="272" t="s">
        <v>660</v>
      </c>
      <c r="D365" s="272" t="s">
        <v>519</v>
      </c>
      <c r="E365" s="273" t="s">
        <v>845</v>
      </c>
      <c r="F365" s="274" t="s">
        <v>846</v>
      </c>
      <c r="G365" s="275" t="s">
        <v>472</v>
      </c>
      <c r="H365" s="276">
        <v>4</v>
      </c>
      <c r="I365" s="277"/>
      <c r="J365" s="278">
        <f>ROUND(I365*H365,2)</f>
        <v>0</v>
      </c>
      <c r="K365" s="274" t="s">
        <v>81</v>
      </c>
      <c r="L365" s="279"/>
      <c r="M365" s="280" t="s">
        <v>81</v>
      </c>
      <c r="N365" s="281" t="s">
        <v>53</v>
      </c>
      <c r="O365" s="44"/>
      <c r="P365" s="217">
        <f>O365*H365</f>
        <v>0</v>
      </c>
      <c r="Q365" s="217">
        <v>1.0500000000000001E-2</v>
      </c>
      <c r="R365" s="217">
        <f>Q365*H365</f>
        <v>4.2000000000000003E-2</v>
      </c>
      <c r="S365" s="217">
        <v>0</v>
      </c>
      <c r="T365" s="218">
        <f>S365*H365</f>
        <v>0</v>
      </c>
      <c r="AR365" s="25" t="s">
        <v>340</v>
      </c>
      <c r="AT365" s="25" t="s">
        <v>519</v>
      </c>
      <c r="AU365" s="25" t="s">
        <v>92</v>
      </c>
      <c r="AY365" s="25" t="s">
        <v>250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5" t="s">
        <v>45</v>
      </c>
      <c r="BK365" s="219">
        <f>ROUND(I365*H365,2)</f>
        <v>0</v>
      </c>
      <c r="BL365" s="25" t="s">
        <v>128</v>
      </c>
      <c r="BM365" s="25" t="s">
        <v>847</v>
      </c>
    </row>
    <row r="366" spans="2:65" s="13" customFormat="1">
      <c r="B366" s="232"/>
      <c r="C366" s="233"/>
      <c r="D366" s="256" t="s">
        <v>257</v>
      </c>
      <c r="E366" s="269" t="s">
        <v>81</v>
      </c>
      <c r="F366" s="270" t="s">
        <v>1064</v>
      </c>
      <c r="G366" s="233"/>
      <c r="H366" s="271">
        <v>4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AT366" s="242" t="s">
        <v>257</v>
      </c>
      <c r="AU366" s="242" t="s">
        <v>92</v>
      </c>
      <c r="AV366" s="13" t="s">
        <v>92</v>
      </c>
      <c r="AW366" s="13" t="s">
        <v>44</v>
      </c>
      <c r="AX366" s="13" t="s">
        <v>45</v>
      </c>
      <c r="AY366" s="242" t="s">
        <v>250</v>
      </c>
    </row>
    <row r="367" spans="2:65" s="1" customFormat="1" ht="22.5" customHeight="1">
      <c r="B367" s="43"/>
      <c r="C367" s="208" t="s">
        <v>666</v>
      </c>
      <c r="D367" s="208" t="s">
        <v>252</v>
      </c>
      <c r="E367" s="209" t="s">
        <v>850</v>
      </c>
      <c r="F367" s="210" t="s">
        <v>851</v>
      </c>
      <c r="G367" s="211" t="s">
        <v>255</v>
      </c>
      <c r="H367" s="212">
        <v>2262.6</v>
      </c>
      <c r="I367" s="213"/>
      <c r="J367" s="214">
        <f>ROUND(I367*H367,2)</f>
        <v>0</v>
      </c>
      <c r="K367" s="210" t="s">
        <v>277</v>
      </c>
      <c r="L367" s="63"/>
      <c r="M367" s="215" t="s">
        <v>81</v>
      </c>
      <c r="N367" s="216" t="s">
        <v>53</v>
      </c>
      <c r="O367" s="44"/>
      <c r="P367" s="217">
        <f>O367*H367</f>
        <v>0</v>
      </c>
      <c r="Q367" s="217">
        <v>0</v>
      </c>
      <c r="R367" s="217">
        <f>Q367*H367</f>
        <v>0</v>
      </c>
      <c r="S367" s="217">
        <v>0.02</v>
      </c>
      <c r="T367" s="218">
        <f>S367*H367</f>
        <v>45.252000000000002</v>
      </c>
      <c r="AR367" s="25" t="s">
        <v>128</v>
      </c>
      <c r="AT367" s="25" t="s">
        <v>252</v>
      </c>
      <c r="AU367" s="25" t="s">
        <v>92</v>
      </c>
      <c r="AY367" s="25" t="s">
        <v>250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25" t="s">
        <v>45</v>
      </c>
      <c r="BK367" s="219">
        <f>ROUND(I367*H367,2)</f>
        <v>0</v>
      </c>
      <c r="BL367" s="25" t="s">
        <v>128</v>
      </c>
      <c r="BM367" s="25" t="s">
        <v>852</v>
      </c>
    </row>
    <row r="368" spans="2:65" s="12" customFormat="1">
      <c r="B368" s="220"/>
      <c r="C368" s="221"/>
      <c r="D368" s="222" t="s">
        <v>257</v>
      </c>
      <c r="E368" s="223" t="s">
        <v>81</v>
      </c>
      <c r="F368" s="224" t="s">
        <v>853</v>
      </c>
      <c r="G368" s="221"/>
      <c r="H368" s="225" t="s">
        <v>81</v>
      </c>
      <c r="I368" s="226"/>
      <c r="J368" s="221"/>
      <c r="K368" s="221"/>
      <c r="L368" s="227"/>
      <c r="M368" s="228"/>
      <c r="N368" s="229"/>
      <c r="O368" s="229"/>
      <c r="P368" s="229"/>
      <c r="Q368" s="229"/>
      <c r="R368" s="229"/>
      <c r="S368" s="229"/>
      <c r="T368" s="230"/>
      <c r="AT368" s="231" t="s">
        <v>257</v>
      </c>
      <c r="AU368" s="231" t="s">
        <v>92</v>
      </c>
      <c r="AV368" s="12" t="s">
        <v>45</v>
      </c>
      <c r="AW368" s="12" t="s">
        <v>44</v>
      </c>
      <c r="AX368" s="12" t="s">
        <v>83</v>
      </c>
      <c r="AY368" s="231" t="s">
        <v>250</v>
      </c>
    </row>
    <row r="369" spans="2:65" s="13" customFormat="1">
      <c r="B369" s="232"/>
      <c r="C369" s="233"/>
      <c r="D369" s="222" t="s">
        <v>257</v>
      </c>
      <c r="E369" s="234" t="s">
        <v>81</v>
      </c>
      <c r="F369" s="235" t="s">
        <v>1065</v>
      </c>
      <c r="G369" s="233"/>
      <c r="H369" s="236">
        <v>1800</v>
      </c>
      <c r="I369" s="237"/>
      <c r="J369" s="233"/>
      <c r="K369" s="233"/>
      <c r="L369" s="238"/>
      <c r="M369" s="239"/>
      <c r="N369" s="240"/>
      <c r="O369" s="240"/>
      <c r="P369" s="240"/>
      <c r="Q369" s="240"/>
      <c r="R369" s="240"/>
      <c r="S369" s="240"/>
      <c r="T369" s="241"/>
      <c r="AT369" s="242" t="s">
        <v>257</v>
      </c>
      <c r="AU369" s="242" t="s">
        <v>92</v>
      </c>
      <c r="AV369" s="13" t="s">
        <v>92</v>
      </c>
      <c r="AW369" s="13" t="s">
        <v>44</v>
      </c>
      <c r="AX369" s="13" t="s">
        <v>83</v>
      </c>
      <c r="AY369" s="242" t="s">
        <v>250</v>
      </c>
    </row>
    <row r="370" spans="2:65" s="14" customFormat="1">
      <c r="B370" s="243"/>
      <c r="C370" s="244"/>
      <c r="D370" s="222" t="s">
        <v>257</v>
      </c>
      <c r="E370" s="245" t="s">
        <v>81</v>
      </c>
      <c r="F370" s="246" t="s">
        <v>272</v>
      </c>
      <c r="G370" s="244"/>
      <c r="H370" s="247">
        <v>1800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AT370" s="253" t="s">
        <v>257</v>
      </c>
      <c r="AU370" s="253" t="s">
        <v>92</v>
      </c>
      <c r="AV370" s="14" t="s">
        <v>100</v>
      </c>
      <c r="AW370" s="14" t="s">
        <v>44</v>
      </c>
      <c r="AX370" s="14" t="s">
        <v>83</v>
      </c>
      <c r="AY370" s="253" t="s">
        <v>250</v>
      </c>
    </row>
    <row r="371" spans="2:65" s="12" customFormat="1">
      <c r="B371" s="220"/>
      <c r="C371" s="221"/>
      <c r="D371" s="222" t="s">
        <v>257</v>
      </c>
      <c r="E371" s="223" t="s">
        <v>81</v>
      </c>
      <c r="F371" s="224" t="s">
        <v>855</v>
      </c>
      <c r="G371" s="221"/>
      <c r="H371" s="225" t="s">
        <v>81</v>
      </c>
      <c r="I371" s="226"/>
      <c r="J371" s="221"/>
      <c r="K371" s="221"/>
      <c r="L371" s="227"/>
      <c r="M371" s="228"/>
      <c r="N371" s="229"/>
      <c r="O371" s="229"/>
      <c r="P371" s="229"/>
      <c r="Q371" s="229"/>
      <c r="R371" s="229"/>
      <c r="S371" s="229"/>
      <c r="T371" s="230"/>
      <c r="AT371" s="231" t="s">
        <v>257</v>
      </c>
      <c r="AU371" s="231" t="s">
        <v>92</v>
      </c>
      <c r="AV371" s="12" t="s">
        <v>45</v>
      </c>
      <c r="AW371" s="12" t="s">
        <v>44</v>
      </c>
      <c r="AX371" s="12" t="s">
        <v>83</v>
      </c>
      <c r="AY371" s="231" t="s">
        <v>250</v>
      </c>
    </row>
    <row r="372" spans="2:65" s="13" customFormat="1">
      <c r="B372" s="232"/>
      <c r="C372" s="233"/>
      <c r="D372" s="222" t="s">
        <v>257</v>
      </c>
      <c r="E372" s="234" t="s">
        <v>81</v>
      </c>
      <c r="F372" s="235" t="s">
        <v>1066</v>
      </c>
      <c r="G372" s="233"/>
      <c r="H372" s="236">
        <v>403.5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AT372" s="242" t="s">
        <v>257</v>
      </c>
      <c r="AU372" s="242" t="s">
        <v>92</v>
      </c>
      <c r="AV372" s="13" t="s">
        <v>92</v>
      </c>
      <c r="AW372" s="13" t="s">
        <v>44</v>
      </c>
      <c r="AX372" s="13" t="s">
        <v>83</v>
      </c>
      <c r="AY372" s="242" t="s">
        <v>250</v>
      </c>
    </row>
    <row r="373" spans="2:65" s="13" customFormat="1">
      <c r="B373" s="232"/>
      <c r="C373" s="233"/>
      <c r="D373" s="222" t="s">
        <v>257</v>
      </c>
      <c r="E373" s="234" t="s">
        <v>81</v>
      </c>
      <c r="F373" s="235" t="s">
        <v>1067</v>
      </c>
      <c r="G373" s="233"/>
      <c r="H373" s="236">
        <v>59.1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AT373" s="242" t="s">
        <v>257</v>
      </c>
      <c r="AU373" s="242" t="s">
        <v>92</v>
      </c>
      <c r="AV373" s="13" t="s">
        <v>92</v>
      </c>
      <c r="AW373" s="13" t="s">
        <v>44</v>
      </c>
      <c r="AX373" s="13" t="s">
        <v>83</v>
      </c>
      <c r="AY373" s="242" t="s">
        <v>250</v>
      </c>
    </row>
    <row r="374" spans="2:65" s="15" customFormat="1">
      <c r="B374" s="254"/>
      <c r="C374" s="255"/>
      <c r="D374" s="222" t="s">
        <v>257</v>
      </c>
      <c r="E374" s="282" t="s">
        <v>81</v>
      </c>
      <c r="F374" s="283" t="s">
        <v>273</v>
      </c>
      <c r="G374" s="255"/>
      <c r="H374" s="284">
        <v>2262.6</v>
      </c>
      <c r="I374" s="260"/>
      <c r="J374" s="255"/>
      <c r="K374" s="255"/>
      <c r="L374" s="261"/>
      <c r="M374" s="262"/>
      <c r="N374" s="263"/>
      <c r="O374" s="263"/>
      <c r="P374" s="263"/>
      <c r="Q374" s="263"/>
      <c r="R374" s="263"/>
      <c r="S374" s="263"/>
      <c r="T374" s="264"/>
      <c r="AT374" s="265" t="s">
        <v>257</v>
      </c>
      <c r="AU374" s="265" t="s">
        <v>92</v>
      </c>
      <c r="AV374" s="15" t="s">
        <v>128</v>
      </c>
      <c r="AW374" s="15" t="s">
        <v>44</v>
      </c>
      <c r="AX374" s="15" t="s">
        <v>45</v>
      </c>
      <c r="AY374" s="265" t="s">
        <v>250</v>
      </c>
    </row>
    <row r="375" spans="2:65" s="11" customFormat="1" ht="29.85" customHeight="1">
      <c r="B375" s="191"/>
      <c r="C375" s="192"/>
      <c r="D375" s="205" t="s">
        <v>82</v>
      </c>
      <c r="E375" s="206" t="s">
        <v>867</v>
      </c>
      <c r="F375" s="206" t="s">
        <v>868</v>
      </c>
      <c r="G375" s="192"/>
      <c r="H375" s="192"/>
      <c r="I375" s="195"/>
      <c r="J375" s="207">
        <f>BK375</f>
        <v>0</v>
      </c>
      <c r="K375" s="192"/>
      <c r="L375" s="197"/>
      <c r="M375" s="198"/>
      <c r="N375" s="199"/>
      <c r="O375" s="199"/>
      <c r="P375" s="200">
        <f>SUM(P376:P395)</f>
        <v>0</v>
      </c>
      <c r="Q375" s="199"/>
      <c r="R375" s="200">
        <f>SUM(R376:R395)</f>
        <v>0</v>
      </c>
      <c r="S375" s="199"/>
      <c r="T375" s="201">
        <f>SUM(T376:T395)</f>
        <v>0</v>
      </c>
      <c r="AR375" s="202" t="s">
        <v>45</v>
      </c>
      <c r="AT375" s="203" t="s">
        <v>82</v>
      </c>
      <c r="AU375" s="203" t="s">
        <v>45</v>
      </c>
      <c r="AY375" s="202" t="s">
        <v>250</v>
      </c>
      <c r="BK375" s="204">
        <f>SUM(BK376:BK395)</f>
        <v>0</v>
      </c>
    </row>
    <row r="376" spans="2:65" s="1" customFormat="1" ht="22.5" customHeight="1">
      <c r="B376" s="43"/>
      <c r="C376" s="208" t="s">
        <v>673</v>
      </c>
      <c r="D376" s="208" t="s">
        <v>252</v>
      </c>
      <c r="E376" s="209" t="s">
        <v>870</v>
      </c>
      <c r="F376" s="210" t="s">
        <v>871</v>
      </c>
      <c r="G376" s="211" t="s">
        <v>634</v>
      </c>
      <c r="H376" s="212">
        <v>45.262</v>
      </c>
      <c r="I376" s="213"/>
      <c r="J376" s="214">
        <f>ROUND(I376*H376,2)</f>
        <v>0</v>
      </c>
      <c r="K376" s="210" t="s">
        <v>277</v>
      </c>
      <c r="L376" s="63"/>
      <c r="M376" s="215" t="s">
        <v>81</v>
      </c>
      <c r="N376" s="216" t="s">
        <v>53</v>
      </c>
      <c r="O376" s="44"/>
      <c r="P376" s="217">
        <f>O376*H376</f>
        <v>0</v>
      </c>
      <c r="Q376" s="217">
        <v>0</v>
      </c>
      <c r="R376" s="217">
        <f>Q376*H376</f>
        <v>0</v>
      </c>
      <c r="S376" s="217">
        <v>0</v>
      </c>
      <c r="T376" s="218">
        <f>S376*H376</f>
        <v>0</v>
      </c>
      <c r="AR376" s="25" t="s">
        <v>128</v>
      </c>
      <c r="AT376" s="25" t="s">
        <v>252</v>
      </c>
      <c r="AU376" s="25" t="s">
        <v>92</v>
      </c>
      <c r="AY376" s="25" t="s">
        <v>250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5" t="s">
        <v>45</v>
      </c>
      <c r="BK376" s="219">
        <f>ROUND(I376*H376,2)</f>
        <v>0</v>
      </c>
      <c r="BL376" s="25" t="s">
        <v>128</v>
      </c>
      <c r="BM376" s="25" t="s">
        <v>872</v>
      </c>
    </row>
    <row r="377" spans="2:65" s="13" customFormat="1">
      <c r="B377" s="232"/>
      <c r="C377" s="233"/>
      <c r="D377" s="222" t="s">
        <v>257</v>
      </c>
      <c r="E377" s="234" t="s">
        <v>81</v>
      </c>
      <c r="F377" s="235" t="s">
        <v>929</v>
      </c>
      <c r="G377" s="233"/>
      <c r="H377" s="236">
        <v>9.06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AT377" s="242" t="s">
        <v>257</v>
      </c>
      <c r="AU377" s="242" t="s">
        <v>92</v>
      </c>
      <c r="AV377" s="13" t="s">
        <v>92</v>
      </c>
      <c r="AW377" s="13" t="s">
        <v>44</v>
      </c>
      <c r="AX377" s="13" t="s">
        <v>83</v>
      </c>
      <c r="AY377" s="242" t="s">
        <v>250</v>
      </c>
    </row>
    <row r="378" spans="2:65" s="13" customFormat="1">
      <c r="B378" s="232"/>
      <c r="C378" s="233"/>
      <c r="D378" s="222" t="s">
        <v>257</v>
      </c>
      <c r="E378" s="234" t="s">
        <v>81</v>
      </c>
      <c r="F378" s="235" t="s">
        <v>927</v>
      </c>
      <c r="G378" s="233"/>
      <c r="H378" s="236">
        <v>36.201999999999998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AT378" s="242" t="s">
        <v>257</v>
      </c>
      <c r="AU378" s="242" t="s">
        <v>92</v>
      </c>
      <c r="AV378" s="13" t="s">
        <v>92</v>
      </c>
      <c r="AW378" s="13" t="s">
        <v>44</v>
      </c>
      <c r="AX378" s="13" t="s">
        <v>83</v>
      </c>
      <c r="AY378" s="242" t="s">
        <v>250</v>
      </c>
    </row>
    <row r="379" spans="2:65" s="15" customFormat="1">
      <c r="B379" s="254"/>
      <c r="C379" s="255"/>
      <c r="D379" s="256" t="s">
        <v>257</v>
      </c>
      <c r="E379" s="257" t="s">
        <v>81</v>
      </c>
      <c r="F379" s="258" t="s">
        <v>273</v>
      </c>
      <c r="G379" s="255"/>
      <c r="H379" s="259">
        <v>45.262</v>
      </c>
      <c r="I379" s="260"/>
      <c r="J379" s="255"/>
      <c r="K379" s="255"/>
      <c r="L379" s="261"/>
      <c r="M379" s="262"/>
      <c r="N379" s="263"/>
      <c r="O379" s="263"/>
      <c r="P379" s="263"/>
      <c r="Q379" s="263"/>
      <c r="R379" s="263"/>
      <c r="S379" s="263"/>
      <c r="T379" s="264"/>
      <c r="AT379" s="265" t="s">
        <v>257</v>
      </c>
      <c r="AU379" s="265" t="s">
        <v>92</v>
      </c>
      <c r="AV379" s="15" t="s">
        <v>128</v>
      </c>
      <c r="AW379" s="15" t="s">
        <v>44</v>
      </c>
      <c r="AX379" s="15" t="s">
        <v>45</v>
      </c>
      <c r="AY379" s="265" t="s">
        <v>250</v>
      </c>
    </row>
    <row r="380" spans="2:65" s="1" customFormat="1" ht="22.5" customHeight="1">
      <c r="B380" s="43"/>
      <c r="C380" s="208" t="s">
        <v>680</v>
      </c>
      <c r="D380" s="208" t="s">
        <v>252</v>
      </c>
      <c r="E380" s="209" t="s">
        <v>874</v>
      </c>
      <c r="F380" s="210" t="s">
        <v>875</v>
      </c>
      <c r="G380" s="211" t="s">
        <v>634</v>
      </c>
      <c r="H380" s="212">
        <v>588.55799999999999</v>
      </c>
      <c r="I380" s="213"/>
      <c r="J380" s="214">
        <f>ROUND(I380*H380,2)</f>
        <v>0</v>
      </c>
      <c r="K380" s="210" t="s">
        <v>277</v>
      </c>
      <c r="L380" s="63"/>
      <c r="M380" s="215" t="s">
        <v>81</v>
      </c>
      <c r="N380" s="216" t="s">
        <v>53</v>
      </c>
      <c r="O380" s="44"/>
      <c r="P380" s="217">
        <f>O380*H380</f>
        <v>0</v>
      </c>
      <c r="Q380" s="217">
        <v>0</v>
      </c>
      <c r="R380" s="217">
        <f>Q380*H380</f>
        <v>0</v>
      </c>
      <c r="S380" s="217">
        <v>0</v>
      </c>
      <c r="T380" s="218">
        <f>S380*H380</f>
        <v>0</v>
      </c>
      <c r="AR380" s="25" t="s">
        <v>128</v>
      </c>
      <c r="AT380" s="25" t="s">
        <v>252</v>
      </c>
      <c r="AU380" s="25" t="s">
        <v>92</v>
      </c>
      <c r="AY380" s="25" t="s">
        <v>250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5" t="s">
        <v>45</v>
      </c>
      <c r="BK380" s="219">
        <f>ROUND(I380*H380,2)</f>
        <v>0</v>
      </c>
      <c r="BL380" s="25" t="s">
        <v>128</v>
      </c>
      <c r="BM380" s="25" t="s">
        <v>876</v>
      </c>
    </row>
    <row r="381" spans="2:65" s="12" customFormat="1">
      <c r="B381" s="220"/>
      <c r="C381" s="221"/>
      <c r="D381" s="222" t="s">
        <v>257</v>
      </c>
      <c r="E381" s="223" t="s">
        <v>81</v>
      </c>
      <c r="F381" s="224" t="s">
        <v>877</v>
      </c>
      <c r="G381" s="221"/>
      <c r="H381" s="225" t="s">
        <v>81</v>
      </c>
      <c r="I381" s="226"/>
      <c r="J381" s="221"/>
      <c r="K381" s="221"/>
      <c r="L381" s="227"/>
      <c r="M381" s="228"/>
      <c r="N381" s="229"/>
      <c r="O381" s="229"/>
      <c r="P381" s="229"/>
      <c r="Q381" s="229"/>
      <c r="R381" s="229"/>
      <c r="S381" s="229"/>
      <c r="T381" s="230"/>
      <c r="AT381" s="231" t="s">
        <v>257</v>
      </c>
      <c r="AU381" s="231" t="s">
        <v>92</v>
      </c>
      <c r="AV381" s="12" t="s">
        <v>45</v>
      </c>
      <c r="AW381" s="12" t="s">
        <v>44</v>
      </c>
      <c r="AX381" s="12" t="s">
        <v>83</v>
      </c>
      <c r="AY381" s="231" t="s">
        <v>250</v>
      </c>
    </row>
    <row r="382" spans="2:65" s="13" customFormat="1">
      <c r="B382" s="232"/>
      <c r="C382" s="233"/>
      <c r="D382" s="222" t="s">
        <v>257</v>
      </c>
      <c r="E382" s="234" t="s">
        <v>81</v>
      </c>
      <c r="F382" s="235" t="s">
        <v>1068</v>
      </c>
      <c r="G382" s="233"/>
      <c r="H382" s="236">
        <v>262.74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AT382" s="242" t="s">
        <v>257</v>
      </c>
      <c r="AU382" s="242" t="s">
        <v>92</v>
      </c>
      <c r="AV382" s="13" t="s">
        <v>92</v>
      </c>
      <c r="AW382" s="13" t="s">
        <v>44</v>
      </c>
      <c r="AX382" s="13" t="s">
        <v>83</v>
      </c>
      <c r="AY382" s="242" t="s">
        <v>250</v>
      </c>
    </row>
    <row r="383" spans="2:65" s="12" customFormat="1">
      <c r="B383" s="220"/>
      <c r="C383" s="221"/>
      <c r="D383" s="222" t="s">
        <v>257</v>
      </c>
      <c r="E383" s="223" t="s">
        <v>81</v>
      </c>
      <c r="F383" s="224" t="s">
        <v>879</v>
      </c>
      <c r="G383" s="221"/>
      <c r="H383" s="225" t="s">
        <v>81</v>
      </c>
      <c r="I383" s="226"/>
      <c r="J383" s="221"/>
      <c r="K383" s="221"/>
      <c r="L383" s="227"/>
      <c r="M383" s="228"/>
      <c r="N383" s="229"/>
      <c r="O383" s="229"/>
      <c r="P383" s="229"/>
      <c r="Q383" s="229"/>
      <c r="R383" s="229"/>
      <c r="S383" s="229"/>
      <c r="T383" s="230"/>
      <c r="AT383" s="231" t="s">
        <v>257</v>
      </c>
      <c r="AU383" s="231" t="s">
        <v>92</v>
      </c>
      <c r="AV383" s="12" t="s">
        <v>45</v>
      </c>
      <c r="AW383" s="12" t="s">
        <v>44</v>
      </c>
      <c r="AX383" s="12" t="s">
        <v>83</v>
      </c>
      <c r="AY383" s="231" t="s">
        <v>250</v>
      </c>
    </row>
    <row r="384" spans="2:65" s="13" customFormat="1">
      <c r="B384" s="232"/>
      <c r="C384" s="233"/>
      <c r="D384" s="222" t="s">
        <v>257</v>
      </c>
      <c r="E384" s="234" t="s">
        <v>81</v>
      </c>
      <c r="F384" s="235" t="s">
        <v>1069</v>
      </c>
      <c r="G384" s="233"/>
      <c r="H384" s="236">
        <v>325.81799999999998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AT384" s="242" t="s">
        <v>257</v>
      </c>
      <c r="AU384" s="242" t="s">
        <v>92</v>
      </c>
      <c r="AV384" s="13" t="s">
        <v>92</v>
      </c>
      <c r="AW384" s="13" t="s">
        <v>44</v>
      </c>
      <c r="AX384" s="13" t="s">
        <v>83</v>
      </c>
      <c r="AY384" s="242" t="s">
        <v>250</v>
      </c>
    </row>
    <row r="385" spans="2:65" s="15" customFormat="1">
      <c r="B385" s="254"/>
      <c r="C385" s="255"/>
      <c r="D385" s="256" t="s">
        <v>257</v>
      </c>
      <c r="E385" s="257" t="s">
        <v>81</v>
      </c>
      <c r="F385" s="258" t="s">
        <v>273</v>
      </c>
      <c r="G385" s="255"/>
      <c r="H385" s="259">
        <v>588.55799999999999</v>
      </c>
      <c r="I385" s="260"/>
      <c r="J385" s="255"/>
      <c r="K385" s="255"/>
      <c r="L385" s="261"/>
      <c r="M385" s="262"/>
      <c r="N385" s="263"/>
      <c r="O385" s="263"/>
      <c r="P385" s="263"/>
      <c r="Q385" s="263"/>
      <c r="R385" s="263"/>
      <c r="S385" s="263"/>
      <c r="T385" s="264"/>
      <c r="AT385" s="265" t="s">
        <v>257</v>
      </c>
      <c r="AU385" s="265" t="s">
        <v>92</v>
      </c>
      <c r="AV385" s="15" t="s">
        <v>128</v>
      </c>
      <c r="AW385" s="15" t="s">
        <v>44</v>
      </c>
      <c r="AX385" s="15" t="s">
        <v>45</v>
      </c>
      <c r="AY385" s="265" t="s">
        <v>250</v>
      </c>
    </row>
    <row r="386" spans="2:65" s="1" customFormat="1" ht="22.5" customHeight="1">
      <c r="B386" s="43"/>
      <c r="C386" s="208" t="s">
        <v>685</v>
      </c>
      <c r="D386" s="208" t="s">
        <v>252</v>
      </c>
      <c r="E386" s="209" t="s">
        <v>882</v>
      </c>
      <c r="F386" s="210" t="s">
        <v>883</v>
      </c>
      <c r="G386" s="211" t="s">
        <v>634</v>
      </c>
      <c r="H386" s="212">
        <v>9.06</v>
      </c>
      <c r="I386" s="213"/>
      <c r="J386" s="214">
        <f>ROUND(I386*H386,2)</f>
        <v>0</v>
      </c>
      <c r="K386" s="210" t="s">
        <v>277</v>
      </c>
      <c r="L386" s="63"/>
      <c r="M386" s="215" t="s">
        <v>81</v>
      </c>
      <c r="N386" s="216" t="s">
        <v>53</v>
      </c>
      <c r="O386" s="44"/>
      <c r="P386" s="217">
        <f>O386*H386</f>
        <v>0</v>
      </c>
      <c r="Q386" s="217">
        <v>0</v>
      </c>
      <c r="R386" s="217">
        <f>Q386*H386</f>
        <v>0</v>
      </c>
      <c r="S386" s="217">
        <v>0</v>
      </c>
      <c r="T386" s="218">
        <f>S386*H386</f>
        <v>0</v>
      </c>
      <c r="AR386" s="25" t="s">
        <v>128</v>
      </c>
      <c r="AT386" s="25" t="s">
        <v>252</v>
      </c>
      <c r="AU386" s="25" t="s">
        <v>92</v>
      </c>
      <c r="AY386" s="25" t="s">
        <v>250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5" t="s">
        <v>45</v>
      </c>
      <c r="BK386" s="219">
        <f>ROUND(I386*H386,2)</f>
        <v>0</v>
      </c>
      <c r="BL386" s="25" t="s">
        <v>128</v>
      </c>
      <c r="BM386" s="25" t="s">
        <v>884</v>
      </c>
    </row>
    <row r="387" spans="2:65" s="13" customFormat="1">
      <c r="B387" s="232"/>
      <c r="C387" s="233"/>
      <c r="D387" s="222" t="s">
        <v>257</v>
      </c>
      <c r="E387" s="234" t="s">
        <v>81</v>
      </c>
      <c r="F387" s="235" t="s">
        <v>1070</v>
      </c>
      <c r="G387" s="233"/>
      <c r="H387" s="236">
        <v>45.262</v>
      </c>
      <c r="I387" s="237"/>
      <c r="J387" s="233"/>
      <c r="K387" s="233"/>
      <c r="L387" s="238"/>
      <c r="M387" s="239"/>
      <c r="N387" s="240"/>
      <c r="O387" s="240"/>
      <c r="P387" s="240"/>
      <c r="Q387" s="240"/>
      <c r="R387" s="240"/>
      <c r="S387" s="240"/>
      <c r="T387" s="241"/>
      <c r="AT387" s="242" t="s">
        <v>257</v>
      </c>
      <c r="AU387" s="242" t="s">
        <v>92</v>
      </c>
      <c r="AV387" s="13" t="s">
        <v>92</v>
      </c>
      <c r="AW387" s="13" t="s">
        <v>44</v>
      </c>
      <c r="AX387" s="13" t="s">
        <v>83</v>
      </c>
      <c r="AY387" s="242" t="s">
        <v>250</v>
      </c>
    </row>
    <row r="388" spans="2:65" s="12" customFormat="1">
      <c r="B388" s="220"/>
      <c r="C388" s="221"/>
      <c r="D388" s="222" t="s">
        <v>257</v>
      </c>
      <c r="E388" s="223" t="s">
        <v>81</v>
      </c>
      <c r="F388" s="224" t="s">
        <v>888</v>
      </c>
      <c r="G388" s="221"/>
      <c r="H388" s="225" t="s">
        <v>81</v>
      </c>
      <c r="I388" s="226"/>
      <c r="J388" s="221"/>
      <c r="K388" s="221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257</v>
      </c>
      <c r="AU388" s="231" t="s">
        <v>92</v>
      </c>
      <c r="AV388" s="12" t="s">
        <v>45</v>
      </c>
      <c r="AW388" s="12" t="s">
        <v>44</v>
      </c>
      <c r="AX388" s="12" t="s">
        <v>83</v>
      </c>
      <c r="AY388" s="231" t="s">
        <v>250</v>
      </c>
    </row>
    <row r="389" spans="2:65" s="13" customFormat="1">
      <c r="B389" s="232"/>
      <c r="C389" s="233"/>
      <c r="D389" s="222" t="s">
        <v>257</v>
      </c>
      <c r="E389" s="234" t="s">
        <v>81</v>
      </c>
      <c r="F389" s="235" t="s">
        <v>1071</v>
      </c>
      <c r="G389" s="233"/>
      <c r="H389" s="236">
        <v>-36.201999999999998</v>
      </c>
      <c r="I389" s="237"/>
      <c r="J389" s="233"/>
      <c r="K389" s="233"/>
      <c r="L389" s="238"/>
      <c r="M389" s="239"/>
      <c r="N389" s="240"/>
      <c r="O389" s="240"/>
      <c r="P389" s="240"/>
      <c r="Q389" s="240"/>
      <c r="R389" s="240"/>
      <c r="S389" s="240"/>
      <c r="T389" s="241"/>
      <c r="AT389" s="242" t="s">
        <v>257</v>
      </c>
      <c r="AU389" s="242" t="s">
        <v>92</v>
      </c>
      <c r="AV389" s="13" t="s">
        <v>92</v>
      </c>
      <c r="AW389" s="13" t="s">
        <v>44</v>
      </c>
      <c r="AX389" s="13" t="s">
        <v>83</v>
      </c>
      <c r="AY389" s="242" t="s">
        <v>250</v>
      </c>
    </row>
    <row r="390" spans="2:65" s="15" customFormat="1">
      <c r="B390" s="254"/>
      <c r="C390" s="255"/>
      <c r="D390" s="256" t="s">
        <v>257</v>
      </c>
      <c r="E390" s="257" t="s">
        <v>929</v>
      </c>
      <c r="F390" s="258" t="s">
        <v>1072</v>
      </c>
      <c r="G390" s="255"/>
      <c r="H390" s="259">
        <v>9.06</v>
      </c>
      <c r="I390" s="260"/>
      <c r="J390" s="255"/>
      <c r="K390" s="255"/>
      <c r="L390" s="261"/>
      <c r="M390" s="262"/>
      <c r="N390" s="263"/>
      <c r="O390" s="263"/>
      <c r="P390" s="263"/>
      <c r="Q390" s="263"/>
      <c r="R390" s="263"/>
      <c r="S390" s="263"/>
      <c r="T390" s="264"/>
      <c r="AT390" s="265" t="s">
        <v>257</v>
      </c>
      <c r="AU390" s="265" t="s">
        <v>92</v>
      </c>
      <c r="AV390" s="15" t="s">
        <v>128</v>
      </c>
      <c r="AW390" s="15" t="s">
        <v>44</v>
      </c>
      <c r="AX390" s="15" t="s">
        <v>45</v>
      </c>
      <c r="AY390" s="265" t="s">
        <v>250</v>
      </c>
    </row>
    <row r="391" spans="2:65" s="1" customFormat="1" ht="31.5" customHeight="1">
      <c r="B391" s="43"/>
      <c r="C391" s="208" t="s">
        <v>690</v>
      </c>
      <c r="D391" s="208" t="s">
        <v>252</v>
      </c>
      <c r="E391" s="209" t="s">
        <v>892</v>
      </c>
      <c r="F391" s="210" t="s">
        <v>893</v>
      </c>
      <c r="G391" s="211" t="s">
        <v>634</v>
      </c>
      <c r="H391" s="212">
        <v>36.201999999999998</v>
      </c>
      <c r="I391" s="213"/>
      <c r="J391" s="214">
        <f>ROUND(I391*H391,2)</f>
        <v>0</v>
      </c>
      <c r="K391" s="210" t="s">
        <v>81</v>
      </c>
      <c r="L391" s="63"/>
      <c r="M391" s="215" t="s">
        <v>81</v>
      </c>
      <c r="N391" s="216" t="s">
        <v>53</v>
      </c>
      <c r="O391" s="44"/>
      <c r="P391" s="217">
        <f>O391*H391</f>
        <v>0</v>
      </c>
      <c r="Q391" s="217">
        <v>0</v>
      </c>
      <c r="R391" s="217">
        <f>Q391*H391</f>
        <v>0</v>
      </c>
      <c r="S391" s="217">
        <v>0</v>
      </c>
      <c r="T391" s="218">
        <f>S391*H391</f>
        <v>0</v>
      </c>
      <c r="AR391" s="25" t="s">
        <v>128</v>
      </c>
      <c r="AT391" s="25" t="s">
        <v>252</v>
      </c>
      <c r="AU391" s="25" t="s">
        <v>92</v>
      </c>
      <c r="AY391" s="25" t="s">
        <v>250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25" t="s">
        <v>45</v>
      </c>
      <c r="BK391" s="219">
        <f>ROUND(I391*H391,2)</f>
        <v>0</v>
      </c>
      <c r="BL391" s="25" t="s">
        <v>128</v>
      </c>
      <c r="BM391" s="25" t="s">
        <v>894</v>
      </c>
    </row>
    <row r="392" spans="2:65" s="12" customFormat="1">
      <c r="B392" s="220"/>
      <c r="C392" s="221"/>
      <c r="D392" s="222" t="s">
        <v>257</v>
      </c>
      <c r="E392" s="223" t="s">
        <v>81</v>
      </c>
      <c r="F392" s="224" t="s">
        <v>1073</v>
      </c>
      <c r="G392" s="221"/>
      <c r="H392" s="225" t="s">
        <v>81</v>
      </c>
      <c r="I392" s="226"/>
      <c r="J392" s="221"/>
      <c r="K392" s="221"/>
      <c r="L392" s="227"/>
      <c r="M392" s="228"/>
      <c r="N392" s="229"/>
      <c r="O392" s="229"/>
      <c r="P392" s="229"/>
      <c r="Q392" s="229"/>
      <c r="R392" s="229"/>
      <c r="S392" s="229"/>
      <c r="T392" s="230"/>
      <c r="AT392" s="231" t="s">
        <v>257</v>
      </c>
      <c r="AU392" s="231" t="s">
        <v>92</v>
      </c>
      <c r="AV392" s="12" t="s">
        <v>45</v>
      </c>
      <c r="AW392" s="12" t="s">
        <v>44</v>
      </c>
      <c r="AX392" s="12" t="s">
        <v>83</v>
      </c>
      <c r="AY392" s="231" t="s">
        <v>250</v>
      </c>
    </row>
    <row r="393" spans="2:65" s="12" customFormat="1">
      <c r="B393" s="220"/>
      <c r="C393" s="221"/>
      <c r="D393" s="222" t="s">
        <v>257</v>
      </c>
      <c r="E393" s="223" t="s">
        <v>81</v>
      </c>
      <c r="F393" s="224" t="s">
        <v>896</v>
      </c>
      <c r="G393" s="221"/>
      <c r="H393" s="225" t="s">
        <v>81</v>
      </c>
      <c r="I393" s="226"/>
      <c r="J393" s="221"/>
      <c r="K393" s="221"/>
      <c r="L393" s="227"/>
      <c r="M393" s="228"/>
      <c r="N393" s="229"/>
      <c r="O393" s="229"/>
      <c r="P393" s="229"/>
      <c r="Q393" s="229"/>
      <c r="R393" s="229"/>
      <c r="S393" s="229"/>
      <c r="T393" s="230"/>
      <c r="AT393" s="231" t="s">
        <v>257</v>
      </c>
      <c r="AU393" s="231" t="s">
        <v>92</v>
      </c>
      <c r="AV393" s="12" t="s">
        <v>45</v>
      </c>
      <c r="AW393" s="12" t="s">
        <v>44</v>
      </c>
      <c r="AX393" s="12" t="s">
        <v>83</v>
      </c>
      <c r="AY393" s="231" t="s">
        <v>250</v>
      </c>
    </row>
    <row r="394" spans="2:65" s="13" customFormat="1">
      <c r="B394" s="232"/>
      <c r="C394" s="233"/>
      <c r="D394" s="222" t="s">
        <v>257</v>
      </c>
      <c r="E394" s="234" t="s">
        <v>81</v>
      </c>
      <c r="F394" s="235" t="s">
        <v>1074</v>
      </c>
      <c r="G394" s="233"/>
      <c r="H394" s="236">
        <v>36.201999999999998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AT394" s="242" t="s">
        <v>257</v>
      </c>
      <c r="AU394" s="242" t="s">
        <v>92</v>
      </c>
      <c r="AV394" s="13" t="s">
        <v>92</v>
      </c>
      <c r="AW394" s="13" t="s">
        <v>44</v>
      </c>
      <c r="AX394" s="13" t="s">
        <v>83</v>
      </c>
      <c r="AY394" s="242" t="s">
        <v>250</v>
      </c>
    </row>
    <row r="395" spans="2:65" s="15" customFormat="1">
      <c r="B395" s="254"/>
      <c r="C395" s="255"/>
      <c r="D395" s="222" t="s">
        <v>257</v>
      </c>
      <c r="E395" s="282" t="s">
        <v>927</v>
      </c>
      <c r="F395" s="283" t="s">
        <v>273</v>
      </c>
      <c r="G395" s="255"/>
      <c r="H395" s="284">
        <v>36.201999999999998</v>
      </c>
      <c r="I395" s="260"/>
      <c r="J395" s="255"/>
      <c r="K395" s="255"/>
      <c r="L395" s="261"/>
      <c r="M395" s="262"/>
      <c r="N395" s="263"/>
      <c r="O395" s="263"/>
      <c r="P395" s="263"/>
      <c r="Q395" s="263"/>
      <c r="R395" s="263"/>
      <c r="S395" s="263"/>
      <c r="T395" s="264"/>
      <c r="AT395" s="265" t="s">
        <v>257</v>
      </c>
      <c r="AU395" s="265" t="s">
        <v>92</v>
      </c>
      <c r="AV395" s="15" t="s">
        <v>128</v>
      </c>
      <c r="AW395" s="15" t="s">
        <v>44</v>
      </c>
      <c r="AX395" s="15" t="s">
        <v>45</v>
      </c>
      <c r="AY395" s="265" t="s">
        <v>250</v>
      </c>
    </row>
    <row r="396" spans="2:65" s="11" customFormat="1" ht="29.85" customHeight="1">
      <c r="B396" s="191"/>
      <c r="C396" s="192"/>
      <c r="D396" s="205" t="s">
        <v>82</v>
      </c>
      <c r="E396" s="206" t="s">
        <v>898</v>
      </c>
      <c r="F396" s="206" t="s">
        <v>899</v>
      </c>
      <c r="G396" s="192"/>
      <c r="H396" s="192"/>
      <c r="I396" s="195"/>
      <c r="J396" s="207">
        <f>BK396</f>
        <v>0</v>
      </c>
      <c r="K396" s="192"/>
      <c r="L396" s="197"/>
      <c r="M396" s="198"/>
      <c r="N396" s="199"/>
      <c r="O396" s="199"/>
      <c r="P396" s="200">
        <f>P397</f>
        <v>0</v>
      </c>
      <c r="Q396" s="199"/>
      <c r="R396" s="200">
        <f>R397</f>
        <v>0</v>
      </c>
      <c r="S396" s="199"/>
      <c r="T396" s="201">
        <f>T397</f>
        <v>0</v>
      </c>
      <c r="AR396" s="202" t="s">
        <v>45</v>
      </c>
      <c r="AT396" s="203" t="s">
        <v>82</v>
      </c>
      <c r="AU396" s="203" t="s">
        <v>45</v>
      </c>
      <c r="AY396" s="202" t="s">
        <v>250</v>
      </c>
      <c r="BK396" s="204">
        <f>BK397</f>
        <v>0</v>
      </c>
    </row>
    <row r="397" spans="2:65" s="1" customFormat="1" ht="31.5" customHeight="1">
      <c r="B397" s="43"/>
      <c r="C397" s="208" t="s">
        <v>696</v>
      </c>
      <c r="D397" s="208" t="s">
        <v>252</v>
      </c>
      <c r="E397" s="209" t="s">
        <v>906</v>
      </c>
      <c r="F397" s="210" t="s">
        <v>907</v>
      </c>
      <c r="G397" s="211" t="s">
        <v>634</v>
      </c>
      <c r="H397" s="212">
        <v>77.474000000000004</v>
      </c>
      <c r="I397" s="213"/>
      <c r="J397" s="214">
        <f>ROUND(I397*H397,2)</f>
        <v>0</v>
      </c>
      <c r="K397" s="210" t="s">
        <v>277</v>
      </c>
      <c r="L397" s="63"/>
      <c r="M397" s="215" t="s">
        <v>81</v>
      </c>
      <c r="N397" s="285" t="s">
        <v>53</v>
      </c>
      <c r="O397" s="286"/>
      <c r="P397" s="287">
        <f>O397*H397</f>
        <v>0</v>
      </c>
      <c r="Q397" s="287">
        <v>0</v>
      </c>
      <c r="R397" s="287">
        <f>Q397*H397</f>
        <v>0</v>
      </c>
      <c r="S397" s="287">
        <v>0</v>
      </c>
      <c r="T397" s="288">
        <f>S397*H397</f>
        <v>0</v>
      </c>
      <c r="AR397" s="25" t="s">
        <v>128</v>
      </c>
      <c r="AT397" s="25" t="s">
        <v>252</v>
      </c>
      <c r="AU397" s="25" t="s">
        <v>92</v>
      </c>
      <c r="AY397" s="25" t="s">
        <v>250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5" t="s">
        <v>45</v>
      </c>
      <c r="BK397" s="219">
        <f>ROUND(I397*H397,2)</f>
        <v>0</v>
      </c>
      <c r="BL397" s="25" t="s">
        <v>128</v>
      </c>
      <c r="BM397" s="25" t="s">
        <v>1075</v>
      </c>
    </row>
    <row r="398" spans="2:65" s="1" customFormat="1" ht="6.95" customHeight="1">
      <c r="B398" s="58"/>
      <c r="C398" s="59"/>
      <c r="D398" s="59"/>
      <c r="E398" s="59"/>
      <c r="F398" s="59"/>
      <c r="G398" s="59"/>
      <c r="H398" s="59"/>
      <c r="I398" s="152"/>
      <c r="J398" s="59"/>
      <c r="K398" s="59"/>
      <c r="L398" s="63"/>
    </row>
  </sheetData>
  <sheetProtection password="CC35" sheet="1" objects="1" scenarios="1" formatCells="0" formatColumns="0" formatRows="0" sort="0" autoFilter="0"/>
  <autoFilter ref="C96:K397"/>
  <mergeCells count="15">
    <mergeCell ref="E87:H87"/>
    <mergeCell ref="E85:H85"/>
    <mergeCell ref="E89:H89"/>
    <mergeCell ref="G1:H1"/>
    <mergeCell ref="L2:V2"/>
    <mergeCell ref="E49:H49"/>
    <mergeCell ref="E53:H53"/>
    <mergeCell ref="E51:H51"/>
    <mergeCell ref="E55:H55"/>
    <mergeCell ref="E83:H83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674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107</v>
      </c>
      <c r="AZ2" s="127" t="s">
        <v>1076</v>
      </c>
      <c r="BA2" s="127" t="s">
        <v>81</v>
      </c>
      <c r="BB2" s="127" t="s">
        <v>81</v>
      </c>
      <c r="BC2" s="127" t="s">
        <v>660</v>
      </c>
      <c r="BD2" s="127" t="s">
        <v>92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  <c r="AZ3" s="127" t="s">
        <v>1077</v>
      </c>
      <c r="BA3" s="127" t="s">
        <v>81</v>
      </c>
      <c r="BB3" s="127" t="s">
        <v>81</v>
      </c>
      <c r="BC3" s="127" t="s">
        <v>426</v>
      </c>
      <c r="BD3" s="127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  <c r="AZ4" s="127" t="s">
        <v>1078</v>
      </c>
      <c r="BA4" s="127" t="s">
        <v>81</v>
      </c>
      <c r="BB4" s="127" t="s">
        <v>81</v>
      </c>
      <c r="BC4" s="127" t="s">
        <v>1079</v>
      </c>
      <c r="BD4" s="127" t="s">
        <v>92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  <c r="AZ5" s="127" t="s">
        <v>1080</v>
      </c>
      <c r="BA5" s="127" t="s">
        <v>81</v>
      </c>
      <c r="BB5" s="127" t="s">
        <v>81</v>
      </c>
      <c r="BC5" s="127" t="s">
        <v>1081</v>
      </c>
      <c r="BD5" s="127" t="s">
        <v>92</v>
      </c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  <c r="AZ6" s="127" t="s">
        <v>1082</v>
      </c>
      <c r="BA6" s="127" t="s">
        <v>81</v>
      </c>
      <c r="BB6" s="127" t="s">
        <v>81</v>
      </c>
      <c r="BC6" s="127" t="s">
        <v>1083</v>
      </c>
      <c r="BD6" s="127" t="s">
        <v>92</v>
      </c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s="1" customFormat="1" ht="22.5" customHeight="1">
      <c r="B9" s="43"/>
      <c r="C9" s="44"/>
      <c r="D9" s="44"/>
      <c r="E9" s="421" t="s">
        <v>182</v>
      </c>
      <c r="F9" s="423"/>
      <c r="G9" s="423"/>
      <c r="H9" s="423"/>
      <c r="I9" s="130"/>
      <c r="J9" s="44"/>
      <c r="K9" s="47"/>
    </row>
    <row r="10" spans="1:70" s="1" customFormat="1" ht="15">
      <c r="B10" s="43"/>
      <c r="C10" s="44"/>
      <c r="D10" s="38" t="s">
        <v>185</v>
      </c>
      <c r="E10" s="44"/>
      <c r="F10" s="44"/>
      <c r="G10" s="44"/>
      <c r="H10" s="44"/>
      <c r="I10" s="130"/>
      <c r="J10" s="44"/>
      <c r="K10" s="47"/>
    </row>
    <row r="11" spans="1:70" s="1" customFormat="1" ht="36.950000000000003" customHeight="1">
      <c r="B11" s="43"/>
      <c r="C11" s="44"/>
      <c r="D11" s="44"/>
      <c r="E11" s="424" t="s">
        <v>1084</v>
      </c>
      <c r="F11" s="423"/>
      <c r="G11" s="423"/>
      <c r="H11" s="423"/>
      <c r="I11" s="130"/>
      <c r="J11" s="44"/>
      <c r="K11" s="47"/>
    </row>
    <row r="12" spans="1:70" s="1" customFormat="1">
      <c r="B12" s="43"/>
      <c r="C12" s="44"/>
      <c r="D12" s="44"/>
      <c r="E12" s="44"/>
      <c r="F12" s="44"/>
      <c r="G12" s="44"/>
      <c r="H12" s="44"/>
      <c r="I12" s="130"/>
      <c r="J12" s="44"/>
      <c r="K12" s="47"/>
    </row>
    <row r="13" spans="1:70" s="1" customFormat="1" ht="14.45" customHeight="1">
      <c r="B13" s="43"/>
      <c r="C13" s="44"/>
      <c r="D13" s="38" t="s">
        <v>20</v>
      </c>
      <c r="E13" s="44"/>
      <c r="F13" s="36" t="s">
        <v>108</v>
      </c>
      <c r="G13" s="44"/>
      <c r="H13" s="44"/>
      <c r="I13" s="131" t="s">
        <v>22</v>
      </c>
      <c r="J13" s="36" t="s">
        <v>1085</v>
      </c>
      <c r="K13" s="47"/>
    </row>
    <row r="14" spans="1:70" s="1" customFormat="1" ht="14.45" customHeight="1">
      <c r="B14" s="43"/>
      <c r="C14" s="44"/>
      <c r="D14" s="38" t="s">
        <v>24</v>
      </c>
      <c r="E14" s="44"/>
      <c r="F14" s="36" t="s">
        <v>25</v>
      </c>
      <c r="G14" s="44"/>
      <c r="H14" s="44"/>
      <c r="I14" s="131" t="s">
        <v>26</v>
      </c>
      <c r="J14" s="132" t="str">
        <f>'Rekapitulace stavby'!AN8</f>
        <v>7. 7. 2017</v>
      </c>
      <c r="K14" s="47"/>
    </row>
    <row r="15" spans="1:70" s="1" customFormat="1" ht="21.75" customHeight="1">
      <c r="B15" s="43"/>
      <c r="C15" s="44"/>
      <c r="D15" s="35" t="s">
        <v>28</v>
      </c>
      <c r="E15" s="44"/>
      <c r="F15" s="40" t="s">
        <v>1086</v>
      </c>
      <c r="G15" s="44"/>
      <c r="H15" s="44"/>
      <c r="I15" s="133" t="s">
        <v>30</v>
      </c>
      <c r="J15" s="40" t="s">
        <v>1087</v>
      </c>
      <c r="K15" s="47"/>
    </row>
    <row r="16" spans="1:70" s="1" customFormat="1" ht="14.45" customHeight="1">
      <c r="B16" s="43"/>
      <c r="C16" s="44"/>
      <c r="D16" s="38" t="s">
        <v>32</v>
      </c>
      <c r="E16" s="44"/>
      <c r="F16" s="44"/>
      <c r="G16" s="44"/>
      <c r="H16" s="44"/>
      <c r="I16" s="131" t="s">
        <v>33</v>
      </c>
      <c r="J16" s="36" t="s">
        <v>34</v>
      </c>
      <c r="K16" s="47"/>
    </row>
    <row r="17" spans="2:11" s="1" customFormat="1" ht="18" customHeight="1">
      <c r="B17" s="43"/>
      <c r="C17" s="44"/>
      <c r="D17" s="44"/>
      <c r="E17" s="36" t="s">
        <v>35</v>
      </c>
      <c r="F17" s="44"/>
      <c r="G17" s="44"/>
      <c r="H17" s="44"/>
      <c r="I17" s="131" t="s">
        <v>36</v>
      </c>
      <c r="J17" s="36" t="s">
        <v>81</v>
      </c>
      <c r="K17" s="47"/>
    </row>
    <row r="18" spans="2:11" s="1" customFormat="1" ht="6.95" customHeight="1">
      <c r="B18" s="43"/>
      <c r="C18" s="44"/>
      <c r="D18" s="44"/>
      <c r="E18" s="44"/>
      <c r="F18" s="44"/>
      <c r="G18" s="44"/>
      <c r="H18" s="44"/>
      <c r="I18" s="130"/>
      <c r="J18" s="44"/>
      <c r="K18" s="47"/>
    </row>
    <row r="19" spans="2:11" s="1" customFormat="1" ht="14.45" customHeight="1">
      <c r="B19" s="43"/>
      <c r="C19" s="44"/>
      <c r="D19" s="38" t="s">
        <v>38</v>
      </c>
      <c r="E19" s="44"/>
      <c r="F19" s="44"/>
      <c r="G19" s="44"/>
      <c r="H19" s="44"/>
      <c r="I19" s="131" t="s">
        <v>33</v>
      </c>
      <c r="J19" s="36" t="str">
        <f>IF('Rekapitulace stavby'!AN13="Vyplň údaj","",IF('Rekapitulace stavby'!AN13="","",'Rekapitulace stavby'!AN13))</f>
        <v/>
      </c>
      <c r="K19" s="47"/>
    </row>
    <row r="20" spans="2:11" s="1" customFormat="1" ht="18" customHeight="1">
      <c r="B20" s="43"/>
      <c r="C20" s="44"/>
      <c r="D20" s="44"/>
      <c r="E20" s="36" t="str">
        <f>IF('Rekapitulace stavby'!E14="Vyplň údaj","",IF('Rekapitulace stavby'!E14="","",'Rekapitulace stavby'!E14))</f>
        <v/>
      </c>
      <c r="F20" s="44"/>
      <c r="G20" s="44"/>
      <c r="H20" s="44"/>
      <c r="I20" s="131" t="s">
        <v>36</v>
      </c>
      <c r="J20" s="36" t="str">
        <f>IF('Rekapitulace stavby'!AN14="Vyplň údaj","",IF('Rekapitulace stavby'!AN14="","",'Rekapitulace stavby'!AN14))</f>
        <v/>
      </c>
      <c r="K20" s="47"/>
    </row>
    <row r="21" spans="2:11" s="1" customFormat="1" ht="6.95" customHeight="1">
      <c r="B21" s="43"/>
      <c r="C21" s="44"/>
      <c r="D21" s="44"/>
      <c r="E21" s="44"/>
      <c r="F21" s="44"/>
      <c r="G21" s="44"/>
      <c r="H21" s="44"/>
      <c r="I21" s="130"/>
      <c r="J21" s="44"/>
      <c r="K21" s="47"/>
    </row>
    <row r="22" spans="2:11" s="1" customFormat="1" ht="14.45" customHeight="1">
      <c r="B22" s="43"/>
      <c r="C22" s="44"/>
      <c r="D22" s="38" t="s">
        <v>40</v>
      </c>
      <c r="E22" s="44"/>
      <c r="F22" s="44"/>
      <c r="G22" s="44"/>
      <c r="H22" s="44"/>
      <c r="I22" s="131" t="s">
        <v>33</v>
      </c>
      <c r="J22" s="36" t="s">
        <v>1088</v>
      </c>
      <c r="K22" s="47"/>
    </row>
    <row r="23" spans="2:11" s="1" customFormat="1" ht="18" customHeight="1">
      <c r="B23" s="43"/>
      <c r="C23" s="44"/>
      <c r="D23" s="44"/>
      <c r="E23" s="36" t="s">
        <v>1089</v>
      </c>
      <c r="F23" s="44"/>
      <c r="G23" s="44"/>
      <c r="H23" s="44"/>
      <c r="I23" s="131" t="s">
        <v>36</v>
      </c>
      <c r="J23" s="36" t="s">
        <v>1090</v>
      </c>
      <c r="K23" s="47"/>
    </row>
    <row r="24" spans="2:11" s="1" customFormat="1" ht="6.95" customHeight="1">
      <c r="B24" s="43"/>
      <c r="C24" s="44"/>
      <c r="D24" s="44"/>
      <c r="E24" s="44"/>
      <c r="F24" s="44"/>
      <c r="G24" s="44"/>
      <c r="H24" s="44"/>
      <c r="I24" s="130"/>
      <c r="J24" s="44"/>
      <c r="K24" s="47"/>
    </row>
    <row r="25" spans="2:11" s="1" customFormat="1" ht="14.45" customHeight="1">
      <c r="B25" s="43"/>
      <c r="C25" s="44"/>
      <c r="D25" s="38" t="s">
        <v>46</v>
      </c>
      <c r="E25" s="44"/>
      <c r="F25" s="44"/>
      <c r="G25" s="44"/>
      <c r="H25" s="44"/>
      <c r="I25" s="130"/>
      <c r="J25" s="44"/>
      <c r="K25" s="47"/>
    </row>
    <row r="26" spans="2:11" s="7" customFormat="1" ht="22.5" customHeight="1">
      <c r="B26" s="134"/>
      <c r="C26" s="135"/>
      <c r="D26" s="135"/>
      <c r="E26" s="380" t="s">
        <v>81</v>
      </c>
      <c r="F26" s="380"/>
      <c r="G26" s="380"/>
      <c r="H26" s="380"/>
      <c r="I26" s="136"/>
      <c r="J26" s="135"/>
      <c r="K26" s="137"/>
    </row>
    <row r="27" spans="2:11" s="1" customFormat="1" ht="6.95" customHeight="1">
      <c r="B27" s="43"/>
      <c r="C27" s="44"/>
      <c r="D27" s="44"/>
      <c r="E27" s="44"/>
      <c r="F27" s="44"/>
      <c r="G27" s="44"/>
      <c r="H27" s="44"/>
      <c r="I27" s="130"/>
      <c r="J27" s="44"/>
      <c r="K27" s="47"/>
    </row>
    <row r="28" spans="2:11" s="1" customFormat="1" ht="6.95" customHeight="1">
      <c r="B28" s="43"/>
      <c r="C28" s="44"/>
      <c r="D28" s="87"/>
      <c r="E28" s="87"/>
      <c r="F28" s="87"/>
      <c r="G28" s="87"/>
      <c r="H28" s="87"/>
      <c r="I28" s="138"/>
      <c r="J28" s="87"/>
      <c r="K28" s="139"/>
    </row>
    <row r="29" spans="2:11" s="1" customFormat="1" ht="25.35" customHeight="1">
      <c r="B29" s="43"/>
      <c r="C29" s="44"/>
      <c r="D29" s="140" t="s">
        <v>48</v>
      </c>
      <c r="E29" s="44"/>
      <c r="F29" s="44"/>
      <c r="G29" s="44"/>
      <c r="H29" s="44"/>
      <c r="I29" s="130"/>
      <c r="J29" s="141">
        <f>ROUND(J93,0)</f>
        <v>0</v>
      </c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14.45" customHeight="1">
      <c r="B31" s="43"/>
      <c r="C31" s="44"/>
      <c r="D31" s="44"/>
      <c r="E31" s="44"/>
      <c r="F31" s="48" t="s">
        <v>50</v>
      </c>
      <c r="G31" s="44"/>
      <c r="H31" s="44"/>
      <c r="I31" s="142" t="s">
        <v>49</v>
      </c>
      <c r="J31" s="48" t="s">
        <v>51</v>
      </c>
      <c r="K31" s="47"/>
    </row>
    <row r="32" spans="2:11" s="1" customFormat="1" ht="14.45" customHeight="1">
      <c r="B32" s="43"/>
      <c r="C32" s="44"/>
      <c r="D32" s="51" t="s">
        <v>52</v>
      </c>
      <c r="E32" s="51" t="s">
        <v>53</v>
      </c>
      <c r="F32" s="143">
        <f>ROUND(SUM(BE93:BE673), 0)</f>
        <v>0</v>
      </c>
      <c r="G32" s="44"/>
      <c r="H32" s="44"/>
      <c r="I32" s="144">
        <v>0.21</v>
      </c>
      <c r="J32" s="143">
        <f>ROUND(ROUND((SUM(BE93:BE673)), 0)*I32, 0)</f>
        <v>0</v>
      </c>
      <c r="K32" s="47"/>
    </row>
    <row r="33" spans="2:11" s="1" customFormat="1" ht="14.45" customHeight="1">
      <c r="B33" s="43"/>
      <c r="C33" s="44"/>
      <c r="D33" s="44"/>
      <c r="E33" s="51" t="s">
        <v>54</v>
      </c>
      <c r="F33" s="143">
        <f>ROUND(SUM(BF93:BF673), 0)</f>
        <v>0</v>
      </c>
      <c r="G33" s="44"/>
      <c r="H33" s="44"/>
      <c r="I33" s="144">
        <v>0.15</v>
      </c>
      <c r="J33" s="143">
        <f>ROUND(ROUND((SUM(BF93:BF673)), 0)*I33, 0)</f>
        <v>0</v>
      </c>
      <c r="K33" s="47"/>
    </row>
    <row r="34" spans="2:11" s="1" customFormat="1" ht="14.45" hidden="1" customHeight="1">
      <c r="B34" s="43"/>
      <c r="C34" s="44"/>
      <c r="D34" s="44"/>
      <c r="E34" s="51" t="s">
        <v>55</v>
      </c>
      <c r="F34" s="143">
        <f>ROUND(SUM(BG93:BG673), 0)</f>
        <v>0</v>
      </c>
      <c r="G34" s="44"/>
      <c r="H34" s="44"/>
      <c r="I34" s="144">
        <v>0.21</v>
      </c>
      <c r="J34" s="143">
        <v>0</v>
      </c>
      <c r="K34" s="47"/>
    </row>
    <row r="35" spans="2:11" s="1" customFormat="1" ht="14.45" hidden="1" customHeight="1">
      <c r="B35" s="43"/>
      <c r="C35" s="44"/>
      <c r="D35" s="44"/>
      <c r="E35" s="51" t="s">
        <v>56</v>
      </c>
      <c r="F35" s="143">
        <f>ROUND(SUM(BH93:BH673), 0)</f>
        <v>0</v>
      </c>
      <c r="G35" s="44"/>
      <c r="H35" s="44"/>
      <c r="I35" s="144">
        <v>0.15</v>
      </c>
      <c r="J35" s="143"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57</v>
      </c>
      <c r="F36" s="143">
        <f>ROUND(SUM(BI93:BI673), 0)</f>
        <v>0</v>
      </c>
      <c r="G36" s="44"/>
      <c r="H36" s="44"/>
      <c r="I36" s="144">
        <v>0</v>
      </c>
      <c r="J36" s="143">
        <v>0</v>
      </c>
      <c r="K36" s="47"/>
    </row>
    <row r="37" spans="2:11" s="1" customFormat="1" ht="6.95" customHeight="1">
      <c r="B37" s="43"/>
      <c r="C37" s="44"/>
      <c r="D37" s="44"/>
      <c r="E37" s="44"/>
      <c r="F37" s="44"/>
      <c r="G37" s="44"/>
      <c r="H37" s="44"/>
      <c r="I37" s="130"/>
      <c r="J37" s="44"/>
      <c r="K37" s="47"/>
    </row>
    <row r="38" spans="2:11" s="1" customFormat="1" ht="25.35" customHeight="1">
      <c r="B38" s="43"/>
      <c r="C38" s="145"/>
      <c r="D38" s="146" t="s">
        <v>58</v>
      </c>
      <c r="E38" s="81"/>
      <c r="F38" s="81"/>
      <c r="G38" s="147" t="s">
        <v>59</v>
      </c>
      <c r="H38" s="148" t="s">
        <v>60</v>
      </c>
      <c r="I38" s="149"/>
      <c r="J38" s="150">
        <f>SUM(J29:J36)</f>
        <v>0</v>
      </c>
      <c r="K38" s="151"/>
    </row>
    <row r="39" spans="2:11" s="1" customFormat="1" ht="14.45" customHeight="1">
      <c r="B39" s="58"/>
      <c r="C39" s="59"/>
      <c r="D39" s="59"/>
      <c r="E39" s="59"/>
      <c r="F39" s="59"/>
      <c r="G39" s="59"/>
      <c r="H39" s="59"/>
      <c r="I39" s="152"/>
      <c r="J39" s="59"/>
      <c r="K39" s="60"/>
    </row>
    <row r="43" spans="2:11" s="1" customFormat="1" ht="6.95" customHeight="1">
      <c r="B43" s="153"/>
      <c r="C43" s="154"/>
      <c r="D43" s="154"/>
      <c r="E43" s="154"/>
      <c r="F43" s="154"/>
      <c r="G43" s="154"/>
      <c r="H43" s="154"/>
      <c r="I43" s="155"/>
      <c r="J43" s="154"/>
      <c r="K43" s="156"/>
    </row>
    <row r="44" spans="2:11" s="1" customFormat="1" ht="36.950000000000003" customHeight="1">
      <c r="B44" s="43"/>
      <c r="C44" s="31" t="s">
        <v>220</v>
      </c>
      <c r="D44" s="44"/>
      <c r="E44" s="44"/>
      <c r="F44" s="44"/>
      <c r="G44" s="44"/>
      <c r="H44" s="44"/>
      <c r="I44" s="130"/>
      <c r="J44" s="44"/>
      <c r="K44" s="47"/>
    </row>
    <row r="45" spans="2:11" s="1" customFormat="1" ht="6.95" customHeight="1">
      <c r="B45" s="43"/>
      <c r="C45" s="44"/>
      <c r="D45" s="44"/>
      <c r="E45" s="44"/>
      <c r="F45" s="44"/>
      <c r="G45" s="44"/>
      <c r="H45" s="44"/>
      <c r="I45" s="130"/>
      <c r="J45" s="44"/>
      <c r="K45" s="47"/>
    </row>
    <row r="46" spans="2:11" s="1" customFormat="1" ht="14.45" customHeight="1">
      <c r="B46" s="43"/>
      <c r="C46" s="38" t="s">
        <v>18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22.5" customHeight="1">
      <c r="B47" s="43"/>
      <c r="C47" s="44"/>
      <c r="D47" s="44"/>
      <c r="E47" s="421" t="str">
        <f>E7</f>
        <v>STEZKA PRO CHODCE A CYKLISTY ŠUMVALD - LIBINA  ( dělené výdaje)</v>
      </c>
      <c r="F47" s="422"/>
      <c r="G47" s="422"/>
      <c r="H47" s="422"/>
      <c r="I47" s="130"/>
      <c r="J47" s="44"/>
      <c r="K47" s="47"/>
    </row>
    <row r="48" spans="2:11" ht="15">
      <c r="B48" s="29"/>
      <c r="C48" s="38" t="s">
        <v>179</v>
      </c>
      <c r="D48" s="30"/>
      <c r="E48" s="30"/>
      <c r="F48" s="30"/>
      <c r="G48" s="30"/>
      <c r="H48" s="30"/>
      <c r="I48" s="129"/>
      <c r="J48" s="30"/>
      <c r="K48" s="32"/>
    </row>
    <row r="49" spans="2:47" s="1" customFormat="1" ht="22.5" customHeight="1">
      <c r="B49" s="43"/>
      <c r="C49" s="44"/>
      <c r="D49" s="44"/>
      <c r="E49" s="421" t="s">
        <v>182</v>
      </c>
      <c r="F49" s="423"/>
      <c r="G49" s="423"/>
      <c r="H49" s="423"/>
      <c r="I49" s="130"/>
      <c r="J49" s="44"/>
      <c r="K49" s="47"/>
    </row>
    <row r="50" spans="2:47" s="1" customFormat="1" ht="14.45" customHeight="1">
      <c r="B50" s="43"/>
      <c r="C50" s="38" t="s">
        <v>185</v>
      </c>
      <c r="D50" s="44"/>
      <c r="E50" s="44"/>
      <c r="F50" s="44"/>
      <c r="G50" s="44"/>
      <c r="H50" s="44"/>
      <c r="I50" s="130"/>
      <c r="J50" s="44"/>
      <c r="K50" s="47"/>
    </row>
    <row r="51" spans="2:47" s="1" customFormat="1" ht="23.25" customHeight="1">
      <c r="B51" s="43"/>
      <c r="C51" s="44"/>
      <c r="D51" s="44"/>
      <c r="E51" s="424" t="str">
        <f>E11</f>
        <v>SO 202 - LÁVKA PŘES OLEŠNICI  (ZVHA)</v>
      </c>
      <c r="F51" s="423"/>
      <c r="G51" s="423"/>
      <c r="H51" s="423"/>
      <c r="I51" s="130"/>
      <c r="J51" s="44"/>
      <c r="K51" s="47"/>
    </row>
    <row r="52" spans="2:47" s="1" customFormat="1" ht="6.95" customHeight="1">
      <c r="B52" s="43"/>
      <c r="C52" s="44"/>
      <c r="D52" s="44"/>
      <c r="E52" s="44"/>
      <c r="F52" s="44"/>
      <c r="G52" s="44"/>
      <c r="H52" s="44"/>
      <c r="I52" s="130"/>
      <c r="J52" s="44"/>
      <c r="K52" s="47"/>
    </row>
    <row r="53" spans="2:47" s="1" customFormat="1" ht="18" customHeight="1">
      <c r="B53" s="43"/>
      <c r="C53" s="38" t="s">
        <v>24</v>
      </c>
      <c r="D53" s="44"/>
      <c r="E53" s="44"/>
      <c r="F53" s="36" t="str">
        <f>F14</f>
        <v>ŠUMVALD - LIBINA</v>
      </c>
      <c r="G53" s="44"/>
      <c r="H53" s="44"/>
      <c r="I53" s="131" t="s">
        <v>26</v>
      </c>
      <c r="J53" s="132" t="str">
        <f>IF(J14="","",J14)</f>
        <v>7. 7. 2017</v>
      </c>
      <c r="K53" s="47"/>
    </row>
    <row r="54" spans="2:47" s="1" customFormat="1" ht="6.95" customHeight="1">
      <c r="B54" s="43"/>
      <c r="C54" s="44"/>
      <c r="D54" s="44"/>
      <c r="E54" s="44"/>
      <c r="F54" s="44"/>
      <c r="G54" s="44"/>
      <c r="H54" s="44"/>
      <c r="I54" s="130"/>
      <c r="J54" s="44"/>
      <c r="K54" s="47"/>
    </row>
    <row r="55" spans="2:47" s="1" customFormat="1" ht="15">
      <c r="B55" s="43"/>
      <c r="C55" s="38" t="s">
        <v>32</v>
      </c>
      <c r="D55" s="44"/>
      <c r="E55" s="44"/>
      <c r="F55" s="36" t="str">
        <f>E17</f>
        <v>Obec Šumvald, Obec Libina</v>
      </c>
      <c r="G55" s="44"/>
      <c r="H55" s="44"/>
      <c r="I55" s="131" t="s">
        <v>40</v>
      </c>
      <c r="J55" s="36" t="str">
        <f>E23</f>
        <v>DESIGNTEC s.r.o., č.p. 66, 783 32  Náklo</v>
      </c>
      <c r="K55" s="47"/>
    </row>
    <row r="56" spans="2:47" s="1" customFormat="1" ht="14.45" customHeight="1">
      <c r="B56" s="43"/>
      <c r="C56" s="38" t="s">
        <v>38</v>
      </c>
      <c r="D56" s="44"/>
      <c r="E56" s="44"/>
      <c r="F56" s="36" t="str">
        <f>IF(E20="","",E20)</f>
        <v/>
      </c>
      <c r="G56" s="44"/>
      <c r="H56" s="44"/>
      <c r="I56" s="130"/>
      <c r="J56" s="44"/>
      <c r="K56" s="47"/>
    </row>
    <row r="57" spans="2:47" s="1" customFormat="1" ht="10.35" customHeight="1">
      <c r="B57" s="43"/>
      <c r="C57" s="44"/>
      <c r="D57" s="44"/>
      <c r="E57" s="44"/>
      <c r="F57" s="44"/>
      <c r="G57" s="44"/>
      <c r="H57" s="44"/>
      <c r="I57" s="130"/>
      <c r="J57" s="44"/>
      <c r="K57" s="47"/>
    </row>
    <row r="58" spans="2:47" s="1" customFormat="1" ht="29.25" customHeight="1">
      <c r="B58" s="43"/>
      <c r="C58" s="157" t="s">
        <v>221</v>
      </c>
      <c r="D58" s="145"/>
      <c r="E58" s="145"/>
      <c r="F58" s="145"/>
      <c r="G58" s="145"/>
      <c r="H58" s="145"/>
      <c r="I58" s="158"/>
      <c r="J58" s="159" t="s">
        <v>222</v>
      </c>
      <c r="K58" s="160"/>
    </row>
    <row r="59" spans="2:47" s="1" customFormat="1" ht="10.35" customHeight="1">
      <c r="B59" s="43"/>
      <c r="C59" s="44"/>
      <c r="D59" s="44"/>
      <c r="E59" s="44"/>
      <c r="F59" s="44"/>
      <c r="G59" s="44"/>
      <c r="H59" s="44"/>
      <c r="I59" s="130"/>
      <c r="J59" s="44"/>
      <c r="K59" s="47"/>
    </row>
    <row r="60" spans="2:47" s="1" customFormat="1" ht="29.25" customHeight="1">
      <c r="B60" s="43"/>
      <c r="C60" s="161" t="s">
        <v>223</v>
      </c>
      <c r="D60" s="44"/>
      <c r="E60" s="44"/>
      <c r="F60" s="44"/>
      <c r="G60" s="44"/>
      <c r="H60" s="44"/>
      <c r="I60" s="130"/>
      <c r="J60" s="141">
        <f>J93</f>
        <v>0</v>
      </c>
      <c r="K60" s="47"/>
      <c r="AU60" s="25" t="s">
        <v>224</v>
      </c>
    </row>
    <row r="61" spans="2:47" s="8" customFormat="1" ht="24.95" customHeight="1">
      <c r="B61" s="162"/>
      <c r="C61" s="163"/>
      <c r="D61" s="164" t="s">
        <v>225</v>
      </c>
      <c r="E61" s="165"/>
      <c r="F61" s="165"/>
      <c r="G61" s="165"/>
      <c r="H61" s="165"/>
      <c r="I61" s="166"/>
      <c r="J61" s="167">
        <f>J94</f>
        <v>0</v>
      </c>
      <c r="K61" s="168"/>
    </row>
    <row r="62" spans="2:47" s="9" customFormat="1" ht="19.899999999999999" customHeight="1">
      <c r="B62" s="169"/>
      <c r="C62" s="170"/>
      <c r="D62" s="171" t="s">
        <v>226</v>
      </c>
      <c r="E62" s="172"/>
      <c r="F62" s="172"/>
      <c r="G62" s="172"/>
      <c r="H62" s="172"/>
      <c r="I62" s="173"/>
      <c r="J62" s="174">
        <f>J95</f>
        <v>0</v>
      </c>
      <c r="K62" s="175"/>
    </row>
    <row r="63" spans="2:47" s="9" customFormat="1" ht="19.899999999999999" customHeight="1">
      <c r="B63" s="169"/>
      <c r="C63" s="170"/>
      <c r="D63" s="171" t="s">
        <v>227</v>
      </c>
      <c r="E63" s="172"/>
      <c r="F63" s="172"/>
      <c r="G63" s="172"/>
      <c r="H63" s="172"/>
      <c r="I63" s="173"/>
      <c r="J63" s="174">
        <f>J243</f>
        <v>0</v>
      </c>
      <c r="K63" s="175"/>
    </row>
    <row r="64" spans="2:47" s="9" customFormat="1" ht="19.899999999999999" customHeight="1">
      <c r="B64" s="169"/>
      <c r="C64" s="170"/>
      <c r="D64" s="171" t="s">
        <v>228</v>
      </c>
      <c r="E64" s="172"/>
      <c r="F64" s="172"/>
      <c r="G64" s="172"/>
      <c r="H64" s="172"/>
      <c r="I64" s="173"/>
      <c r="J64" s="174">
        <f>J288</f>
        <v>0</v>
      </c>
      <c r="K64" s="175"/>
    </row>
    <row r="65" spans="2:12" s="9" customFormat="1" ht="19.899999999999999" customHeight="1">
      <c r="B65" s="169"/>
      <c r="C65" s="170"/>
      <c r="D65" s="171" t="s">
        <v>1091</v>
      </c>
      <c r="E65" s="172"/>
      <c r="F65" s="172"/>
      <c r="G65" s="172"/>
      <c r="H65" s="172"/>
      <c r="I65" s="173"/>
      <c r="J65" s="174">
        <f>J339</f>
        <v>0</v>
      </c>
      <c r="K65" s="175"/>
    </row>
    <row r="66" spans="2:12" s="9" customFormat="1" ht="19.899999999999999" customHeight="1">
      <c r="B66" s="169"/>
      <c r="C66" s="170"/>
      <c r="D66" s="171" t="s">
        <v>229</v>
      </c>
      <c r="E66" s="172"/>
      <c r="F66" s="172"/>
      <c r="G66" s="172"/>
      <c r="H66" s="172"/>
      <c r="I66" s="173"/>
      <c r="J66" s="174">
        <f>J407</f>
        <v>0</v>
      </c>
      <c r="K66" s="175"/>
    </row>
    <row r="67" spans="2:12" s="9" customFormat="1" ht="19.899999999999999" customHeight="1">
      <c r="B67" s="169"/>
      <c r="C67" s="170"/>
      <c r="D67" s="171" t="s">
        <v>1092</v>
      </c>
      <c r="E67" s="172"/>
      <c r="F67" s="172"/>
      <c r="G67" s="172"/>
      <c r="H67" s="172"/>
      <c r="I67" s="173"/>
      <c r="J67" s="174">
        <f>J519</f>
        <v>0</v>
      </c>
      <c r="K67" s="175"/>
    </row>
    <row r="68" spans="2:12" s="9" customFormat="1" ht="19.899999999999999" customHeight="1">
      <c r="B68" s="169"/>
      <c r="C68" s="170"/>
      <c r="D68" s="171" t="s">
        <v>231</v>
      </c>
      <c r="E68" s="172"/>
      <c r="F68" s="172"/>
      <c r="G68" s="172"/>
      <c r="H68" s="172"/>
      <c r="I68" s="173"/>
      <c r="J68" s="174">
        <f>J525</f>
        <v>0</v>
      </c>
      <c r="K68" s="175"/>
    </row>
    <row r="69" spans="2:12" s="9" customFormat="1" ht="19.899999999999999" customHeight="1">
      <c r="B69" s="169"/>
      <c r="C69" s="170"/>
      <c r="D69" s="171" t="s">
        <v>233</v>
      </c>
      <c r="E69" s="172"/>
      <c r="F69" s="172"/>
      <c r="G69" s="172"/>
      <c r="H69" s="172"/>
      <c r="I69" s="173"/>
      <c r="J69" s="174">
        <f>J619</f>
        <v>0</v>
      </c>
      <c r="K69" s="175"/>
    </row>
    <row r="70" spans="2:12" s="8" customFormat="1" ht="24.95" customHeight="1">
      <c r="B70" s="162"/>
      <c r="C70" s="163"/>
      <c r="D70" s="164" t="s">
        <v>1093</v>
      </c>
      <c r="E70" s="165"/>
      <c r="F70" s="165"/>
      <c r="G70" s="165"/>
      <c r="H70" s="165"/>
      <c r="I70" s="166"/>
      <c r="J70" s="167">
        <f>J621</f>
        <v>0</v>
      </c>
      <c r="K70" s="168"/>
    </row>
    <row r="71" spans="2:12" s="9" customFormat="1" ht="19.899999999999999" customHeight="1">
      <c r="B71" s="169"/>
      <c r="C71" s="170"/>
      <c r="D71" s="171" t="s">
        <v>1094</v>
      </c>
      <c r="E71" s="172"/>
      <c r="F71" s="172"/>
      <c r="G71" s="172"/>
      <c r="H71" s="172"/>
      <c r="I71" s="173"/>
      <c r="J71" s="174">
        <f>J622</f>
        <v>0</v>
      </c>
      <c r="K71" s="175"/>
    </row>
    <row r="72" spans="2:12" s="1" customFormat="1" ht="21.75" customHeight="1">
      <c r="B72" s="43"/>
      <c r="C72" s="44"/>
      <c r="D72" s="44"/>
      <c r="E72" s="44"/>
      <c r="F72" s="44"/>
      <c r="G72" s="44"/>
      <c r="H72" s="44"/>
      <c r="I72" s="130"/>
      <c r="J72" s="44"/>
      <c r="K72" s="47"/>
    </row>
    <row r="73" spans="2:12" s="1" customFormat="1" ht="6.95" customHeight="1">
      <c r="B73" s="58"/>
      <c r="C73" s="59"/>
      <c r="D73" s="59"/>
      <c r="E73" s="59"/>
      <c r="F73" s="59"/>
      <c r="G73" s="59"/>
      <c r="H73" s="59"/>
      <c r="I73" s="152"/>
      <c r="J73" s="59"/>
      <c r="K73" s="60"/>
    </row>
    <row r="77" spans="2:12" s="1" customFormat="1" ht="6.95" customHeight="1">
      <c r="B77" s="61"/>
      <c r="C77" s="62"/>
      <c r="D77" s="62"/>
      <c r="E77" s="62"/>
      <c r="F77" s="62"/>
      <c r="G77" s="62"/>
      <c r="H77" s="62"/>
      <c r="I77" s="155"/>
      <c r="J77" s="62"/>
      <c r="K77" s="62"/>
      <c r="L77" s="63"/>
    </row>
    <row r="78" spans="2:12" s="1" customFormat="1" ht="36.950000000000003" customHeight="1">
      <c r="B78" s="43"/>
      <c r="C78" s="64" t="s">
        <v>234</v>
      </c>
      <c r="D78" s="65"/>
      <c r="E78" s="65"/>
      <c r="F78" s="65"/>
      <c r="G78" s="65"/>
      <c r="H78" s="65"/>
      <c r="I78" s="176"/>
      <c r="J78" s="65"/>
      <c r="K78" s="65"/>
      <c r="L78" s="63"/>
    </row>
    <row r="79" spans="2:12" s="1" customFormat="1" ht="6.95" customHeight="1">
      <c r="B79" s="43"/>
      <c r="C79" s="65"/>
      <c r="D79" s="65"/>
      <c r="E79" s="65"/>
      <c r="F79" s="65"/>
      <c r="G79" s="65"/>
      <c r="H79" s="65"/>
      <c r="I79" s="176"/>
      <c r="J79" s="65"/>
      <c r="K79" s="65"/>
      <c r="L79" s="63"/>
    </row>
    <row r="80" spans="2:12" s="1" customFormat="1" ht="14.45" customHeight="1">
      <c r="B80" s="43"/>
      <c r="C80" s="67" t="s">
        <v>18</v>
      </c>
      <c r="D80" s="65"/>
      <c r="E80" s="65"/>
      <c r="F80" s="65"/>
      <c r="G80" s="65"/>
      <c r="H80" s="65"/>
      <c r="I80" s="176"/>
      <c r="J80" s="65"/>
      <c r="K80" s="65"/>
      <c r="L80" s="63"/>
    </row>
    <row r="81" spans="2:65" s="1" customFormat="1" ht="22.5" customHeight="1">
      <c r="B81" s="43"/>
      <c r="C81" s="65"/>
      <c r="D81" s="65"/>
      <c r="E81" s="418" t="str">
        <f>E7</f>
        <v>STEZKA PRO CHODCE A CYKLISTY ŠUMVALD - LIBINA  ( dělené výdaje)</v>
      </c>
      <c r="F81" s="425"/>
      <c r="G81" s="425"/>
      <c r="H81" s="425"/>
      <c r="I81" s="176"/>
      <c r="J81" s="65"/>
      <c r="K81" s="65"/>
      <c r="L81" s="63"/>
    </row>
    <row r="82" spans="2:65" ht="15">
      <c r="B82" s="29"/>
      <c r="C82" s="67" t="s">
        <v>179</v>
      </c>
      <c r="D82" s="177"/>
      <c r="E82" s="177"/>
      <c r="F82" s="177"/>
      <c r="G82" s="177"/>
      <c r="H82" s="177"/>
      <c r="J82" s="177"/>
      <c r="K82" s="177"/>
      <c r="L82" s="178"/>
    </row>
    <row r="83" spans="2:65" s="1" customFormat="1" ht="22.5" customHeight="1">
      <c r="B83" s="43"/>
      <c r="C83" s="65"/>
      <c r="D83" s="65"/>
      <c r="E83" s="418" t="s">
        <v>182</v>
      </c>
      <c r="F83" s="417"/>
      <c r="G83" s="417"/>
      <c r="H83" s="417"/>
      <c r="I83" s="176"/>
      <c r="J83" s="65"/>
      <c r="K83" s="65"/>
      <c r="L83" s="63"/>
    </row>
    <row r="84" spans="2:65" s="1" customFormat="1" ht="14.45" customHeight="1">
      <c r="B84" s="43"/>
      <c r="C84" s="67" t="s">
        <v>185</v>
      </c>
      <c r="D84" s="65"/>
      <c r="E84" s="65"/>
      <c r="F84" s="65"/>
      <c r="G84" s="65"/>
      <c r="H84" s="65"/>
      <c r="I84" s="176"/>
      <c r="J84" s="65"/>
      <c r="K84" s="65"/>
      <c r="L84" s="63"/>
    </row>
    <row r="85" spans="2:65" s="1" customFormat="1" ht="23.25" customHeight="1">
      <c r="B85" s="43"/>
      <c r="C85" s="65"/>
      <c r="D85" s="65"/>
      <c r="E85" s="391" t="str">
        <f>E11</f>
        <v>SO 202 - LÁVKA PŘES OLEŠNICI  (ZVHA)</v>
      </c>
      <c r="F85" s="417"/>
      <c r="G85" s="417"/>
      <c r="H85" s="417"/>
      <c r="I85" s="176"/>
      <c r="J85" s="65"/>
      <c r="K85" s="65"/>
      <c r="L85" s="63"/>
    </row>
    <row r="86" spans="2:65" s="1" customFormat="1" ht="6.95" customHeight="1">
      <c r="B86" s="43"/>
      <c r="C86" s="65"/>
      <c r="D86" s="65"/>
      <c r="E86" s="65"/>
      <c r="F86" s="65"/>
      <c r="G86" s="65"/>
      <c r="H86" s="65"/>
      <c r="I86" s="176"/>
      <c r="J86" s="65"/>
      <c r="K86" s="65"/>
      <c r="L86" s="63"/>
    </row>
    <row r="87" spans="2:65" s="1" customFormat="1" ht="18" customHeight="1">
      <c r="B87" s="43"/>
      <c r="C87" s="67" t="s">
        <v>24</v>
      </c>
      <c r="D87" s="65"/>
      <c r="E87" s="65"/>
      <c r="F87" s="179" t="str">
        <f>F14</f>
        <v>ŠUMVALD - LIBINA</v>
      </c>
      <c r="G87" s="65"/>
      <c r="H87" s="65"/>
      <c r="I87" s="180" t="s">
        <v>26</v>
      </c>
      <c r="J87" s="75" t="str">
        <f>IF(J14="","",J14)</f>
        <v>7. 7. 2017</v>
      </c>
      <c r="K87" s="65"/>
      <c r="L87" s="63"/>
    </row>
    <row r="88" spans="2:65" s="1" customFormat="1" ht="6.95" customHeight="1">
      <c r="B88" s="43"/>
      <c r="C88" s="65"/>
      <c r="D88" s="65"/>
      <c r="E88" s="65"/>
      <c r="F88" s="65"/>
      <c r="G88" s="65"/>
      <c r="H88" s="65"/>
      <c r="I88" s="176"/>
      <c r="J88" s="65"/>
      <c r="K88" s="65"/>
      <c r="L88" s="63"/>
    </row>
    <row r="89" spans="2:65" s="1" customFormat="1" ht="15">
      <c r="B89" s="43"/>
      <c r="C89" s="67" t="s">
        <v>32</v>
      </c>
      <c r="D89" s="65"/>
      <c r="E89" s="65"/>
      <c r="F89" s="179" t="str">
        <f>E17</f>
        <v>Obec Šumvald, Obec Libina</v>
      </c>
      <c r="G89" s="65"/>
      <c r="H89" s="65"/>
      <c r="I89" s="180" t="s">
        <v>40</v>
      </c>
      <c r="J89" s="179" t="str">
        <f>E23</f>
        <v>DESIGNTEC s.r.o., č.p. 66, 783 32  Náklo</v>
      </c>
      <c r="K89" s="65"/>
      <c r="L89" s="63"/>
    </row>
    <row r="90" spans="2:65" s="1" customFormat="1" ht="14.45" customHeight="1">
      <c r="B90" s="43"/>
      <c r="C90" s="67" t="s">
        <v>38</v>
      </c>
      <c r="D90" s="65"/>
      <c r="E90" s="65"/>
      <c r="F90" s="179" t="str">
        <f>IF(E20="","",E20)</f>
        <v/>
      </c>
      <c r="G90" s="65"/>
      <c r="H90" s="65"/>
      <c r="I90" s="176"/>
      <c r="J90" s="65"/>
      <c r="K90" s="65"/>
      <c r="L90" s="63"/>
    </row>
    <row r="91" spans="2:65" s="1" customFormat="1" ht="10.35" customHeight="1">
      <c r="B91" s="43"/>
      <c r="C91" s="65"/>
      <c r="D91" s="65"/>
      <c r="E91" s="65"/>
      <c r="F91" s="65"/>
      <c r="G91" s="65"/>
      <c r="H91" s="65"/>
      <c r="I91" s="176"/>
      <c r="J91" s="65"/>
      <c r="K91" s="65"/>
      <c r="L91" s="63"/>
    </row>
    <row r="92" spans="2:65" s="10" customFormat="1" ht="29.25" customHeight="1">
      <c r="B92" s="181"/>
      <c r="C92" s="182" t="s">
        <v>235</v>
      </c>
      <c r="D92" s="183" t="s">
        <v>67</v>
      </c>
      <c r="E92" s="183" t="s">
        <v>63</v>
      </c>
      <c r="F92" s="183" t="s">
        <v>236</v>
      </c>
      <c r="G92" s="183" t="s">
        <v>237</v>
      </c>
      <c r="H92" s="183" t="s">
        <v>238</v>
      </c>
      <c r="I92" s="184" t="s">
        <v>239</v>
      </c>
      <c r="J92" s="183" t="s">
        <v>222</v>
      </c>
      <c r="K92" s="185" t="s">
        <v>240</v>
      </c>
      <c r="L92" s="186"/>
      <c r="M92" s="83" t="s">
        <v>241</v>
      </c>
      <c r="N92" s="84" t="s">
        <v>52</v>
      </c>
      <c r="O92" s="84" t="s">
        <v>242</v>
      </c>
      <c r="P92" s="84" t="s">
        <v>243</v>
      </c>
      <c r="Q92" s="84" t="s">
        <v>244</v>
      </c>
      <c r="R92" s="84" t="s">
        <v>245</v>
      </c>
      <c r="S92" s="84" t="s">
        <v>246</v>
      </c>
      <c r="T92" s="85" t="s">
        <v>247</v>
      </c>
    </row>
    <row r="93" spans="2:65" s="1" customFormat="1" ht="29.25" customHeight="1">
      <c r="B93" s="43"/>
      <c r="C93" s="89" t="s">
        <v>223</v>
      </c>
      <c r="D93" s="65"/>
      <c r="E93" s="65"/>
      <c r="F93" s="65"/>
      <c r="G93" s="65"/>
      <c r="H93" s="65"/>
      <c r="I93" s="176"/>
      <c r="J93" s="187">
        <f>BK93</f>
        <v>0</v>
      </c>
      <c r="K93" s="65"/>
      <c r="L93" s="63"/>
      <c r="M93" s="86"/>
      <c r="N93" s="87"/>
      <c r="O93" s="87"/>
      <c r="P93" s="188">
        <f>P94+P621</f>
        <v>0</v>
      </c>
      <c r="Q93" s="87"/>
      <c r="R93" s="188">
        <f>R94+R621</f>
        <v>263.03749302999995</v>
      </c>
      <c r="S93" s="87"/>
      <c r="T93" s="189">
        <f>T94+T621</f>
        <v>0</v>
      </c>
      <c r="AT93" s="25" t="s">
        <v>82</v>
      </c>
      <c r="AU93" s="25" t="s">
        <v>224</v>
      </c>
      <c r="BK93" s="190">
        <f>BK94+BK621</f>
        <v>0</v>
      </c>
    </row>
    <row r="94" spans="2:65" s="11" customFormat="1" ht="37.35" customHeight="1">
      <c r="B94" s="191"/>
      <c r="C94" s="192"/>
      <c r="D94" s="193" t="s">
        <v>82</v>
      </c>
      <c r="E94" s="194" t="s">
        <v>248</v>
      </c>
      <c r="F94" s="194" t="s">
        <v>249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P95+P243+P288+P339+P407+P519+P525+P619</f>
        <v>0</v>
      </c>
      <c r="Q94" s="199"/>
      <c r="R94" s="200">
        <f>R95+R243+R288+R339+R407+R519+R525+R619</f>
        <v>262.30298852999994</v>
      </c>
      <c r="S94" s="199"/>
      <c r="T94" s="201">
        <f>T95+T243+T288+T339+T407+T519+T525+T619</f>
        <v>0</v>
      </c>
      <c r="AR94" s="202" t="s">
        <v>45</v>
      </c>
      <c r="AT94" s="203" t="s">
        <v>82</v>
      </c>
      <c r="AU94" s="203" t="s">
        <v>83</v>
      </c>
      <c r="AY94" s="202" t="s">
        <v>250</v>
      </c>
      <c r="BK94" s="204">
        <f>BK95+BK243+BK288+BK339+BK407+BK519+BK525+BK619</f>
        <v>0</v>
      </c>
    </row>
    <row r="95" spans="2:65" s="11" customFormat="1" ht="19.899999999999999" customHeight="1">
      <c r="B95" s="191"/>
      <c r="C95" s="192"/>
      <c r="D95" s="205" t="s">
        <v>82</v>
      </c>
      <c r="E95" s="206" t="s">
        <v>45</v>
      </c>
      <c r="F95" s="206" t="s">
        <v>251</v>
      </c>
      <c r="G95" s="192"/>
      <c r="H95" s="192"/>
      <c r="I95" s="195"/>
      <c r="J95" s="207">
        <f>BK95</f>
        <v>0</v>
      </c>
      <c r="K95" s="192"/>
      <c r="L95" s="197"/>
      <c r="M95" s="198"/>
      <c r="N95" s="199"/>
      <c r="O95" s="199"/>
      <c r="P95" s="200">
        <f>SUM(P96:P242)</f>
        <v>0</v>
      </c>
      <c r="Q95" s="199"/>
      <c r="R95" s="200">
        <f>SUM(R96:R242)</f>
        <v>143.84844959999998</v>
      </c>
      <c r="S95" s="199"/>
      <c r="T95" s="201">
        <f>SUM(T96:T242)</f>
        <v>0</v>
      </c>
      <c r="AR95" s="202" t="s">
        <v>45</v>
      </c>
      <c r="AT95" s="203" t="s">
        <v>82</v>
      </c>
      <c r="AU95" s="203" t="s">
        <v>45</v>
      </c>
      <c r="AY95" s="202" t="s">
        <v>250</v>
      </c>
      <c r="BK95" s="204">
        <f>SUM(BK96:BK242)</f>
        <v>0</v>
      </c>
    </row>
    <row r="96" spans="2:65" s="1" customFormat="1" ht="22.5" customHeight="1">
      <c r="B96" s="43"/>
      <c r="C96" s="208" t="s">
        <v>45</v>
      </c>
      <c r="D96" s="208" t="s">
        <v>252</v>
      </c>
      <c r="E96" s="209" t="s">
        <v>1095</v>
      </c>
      <c r="F96" s="210" t="s">
        <v>1096</v>
      </c>
      <c r="G96" s="211" t="s">
        <v>255</v>
      </c>
      <c r="H96" s="212">
        <v>21.748000000000001</v>
      </c>
      <c r="I96" s="213"/>
      <c r="J96" s="214">
        <f>ROUND(I96*H96,2)</f>
        <v>0</v>
      </c>
      <c r="K96" s="210" t="s">
        <v>277</v>
      </c>
      <c r="L96" s="63"/>
      <c r="M96" s="215" t="s">
        <v>81</v>
      </c>
      <c r="N96" s="216" t="s">
        <v>53</v>
      </c>
      <c r="O96" s="44"/>
      <c r="P96" s="217">
        <f>O96*H96</f>
        <v>0</v>
      </c>
      <c r="Q96" s="217">
        <v>2.0000000000000001E-4</v>
      </c>
      <c r="R96" s="217">
        <f>Q96*H96</f>
        <v>4.3496000000000003E-3</v>
      </c>
      <c r="S96" s="217">
        <v>0</v>
      </c>
      <c r="T96" s="218">
        <f>S96*H96</f>
        <v>0</v>
      </c>
      <c r="AR96" s="25" t="s">
        <v>128</v>
      </c>
      <c r="AT96" s="25" t="s">
        <v>252</v>
      </c>
      <c r="AU96" s="25" t="s">
        <v>92</v>
      </c>
      <c r="AY96" s="25" t="s">
        <v>250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5" t="s">
        <v>45</v>
      </c>
      <c r="BK96" s="219">
        <f>ROUND(I96*H96,2)</f>
        <v>0</v>
      </c>
      <c r="BL96" s="25" t="s">
        <v>128</v>
      </c>
      <c r="BM96" s="25" t="s">
        <v>1097</v>
      </c>
    </row>
    <row r="97" spans="2:65" s="12" customFormat="1">
      <c r="B97" s="220"/>
      <c r="C97" s="221"/>
      <c r="D97" s="222" t="s">
        <v>257</v>
      </c>
      <c r="E97" s="223" t="s">
        <v>81</v>
      </c>
      <c r="F97" s="224" t="s">
        <v>1098</v>
      </c>
      <c r="G97" s="221"/>
      <c r="H97" s="225" t="s">
        <v>81</v>
      </c>
      <c r="I97" s="226"/>
      <c r="J97" s="221"/>
      <c r="K97" s="221"/>
      <c r="L97" s="227"/>
      <c r="M97" s="228"/>
      <c r="N97" s="229"/>
      <c r="O97" s="229"/>
      <c r="P97" s="229"/>
      <c r="Q97" s="229"/>
      <c r="R97" s="229"/>
      <c r="S97" s="229"/>
      <c r="T97" s="230"/>
      <c r="AT97" s="231" t="s">
        <v>257</v>
      </c>
      <c r="AU97" s="231" t="s">
        <v>92</v>
      </c>
      <c r="AV97" s="12" t="s">
        <v>45</v>
      </c>
      <c r="AW97" s="12" t="s">
        <v>44</v>
      </c>
      <c r="AX97" s="12" t="s">
        <v>83</v>
      </c>
      <c r="AY97" s="231" t="s">
        <v>250</v>
      </c>
    </row>
    <row r="98" spans="2:65" s="12" customFormat="1">
      <c r="B98" s="220"/>
      <c r="C98" s="221"/>
      <c r="D98" s="222" t="s">
        <v>257</v>
      </c>
      <c r="E98" s="223" t="s">
        <v>81</v>
      </c>
      <c r="F98" s="224" t="s">
        <v>1099</v>
      </c>
      <c r="G98" s="221"/>
      <c r="H98" s="225" t="s">
        <v>81</v>
      </c>
      <c r="I98" s="226"/>
      <c r="J98" s="221"/>
      <c r="K98" s="221"/>
      <c r="L98" s="227"/>
      <c r="M98" s="228"/>
      <c r="N98" s="229"/>
      <c r="O98" s="229"/>
      <c r="P98" s="229"/>
      <c r="Q98" s="229"/>
      <c r="R98" s="229"/>
      <c r="S98" s="229"/>
      <c r="T98" s="230"/>
      <c r="AT98" s="231" t="s">
        <v>257</v>
      </c>
      <c r="AU98" s="231" t="s">
        <v>92</v>
      </c>
      <c r="AV98" s="12" t="s">
        <v>45</v>
      </c>
      <c r="AW98" s="12" t="s">
        <v>44</v>
      </c>
      <c r="AX98" s="12" t="s">
        <v>83</v>
      </c>
      <c r="AY98" s="231" t="s">
        <v>250</v>
      </c>
    </row>
    <row r="99" spans="2:65" s="13" customFormat="1">
      <c r="B99" s="232"/>
      <c r="C99" s="233"/>
      <c r="D99" s="256" t="s">
        <v>257</v>
      </c>
      <c r="E99" s="269" t="s">
        <v>81</v>
      </c>
      <c r="F99" s="270" t="s">
        <v>1100</v>
      </c>
      <c r="G99" s="233"/>
      <c r="H99" s="271">
        <v>21.748000000000001</v>
      </c>
      <c r="I99" s="237"/>
      <c r="J99" s="233"/>
      <c r="K99" s="233"/>
      <c r="L99" s="238"/>
      <c r="M99" s="239"/>
      <c r="N99" s="240"/>
      <c r="O99" s="240"/>
      <c r="P99" s="240"/>
      <c r="Q99" s="240"/>
      <c r="R99" s="240"/>
      <c r="S99" s="240"/>
      <c r="T99" s="241"/>
      <c r="AT99" s="242" t="s">
        <v>257</v>
      </c>
      <c r="AU99" s="242" t="s">
        <v>92</v>
      </c>
      <c r="AV99" s="13" t="s">
        <v>92</v>
      </c>
      <c r="AW99" s="13" t="s">
        <v>44</v>
      </c>
      <c r="AX99" s="13" t="s">
        <v>45</v>
      </c>
      <c r="AY99" s="242" t="s">
        <v>250</v>
      </c>
    </row>
    <row r="100" spans="2:65" s="1" customFormat="1" ht="22.5" customHeight="1">
      <c r="B100" s="43"/>
      <c r="C100" s="208" t="s">
        <v>92</v>
      </c>
      <c r="D100" s="208" t="s">
        <v>252</v>
      </c>
      <c r="E100" s="209" t="s">
        <v>1101</v>
      </c>
      <c r="F100" s="210" t="s">
        <v>1102</v>
      </c>
      <c r="G100" s="211" t="s">
        <v>276</v>
      </c>
      <c r="H100" s="212">
        <v>15.481</v>
      </c>
      <c r="I100" s="213"/>
      <c r="J100" s="214">
        <f>ROUND(I100*H100,2)</f>
        <v>0</v>
      </c>
      <c r="K100" s="210" t="s">
        <v>277</v>
      </c>
      <c r="L100" s="63"/>
      <c r="M100" s="215" t="s">
        <v>81</v>
      </c>
      <c r="N100" s="216" t="s">
        <v>53</v>
      </c>
      <c r="O100" s="44"/>
      <c r="P100" s="217">
        <f>O100*H100</f>
        <v>0</v>
      </c>
      <c r="Q100" s="217">
        <v>0</v>
      </c>
      <c r="R100" s="217">
        <f>Q100*H100</f>
        <v>0</v>
      </c>
      <c r="S100" s="217">
        <v>0</v>
      </c>
      <c r="T100" s="218">
        <f>S100*H100</f>
        <v>0</v>
      </c>
      <c r="AR100" s="25" t="s">
        <v>128</v>
      </c>
      <c r="AT100" s="25" t="s">
        <v>252</v>
      </c>
      <c r="AU100" s="25" t="s">
        <v>92</v>
      </c>
      <c r="AY100" s="25" t="s">
        <v>250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5" t="s">
        <v>45</v>
      </c>
      <c r="BK100" s="219">
        <f>ROUND(I100*H100,2)</f>
        <v>0</v>
      </c>
      <c r="BL100" s="25" t="s">
        <v>128</v>
      </c>
      <c r="BM100" s="25" t="s">
        <v>1103</v>
      </c>
    </row>
    <row r="101" spans="2:65" s="12" customFormat="1">
      <c r="B101" s="220"/>
      <c r="C101" s="221"/>
      <c r="D101" s="222" t="s">
        <v>257</v>
      </c>
      <c r="E101" s="223" t="s">
        <v>81</v>
      </c>
      <c r="F101" s="224" t="s">
        <v>1104</v>
      </c>
      <c r="G101" s="221"/>
      <c r="H101" s="225" t="s">
        <v>81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257</v>
      </c>
      <c r="AU101" s="231" t="s">
        <v>92</v>
      </c>
      <c r="AV101" s="12" t="s">
        <v>45</v>
      </c>
      <c r="AW101" s="12" t="s">
        <v>44</v>
      </c>
      <c r="AX101" s="12" t="s">
        <v>83</v>
      </c>
      <c r="AY101" s="231" t="s">
        <v>250</v>
      </c>
    </row>
    <row r="102" spans="2:65" s="14" customFormat="1">
      <c r="B102" s="243"/>
      <c r="C102" s="244"/>
      <c r="D102" s="222" t="s">
        <v>257</v>
      </c>
      <c r="E102" s="245" t="s">
        <v>81</v>
      </c>
      <c r="F102" s="246" t="s">
        <v>272</v>
      </c>
      <c r="G102" s="244"/>
      <c r="H102" s="247">
        <v>0</v>
      </c>
      <c r="I102" s="248"/>
      <c r="J102" s="244"/>
      <c r="K102" s="244"/>
      <c r="L102" s="249"/>
      <c r="M102" s="250"/>
      <c r="N102" s="251"/>
      <c r="O102" s="251"/>
      <c r="P102" s="251"/>
      <c r="Q102" s="251"/>
      <c r="R102" s="251"/>
      <c r="S102" s="251"/>
      <c r="T102" s="252"/>
      <c r="AT102" s="253" t="s">
        <v>257</v>
      </c>
      <c r="AU102" s="253" t="s">
        <v>92</v>
      </c>
      <c r="AV102" s="14" t="s">
        <v>100</v>
      </c>
      <c r="AW102" s="14" t="s">
        <v>44</v>
      </c>
      <c r="AX102" s="14" t="s">
        <v>83</v>
      </c>
      <c r="AY102" s="253" t="s">
        <v>250</v>
      </c>
    </row>
    <row r="103" spans="2:65" s="12" customFormat="1">
      <c r="B103" s="220"/>
      <c r="C103" s="221"/>
      <c r="D103" s="222" t="s">
        <v>257</v>
      </c>
      <c r="E103" s="223" t="s">
        <v>81</v>
      </c>
      <c r="F103" s="224" t="s">
        <v>1105</v>
      </c>
      <c r="G103" s="221"/>
      <c r="H103" s="225" t="s">
        <v>81</v>
      </c>
      <c r="I103" s="226"/>
      <c r="J103" s="221"/>
      <c r="K103" s="221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257</v>
      </c>
      <c r="AU103" s="231" t="s">
        <v>92</v>
      </c>
      <c r="AV103" s="12" t="s">
        <v>45</v>
      </c>
      <c r="AW103" s="12" t="s">
        <v>44</v>
      </c>
      <c r="AX103" s="12" t="s">
        <v>83</v>
      </c>
      <c r="AY103" s="231" t="s">
        <v>250</v>
      </c>
    </row>
    <row r="104" spans="2:65" s="12" customFormat="1">
      <c r="B104" s="220"/>
      <c r="C104" s="221"/>
      <c r="D104" s="222" t="s">
        <v>257</v>
      </c>
      <c r="E104" s="223" t="s">
        <v>81</v>
      </c>
      <c r="F104" s="224" t="s">
        <v>1106</v>
      </c>
      <c r="G104" s="221"/>
      <c r="H104" s="225" t="s">
        <v>81</v>
      </c>
      <c r="I104" s="226"/>
      <c r="J104" s="221"/>
      <c r="K104" s="221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257</v>
      </c>
      <c r="AU104" s="231" t="s">
        <v>92</v>
      </c>
      <c r="AV104" s="12" t="s">
        <v>45</v>
      </c>
      <c r="AW104" s="12" t="s">
        <v>44</v>
      </c>
      <c r="AX104" s="12" t="s">
        <v>83</v>
      </c>
      <c r="AY104" s="231" t="s">
        <v>250</v>
      </c>
    </row>
    <row r="105" spans="2:65" s="12" customFormat="1">
      <c r="B105" s="220"/>
      <c r="C105" s="221"/>
      <c r="D105" s="222" t="s">
        <v>257</v>
      </c>
      <c r="E105" s="223" t="s">
        <v>81</v>
      </c>
      <c r="F105" s="224" t="s">
        <v>1107</v>
      </c>
      <c r="G105" s="221"/>
      <c r="H105" s="225" t="s">
        <v>81</v>
      </c>
      <c r="I105" s="226"/>
      <c r="J105" s="221"/>
      <c r="K105" s="221"/>
      <c r="L105" s="227"/>
      <c r="M105" s="228"/>
      <c r="N105" s="229"/>
      <c r="O105" s="229"/>
      <c r="P105" s="229"/>
      <c r="Q105" s="229"/>
      <c r="R105" s="229"/>
      <c r="S105" s="229"/>
      <c r="T105" s="230"/>
      <c r="AT105" s="231" t="s">
        <v>257</v>
      </c>
      <c r="AU105" s="231" t="s">
        <v>92</v>
      </c>
      <c r="AV105" s="12" t="s">
        <v>45</v>
      </c>
      <c r="AW105" s="12" t="s">
        <v>44</v>
      </c>
      <c r="AX105" s="12" t="s">
        <v>83</v>
      </c>
      <c r="AY105" s="231" t="s">
        <v>250</v>
      </c>
    </row>
    <row r="106" spans="2:65" s="12" customFormat="1">
      <c r="B106" s="220"/>
      <c r="C106" s="221"/>
      <c r="D106" s="222" t="s">
        <v>257</v>
      </c>
      <c r="E106" s="223" t="s">
        <v>81</v>
      </c>
      <c r="F106" s="224" t="s">
        <v>1108</v>
      </c>
      <c r="G106" s="221"/>
      <c r="H106" s="225" t="s">
        <v>81</v>
      </c>
      <c r="I106" s="226"/>
      <c r="J106" s="221"/>
      <c r="K106" s="221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257</v>
      </c>
      <c r="AU106" s="231" t="s">
        <v>92</v>
      </c>
      <c r="AV106" s="12" t="s">
        <v>45</v>
      </c>
      <c r="AW106" s="12" t="s">
        <v>44</v>
      </c>
      <c r="AX106" s="12" t="s">
        <v>83</v>
      </c>
      <c r="AY106" s="231" t="s">
        <v>250</v>
      </c>
    </row>
    <row r="107" spans="2:65" s="13" customFormat="1">
      <c r="B107" s="232"/>
      <c r="C107" s="233"/>
      <c r="D107" s="222" t="s">
        <v>257</v>
      </c>
      <c r="E107" s="234" t="s">
        <v>81</v>
      </c>
      <c r="F107" s="235" t="s">
        <v>1109</v>
      </c>
      <c r="G107" s="233"/>
      <c r="H107" s="236">
        <v>15.481</v>
      </c>
      <c r="I107" s="237"/>
      <c r="J107" s="233"/>
      <c r="K107" s="233"/>
      <c r="L107" s="238"/>
      <c r="M107" s="239"/>
      <c r="N107" s="240"/>
      <c r="O107" s="240"/>
      <c r="P107" s="240"/>
      <c r="Q107" s="240"/>
      <c r="R107" s="240"/>
      <c r="S107" s="240"/>
      <c r="T107" s="241"/>
      <c r="AT107" s="242" t="s">
        <v>257</v>
      </c>
      <c r="AU107" s="242" t="s">
        <v>92</v>
      </c>
      <c r="AV107" s="13" t="s">
        <v>92</v>
      </c>
      <c r="AW107" s="13" t="s">
        <v>44</v>
      </c>
      <c r="AX107" s="13" t="s">
        <v>83</v>
      </c>
      <c r="AY107" s="242" t="s">
        <v>250</v>
      </c>
    </row>
    <row r="108" spans="2:65" s="14" customFormat="1">
      <c r="B108" s="243"/>
      <c r="C108" s="244"/>
      <c r="D108" s="256" t="s">
        <v>257</v>
      </c>
      <c r="E108" s="266" t="s">
        <v>1110</v>
      </c>
      <c r="F108" s="267" t="s">
        <v>272</v>
      </c>
      <c r="G108" s="244"/>
      <c r="H108" s="268">
        <v>15.481</v>
      </c>
      <c r="I108" s="248"/>
      <c r="J108" s="244"/>
      <c r="K108" s="244"/>
      <c r="L108" s="249"/>
      <c r="M108" s="250"/>
      <c r="N108" s="251"/>
      <c r="O108" s="251"/>
      <c r="P108" s="251"/>
      <c r="Q108" s="251"/>
      <c r="R108" s="251"/>
      <c r="S108" s="251"/>
      <c r="T108" s="252"/>
      <c r="AT108" s="253" t="s">
        <v>257</v>
      </c>
      <c r="AU108" s="253" t="s">
        <v>92</v>
      </c>
      <c r="AV108" s="14" t="s">
        <v>100</v>
      </c>
      <c r="AW108" s="14" t="s">
        <v>44</v>
      </c>
      <c r="AX108" s="14" t="s">
        <v>45</v>
      </c>
      <c r="AY108" s="253" t="s">
        <v>250</v>
      </c>
    </row>
    <row r="109" spans="2:65" s="1" customFormat="1" ht="22.5" customHeight="1">
      <c r="B109" s="43"/>
      <c r="C109" s="208" t="s">
        <v>100</v>
      </c>
      <c r="D109" s="208" t="s">
        <v>252</v>
      </c>
      <c r="E109" s="209" t="s">
        <v>1111</v>
      </c>
      <c r="F109" s="210" t="s">
        <v>1112</v>
      </c>
      <c r="G109" s="211" t="s">
        <v>602</v>
      </c>
      <c r="H109" s="212">
        <v>30</v>
      </c>
      <c r="I109" s="213"/>
      <c r="J109" s="214">
        <f>ROUND(I109*H109,2)</f>
        <v>0</v>
      </c>
      <c r="K109" s="210" t="s">
        <v>277</v>
      </c>
      <c r="L109" s="63"/>
      <c r="M109" s="215" t="s">
        <v>81</v>
      </c>
      <c r="N109" s="216" t="s">
        <v>53</v>
      </c>
      <c r="O109" s="44"/>
      <c r="P109" s="217">
        <f>O109*H109</f>
        <v>0</v>
      </c>
      <c r="Q109" s="217">
        <v>7.2700000000000004E-3</v>
      </c>
      <c r="R109" s="217">
        <f>Q109*H109</f>
        <v>0.21810000000000002</v>
      </c>
      <c r="S109" s="217">
        <v>0</v>
      </c>
      <c r="T109" s="218">
        <f>S109*H109</f>
        <v>0</v>
      </c>
      <c r="AR109" s="25" t="s">
        <v>128</v>
      </c>
      <c r="AT109" s="25" t="s">
        <v>252</v>
      </c>
      <c r="AU109" s="25" t="s">
        <v>92</v>
      </c>
      <c r="AY109" s="25" t="s">
        <v>250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5" t="s">
        <v>45</v>
      </c>
      <c r="BK109" s="219">
        <f>ROUND(I109*H109,2)</f>
        <v>0</v>
      </c>
      <c r="BL109" s="25" t="s">
        <v>128</v>
      </c>
      <c r="BM109" s="25" t="s">
        <v>1113</v>
      </c>
    </row>
    <row r="110" spans="2:65" s="12" customFormat="1">
      <c r="B110" s="220"/>
      <c r="C110" s="221"/>
      <c r="D110" s="222" t="s">
        <v>257</v>
      </c>
      <c r="E110" s="223" t="s">
        <v>81</v>
      </c>
      <c r="F110" s="224" t="s">
        <v>1114</v>
      </c>
      <c r="G110" s="221"/>
      <c r="H110" s="225" t="s">
        <v>81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257</v>
      </c>
      <c r="AU110" s="231" t="s">
        <v>92</v>
      </c>
      <c r="AV110" s="12" t="s">
        <v>45</v>
      </c>
      <c r="AW110" s="12" t="s">
        <v>44</v>
      </c>
      <c r="AX110" s="12" t="s">
        <v>83</v>
      </c>
      <c r="AY110" s="231" t="s">
        <v>250</v>
      </c>
    </row>
    <row r="111" spans="2:65" s="13" customFormat="1">
      <c r="B111" s="232"/>
      <c r="C111" s="233"/>
      <c r="D111" s="256" t="s">
        <v>257</v>
      </c>
      <c r="E111" s="269" t="s">
        <v>81</v>
      </c>
      <c r="F111" s="270" t="s">
        <v>1115</v>
      </c>
      <c r="G111" s="233"/>
      <c r="H111" s="271">
        <v>30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AT111" s="242" t="s">
        <v>257</v>
      </c>
      <c r="AU111" s="242" t="s">
        <v>92</v>
      </c>
      <c r="AV111" s="13" t="s">
        <v>92</v>
      </c>
      <c r="AW111" s="13" t="s">
        <v>44</v>
      </c>
      <c r="AX111" s="13" t="s">
        <v>45</v>
      </c>
      <c r="AY111" s="242" t="s">
        <v>250</v>
      </c>
    </row>
    <row r="112" spans="2:65" s="1" customFormat="1" ht="22.5" customHeight="1">
      <c r="B112" s="43"/>
      <c r="C112" s="208" t="s">
        <v>128</v>
      </c>
      <c r="D112" s="208" t="s">
        <v>252</v>
      </c>
      <c r="E112" s="209" t="s">
        <v>1116</v>
      </c>
      <c r="F112" s="210" t="s">
        <v>1117</v>
      </c>
      <c r="G112" s="211" t="s">
        <v>1118</v>
      </c>
      <c r="H112" s="212">
        <v>672</v>
      </c>
      <c r="I112" s="213"/>
      <c r="J112" s="214">
        <f>ROUND(I112*H112,2)</f>
        <v>0</v>
      </c>
      <c r="K112" s="210" t="s">
        <v>277</v>
      </c>
      <c r="L112" s="63"/>
      <c r="M112" s="215" t="s">
        <v>81</v>
      </c>
      <c r="N112" s="216" t="s">
        <v>53</v>
      </c>
      <c r="O112" s="44"/>
      <c r="P112" s="217">
        <f>O112*H112</f>
        <v>0</v>
      </c>
      <c r="Q112" s="217">
        <v>0</v>
      </c>
      <c r="R112" s="217">
        <f>Q112*H112</f>
        <v>0</v>
      </c>
      <c r="S112" s="217">
        <v>0</v>
      </c>
      <c r="T112" s="218">
        <f>S112*H112</f>
        <v>0</v>
      </c>
      <c r="AR112" s="25" t="s">
        <v>128</v>
      </c>
      <c r="AT112" s="25" t="s">
        <v>252</v>
      </c>
      <c r="AU112" s="25" t="s">
        <v>92</v>
      </c>
      <c r="AY112" s="25" t="s">
        <v>250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5" t="s">
        <v>45</v>
      </c>
      <c r="BK112" s="219">
        <f>ROUND(I112*H112,2)</f>
        <v>0</v>
      </c>
      <c r="BL112" s="25" t="s">
        <v>128</v>
      </c>
      <c r="BM112" s="25" t="s">
        <v>1119</v>
      </c>
    </row>
    <row r="113" spans="2:65" s="12" customFormat="1">
      <c r="B113" s="220"/>
      <c r="C113" s="221"/>
      <c r="D113" s="222" t="s">
        <v>257</v>
      </c>
      <c r="E113" s="223" t="s">
        <v>81</v>
      </c>
      <c r="F113" s="224" t="s">
        <v>1114</v>
      </c>
      <c r="G113" s="221"/>
      <c r="H113" s="225" t="s">
        <v>81</v>
      </c>
      <c r="I113" s="226"/>
      <c r="J113" s="221"/>
      <c r="K113" s="221"/>
      <c r="L113" s="227"/>
      <c r="M113" s="228"/>
      <c r="N113" s="229"/>
      <c r="O113" s="229"/>
      <c r="P113" s="229"/>
      <c r="Q113" s="229"/>
      <c r="R113" s="229"/>
      <c r="S113" s="229"/>
      <c r="T113" s="230"/>
      <c r="AT113" s="231" t="s">
        <v>257</v>
      </c>
      <c r="AU113" s="231" t="s">
        <v>92</v>
      </c>
      <c r="AV113" s="12" t="s">
        <v>45</v>
      </c>
      <c r="AW113" s="12" t="s">
        <v>44</v>
      </c>
      <c r="AX113" s="12" t="s">
        <v>83</v>
      </c>
      <c r="AY113" s="231" t="s">
        <v>250</v>
      </c>
    </row>
    <row r="114" spans="2:65" s="13" customFormat="1">
      <c r="B114" s="232"/>
      <c r="C114" s="233"/>
      <c r="D114" s="256" t="s">
        <v>257</v>
      </c>
      <c r="E114" s="269" t="s">
        <v>81</v>
      </c>
      <c r="F114" s="270" t="s">
        <v>1120</v>
      </c>
      <c r="G114" s="233"/>
      <c r="H114" s="271">
        <v>672</v>
      </c>
      <c r="I114" s="237"/>
      <c r="J114" s="233"/>
      <c r="K114" s="233"/>
      <c r="L114" s="238"/>
      <c r="M114" s="239"/>
      <c r="N114" s="240"/>
      <c r="O114" s="240"/>
      <c r="P114" s="240"/>
      <c r="Q114" s="240"/>
      <c r="R114" s="240"/>
      <c r="S114" s="240"/>
      <c r="T114" s="241"/>
      <c r="AT114" s="242" t="s">
        <v>257</v>
      </c>
      <c r="AU114" s="242" t="s">
        <v>92</v>
      </c>
      <c r="AV114" s="13" t="s">
        <v>92</v>
      </c>
      <c r="AW114" s="13" t="s">
        <v>44</v>
      </c>
      <c r="AX114" s="13" t="s">
        <v>45</v>
      </c>
      <c r="AY114" s="242" t="s">
        <v>250</v>
      </c>
    </row>
    <row r="115" spans="2:65" s="1" customFormat="1" ht="22.5" customHeight="1">
      <c r="B115" s="43"/>
      <c r="C115" s="208" t="s">
        <v>304</v>
      </c>
      <c r="D115" s="208" t="s">
        <v>252</v>
      </c>
      <c r="E115" s="209" t="s">
        <v>1121</v>
      </c>
      <c r="F115" s="210" t="s">
        <v>1122</v>
      </c>
      <c r="G115" s="211" t="s">
        <v>1123</v>
      </c>
      <c r="H115" s="212">
        <v>28</v>
      </c>
      <c r="I115" s="213"/>
      <c r="J115" s="214">
        <f>ROUND(I115*H115,2)</f>
        <v>0</v>
      </c>
      <c r="K115" s="210" t="s">
        <v>277</v>
      </c>
      <c r="L115" s="63"/>
      <c r="M115" s="215" t="s">
        <v>81</v>
      </c>
      <c r="N115" s="216" t="s">
        <v>53</v>
      </c>
      <c r="O115" s="44"/>
      <c r="P115" s="217">
        <f>O115*H115</f>
        <v>0</v>
      </c>
      <c r="Q115" s="217">
        <v>0</v>
      </c>
      <c r="R115" s="217">
        <f>Q115*H115</f>
        <v>0</v>
      </c>
      <c r="S115" s="217">
        <v>0</v>
      </c>
      <c r="T115" s="218">
        <f>S115*H115</f>
        <v>0</v>
      </c>
      <c r="AR115" s="25" t="s">
        <v>128</v>
      </c>
      <c r="AT115" s="25" t="s">
        <v>252</v>
      </c>
      <c r="AU115" s="25" t="s">
        <v>92</v>
      </c>
      <c r="AY115" s="25" t="s">
        <v>250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5" t="s">
        <v>45</v>
      </c>
      <c r="BK115" s="219">
        <f>ROUND(I115*H115,2)</f>
        <v>0</v>
      </c>
      <c r="BL115" s="25" t="s">
        <v>128</v>
      </c>
      <c r="BM115" s="25" t="s">
        <v>1124</v>
      </c>
    </row>
    <row r="116" spans="2:65" s="12" customFormat="1">
      <c r="B116" s="220"/>
      <c r="C116" s="221"/>
      <c r="D116" s="222" t="s">
        <v>257</v>
      </c>
      <c r="E116" s="223" t="s">
        <v>81</v>
      </c>
      <c r="F116" s="224" t="s">
        <v>1114</v>
      </c>
      <c r="G116" s="221"/>
      <c r="H116" s="225" t="s">
        <v>81</v>
      </c>
      <c r="I116" s="226"/>
      <c r="J116" s="221"/>
      <c r="K116" s="221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257</v>
      </c>
      <c r="AU116" s="231" t="s">
        <v>92</v>
      </c>
      <c r="AV116" s="12" t="s">
        <v>45</v>
      </c>
      <c r="AW116" s="12" t="s">
        <v>44</v>
      </c>
      <c r="AX116" s="12" t="s">
        <v>83</v>
      </c>
      <c r="AY116" s="231" t="s">
        <v>250</v>
      </c>
    </row>
    <row r="117" spans="2:65" s="13" customFormat="1">
      <c r="B117" s="232"/>
      <c r="C117" s="233"/>
      <c r="D117" s="256" t="s">
        <v>257</v>
      </c>
      <c r="E117" s="269" t="s">
        <v>81</v>
      </c>
      <c r="F117" s="270" t="s">
        <v>1125</v>
      </c>
      <c r="G117" s="233"/>
      <c r="H117" s="271">
        <v>28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AT117" s="242" t="s">
        <v>257</v>
      </c>
      <c r="AU117" s="242" t="s">
        <v>92</v>
      </c>
      <c r="AV117" s="13" t="s">
        <v>92</v>
      </c>
      <c r="AW117" s="13" t="s">
        <v>44</v>
      </c>
      <c r="AX117" s="13" t="s">
        <v>45</v>
      </c>
      <c r="AY117" s="242" t="s">
        <v>250</v>
      </c>
    </row>
    <row r="118" spans="2:65" s="1" customFormat="1" ht="22.5" customHeight="1">
      <c r="B118" s="43"/>
      <c r="C118" s="208" t="s">
        <v>193</v>
      </c>
      <c r="D118" s="208" t="s">
        <v>252</v>
      </c>
      <c r="E118" s="209" t="s">
        <v>291</v>
      </c>
      <c r="F118" s="210" t="s">
        <v>292</v>
      </c>
      <c r="G118" s="211" t="s">
        <v>276</v>
      </c>
      <c r="H118" s="212">
        <v>16.2</v>
      </c>
      <c r="I118" s="213"/>
      <c r="J118" s="214">
        <f>ROUND(I118*H118,2)</f>
        <v>0</v>
      </c>
      <c r="K118" s="210" t="s">
        <v>277</v>
      </c>
      <c r="L118" s="63"/>
      <c r="M118" s="215" t="s">
        <v>81</v>
      </c>
      <c r="N118" s="216" t="s">
        <v>53</v>
      </c>
      <c r="O118" s="44"/>
      <c r="P118" s="217">
        <f>O118*H118</f>
        <v>0</v>
      </c>
      <c r="Q118" s="217">
        <v>0</v>
      </c>
      <c r="R118" s="217">
        <f>Q118*H118</f>
        <v>0</v>
      </c>
      <c r="S118" s="217">
        <v>0</v>
      </c>
      <c r="T118" s="218">
        <f>S118*H118</f>
        <v>0</v>
      </c>
      <c r="AR118" s="25" t="s">
        <v>128</v>
      </c>
      <c r="AT118" s="25" t="s">
        <v>252</v>
      </c>
      <c r="AU118" s="25" t="s">
        <v>92</v>
      </c>
      <c r="AY118" s="25" t="s">
        <v>250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5" t="s">
        <v>45</v>
      </c>
      <c r="BK118" s="219">
        <f>ROUND(I118*H118,2)</f>
        <v>0</v>
      </c>
      <c r="BL118" s="25" t="s">
        <v>128</v>
      </c>
      <c r="BM118" s="25" t="s">
        <v>1126</v>
      </c>
    </row>
    <row r="119" spans="2:65" s="12" customFormat="1">
      <c r="B119" s="220"/>
      <c r="C119" s="221"/>
      <c r="D119" s="222" t="s">
        <v>257</v>
      </c>
      <c r="E119" s="223" t="s">
        <v>81</v>
      </c>
      <c r="F119" s="224" t="s">
        <v>1127</v>
      </c>
      <c r="G119" s="221"/>
      <c r="H119" s="225" t="s">
        <v>81</v>
      </c>
      <c r="I119" s="226"/>
      <c r="J119" s="221"/>
      <c r="K119" s="221"/>
      <c r="L119" s="227"/>
      <c r="M119" s="228"/>
      <c r="N119" s="229"/>
      <c r="O119" s="229"/>
      <c r="P119" s="229"/>
      <c r="Q119" s="229"/>
      <c r="R119" s="229"/>
      <c r="S119" s="229"/>
      <c r="T119" s="230"/>
      <c r="AT119" s="231" t="s">
        <v>257</v>
      </c>
      <c r="AU119" s="231" t="s">
        <v>92</v>
      </c>
      <c r="AV119" s="12" t="s">
        <v>45</v>
      </c>
      <c r="AW119" s="12" t="s">
        <v>44</v>
      </c>
      <c r="AX119" s="12" t="s">
        <v>83</v>
      </c>
      <c r="AY119" s="231" t="s">
        <v>250</v>
      </c>
    </row>
    <row r="120" spans="2:65" s="12" customFormat="1">
      <c r="B120" s="220"/>
      <c r="C120" s="221"/>
      <c r="D120" s="222" t="s">
        <v>257</v>
      </c>
      <c r="E120" s="223" t="s">
        <v>81</v>
      </c>
      <c r="F120" s="224" t="s">
        <v>1128</v>
      </c>
      <c r="G120" s="221"/>
      <c r="H120" s="225" t="s">
        <v>81</v>
      </c>
      <c r="I120" s="226"/>
      <c r="J120" s="221"/>
      <c r="K120" s="221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257</v>
      </c>
      <c r="AU120" s="231" t="s">
        <v>92</v>
      </c>
      <c r="AV120" s="12" t="s">
        <v>45</v>
      </c>
      <c r="AW120" s="12" t="s">
        <v>44</v>
      </c>
      <c r="AX120" s="12" t="s">
        <v>83</v>
      </c>
      <c r="AY120" s="231" t="s">
        <v>250</v>
      </c>
    </row>
    <row r="121" spans="2:65" s="13" customFormat="1">
      <c r="B121" s="232"/>
      <c r="C121" s="233"/>
      <c r="D121" s="256" t="s">
        <v>257</v>
      </c>
      <c r="E121" s="269" t="s">
        <v>81</v>
      </c>
      <c r="F121" s="270" t="s">
        <v>1129</v>
      </c>
      <c r="G121" s="233"/>
      <c r="H121" s="271">
        <v>16.2</v>
      </c>
      <c r="I121" s="237"/>
      <c r="J121" s="233"/>
      <c r="K121" s="233"/>
      <c r="L121" s="238"/>
      <c r="M121" s="239"/>
      <c r="N121" s="240"/>
      <c r="O121" s="240"/>
      <c r="P121" s="240"/>
      <c r="Q121" s="240"/>
      <c r="R121" s="240"/>
      <c r="S121" s="240"/>
      <c r="T121" s="241"/>
      <c r="AT121" s="242" t="s">
        <v>257</v>
      </c>
      <c r="AU121" s="242" t="s">
        <v>92</v>
      </c>
      <c r="AV121" s="13" t="s">
        <v>92</v>
      </c>
      <c r="AW121" s="13" t="s">
        <v>44</v>
      </c>
      <c r="AX121" s="13" t="s">
        <v>45</v>
      </c>
      <c r="AY121" s="242" t="s">
        <v>250</v>
      </c>
    </row>
    <row r="122" spans="2:65" s="1" customFormat="1" ht="22.5" customHeight="1">
      <c r="B122" s="43"/>
      <c r="C122" s="208" t="s">
        <v>327</v>
      </c>
      <c r="D122" s="208" t="s">
        <v>252</v>
      </c>
      <c r="E122" s="209" t="s">
        <v>1130</v>
      </c>
      <c r="F122" s="210" t="s">
        <v>1131</v>
      </c>
      <c r="G122" s="211" t="s">
        <v>276</v>
      </c>
      <c r="H122" s="212">
        <v>7.74</v>
      </c>
      <c r="I122" s="213"/>
      <c r="J122" s="214">
        <f>ROUND(I122*H122,2)</f>
        <v>0</v>
      </c>
      <c r="K122" s="210" t="s">
        <v>277</v>
      </c>
      <c r="L122" s="63"/>
      <c r="M122" s="215" t="s">
        <v>81</v>
      </c>
      <c r="N122" s="216" t="s">
        <v>53</v>
      </c>
      <c r="O122" s="44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AR122" s="25" t="s">
        <v>128</v>
      </c>
      <c r="AT122" s="25" t="s">
        <v>252</v>
      </c>
      <c r="AU122" s="25" t="s">
        <v>92</v>
      </c>
      <c r="AY122" s="25" t="s">
        <v>250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5" t="s">
        <v>45</v>
      </c>
      <c r="BK122" s="219">
        <f>ROUND(I122*H122,2)</f>
        <v>0</v>
      </c>
      <c r="BL122" s="25" t="s">
        <v>128</v>
      </c>
      <c r="BM122" s="25" t="s">
        <v>1132</v>
      </c>
    </row>
    <row r="123" spans="2:65" s="12" customFormat="1">
      <c r="B123" s="220"/>
      <c r="C123" s="221"/>
      <c r="D123" s="222" t="s">
        <v>257</v>
      </c>
      <c r="E123" s="223" t="s">
        <v>81</v>
      </c>
      <c r="F123" s="224" t="s">
        <v>1133</v>
      </c>
      <c r="G123" s="221"/>
      <c r="H123" s="225" t="s">
        <v>81</v>
      </c>
      <c r="I123" s="226"/>
      <c r="J123" s="221"/>
      <c r="K123" s="221"/>
      <c r="L123" s="227"/>
      <c r="M123" s="228"/>
      <c r="N123" s="229"/>
      <c r="O123" s="229"/>
      <c r="P123" s="229"/>
      <c r="Q123" s="229"/>
      <c r="R123" s="229"/>
      <c r="S123" s="229"/>
      <c r="T123" s="230"/>
      <c r="AT123" s="231" t="s">
        <v>257</v>
      </c>
      <c r="AU123" s="231" t="s">
        <v>92</v>
      </c>
      <c r="AV123" s="12" t="s">
        <v>45</v>
      </c>
      <c r="AW123" s="12" t="s">
        <v>44</v>
      </c>
      <c r="AX123" s="12" t="s">
        <v>83</v>
      </c>
      <c r="AY123" s="231" t="s">
        <v>250</v>
      </c>
    </row>
    <row r="124" spans="2:65" s="12" customFormat="1">
      <c r="B124" s="220"/>
      <c r="C124" s="221"/>
      <c r="D124" s="222" t="s">
        <v>257</v>
      </c>
      <c r="E124" s="223" t="s">
        <v>81</v>
      </c>
      <c r="F124" s="224" t="s">
        <v>1134</v>
      </c>
      <c r="G124" s="221"/>
      <c r="H124" s="225" t="s">
        <v>81</v>
      </c>
      <c r="I124" s="226"/>
      <c r="J124" s="221"/>
      <c r="K124" s="221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257</v>
      </c>
      <c r="AU124" s="231" t="s">
        <v>92</v>
      </c>
      <c r="AV124" s="12" t="s">
        <v>45</v>
      </c>
      <c r="AW124" s="12" t="s">
        <v>44</v>
      </c>
      <c r="AX124" s="12" t="s">
        <v>83</v>
      </c>
      <c r="AY124" s="231" t="s">
        <v>250</v>
      </c>
    </row>
    <row r="125" spans="2:65" s="13" customFormat="1">
      <c r="B125" s="232"/>
      <c r="C125" s="233"/>
      <c r="D125" s="256" t="s">
        <v>257</v>
      </c>
      <c r="E125" s="269" t="s">
        <v>81</v>
      </c>
      <c r="F125" s="270" t="s">
        <v>1135</v>
      </c>
      <c r="G125" s="233"/>
      <c r="H125" s="271">
        <v>7.74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AT125" s="242" t="s">
        <v>257</v>
      </c>
      <c r="AU125" s="242" t="s">
        <v>92</v>
      </c>
      <c r="AV125" s="13" t="s">
        <v>92</v>
      </c>
      <c r="AW125" s="13" t="s">
        <v>44</v>
      </c>
      <c r="AX125" s="13" t="s">
        <v>45</v>
      </c>
      <c r="AY125" s="242" t="s">
        <v>250</v>
      </c>
    </row>
    <row r="126" spans="2:65" s="1" customFormat="1" ht="22.5" customHeight="1">
      <c r="B126" s="43"/>
      <c r="C126" s="208" t="s">
        <v>340</v>
      </c>
      <c r="D126" s="208" t="s">
        <v>252</v>
      </c>
      <c r="E126" s="209" t="s">
        <v>1136</v>
      </c>
      <c r="F126" s="210" t="s">
        <v>1137</v>
      </c>
      <c r="G126" s="211" t="s">
        <v>276</v>
      </c>
      <c r="H126" s="212">
        <v>3.87</v>
      </c>
      <c r="I126" s="213"/>
      <c r="J126" s="214">
        <f>ROUND(I126*H126,2)</f>
        <v>0</v>
      </c>
      <c r="K126" s="210" t="s">
        <v>277</v>
      </c>
      <c r="L126" s="63"/>
      <c r="M126" s="215" t="s">
        <v>81</v>
      </c>
      <c r="N126" s="216" t="s">
        <v>53</v>
      </c>
      <c r="O126" s="44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AR126" s="25" t="s">
        <v>128</v>
      </c>
      <c r="AT126" s="25" t="s">
        <v>252</v>
      </c>
      <c r="AU126" s="25" t="s">
        <v>92</v>
      </c>
      <c r="AY126" s="25" t="s">
        <v>250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5" t="s">
        <v>45</v>
      </c>
      <c r="BK126" s="219">
        <f>ROUND(I126*H126,2)</f>
        <v>0</v>
      </c>
      <c r="BL126" s="25" t="s">
        <v>128</v>
      </c>
      <c r="BM126" s="25" t="s">
        <v>1138</v>
      </c>
    </row>
    <row r="127" spans="2:65" s="12" customFormat="1">
      <c r="B127" s="220"/>
      <c r="C127" s="221"/>
      <c r="D127" s="222" t="s">
        <v>257</v>
      </c>
      <c r="E127" s="223" t="s">
        <v>81</v>
      </c>
      <c r="F127" s="224" t="s">
        <v>1133</v>
      </c>
      <c r="G127" s="221"/>
      <c r="H127" s="225" t="s">
        <v>81</v>
      </c>
      <c r="I127" s="226"/>
      <c r="J127" s="221"/>
      <c r="K127" s="221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257</v>
      </c>
      <c r="AU127" s="231" t="s">
        <v>92</v>
      </c>
      <c r="AV127" s="12" t="s">
        <v>45</v>
      </c>
      <c r="AW127" s="12" t="s">
        <v>44</v>
      </c>
      <c r="AX127" s="12" t="s">
        <v>83</v>
      </c>
      <c r="AY127" s="231" t="s">
        <v>250</v>
      </c>
    </row>
    <row r="128" spans="2:65" s="13" customFormat="1">
      <c r="B128" s="232"/>
      <c r="C128" s="233"/>
      <c r="D128" s="256" t="s">
        <v>257</v>
      </c>
      <c r="E128" s="269" t="s">
        <v>81</v>
      </c>
      <c r="F128" s="270" t="s">
        <v>1139</v>
      </c>
      <c r="G128" s="233"/>
      <c r="H128" s="271">
        <v>3.87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257</v>
      </c>
      <c r="AU128" s="242" t="s">
        <v>92</v>
      </c>
      <c r="AV128" s="13" t="s">
        <v>92</v>
      </c>
      <c r="AW128" s="13" t="s">
        <v>44</v>
      </c>
      <c r="AX128" s="13" t="s">
        <v>45</v>
      </c>
      <c r="AY128" s="242" t="s">
        <v>250</v>
      </c>
    </row>
    <row r="129" spans="2:65" s="1" customFormat="1" ht="22.5" customHeight="1">
      <c r="B129" s="43"/>
      <c r="C129" s="208" t="s">
        <v>215</v>
      </c>
      <c r="D129" s="208" t="s">
        <v>252</v>
      </c>
      <c r="E129" s="209" t="s">
        <v>1140</v>
      </c>
      <c r="F129" s="210" t="s">
        <v>1141</v>
      </c>
      <c r="G129" s="211" t="s">
        <v>276</v>
      </c>
      <c r="H129" s="212">
        <v>22.218</v>
      </c>
      <c r="I129" s="213"/>
      <c r="J129" s="214">
        <f>ROUND(I129*H129,2)</f>
        <v>0</v>
      </c>
      <c r="K129" s="210" t="s">
        <v>277</v>
      </c>
      <c r="L129" s="63"/>
      <c r="M129" s="215" t="s">
        <v>81</v>
      </c>
      <c r="N129" s="216" t="s">
        <v>53</v>
      </c>
      <c r="O129" s="44"/>
      <c r="P129" s="217">
        <f>O129*H129</f>
        <v>0</v>
      </c>
      <c r="Q129" s="217">
        <v>0</v>
      </c>
      <c r="R129" s="217">
        <f>Q129*H129</f>
        <v>0</v>
      </c>
      <c r="S129" s="217">
        <v>0</v>
      </c>
      <c r="T129" s="218">
        <f>S129*H129</f>
        <v>0</v>
      </c>
      <c r="AR129" s="25" t="s">
        <v>128</v>
      </c>
      <c r="AT129" s="25" t="s">
        <v>252</v>
      </c>
      <c r="AU129" s="25" t="s">
        <v>92</v>
      </c>
      <c r="AY129" s="25" t="s">
        <v>250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5" t="s">
        <v>45</v>
      </c>
      <c r="BK129" s="219">
        <f>ROUND(I129*H129,2)</f>
        <v>0</v>
      </c>
      <c r="BL129" s="25" t="s">
        <v>128</v>
      </c>
      <c r="BM129" s="25" t="s">
        <v>1142</v>
      </c>
    </row>
    <row r="130" spans="2:65" s="12" customFormat="1">
      <c r="B130" s="220"/>
      <c r="C130" s="221"/>
      <c r="D130" s="222" t="s">
        <v>257</v>
      </c>
      <c r="E130" s="223" t="s">
        <v>81</v>
      </c>
      <c r="F130" s="224" t="s">
        <v>1143</v>
      </c>
      <c r="G130" s="221"/>
      <c r="H130" s="225" t="s">
        <v>81</v>
      </c>
      <c r="I130" s="226"/>
      <c r="J130" s="221"/>
      <c r="K130" s="221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257</v>
      </c>
      <c r="AU130" s="231" t="s">
        <v>92</v>
      </c>
      <c r="AV130" s="12" t="s">
        <v>45</v>
      </c>
      <c r="AW130" s="12" t="s">
        <v>44</v>
      </c>
      <c r="AX130" s="12" t="s">
        <v>83</v>
      </c>
      <c r="AY130" s="231" t="s">
        <v>250</v>
      </c>
    </row>
    <row r="131" spans="2:65" s="12" customFormat="1">
      <c r="B131" s="220"/>
      <c r="C131" s="221"/>
      <c r="D131" s="222" t="s">
        <v>257</v>
      </c>
      <c r="E131" s="223" t="s">
        <v>81</v>
      </c>
      <c r="F131" s="224" t="s">
        <v>1144</v>
      </c>
      <c r="G131" s="221"/>
      <c r="H131" s="225" t="s">
        <v>81</v>
      </c>
      <c r="I131" s="226"/>
      <c r="J131" s="221"/>
      <c r="K131" s="221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257</v>
      </c>
      <c r="AU131" s="231" t="s">
        <v>92</v>
      </c>
      <c r="AV131" s="12" t="s">
        <v>45</v>
      </c>
      <c r="AW131" s="12" t="s">
        <v>44</v>
      </c>
      <c r="AX131" s="12" t="s">
        <v>83</v>
      </c>
      <c r="AY131" s="231" t="s">
        <v>250</v>
      </c>
    </row>
    <row r="132" spans="2:65" s="13" customFormat="1">
      <c r="B132" s="232"/>
      <c r="C132" s="233"/>
      <c r="D132" s="256" t="s">
        <v>257</v>
      </c>
      <c r="E132" s="269" t="s">
        <v>81</v>
      </c>
      <c r="F132" s="270" t="s">
        <v>1145</v>
      </c>
      <c r="G132" s="233"/>
      <c r="H132" s="271">
        <v>22.218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AT132" s="242" t="s">
        <v>257</v>
      </c>
      <c r="AU132" s="242" t="s">
        <v>92</v>
      </c>
      <c r="AV132" s="13" t="s">
        <v>92</v>
      </c>
      <c r="AW132" s="13" t="s">
        <v>44</v>
      </c>
      <c r="AX132" s="13" t="s">
        <v>45</v>
      </c>
      <c r="AY132" s="242" t="s">
        <v>250</v>
      </c>
    </row>
    <row r="133" spans="2:65" s="1" customFormat="1" ht="22.5" customHeight="1">
      <c r="B133" s="43"/>
      <c r="C133" s="208" t="s">
        <v>352</v>
      </c>
      <c r="D133" s="208" t="s">
        <v>252</v>
      </c>
      <c r="E133" s="209" t="s">
        <v>1146</v>
      </c>
      <c r="F133" s="210" t="s">
        <v>1147</v>
      </c>
      <c r="G133" s="211" t="s">
        <v>276</v>
      </c>
      <c r="H133" s="212">
        <v>22.218</v>
      </c>
      <c r="I133" s="213"/>
      <c r="J133" s="214">
        <f>ROUND(I133*H133,2)</f>
        <v>0</v>
      </c>
      <c r="K133" s="210" t="s">
        <v>277</v>
      </c>
      <c r="L133" s="63"/>
      <c r="M133" s="215" t="s">
        <v>81</v>
      </c>
      <c r="N133" s="216" t="s">
        <v>53</v>
      </c>
      <c r="O133" s="44"/>
      <c r="P133" s="217">
        <f>O133*H133</f>
        <v>0</v>
      </c>
      <c r="Q133" s="217">
        <v>0</v>
      </c>
      <c r="R133" s="217">
        <f>Q133*H133</f>
        <v>0</v>
      </c>
      <c r="S133" s="217">
        <v>0</v>
      </c>
      <c r="T133" s="218">
        <f>S133*H133</f>
        <v>0</v>
      </c>
      <c r="AR133" s="25" t="s">
        <v>128</v>
      </c>
      <c r="AT133" s="25" t="s">
        <v>252</v>
      </c>
      <c r="AU133" s="25" t="s">
        <v>92</v>
      </c>
      <c r="AY133" s="25" t="s">
        <v>250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5" t="s">
        <v>45</v>
      </c>
      <c r="BK133" s="219">
        <f>ROUND(I133*H133,2)</f>
        <v>0</v>
      </c>
      <c r="BL133" s="25" t="s">
        <v>128</v>
      </c>
      <c r="BM133" s="25" t="s">
        <v>1148</v>
      </c>
    </row>
    <row r="134" spans="2:65" s="12" customFormat="1">
      <c r="B134" s="220"/>
      <c r="C134" s="221"/>
      <c r="D134" s="222" t="s">
        <v>257</v>
      </c>
      <c r="E134" s="223" t="s">
        <v>81</v>
      </c>
      <c r="F134" s="224" t="s">
        <v>1143</v>
      </c>
      <c r="G134" s="221"/>
      <c r="H134" s="225" t="s">
        <v>81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257</v>
      </c>
      <c r="AU134" s="231" t="s">
        <v>92</v>
      </c>
      <c r="AV134" s="12" t="s">
        <v>45</v>
      </c>
      <c r="AW134" s="12" t="s">
        <v>44</v>
      </c>
      <c r="AX134" s="12" t="s">
        <v>83</v>
      </c>
      <c r="AY134" s="231" t="s">
        <v>250</v>
      </c>
    </row>
    <row r="135" spans="2:65" s="13" customFormat="1">
      <c r="B135" s="232"/>
      <c r="C135" s="233"/>
      <c r="D135" s="256" t="s">
        <v>257</v>
      </c>
      <c r="E135" s="269" t="s">
        <v>81</v>
      </c>
      <c r="F135" s="270" t="s">
        <v>1145</v>
      </c>
      <c r="G135" s="233"/>
      <c r="H135" s="271">
        <v>22.218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257</v>
      </c>
      <c r="AU135" s="242" t="s">
        <v>92</v>
      </c>
      <c r="AV135" s="13" t="s">
        <v>92</v>
      </c>
      <c r="AW135" s="13" t="s">
        <v>44</v>
      </c>
      <c r="AX135" s="13" t="s">
        <v>45</v>
      </c>
      <c r="AY135" s="242" t="s">
        <v>250</v>
      </c>
    </row>
    <row r="136" spans="2:65" s="1" customFormat="1" ht="22.5" customHeight="1">
      <c r="B136" s="43"/>
      <c r="C136" s="208" t="s">
        <v>358</v>
      </c>
      <c r="D136" s="208" t="s">
        <v>252</v>
      </c>
      <c r="E136" s="209" t="s">
        <v>1149</v>
      </c>
      <c r="F136" s="210" t="s">
        <v>1150</v>
      </c>
      <c r="G136" s="211" t="s">
        <v>276</v>
      </c>
      <c r="H136" s="212">
        <v>11.109</v>
      </c>
      <c r="I136" s="213"/>
      <c r="J136" s="214">
        <f>ROUND(I136*H136,2)</f>
        <v>0</v>
      </c>
      <c r="K136" s="210" t="s">
        <v>277</v>
      </c>
      <c r="L136" s="63"/>
      <c r="M136" s="215" t="s">
        <v>81</v>
      </c>
      <c r="N136" s="216" t="s">
        <v>53</v>
      </c>
      <c r="O136" s="44"/>
      <c r="P136" s="217">
        <f>O136*H136</f>
        <v>0</v>
      </c>
      <c r="Q136" s="217">
        <v>0</v>
      </c>
      <c r="R136" s="217">
        <f>Q136*H136</f>
        <v>0</v>
      </c>
      <c r="S136" s="217">
        <v>0</v>
      </c>
      <c r="T136" s="218">
        <f>S136*H136</f>
        <v>0</v>
      </c>
      <c r="AR136" s="25" t="s">
        <v>128</v>
      </c>
      <c r="AT136" s="25" t="s">
        <v>252</v>
      </c>
      <c r="AU136" s="25" t="s">
        <v>92</v>
      </c>
      <c r="AY136" s="25" t="s">
        <v>250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5" t="s">
        <v>45</v>
      </c>
      <c r="BK136" s="219">
        <f>ROUND(I136*H136,2)</f>
        <v>0</v>
      </c>
      <c r="BL136" s="25" t="s">
        <v>128</v>
      </c>
      <c r="BM136" s="25" t="s">
        <v>1151</v>
      </c>
    </row>
    <row r="137" spans="2:65" s="12" customFormat="1">
      <c r="B137" s="220"/>
      <c r="C137" s="221"/>
      <c r="D137" s="222" t="s">
        <v>257</v>
      </c>
      <c r="E137" s="223" t="s">
        <v>81</v>
      </c>
      <c r="F137" s="224" t="s">
        <v>1143</v>
      </c>
      <c r="G137" s="221"/>
      <c r="H137" s="225" t="s">
        <v>81</v>
      </c>
      <c r="I137" s="226"/>
      <c r="J137" s="221"/>
      <c r="K137" s="221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257</v>
      </c>
      <c r="AU137" s="231" t="s">
        <v>92</v>
      </c>
      <c r="AV137" s="12" t="s">
        <v>45</v>
      </c>
      <c r="AW137" s="12" t="s">
        <v>44</v>
      </c>
      <c r="AX137" s="12" t="s">
        <v>83</v>
      </c>
      <c r="AY137" s="231" t="s">
        <v>250</v>
      </c>
    </row>
    <row r="138" spans="2:65" s="13" customFormat="1">
      <c r="B138" s="232"/>
      <c r="C138" s="233"/>
      <c r="D138" s="256" t="s">
        <v>257</v>
      </c>
      <c r="E138" s="269" t="s">
        <v>81</v>
      </c>
      <c r="F138" s="270" t="s">
        <v>1152</v>
      </c>
      <c r="G138" s="233"/>
      <c r="H138" s="271">
        <v>11.109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257</v>
      </c>
      <c r="AU138" s="242" t="s">
        <v>92</v>
      </c>
      <c r="AV138" s="13" t="s">
        <v>92</v>
      </c>
      <c r="AW138" s="13" t="s">
        <v>44</v>
      </c>
      <c r="AX138" s="13" t="s">
        <v>45</v>
      </c>
      <c r="AY138" s="242" t="s">
        <v>250</v>
      </c>
    </row>
    <row r="139" spans="2:65" s="1" customFormat="1" ht="22.5" customHeight="1">
      <c r="B139" s="43"/>
      <c r="C139" s="208" t="s">
        <v>369</v>
      </c>
      <c r="D139" s="208" t="s">
        <v>252</v>
      </c>
      <c r="E139" s="209" t="s">
        <v>1153</v>
      </c>
      <c r="F139" s="210" t="s">
        <v>1154</v>
      </c>
      <c r="G139" s="211" t="s">
        <v>276</v>
      </c>
      <c r="H139" s="212">
        <v>11.4</v>
      </c>
      <c r="I139" s="213"/>
      <c r="J139" s="214">
        <f>ROUND(I139*H139,2)</f>
        <v>0</v>
      </c>
      <c r="K139" s="210" t="s">
        <v>277</v>
      </c>
      <c r="L139" s="63"/>
      <c r="M139" s="215" t="s">
        <v>81</v>
      </c>
      <c r="N139" s="216" t="s">
        <v>53</v>
      </c>
      <c r="O139" s="44"/>
      <c r="P139" s="217">
        <f>O139*H139</f>
        <v>0</v>
      </c>
      <c r="Q139" s="217">
        <v>0</v>
      </c>
      <c r="R139" s="217">
        <f>Q139*H139</f>
        <v>0</v>
      </c>
      <c r="S139" s="217">
        <v>0</v>
      </c>
      <c r="T139" s="218">
        <f>S139*H139</f>
        <v>0</v>
      </c>
      <c r="AR139" s="25" t="s">
        <v>128</v>
      </c>
      <c r="AT139" s="25" t="s">
        <v>252</v>
      </c>
      <c r="AU139" s="25" t="s">
        <v>92</v>
      </c>
      <c r="AY139" s="25" t="s">
        <v>250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5" t="s">
        <v>45</v>
      </c>
      <c r="BK139" s="219">
        <f>ROUND(I139*H139,2)</f>
        <v>0</v>
      </c>
      <c r="BL139" s="25" t="s">
        <v>128</v>
      </c>
      <c r="BM139" s="25" t="s">
        <v>1155</v>
      </c>
    </row>
    <row r="140" spans="2:65" s="12" customFormat="1">
      <c r="B140" s="220"/>
      <c r="C140" s="221"/>
      <c r="D140" s="222" t="s">
        <v>257</v>
      </c>
      <c r="E140" s="223" t="s">
        <v>81</v>
      </c>
      <c r="F140" s="224" t="s">
        <v>1156</v>
      </c>
      <c r="G140" s="221"/>
      <c r="H140" s="225" t="s">
        <v>81</v>
      </c>
      <c r="I140" s="226"/>
      <c r="J140" s="221"/>
      <c r="K140" s="221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257</v>
      </c>
      <c r="AU140" s="231" t="s">
        <v>92</v>
      </c>
      <c r="AV140" s="12" t="s">
        <v>45</v>
      </c>
      <c r="AW140" s="12" t="s">
        <v>44</v>
      </c>
      <c r="AX140" s="12" t="s">
        <v>83</v>
      </c>
      <c r="AY140" s="231" t="s">
        <v>250</v>
      </c>
    </row>
    <row r="141" spans="2:65" s="12" customFormat="1">
      <c r="B141" s="220"/>
      <c r="C141" s="221"/>
      <c r="D141" s="222" t="s">
        <v>257</v>
      </c>
      <c r="E141" s="223" t="s">
        <v>81</v>
      </c>
      <c r="F141" s="224" t="s">
        <v>1157</v>
      </c>
      <c r="G141" s="221"/>
      <c r="H141" s="225" t="s">
        <v>81</v>
      </c>
      <c r="I141" s="226"/>
      <c r="J141" s="221"/>
      <c r="K141" s="221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257</v>
      </c>
      <c r="AU141" s="231" t="s">
        <v>92</v>
      </c>
      <c r="AV141" s="12" t="s">
        <v>45</v>
      </c>
      <c r="AW141" s="12" t="s">
        <v>44</v>
      </c>
      <c r="AX141" s="12" t="s">
        <v>83</v>
      </c>
      <c r="AY141" s="231" t="s">
        <v>250</v>
      </c>
    </row>
    <row r="142" spans="2:65" s="13" customFormat="1">
      <c r="B142" s="232"/>
      <c r="C142" s="233"/>
      <c r="D142" s="256" t="s">
        <v>257</v>
      </c>
      <c r="E142" s="269" t="s">
        <v>81</v>
      </c>
      <c r="F142" s="270" t="s">
        <v>1158</v>
      </c>
      <c r="G142" s="233"/>
      <c r="H142" s="271">
        <v>11.4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257</v>
      </c>
      <c r="AU142" s="242" t="s">
        <v>92</v>
      </c>
      <c r="AV142" s="13" t="s">
        <v>92</v>
      </c>
      <c r="AW142" s="13" t="s">
        <v>44</v>
      </c>
      <c r="AX142" s="13" t="s">
        <v>45</v>
      </c>
      <c r="AY142" s="242" t="s">
        <v>250</v>
      </c>
    </row>
    <row r="143" spans="2:65" s="1" customFormat="1" ht="22.5" customHeight="1">
      <c r="B143" s="43"/>
      <c r="C143" s="208" t="s">
        <v>374</v>
      </c>
      <c r="D143" s="208" t="s">
        <v>252</v>
      </c>
      <c r="E143" s="209" t="s">
        <v>1159</v>
      </c>
      <c r="F143" s="210" t="s">
        <v>1160</v>
      </c>
      <c r="G143" s="211" t="s">
        <v>276</v>
      </c>
      <c r="H143" s="212">
        <v>11.4</v>
      </c>
      <c r="I143" s="213"/>
      <c r="J143" s="214">
        <f>ROUND(I143*H143,2)</f>
        <v>0</v>
      </c>
      <c r="K143" s="210" t="s">
        <v>277</v>
      </c>
      <c r="L143" s="63"/>
      <c r="M143" s="215" t="s">
        <v>81</v>
      </c>
      <c r="N143" s="216" t="s">
        <v>53</v>
      </c>
      <c r="O143" s="44"/>
      <c r="P143" s="217">
        <f>O143*H143</f>
        <v>0</v>
      </c>
      <c r="Q143" s="217">
        <v>0</v>
      </c>
      <c r="R143" s="217">
        <f>Q143*H143</f>
        <v>0</v>
      </c>
      <c r="S143" s="217">
        <v>0</v>
      </c>
      <c r="T143" s="218">
        <f>S143*H143</f>
        <v>0</v>
      </c>
      <c r="AR143" s="25" t="s">
        <v>128</v>
      </c>
      <c r="AT143" s="25" t="s">
        <v>252</v>
      </c>
      <c r="AU143" s="25" t="s">
        <v>92</v>
      </c>
      <c r="AY143" s="25" t="s">
        <v>250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5" t="s">
        <v>45</v>
      </c>
      <c r="BK143" s="219">
        <f>ROUND(I143*H143,2)</f>
        <v>0</v>
      </c>
      <c r="BL143" s="25" t="s">
        <v>128</v>
      </c>
      <c r="BM143" s="25" t="s">
        <v>1161</v>
      </c>
    </row>
    <row r="144" spans="2:65" s="12" customFormat="1">
      <c r="B144" s="220"/>
      <c r="C144" s="221"/>
      <c r="D144" s="222" t="s">
        <v>257</v>
      </c>
      <c r="E144" s="223" t="s">
        <v>81</v>
      </c>
      <c r="F144" s="224" t="s">
        <v>1156</v>
      </c>
      <c r="G144" s="221"/>
      <c r="H144" s="225" t="s">
        <v>81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257</v>
      </c>
      <c r="AU144" s="231" t="s">
        <v>92</v>
      </c>
      <c r="AV144" s="12" t="s">
        <v>45</v>
      </c>
      <c r="AW144" s="12" t="s">
        <v>44</v>
      </c>
      <c r="AX144" s="12" t="s">
        <v>83</v>
      </c>
      <c r="AY144" s="231" t="s">
        <v>250</v>
      </c>
    </row>
    <row r="145" spans="2:65" s="13" customFormat="1">
      <c r="B145" s="232"/>
      <c r="C145" s="233"/>
      <c r="D145" s="256" t="s">
        <v>257</v>
      </c>
      <c r="E145" s="269" t="s">
        <v>81</v>
      </c>
      <c r="F145" s="270" t="s">
        <v>1158</v>
      </c>
      <c r="G145" s="233"/>
      <c r="H145" s="271">
        <v>11.4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257</v>
      </c>
      <c r="AU145" s="242" t="s">
        <v>92</v>
      </c>
      <c r="AV145" s="13" t="s">
        <v>92</v>
      </c>
      <c r="AW145" s="13" t="s">
        <v>44</v>
      </c>
      <c r="AX145" s="13" t="s">
        <v>45</v>
      </c>
      <c r="AY145" s="242" t="s">
        <v>250</v>
      </c>
    </row>
    <row r="146" spans="2:65" s="1" customFormat="1" ht="22.5" customHeight="1">
      <c r="B146" s="43"/>
      <c r="C146" s="208" t="s">
        <v>381</v>
      </c>
      <c r="D146" s="208" t="s">
        <v>252</v>
      </c>
      <c r="E146" s="209" t="s">
        <v>1162</v>
      </c>
      <c r="F146" s="210" t="s">
        <v>1163</v>
      </c>
      <c r="G146" s="211" t="s">
        <v>276</v>
      </c>
      <c r="H146" s="212">
        <v>5.7</v>
      </c>
      <c r="I146" s="213"/>
      <c r="J146" s="214">
        <f>ROUND(I146*H146,2)</f>
        <v>0</v>
      </c>
      <c r="K146" s="210" t="s">
        <v>277</v>
      </c>
      <c r="L146" s="63"/>
      <c r="M146" s="215" t="s">
        <v>81</v>
      </c>
      <c r="N146" s="216" t="s">
        <v>53</v>
      </c>
      <c r="O146" s="44"/>
      <c r="P146" s="217">
        <f>O146*H146</f>
        <v>0</v>
      </c>
      <c r="Q146" s="217">
        <v>0</v>
      </c>
      <c r="R146" s="217">
        <f>Q146*H146</f>
        <v>0</v>
      </c>
      <c r="S146" s="217">
        <v>0</v>
      </c>
      <c r="T146" s="218">
        <f>S146*H146</f>
        <v>0</v>
      </c>
      <c r="AR146" s="25" t="s">
        <v>128</v>
      </c>
      <c r="AT146" s="25" t="s">
        <v>252</v>
      </c>
      <c r="AU146" s="25" t="s">
        <v>92</v>
      </c>
      <c r="AY146" s="25" t="s">
        <v>250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5" t="s">
        <v>45</v>
      </c>
      <c r="BK146" s="219">
        <f>ROUND(I146*H146,2)</f>
        <v>0</v>
      </c>
      <c r="BL146" s="25" t="s">
        <v>128</v>
      </c>
      <c r="BM146" s="25" t="s">
        <v>1164</v>
      </c>
    </row>
    <row r="147" spans="2:65" s="12" customFormat="1">
      <c r="B147" s="220"/>
      <c r="C147" s="221"/>
      <c r="D147" s="222" t="s">
        <v>257</v>
      </c>
      <c r="E147" s="223" t="s">
        <v>81</v>
      </c>
      <c r="F147" s="224" t="s">
        <v>1156</v>
      </c>
      <c r="G147" s="221"/>
      <c r="H147" s="225" t="s">
        <v>81</v>
      </c>
      <c r="I147" s="226"/>
      <c r="J147" s="221"/>
      <c r="K147" s="221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257</v>
      </c>
      <c r="AU147" s="231" t="s">
        <v>92</v>
      </c>
      <c r="AV147" s="12" t="s">
        <v>45</v>
      </c>
      <c r="AW147" s="12" t="s">
        <v>44</v>
      </c>
      <c r="AX147" s="12" t="s">
        <v>83</v>
      </c>
      <c r="AY147" s="231" t="s">
        <v>250</v>
      </c>
    </row>
    <row r="148" spans="2:65" s="13" customFormat="1">
      <c r="B148" s="232"/>
      <c r="C148" s="233"/>
      <c r="D148" s="256" t="s">
        <v>257</v>
      </c>
      <c r="E148" s="269" t="s">
        <v>81</v>
      </c>
      <c r="F148" s="270" t="s">
        <v>1165</v>
      </c>
      <c r="G148" s="233"/>
      <c r="H148" s="271">
        <v>5.7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257</v>
      </c>
      <c r="AU148" s="242" t="s">
        <v>92</v>
      </c>
      <c r="AV148" s="13" t="s">
        <v>92</v>
      </c>
      <c r="AW148" s="13" t="s">
        <v>44</v>
      </c>
      <c r="AX148" s="13" t="s">
        <v>45</v>
      </c>
      <c r="AY148" s="242" t="s">
        <v>250</v>
      </c>
    </row>
    <row r="149" spans="2:65" s="1" customFormat="1" ht="22.5" customHeight="1">
      <c r="B149" s="43"/>
      <c r="C149" s="208" t="s">
        <v>10</v>
      </c>
      <c r="D149" s="208" t="s">
        <v>252</v>
      </c>
      <c r="E149" s="209" t="s">
        <v>1166</v>
      </c>
      <c r="F149" s="210" t="s">
        <v>1167</v>
      </c>
      <c r="G149" s="211" t="s">
        <v>276</v>
      </c>
      <c r="H149" s="212">
        <v>62.280999999999999</v>
      </c>
      <c r="I149" s="213"/>
      <c r="J149" s="214">
        <f>ROUND(I149*H149,2)</f>
        <v>0</v>
      </c>
      <c r="K149" s="210" t="s">
        <v>277</v>
      </c>
      <c r="L149" s="63"/>
      <c r="M149" s="215" t="s">
        <v>81</v>
      </c>
      <c r="N149" s="216" t="s">
        <v>53</v>
      </c>
      <c r="O149" s="44"/>
      <c r="P149" s="217">
        <f>O149*H149</f>
        <v>0</v>
      </c>
      <c r="Q149" s="217">
        <v>0</v>
      </c>
      <c r="R149" s="217">
        <f>Q149*H149</f>
        <v>0</v>
      </c>
      <c r="S149" s="217">
        <v>0</v>
      </c>
      <c r="T149" s="218">
        <f>S149*H149</f>
        <v>0</v>
      </c>
      <c r="AR149" s="25" t="s">
        <v>128</v>
      </c>
      <c r="AT149" s="25" t="s">
        <v>252</v>
      </c>
      <c r="AU149" s="25" t="s">
        <v>92</v>
      </c>
      <c r="AY149" s="25" t="s">
        <v>250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5" t="s">
        <v>45</v>
      </c>
      <c r="BK149" s="219">
        <f>ROUND(I149*H149,2)</f>
        <v>0</v>
      </c>
      <c r="BL149" s="25" t="s">
        <v>128</v>
      </c>
      <c r="BM149" s="25" t="s">
        <v>1168</v>
      </c>
    </row>
    <row r="150" spans="2:65" s="12" customFormat="1">
      <c r="B150" s="220"/>
      <c r="C150" s="221"/>
      <c r="D150" s="222" t="s">
        <v>257</v>
      </c>
      <c r="E150" s="223" t="s">
        <v>81</v>
      </c>
      <c r="F150" s="224" t="s">
        <v>1169</v>
      </c>
      <c r="G150" s="221"/>
      <c r="H150" s="225" t="s">
        <v>81</v>
      </c>
      <c r="I150" s="226"/>
      <c r="J150" s="221"/>
      <c r="K150" s="221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257</v>
      </c>
      <c r="AU150" s="231" t="s">
        <v>92</v>
      </c>
      <c r="AV150" s="12" t="s">
        <v>45</v>
      </c>
      <c r="AW150" s="12" t="s">
        <v>44</v>
      </c>
      <c r="AX150" s="12" t="s">
        <v>83</v>
      </c>
      <c r="AY150" s="231" t="s">
        <v>250</v>
      </c>
    </row>
    <row r="151" spans="2:65" s="12" customFormat="1">
      <c r="B151" s="220"/>
      <c r="C151" s="221"/>
      <c r="D151" s="222" t="s">
        <v>257</v>
      </c>
      <c r="E151" s="223" t="s">
        <v>81</v>
      </c>
      <c r="F151" s="224" t="s">
        <v>1170</v>
      </c>
      <c r="G151" s="221"/>
      <c r="H151" s="225" t="s">
        <v>81</v>
      </c>
      <c r="I151" s="226"/>
      <c r="J151" s="221"/>
      <c r="K151" s="221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257</v>
      </c>
      <c r="AU151" s="231" t="s">
        <v>92</v>
      </c>
      <c r="AV151" s="12" t="s">
        <v>45</v>
      </c>
      <c r="AW151" s="12" t="s">
        <v>44</v>
      </c>
      <c r="AX151" s="12" t="s">
        <v>83</v>
      </c>
      <c r="AY151" s="231" t="s">
        <v>250</v>
      </c>
    </row>
    <row r="152" spans="2:65" s="13" customFormat="1">
      <c r="B152" s="232"/>
      <c r="C152" s="233"/>
      <c r="D152" s="256" t="s">
        <v>257</v>
      </c>
      <c r="E152" s="269" t="s">
        <v>81</v>
      </c>
      <c r="F152" s="270" t="s">
        <v>1171</v>
      </c>
      <c r="G152" s="233"/>
      <c r="H152" s="271">
        <v>62.280999999999999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AT152" s="242" t="s">
        <v>257</v>
      </c>
      <c r="AU152" s="242" t="s">
        <v>92</v>
      </c>
      <c r="AV152" s="13" t="s">
        <v>92</v>
      </c>
      <c r="AW152" s="13" t="s">
        <v>44</v>
      </c>
      <c r="AX152" s="13" t="s">
        <v>45</v>
      </c>
      <c r="AY152" s="242" t="s">
        <v>250</v>
      </c>
    </row>
    <row r="153" spans="2:65" s="1" customFormat="1" ht="22.5" customHeight="1">
      <c r="B153" s="43"/>
      <c r="C153" s="208" t="s">
        <v>406</v>
      </c>
      <c r="D153" s="208" t="s">
        <v>252</v>
      </c>
      <c r="E153" s="209" t="s">
        <v>1172</v>
      </c>
      <c r="F153" s="210" t="s">
        <v>1173</v>
      </c>
      <c r="G153" s="211" t="s">
        <v>276</v>
      </c>
      <c r="H153" s="212">
        <v>31.140999999999998</v>
      </c>
      <c r="I153" s="213"/>
      <c r="J153" s="214">
        <f>ROUND(I153*H153,2)</f>
        <v>0</v>
      </c>
      <c r="K153" s="210" t="s">
        <v>277</v>
      </c>
      <c r="L153" s="63"/>
      <c r="M153" s="215" t="s">
        <v>81</v>
      </c>
      <c r="N153" s="216" t="s">
        <v>53</v>
      </c>
      <c r="O153" s="44"/>
      <c r="P153" s="217">
        <f>O153*H153</f>
        <v>0</v>
      </c>
      <c r="Q153" s="217">
        <v>0</v>
      </c>
      <c r="R153" s="217">
        <f>Q153*H153</f>
        <v>0</v>
      </c>
      <c r="S153" s="217">
        <v>0</v>
      </c>
      <c r="T153" s="218">
        <f>S153*H153</f>
        <v>0</v>
      </c>
      <c r="AR153" s="25" t="s">
        <v>128</v>
      </c>
      <c r="AT153" s="25" t="s">
        <v>252</v>
      </c>
      <c r="AU153" s="25" t="s">
        <v>92</v>
      </c>
      <c r="AY153" s="25" t="s">
        <v>250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5" t="s">
        <v>45</v>
      </c>
      <c r="BK153" s="219">
        <f>ROUND(I153*H153,2)</f>
        <v>0</v>
      </c>
      <c r="BL153" s="25" t="s">
        <v>128</v>
      </c>
      <c r="BM153" s="25" t="s">
        <v>1174</v>
      </c>
    </row>
    <row r="154" spans="2:65" s="12" customFormat="1">
      <c r="B154" s="220"/>
      <c r="C154" s="221"/>
      <c r="D154" s="222" t="s">
        <v>257</v>
      </c>
      <c r="E154" s="223" t="s">
        <v>81</v>
      </c>
      <c r="F154" s="224" t="s">
        <v>1169</v>
      </c>
      <c r="G154" s="221"/>
      <c r="H154" s="225" t="s">
        <v>81</v>
      </c>
      <c r="I154" s="226"/>
      <c r="J154" s="221"/>
      <c r="K154" s="221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257</v>
      </c>
      <c r="AU154" s="231" t="s">
        <v>92</v>
      </c>
      <c r="AV154" s="12" t="s">
        <v>45</v>
      </c>
      <c r="AW154" s="12" t="s">
        <v>44</v>
      </c>
      <c r="AX154" s="12" t="s">
        <v>83</v>
      </c>
      <c r="AY154" s="231" t="s">
        <v>250</v>
      </c>
    </row>
    <row r="155" spans="2:65" s="13" customFormat="1">
      <c r="B155" s="232"/>
      <c r="C155" s="233"/>
      <c r="D155" s="256" t="s">
        <v>257</v>
      </c>
      <c r="E155" s="269" t="s">
        <v>81</v>
      </c>
      <c r="F155" s="270" t="s">
        <v>1175</v>
      </c>
      <c r="G155" s="233"/>
      <c r="H155" s="271">
        <v>31.140999999999998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257</v>
      </c>
      <c r="AU155" s="242" t="s">
        <v>92</v>
      </c>
      <c r="AV155" s="13" t="s">
        <v>92</v>
      </c>
      <c r="AW155" s="13" t="s">
        <v>44</v>
      </c>
      <c r="AX155" s="13" t="s">
        <v>45</v>
      </c>
      <c r="AY155" s="242" t="s">
        <v>250</v>
      </c>
    </row>
    <row r="156" spans="2:65" s="1" customFormat="1" ht="31.5" customHeight="1">
      <c r="B156" s="43"/>
      <c r="C156" s="208" t="s">
        <v>411</v>
      </c>
      <c r="D156" s="208" t="s">
        <v>252</v>
      </c>
      <c r="E156" s="209" t="s">
        <v>1176</v>
      </c>
      <c r="F156" s="210" t="s">
        <v>1177</v>
      </c>
      <c r="G156" s="211" t="s">
        <v>276</v>
      </c>
      <c r="H156" s="212">
        <v>1.2569999999999999</v>
      </c>
      <c r="I156" s="213"/>
      <c r="J156" s="214">
        <f>ROUND(I156*H156,2)</f>
        <v>0</v>
      </c>
      <c r="K156" s="210" t="s">
        <v>277</v>
      </c>
      <c r="L156" s="63"/>
      <c r="M156" s="215" t="s">
        <v>81</v>
      </c>
      <c r="N156" s="216" t="s">
        <v>53</v>
      </c>
      <c r="O156" s="44"/>
      <c r="P156" s="217">
        <f>O156*H156</f>
        <v>0</v>
      </c>
      <c r="Q156" s="217">
        <v>0</v>
      </c>
      <c r="R156" s="217">
        <f>Q156*H156</f>
        <v>0</v>
      </c>
      <c r="S156" s="217">
        <v>0</v>
      </c>
      <c r="T156" s="218">
        <f>S156*H156</f>
        <v>0</v>
      </c>
      <c r="AR156" s="25" t="s">
        <v>128</v>
      </c>
      <c r="AT156" s="25" t="s">
        <v>252</v>
      </c>
      <c r="AU156" s="25" t="s">
        <v>92</v>
      </c>
      <c r="AY156" s="25" t="s">
        <v>250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5" t="s">
        <v>45</v>
      </c>
      <c r="BK156" s="219">
        <f>ROUND(I156*H156,2)</f>
        <v>0</v>
      </c>
      <c r="BL156" s="25" t="s">
        <v>128</v>
      </c>
      <c r="BM156" s="25" t="s">
        <v>1178</v>
      </c>
    </row>
    <row r="157" spans="2:65" s="12" customFormat="1">
      <c r="B157" s="220"/>
      <c r="C157" s="221"/>
      <c r="D157" s="222" t="s">
        <v>257</v>
      </c>
      <c r="E157" s="223" t="s">
        <v>81</v>
      </c>
      <c r="F157" s="224" t="s">
        <v>1179</v>
      </c>
      <c r="G157" s="221"/>
      <c r="H157" s="225" t="s">
        <v>81</v>
      </c>
      <c r="I157" s="226"/>
      <c r="J157" s="221"/>
      <c r="K157" s="221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257</v>
      </c>
      <c r="AU157" s="231" t="s">
        <v>92</v>
      </c>
      <c r="AV157" s="12" t="s">
        <v>45</v>
      </c>
      <c r="AW157" s="12" t="s">
        <v>44</v>
      </c>
      <c r="AX157" s="12" t="s">
        <v>83</v>
      </c>
      <c r="AY157" s="231" t="s">
        <v>250</v>
      </c>
    </row>
    <row r="158" spans="2:65" s="12" customFormat="1">
      <c r="B158" s="220"/>
      <c r="C158" s="221"/>
      <c r="D158" s="222" t="s">
        <v>257</v>
      </c>
      <c r="E158" s="223" t="s">
        <v>81</v>
      </c>
      <c r="F158" s="224" t="s">
        <v>1180</v>
      </c>
      <c r="G158" s="221"/>
      <c r="H158" s="225" t="s">
        <v>81</v>
      </c>
      <c r="I158" s="226"/>
      <c r="J158" s="221"/>
      <c r="K158" s="221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257</v>
      </c>
      <c r="AU158" s="231" t="s">
        <v>92</v>
      </c>
      <c r="AV158" s="12" t="s">
        <v>45</v>
      </c>
      <c r="AW158" s="12" t="s">
        <v>44</v>
      </c>
      <c r="AX158" s="12" t="s">
        <v>83</v>
      </c>
      <c r="AY158" s="231" t="s">
        <v>250</v>
      </c>
    </row>
    <row r="159" spans="2:65" s="13" customFormat="1">
      <c r="B159" s="232"/>
      <c r="C159" s="233"/>
      <c r="D159" s="256" t="s">
        <v>257</v>
      </c>
      <c r="E159" s="269" t="s">
        <v>81</v>
      </c>
      <c r="F159" s="270" t="s">
        <v>1181</v>
      </c>
      <c r="G159" s="233"/>
      <c r="H159" s="271">
        <v>1.2569999999999999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257</v>
      </c>
      <c r="AU159" s="242" t="s">
        <v>92</v>
      </c>
      <c r="AV159" s="13" t="s">
        <v>92</v>
      </c>
      <c r="AW159" s="13" t="s">
        <v>44</v>
      </c>
      <c r="AX159" s="13" t="s">
        <v>45</v>
      </c>
      <c r="AY159" s="242" t="s">
        <v>250</v>
      </c>
    </row>
    <row r="160" spans="2:65" s="1" customFormat="1" ht="22.5" customHeight="1">
      <c r="B160" s="43"/>
      <c r="C160" s="208" t="s">
        <v>386</v>
      </c>
      <c r="D160" s="208" t="s">
        <v>252</v>
      </c>
      <c r="E160" s="209" t="s">
        <v>392</v>
      </c>
      <c r="F160" s="210" t="s">
        <v>393</v>
      </c>
      <c r="G160" s="211" t="s">
        <v>276</v>
      </c>
      <c r="H160" s="212">
        <v>16.2</v>
      </c>
      <c r="I160" s="213"/>
      <c r="J160" s="214">
        <f>ROUND(I160*H160,2)</f>
        <v>0</v>
      </c>
      <c r="K160" s="210" t="s">
        <v>277</v>
      </c>
      <c r="L160" s="63"/>
      <c r="M160" s="215" t="s">
        <v>81</v>
      </c>
      <c r="N160" s="216" t="s">
        <v>53</v>
      </c>
      <c r="O160" s="44"/>
      <c r="P160" s="217">
        <f>O160*H160</f>
        <v>0</v>
      </c>
      <c r="Q160" s="217">
        <v>0</v>
      </c>
      <c r="R160" s="217">
        <f>Q160*H160</f>
        <v>0</v>
      </c>
      <c r="S160" s="217">
        <v>0</v>
      </c>
      <c r="T160" s="218">
        <f>S160*H160</f>
        <v>0</v>
      </c>
      <c r="AR160" s="25" t="s">
        <v>128</v>
      </c>
      <c r="AT160" s="25" t="s">
        <v>252</v>
      </c>
      <c r="AU160" s="25" t="s">
        <v>92</v>
      </c>
      <c r="AY160" s="25" t="s">
        <v>250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5" t="s">
        <v>45</v>
      </c>
      <c r="BK160" s="219">
        <f>ROUND(I160*H160,2)</f>
        <v>0</v>
      </c>
      <c r="BL160" s="25" t="s">
        <v>128</v>
      </c>
      <c r="BM160" s="25" t="s">
        <v>1182</v>
      </c>
    </row>
    <row r="161" spans="2:65" s="12" customFormat="1">
      <c r="B161" s="220"/>
      <c r="C161" s="221"/>
      <c r="D161" s="222" t="s">
        <v>257</v>
      </c>
      <c r="E161" s="223" t="s">
        <v>81</v>
      </c>
      <c r="F161" s="224" t="s">
        <v>1183</v>
      </c>
      <c r="G161" s="221"/>
      <c r="H161" s="225" t="s">
        <v>81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257</v>
      </c>
      <c r="AU161" s="231" t="s">
        <v>92</v>
      </c>
      <c r="AV161" s="12" t="s">
        <v>45</v>
      </c>
      <c r="AW161" s="12" t="s">
        <v>44</v>
      </c>
      <c r="AX161" s="12" t="s">
        <v>83</v>
      </c>
      <c r="AY161" s="231" t="s">
        <v>250</v>
      </c>
    </row>
    <row r="162" spans="2:65" s="12" customFormat="1">
      <c r="B162" s="220"/>
      <c r="C162" s="221"/>
      <c r="D162" s="222" t="s">
        <v>257</v>
      </c>
      <c r="E162" s="223" t="s">
        <v>81</v>
      </c>
      <c r="F162" s="224" t="s">
        <v>1127</v>
      </c>
      <c r="G162" s="221"/>
      <c r="H162" s="225" t="s">
        <v>81</v>
      </c>
      <c r="I162" s="226"/>
      <c r="J162" s="221"/>
      <c r="K162" s="221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257</v>
      </c>
      <c r="AU162" s="231" t="s">
        <v>92</v>
      </c>
      <c r="AV162" s="12" t="s">
        <v>45</v>
      </c>
      <c r="AW162" s="12" t="s">
        <v>44</v>
      </c>
      <c r="AX162" s="12" t="s">
        <v>83</v>
      </c>
      <c r="AY162" s="231" t="s">
        <v>250</v>
      </c>
    </row>
    <row r="163" spans="2:65" s="12" customFormat="1">
      <c r="B163" s="220"/>
      <c r="C163" s="221"/>
      <c r="D163" s="222" t="s">
        <v>257</v>
      </c>
      <c r="E163" s="223" t="s">
        <v>81</v>
      </c>
      <c r="F163" s="224" t="s">
        <v>1184</v>
      </c>
      <c r="G163" s="221"/>
      <c r="H163" s="225" t="s">
        <v>81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257</v>
      </c>
      <c r="AU163" s="231" t="s">
        <v>92</v>
      </c>
      <c r="AV163" s="12" t="s">
        <v>45</v>
      </c>
      <c r="AW163" s="12" t="s">
        <v>44</v>
      </c>
      <c r="AX163" s="12" t="s">
        <v>83</v>
      </c>
      <c r="AY163" s="231" t="s">
        <v>250</v>
      </c>
    </row>
    <row r="164" spans="2:65" s="13" customFormat="1">
      <c r="B164" s="232"/>
      <c r="C164" s="233"/>
      <c r="D164" s="256" t="s">
        <v>257</v>
      </c>
      <c r="E164" s="269" t="s">
        <v>81</v>
      </c>
      <c r="F164" s="270" t="s">
        <v>1129</v>
      </c>
      <c r="G164" s="233"/>
      <c r="H164" s="271">
        <v>16.2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257</v>
      </c>
      <c r="AU164" s="242" t="s">
        <v>92</v>
      </c>
      <c r="AV164" s="13" t="s">
        <v>92</v>
      </c>
      <c r="AW164" s="13" t="s">
        <v>44</v>
      </c>
      <c r="AX164" s="13" t="s">
        <v>45</v>
      </c>
      <c r="AY164" s="242" t="s">
        <v>250</v>
      </c>
    </row>
    <row r="165" spans="2:65" s="1" customFormat="1" ht="22.5" customHeight="1">
      <c r="B165" s="43"/>
      <c r="C165" s="208" t="s">
        <v>420</v>
      </c>
      <c r="D165" s="208" t="s">
        <v>252</v>
      </c>
      <c r="E165" s="209" t="s">
        <v>412</v>
      </c>
      <c r="F165" s="210" t="s">
        <v>413</v>
      </c>
      <c r="G165" s="211" t="s">
        <v>276</v>
      </c>
      <c r="H165" s="212">
        <v>110.24299999999999</v>
      </c>
      <c r="I165" s="213"/>
      <c r="J165" s="214">
        <f>ROUND(I165*H165,2)</f>
        <v>0</v>
      </c>
      <c r="K165" s="210" t="s">
        <v>277</v>
      </c>
      <c r="L165" s="63"/>
      <c r="M165" s="215" t="s">
        <v>81</v>
      </c>
      <c r="N165" s="216" t="s">
        <v>53</v>
      </c>
      <c r="O165" s="44"/>
      <c r="P165" s="217">
        <f>O165*H165</f>
        <v>0</v>
      </c>
      <c r="Q165" s="217">
        <v>0</v>
      </c>
      <c r="R165" s="217">
        <f>Q165*H165</f>
        <v>0</v>
      </c>
      <c r="S165" s="217">
        <v>0</v>
      </c>
      <c r="T165" s="218">
        <f>S165*H165</f>
        <v>0</v>
      </c>
      <c r="AR165" s="25" t="s">
        <v>128</v>
      </c>
      <c r="AT165" s="25" t="s">
        <v>252</v>
      </c>
      <c r="AU165" s="25" t="s">
        <v>92</v>
      </c>
      <c r="AY165" s="25" t="s">
        <v>250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5" t="s">
        <v>45</v>
      </c>
      <c r="BK165" s="219">
        <f>ROUND(I165*H165,2)</f>
        <v>0</v>
      </c>
      <c r="BL165" s="25" t="s">
        <v>128</v>
      </c>
      <c r="BM165" s="25" t="s">
        <v>1185</v>
      </c>
    </row>
    <row r="166" spans="2:65" s="12" customFormat="1">
      <c r="B166" s="220"/>
      <c r="C166" s="221"/>
      <c r="D166" s="222" t="s">
        <v>257</v>
      </c>
      <c r="E166" s="223" t="s">
        <v>81</v>
      </c>
      <c r="F166" s="224" t="s">
        <v>1186</v>
      </c>
      <c r="G166" s="221"/>
      <c r="H166" s="225" t="s">
        <v>81</v>
      </c>
      <c r="I166" s="226"/>
      <c r="J166" s="221"/>
      <c r="K166" s="221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257</v>
      </c>
      <c r="AU166" s="231" t="s">
        <v>92</v>
      </c>
      <c r="AV166" s="12" t="s">
        <v>45</v>
      </c>
      <c r="AW166" s="12" t="s">
        <v>44</v>
      </c>
      <c r="AX166" s="12" t="s">
        <v>83</v>
      </c>
      <c r="AY166" s="231" t="s">
        <v>250</v>
      </c>
    </row>
    <row r="167" spans="2:65" s="14" customFormat="1">
      <c r="B167" s="243"/>
      <c r="C167" s="244"/>
      <c r="D167" s="222" t="s">
        <v>257</v>
      </c>
      <c r="E167" s="245" t="s">
        <v>81</v>
      </c>
      <c r="F167" s="246" t="s">
        <v>272</v>
      </c>
      <c r="G167" s="244"/>
      <c r="H167" s="247">
        <v>0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AT167" s="253" t="s">
        <v>257</v>
      </c>
      <c r="AU167" s="253" t="s">
        <v>92</v>
      </c>
      <c r="AV167" s="14" t="s">
        <v>100</v>
      </c>
      <c r="AW167" s="14" t="s">
        <v>44</v>
      </c>
      <c r="AX167" s="14" t="s">
        <v>83</v>
      </c>
      <c r="AY167" s="253" t="s">
        <v>250</v>
      </c>
    </row>
    <row r="168" spans="2:65" s="12" customFormat="1">
      <c r="B168" s="220"/>
      <c r="C168" s="221"/>
      <c r="D168" s="222" t="s">
        <v>257</v>
      </c>
      <c r="E168" s="223" t="s">
        <v>81</v>
      </c>
      <c r="F168" s="224" t="s">
        <v>1133</v>
      </c>
      <c r="G168" s="221"/>
      <c r="H168" s="225" t="s">
        <v>81</v>
      </c>
      <c r="I168" s="226"/>
      <c r="J168" s="221"/>
      <c r="K168" s="221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257</v>
      </c>
      <c r="AU168" s="231" t="s">
        <v>92</v>
      </c>
      <c r="AV168" s="12" t="s">
        <v>45</v>
      </c>
      <c r="AW168" s="12" t="s">
        <v>44</v>
      </c>
      <c r="AX168" s="12" t="s">
        <v>83</v>
      </c>
      <c r="AY168" s="231" t="s">
        <v>250</v>
      </c>
    </row>
    <row r="169" spans="2:65" s="13" customFormat="1">
      <c r="B169" s="232"/>
      <c r="C169" s="233"/>
      <c r="D169" s="222" t="s">
        <v>257</v>
      </c>
      <c r="E169" s="234" t="s">
        <v>81</v>
      </c>
      <c r="F169" s="235" t="s">
        <v>1187</v>
      </c>
      <c r="G169" s="233"/>
      <c r="H169" s="236">
        <v>7.74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257</v>
      </c>
      <c r="AU169" s="242" t="s">
        <v>92</v>
      </c>
      <c r="AV169" s="13" t="s">
        <v>92</v>
      </c>
      <c r="AW169" s="13" t="s">
        <v>44</v>
      </c>
      <c r="AX169" s="13" t="s">
        <v>83</v>
      </c>
      <c r="AY169" s="242" t="s">
        <v>250</v>
      </c>
    </row>
    <row r="170" spans="2:65" s="12" customFormat="1">
      <c r="B170" s="220"/>
      <c r="C170" s="221"/>
      <c r="D170" s="222" t="s">
        <v>257</v>
      </c>
      <c r="E170" s="223" t="s">
        <v>81</v>
      </c>
      <c r="F170" s="224" t="s">
        <v>1143</v>
      </c>
      <c r="G170" s="221"/>
      <c r="H170" s="225" t="s">
        <v>81</v>
      </c>
      <c r="I170" s="226"/>
      <c r="J170" s="221"/>
      <c r="K170" s="221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257</v>
      </c>
      <c r="AU170" s="231" t="s">
        <v>92</v>
      </c>
      <c r="AV170" s="12" t="s">
        <v>45</v>
      </c>
      <c r="AW170" s="12" t="s">
        <v>44</v>
      </c>
      <c r="AX170" s="12" t="s">
        <v>83</v>
      </c>
      <c r="AY170" s="231" t="s">
        <v>250</v>
      </c>
    </row>
    <row r="171" spans="2:65" s="13" customFormat="1">
      <c r="B171" s="232"/>
      <c r="C171" s="233"/>
      <c r="D171" s="222" t="s">
        <v>257</v>
      </c>
      <c r="E171" s="234" t="s">
        <v>81</v>
      </c>
      <c r="F171" s="235" t="s">
        <v>1188</v>
      </c>
      <c r="G171" s="233"/>
      <c r="H171" s="236">
        <v>22.218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257</v>
      </c>
      <c r="AU171" s="242" t="s">
        <v>92</v>
      </c>
      <c r="AV171" s="13" t="s">
        <v>92</v>
      </c>
      <c r="AW171" s="13" t="s">
        <v>44</v>
      </c>
      <c r="AX171" s="13" t="s">
        <v>83</v>
      </c>
      <c r="AY171" s="242" t="s">
        <v>250</v>
      </c>
    </row>
    <row r="172" spans="2:65" s="12" customFormat="1">
      <c r="B172" s="220"/>
      <c r="C172" s="221"/>
      <c r="D172" s="222" t="s">
        <v>257</v>
      </c>
      <c r="E172" s="223" t="s">
        <v>81</v>
      </c>
      <c r="F172" s="224" t="s">
        <v>1169</v>
      </c>
      <c r="G172" s="221"/>
      <c r="H172" s="225" t="s">
        <v>81</v>
      </c>
      <c r="I172" s="226"/>
      <c r="J172" s="221"/>
      <c r="K172" s="221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257</v>
      </c>
      <c r="AU172" s="231" t="s">
        <v>92</v>
      </c>
      <c r="AV172" s="12" t="s">
        <v>45</v>
      </c>
      <c r="AW172" s="12" t="s">
        <v>44</v>
      </c>
      <c r="AX172" s="12" t="s">
        <v>83</v>
      </c>
      <c r="AY172" s="231" t="s">
        <v>250</v>
      </c>
    </row>
    <row r="173" spans="2:65" s="13" customFormat="1">
      <c r="B173" s="232"/>
      <c r="C173" s="233"/>
      <c r="D173" s="222" t="s">
        <v>257</v>
      </c>
      <c r="E173" s="234" t="s">
        <v>81</v>
      </c>
      <c r="F173" s="235" t="s">
        <v>1189</v>
      </c>
      <c r="G173" s="233"/>
      <c r="H173" s="236">
        <v>62.280999999999999</v>
      </c>
      <c r="I173" s="237"/>
      <c r="J173" s="233"/>
      <c r="K173" s="233"/>
      <c r="L173" s="238"/>
      <c r="M173" s="239"/>
      <c r="N173" s="240"/>
      <c r="O173" s="240"/>
      <c r="P173" s="240"/>
      <c r="Q173" s="240"/>
      <c r="R173" s="240"/>
      <c r="S173" s="240"/>
      <c r="T173" s="241"/>
      <c r="AT173" s="242" t="s">
        <v>257</v>
      </c>
      <c r="AU173" s="242" t="s">
        <v>92</v>
      </c>
      <c r="AV173" s="13" t="s">
        <v>92</v>
      </c>
      <c r="AW173" s="13" t="s">
        <v>44</v>
      </c>
      <c r="AX173" s="13" t="s">
        <v>83</v>
      </c>
      <c r="AY173" s="242" t="s">
        <v>250</v>
      </c>
    </row>
    <row r="174" spans="2:65" s="12" customFormat="1">
      <c r="B174" s="220"/>
      <c r="C174" s="221"/>
      <c r="D174" s="222" t="s">
        <v>257</v>
      </c>
      <c r="E174" s="223" t="s">
        <v>81</v>
      </c>
      <c r="F174" s="224" t="s">
        <v>1156</v>
      </c>
      <c r="G174" s="221"/>
      <c r="H174" s="225" t="s">
        <v>81</v>
      </c>
      <c r="I174" s="226"/>
      <c r="J174" s="221"/>
      <c r="K174" s="221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257</v>
      </c>
      <c r="AU174" s="231" t="s">
        <v>92</v>
      </c>
      <c r="AV174" s="12" t="s">
        <v>45</v>
      </c>
      <c r="AW174" s="12" t="s">
        <v>44</v>
      </c>
      <c r="AX174" s="12" t="s">
        <v>83</v>
      </c>
      <c r="AY174" s="231" t="s">
        <v>250</v>
      </c>
    </row>
    <row r="175" spans="2:65" s="13" customFormat="1">
      <c r="B175" s="232"/>
      <c r="C175" s="233"/>
      <c r="D175" s="222" t="s">
        <v>257</v>
      </c>
      <c r="E175" s="234" t="s">
        <v>81</v>
      </c>
      <c r="F175" s="235" t="s">
        <v>1190</v>
      </c>
      <c r="G175" s="233"/>
      <c r="H175" s="236">
        <v>11.4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AT175" s="242" t="s">
        <v>257</v>
      </c>
      <c r="AU175" s="242" t="s">
        <v>92</v>
      </c>
      <c r="AV175" s="13" t="s">
        <v>92</v>
      </c>
      <c r="AW175" s="13" t="s">
        <v>44</v>
      </c>
      <c r="AX175" s="13" t="s">
        <v>83</v>
      </c>
      <c r="AY175" s="242" t="s">
        <v>250</v>
      </c>
    </row>
    <row r="176" spans="2:65" s="12" customFormat="1">
      <c r="B176" s="220"/>
      <c r="C176" s="221"/>
      <c r="D176" s="222" t="s">
        <v>257</v>
      </c>
      <c r="E176" s="223" t="s">
        <v>81</v>
      </c>
      <c r="F176" s="224" t="s">
        <v>1179</v>
      </c>
      <c r="G176" s="221"/>
      <c r="H176" s="225" t="s">
        <v>81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257</v>
      </c>
      <c r="AU176" s="231" t="s">
        <v>92</v>
      </c>
      <c r="AV176" s="12" t="s">
        <v>45</v>
      </c>
      <c r="AW176" s="12" t="s">
        <v>44</v>
      </c>
      <c r="AX176" s="12" t="s">
        <v>83</v>
      </c>
      <c r="AY176" s="231" t="s">
        <v>250</v>
      </c>
    </row>
    <row r="177" spans="2:65" s="13" customFormat="1">
      <c r="B177" s="232"/>
      <c r="C177" s="233"/>
      <c r="D177" s="222" t="s">
        <v>257</v>
      </c>
      <c r="E177" s="234" t="s">
        <v>81</v>
      </c>
      <c r="F177" s="235" t="s">
        <v>1191</v>
      </c>
      <c r="G177" s="233"/>
      <c r="H177" s="236">
        <v>0.80400000000000005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257</v>
      </c>
      <c r="AU177" s="242" t="s">
        <v>92</v>
      </c>
      <c r="AV177" s="13" t="s">
        <v>92</v>
      </c>
      <c r="AW177" s="13" t="s">
        <v>44</v>
      </c>
      <c r="AX177" s="13" t="s">
        <v>83</v>
      </c>
      <c r="AY177" s="242" t="s">
        <v>250</v>
      </c>
    </row>
    <row r="178" spans="2:65" s="14" customFormat="1">
      <c r="B178" s="243"/>
      <c r="C178" s="244"/>
      <c r="D178" s="222" t="s">
        <v>257</v>
      </c>
      <c r="E178" s="245" t="s">
        <v>81</v>
      </c>
      <c r="F178" s="246" t="s">
        <v>272</v>
      </c>
      <c r="G178" s="244"/>
      <c r="H178" s="247">
        <v>104.443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AT178" s="253" t="s">
        <v>257</v>
      </c>
      <c r="AU178" s="253" t="s">
        <v>92</v>
      </c>
      <c r="AV178" s="14" t="s">
        <v>100</v>
      </c>
      <c r="AW178" s="14" t="s">
        <v>44</v>
      </c>
      <c r="AX178" s="14" t="s">
        <v>83</v>
      </c>
      <c r="AY178" s="253" t="s">
        <v>250</v>
      </c>
    </row>
    <row r="179" spans="2:65" s="12" customFormat="1">
      <c r="B179" s="220"/>
      <c r="C179" s="221"/>
      <c r="D179" s="222" t="s">
        <v>257</v>
      </c>
      <c r="E179" s="223" t="s">
        <v>81</v>
      </c>
      <c r="F179" s="224" t="s">
        <v>1192</v>
      </c>
      <c r="G179" s="221"/>
      <c r="H179" s="225" t="s">
        <v>81</v>
      </c>
      <c r="I179" s="226"/>
      <c r="J179" s="221"/>
      <c r="K179" s="221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257</v>
      </c>
      <c r="AU179" s="231" t="s">
        <v>92</v>
      </c>
      <c r="AV179" s="12" t="s">
        <v>45</v>
      </c>
      <c r="AW179" s="12" t="s">
        <v>44</v>
      </c>
      <c r="AX179" s="12" t="s">
        <v>83</v>
      </c>
      <c r="AY179" s="231" t="s">
        <v>250</v>
      </c>
    </row>
    <row r="180" spans="2:65" s="12" customFormat="1">
      <c r="B180" s="220"/>
      <c r="C180" s="221"/>
      <c r="D180" s="222" t="s">
        <v>257</v>
      </c>
      <c r="E180" s="223" t="s">
        <v>81</v>
      </c>
      <c r="F180" s="224" t="s">
        <v>1193</v>
      </c>
      <c r="G180" s="221"/>
      <c r="H180" s="225" t="s">
        <v>81</v>
      </c>
      <c r="I180" s="226"/>
      <c r="J180" s="221"/>
      <c r="K180" s="221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257</v>
      </c>
      <c r="AU180" s="231" t="s">
        <v>92</v>
      </c>
      <c r="AV180" s="12" t="s">
        <v>45</v>
      </c>
      <c r="AW180" s="12" t="s">
        <v>44</v>
      </c>
      <c r="AX180" s="12" t="s">
        <v>83</v>
      </c>
      <c r="AY180" s="231" t="s">
        <v>250</v>
      </c>
    </row>
    <row r="181" spans="2:65" s="13" customFormat="1">
      <c r="B181" s="232"/>
      <c r="C181" s="233"/>
      <c r="D181" s="222" t="s">
        <v>257</v>
      </c>
      <c r="E181" s="234" t="s">
        <v>81</v>
      </c>
      <c r="F181" s="235" t="s">
        <v>1194</v>
      </c>
      <c r="G181" s="233"/>
      <c r="H181" s="236">
        <v>16.2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257</v>
      </c>
      <c r="AU181" s="242" t="s">
        <v>92</v>
      </c>
      <c r="AV181" s="13" t="s">
        <v>92</v>
      </c>
      <c r="AW181" s="13" t="s">
        <v>44</v>
      </c>
      <c r="AX181" s="13" t="s">
        <v>83</v>
      </c>
      <c r="AY181" s="242" t="s">
        <v>250</v>
      </c>
    </row>
    <row r="182" spans="2:65" s="13" customFormat="1">
      <c r="B182" s="232"/>
      <c r="C182" s="233"/>
      <c r="D182" s="222" t="s">
        <v>257</v>
      </c>
      <c r="E182" s="234" t="s">
        <v>81</v>
      </c>
      <c r="F182" s="235" t="s">
        <v>1195</v>
      </c>
      <c r="G182" s="233"/>
      <c r="H182" s="236">
        <v>-10.4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257</v>
      </c>
      <c r="AU182" s="242" t="s">
        <v>92</v>
      </c>
      <c r="AV182" s="13" t="s">
        <v>92</v>
      </c>
      <c r="AW182" s="13" t="s">
        <v>44</v>
      </c>
      <c r="AX182" s="13" t="s">
        <v>83</v>
      </c>
      <c r="AY182" s="242" t="s">
        <v>250</v>
      </c>
    </row>
    <row r="183" spans="2:65" s="14" customFormat="1">
      <c r="B183" s="243"/>
      <c r="C183" s="244"/>
      <c r="D183" s="222" t="s">
        <v>257</v>
      </c>
      <c r="E183" s="245" t="s">
        <v>81</v>
      </c>
      <c r="F183" s="246" t="s">
        <v>1196</v>
      </c>
      <c r="G183" s="244"/>
      <c r="H183" s="247">
        <v>5.8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AT183" s="253" t="s">
        <v>257</v>
      </c>
      <c r="AU183" s="253" t="s">
        <v>92</v>
      </c>
      <c r="AV183" s="14" t="s">
        <v>100</v>
      </c>
      <c r="AW183" s="14" t="s">
        <v>44</v>
      </c>
      <c r="AX183" s="14" t="s">
        <v>83</v>
      </c>
      <c r="AY183" s="253" t="s">
        <v>250</v>
      </c>
    </row>
    <row r="184" spans="2:65" s="15" customFormat="1">
      <c r="B184" s="254"/>
      <c r="C184" s="255"/>
      <c r="D184" s="256" t="s">
        <v>257</v>
      </c>
      <c r="E184" s="257" t="s">
        <v>1078</v>
      </c>
      <c r="F184" s="258" t="s">
        <v>1197</v>
      </c>
      <c r="G184" s="255"/>
      <c r="H184" s="259">
        <v>110.24299999999999</v>
      </c>
      <c r="I184" s="260"/>
      <c r="J184" s="255"/>
      <c r="K184" s="255"/>
      <c r="L184" s="261"/>
      <c r="M184" s="262"/>
      <c r="N184" s="263"/>
      <c r="O184" s="263"/>
      <c r="P184" s="263"/>
      <c r="Q184" s="263"/>
      <c r="R184" s="263"/>
      <c r="S184" s="263"/>
      <c r="T184" s="264"/>
      <c r="AT184" s="265" t="s">
        <v>257</v>
      </c>
      <c r="AU184" s="265" t="s">
        <v>92</v>
      </c>
      <c r="AV184" s="15" t="s">
        <v>128</v>
      </c>
      <c r="AW184" s="15" t="s">
        <v>44</v>
      </c>
      <c r="AX184" s="15" t="s">
        <v>45</v>
      </c>
      <c r="AY184" s="265" t="s">
        <v>250</v>
      </c>
    </row>
    <row r="185" spans="2:65" s="1" customFormat="1" ht="22.5" customHeight="1">
      <c r="B185" s="43"/>
      <c r="C185" s="208" t="s">
        <v>426</v>
      </c>
      <c r="D185" s="208" t="s">
        <v>252</v>
      </c>
      <c r="E185" s="209" t="s">
        <v>965</v>
      </c>
      <c r="F185" s="210" t="s">
        <v>966</v>
      </c>
      <c r="G185" s="211" t="s">
        <v>276</v>
      </c>
      <c r="H185" s="212">
        <v>5.8</v>
      </c>
      <c r="I185" s="213"/>
      <c r="J185" s="214">
        <f>ROUND(I185*H185,2)</f>
        <v>0</v>
      </c>
      <c r="K185" s="210" t="s">
        <v>277</v>
      </c>
      <c r="L185" s="63"/>
      <c r="M185" s="215" t="s">
        <v>81</v>
      </c>
      <c r="N185" s="216" t="s">
        <v>53</v>
      </c>
      <c r="O185" s="44"/>
      <c r="P185" s="217">
        <f>O185*H185</f>
        <v>0</v>
      </c>
      <c r="Q185" s="217">
        <v>0</v>
      </c>
      <c r="R185" s="217">
        <f>Q185*H185</f>
        <v>0</v>
      </c>
      <c r="S185" s="217">
        <v>0</v>
      </c>
      <c r="T185" s="218">
        <f>S185*H185</f>
        <v>0</v>
      </c>
      <c r="AR185" s="25" t="s">
        <v>128</v>
      </c>
      <c r="AT185" s="25" t="s">
        <v>252</v>
      </c>
      <c r="AU185" s="25" t="s">
        <v>92</v>
      </c>
      <c r="AY185" s="25" t="s">
        <v>250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5" t="s">
        <v>45</v>
      </c>
      <c r="BK185" s="219">
        <f>ROUND(I185*H185,2)</f>
        <v>0</v>
      </c>
      <c r="BL185" s="25" t="s">
        <v>128</v>
      </c>
      <c r="BM185" s="25" t="s">
        <v>1198</v>
      </c>
    </row>
    <row r="186" spans="2:65" s="12" customFormat="1">
      <c r="B186" s="220"/>
      <c r="C186" s="221"/>
      <c r="D186" s="222" t="s">
        <v>257</v>
      </c>
      <c r="E186" s="223" t="s">
        <v>81</v>
      </c>
      <c r="F186" s="224" t="s">
        <v>1192</v>
      </c>
      <c r="G186" s="221"/>
      <c r="H186" s="225" t="s">
        <v>81</v>
      </c>
      <c r="I186" s="226"/>
      <c r="J186" s="221"/>
      <c r="K186" s="221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257</v>
      </c>
      <c r="AU186" s="231" t="s">
        <v>92</v>
      </c>
      <c r="AV186" s="12" t="s">
        <v>45</v>
      </c>
      <c r="AW186" s="12" t="s">
        <v>44</v>
      </c>
      <c r="AX186" s="12" t="s">
        <v>83</v>
      </c>
      <c r="AY186" s="231" t="s">
        <v>250</v>
      </c>
    </row>
    <row r="187" spans="2:65" s="12" customFormat="1">
      <c r="B187" s="220"/>
      <c r="C187" s="221"/>
      <c r="D187" s="222" t="s">
        <v>257</v>
      </c>
      <c r="E187" s="223" t="s">
        <v>81</v>
      </c>
      <c r="F187" s="224" t="s">
        <v>1193</v>
      </c>
      <c r="G187" s="221"/>
      <c r="H187" s="225" t="s">
        <v>81</v>
      </c>
      <c r="I187" s="226"/>
      <c r="J187" s="221"/>
      <c r="K187" s="221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257</v>
      </c>
      <c r="AU187" s="231" t="s">
        <v>92</v>
      </c>
      <c r="AV187" s="12" t="s">
        <v>45</v>
      </c>
      <c r="AW187" s="12" t="s">
        <v>44</v>
      </c>
      <c r="AX187" s="12" t="s">
        <v>83</v>
      </c>
      <c r="AY187" s="231" t="s">
        <v>250</v>
      </c>
    </row>
    <row r="188" spans="2:65" s="13" customFormat="1">
      <c r="B188" s="232"/>
      <c r="C188" s="233"/>
      <c r="D188" s="222" t="s">
        <v>257</v>
      </c>
      <c r="E188" s="234" t="s">
        <v>81</v>
      </c>
      <c r="F188" s="235" t="s">
        <v>1194</v>
      </c>
      <c r="G188" s="233"/>
      <c r="H188" s="236">
        <v>16.2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AT188" s="242" t="s">
        <v>257</v>
      </c>
      <c r="AU188" s="242" t="s">
        <v>92</v>
      </c>
      <c r="AV188" s="13" t="s">
        <v>92</v>
      </c>
      <c r="AW188" s="13" t="s">
        <v>44</v>
      </c>
      <c r="AX188" s="13" t="s">
        <v>83</v>
      </c>
      <c r="AY188" s="242" t="s">
        <v>250</v>
      </c>
    </row>
    <row r="189" spans="2:65" s="13" customFormat="1">
      <c r="B189" s="232"/>
      <c r="C189" s="233"/>
      <c r="D189" s="222" t="s">
        <v>257</v>
      </c>
      <c r="E189" s="234" t="s">
        <v>81</v>
      </c>
      <c r="F189" s="235" t="s">
        <v>1195</v>
      </c>
      <c r="G189" s="233"/>
      <c r="H189" s="236">
        <v>-10.4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AT189" s="242" t="s">
        <v>257</v>
      </c>
      <c r="AU189" s="242" t="s">
        <v>92</v>
      </c>
      <c r="AV189" s="13" t="s">
        <v>92</v>
      </c>
      <c r="AW189" s="13" t="s">
        <v>44</v>
      </c>
      <c r="AX189" s="13" t="s">
        <v>83</v>
      </c>
      <c r="AY189" s="242" t="s">
        <v>250</v>
      </c>
    </row>
    <row r="190" spans="2:65" s="14" customFormat="1">
      <c r="B190" s="243"/>
      <c r="C190" s="244"/>
      <c r="D190" s="256" t="s">
        <v>257</v>
      </c>
      <c r="E190" s="266" t="s">
        <v>81</v>
      </c>
      <c r="F190" s="267" t="s">
        <v>1196</v>
      </c>
      <c r="G190" s="244"/>
      <c r="H190" s="268">
        <v>5.8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AT190" s="253" t="s">
        <v>257</v>
      </c>
      <c r="AU190" s="253" t="s">
        <v>92</v>
      </c>
      <c r="AV190" s="14" t="s">
        <v>100</v>
      </c>
      <c r="AW190" s="14" t="s">
        <v>44</v>
      </c>
      <c r="AX190" s="14" t="s">
        <v>45</v>
      </c>
      <c r="AY190" s="253" t="s">
        <v>250</v>
      </c>
    </row>
    <row r="191" spans="2:65" s="1" customFormat="1" ht="22.5" customHeight="1">
      <c r="B191" s="43"/>
      <c r="C191" s="208" t="s">
        <v>9</v>
      </c>
      <c r="D191" s="208" t="s">
        <v>252</v>
      </c>
      <c r="E191" s="209" t="s">
        <v>1199</v>
      </c>
      <c r="F191" s="210" t="s">
        <v>1200</v>
      </c>
      <c r="G191" s="211" t="s">
        <v>276</v>
      </c>
      <c r="H191" s="212">
        <v>11.4</v>
      </c>
      <c r="I191" s="213"/>
      <c r="J191" s="214">
        <f>ROUND(I191*H191,2)</f>
        <v>0</v>
      </c>
      <c r="K191" s="210" t="s">
        <v>277</v>
      </c>
      <c r="L191" s="63"/>
      <c r="M191" s="215" t="s">
        <v>81</v>
      </c>
      <c r="N191" s="216" t="s">
        <v>53</v>
      </c>
      <c r="O191" s="44"/>
      <c r="P191" s="217">
        <f>O191*H191</f>
        <v>0</v>
      </c>
      <c r="Q191" s="217">
        <v>0</v>
      </c>
      <c r="R191" s="217">
        <f>Q191*H191</f>
        <v>0</v>
      </c>
      <c r="S191" s="217">
        <v>0</v>
      </c>
      <c r="T191" s="218">
        <f>S191*H191</f>
        <v>0</v>
      </c>
      <c r="AR191" s="25" t="s">
        <v>128</v>
      </c>
      <c r="AT191" s="25" t="s">
        <v>252</v>
      </c>
      <c r="AU191" s="25" t="s">
        <v>92</v>
      </c>
      <c r="AY191" s="25" t="s">
        <v>250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5" t="s">
        <v>45</v>
      </c>
      <c r="BK191" s="219">
        <f>ROUND(I191*H191,2)</f>
        <v>0</v>
      </c>
      <c r="BL191" s="25" t="s">
        <v>128</v>
      </c>
      <c r="BM191" s="25" t="s">
        <v>1201</v>
      </c>
    </row>
    <row r="192" spans="2:65" s="12" customFormat="1">
      <c r="B192" s="220"/>
      <c r="C192" s="221"/>
      <c r="D192" s="222" t="s">
        <v>257</v>
      </c>
      <c r="E192" s="223" t="s">
        <v>81</v>
      </c>
      <c r="F192" s="224" t="s">
        <v>1156</v>
      </c>
      <c r="G192" s="221"/>
      <c r="H192" s="225" t="s">
        <v>81</v>
      </c>
      <c r="I192" s="226"/>
      <c r="J192" s="221"/>
      <c r="K192" s="221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257</v>
      </c>
      <c r="AU192" s="231" t="s">
        <v>92</v>
      </c>
      <c r="AV192" s="12" t="s">
        <v>45</v>
      </c>
      <c r="AW192" s="12" t="s">
        <v>44</v>
      </c>
      <c r="AX192" s="12" t="s">
        <v>83</v>
      </c>
      <c r="AY192" s="231" t="s">
        <v>250</v>
      </c>
    </row>
    <row r="193" spans="2:65" s="13" customFormat="1">
      <c r="B193" s="232"/>
      <c r="C193" s="233"/>
      <c r="D193" s="256" t="s">
        <v>257</v>
      </c>
      <c r="E193" s="269" t="s">
        <v>81</v>
      </c>
      <c r="F193" s="270" t="s">
        <v>1158</v>
      </c>
      <c r="G193" s="233"/>
      <c r="H193" s="271">
        <v>11.4</v>
      </c>
      <c r="I193" s="237"/>
      <c r="J193" s="233"/>
      <c r="K193" s="233"/>
      <c r="L193" s="238"/>
      <c r="M193" s="239"/>
      <c r="N193" s="240"/>
      <c r="O193" s="240"/>
      <c r="P193" s="240"/>
      <c r="Q193" s="240"/>
      <c r="R193" s="240"/>
      <c r="S193" s="240"/>
      <c r="T193" s="241"/>
      <c r="AT193" s="242" t="s">
        <v>257</v>
      </c>
      <c r="AU193" s="242" t="s">
        <v>92</v>
      </c>
      <c r="AV193" s="13" t="s">
        <v>92</v>
      </c>
      <c r="AW193" s="13" t="s">
        <v>44</v>
      </c>
      <c r="AX193" s="13" t="s">
        <v>45</v>
      </c>
      <c r="AY193" s="242" t="s">
        <v>250</v>
      </c>
    </row>
    <row r="194" spans="2:65" s="1" customFormat="1" ht="22.5" customHeight="1">
      <c r="B194" s="43"/>
      <c r="C194" s="272" t="s">
        <v>436</v>
      </c>
      <c r="D194" s="272" t="s">
        <v>519</v>
      </c>
      <c r="E194" s="273" t="s">
        <v>1202</v>
      </c>
      <c r="F194" s="274" t="s">
        <v>1203</v>
      </c>
      <c r="G194" s="275" t="s">
        <v>634</v>
      </c>
      <c r="H194" s="276">
        <v>25.137</v>
      </c>
      <c r="I194" s="277"/>
      <c r="J194" s="278">
        <f>ROUND(I194*H194,2)</f>
        <v>0</v>
      </c>
      <c r="K194" s="274" t="s">
        <v>81</v>
      </c>
      <c r="L194" s="279"/>
      <c r="M194" s="280" t="s">
        <v>81</v>
      </c>
      <c r="N194" s="281" t="s">
        <v>53</v>
      </c>
      <c r="O194" s="44"/>
      <c r="P194" s="217">
        <f>O194*H194</f>
        <v>0</v>
      </c>
      <c r="Q194" s="217">
        <v>0</v>
      </c>
      <c r="R194" s="217">
        <f>Q194*H194</f>
        <v>0</v>
      </c>
      <c r="S194" s="217">
        <v>0</v>
      </c>
      <c r="T194" s="218">
        <f>S194*H194</f>
        <v>0</v>
      </c>
      <c r="AR194" s="25" t="s">
        <v>340</v>
      </c>
      <c r="AT194" s="25" t="s">
        <v>519</v>
      </c>
      <c r="AU194" s="25" t="s">
        <v>92</v>
      </c>
      <c r="AY194" s="25" t="s">
        <v>250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5" t="s">
        <v>45</v>
      </c>
      <c r="BK194" s="219">
        <f>ROUND(I194*H194,2)</f>
        <v>0</v>
      </c>
      <c r="BL194" s="25" t="s">
        <v>128</v>
      </c>
      <c r="BM194" s="25" t="s">
        <v>1204</v>
      </c>
    </row>
    <row r="195" spans="2:65" s="12" customFormat="1">
      <c r="B195" s="220"/>
      <c r="C195" s="221"/>
      <c r="D195" s="222" t="s">
        <v>257</v>
      </c>
      <c r="E195" s="223" t="s">
        <v>81</v>
      </c>
      <c r="F195" s="224" t="s">
        <v>1156</v>
      </c>
      <c r="G195" s="221"/>
      <c r="H195" s="225" t="s">
        <v>81</v>
      </c>
      <c r="I195" s="226"/>
      <c r="J195" s="221"/>
      <c r="K195" s="221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257</v>
      </c>
      <c r="AU195" s="231" t="s">
        <v>92</v>
      </c>
      <c r="AV195" s="12" t="s">
        <v>45</v>
      </c>
      <c r="AW195" s="12" t="s">
        <v>44</v>
      </c>
      <c r="AX195" s="12" t="s">
        <v>83</v>
      </c>
      <c r="AY195" s="231" t="s">
        <v>250</v>
      </c>
    </row>
    <row r="196" spans="2:65" s="12" customFormat="1">
      <c r="B196" s="220"/>
      <c r="C196" s="221"/>
      <c r="D196" s="222" t="s">
        <v>257</v>
      </c>
      <c r="E196" s="223" t="s">
        <v>81</v>
      </c>
      <c r="F196" s="224" t="s">
        <v>1205</v>
      </c>
      <c r="G196" s="221"/>
      <c r="H196" s="225" t="s">
        <v>81</v>
      </c>
      <c r="I196" s="226"/>
      <c r="J196" s="221"/>
      <c r="K196" s="221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257</v>
      </c>
      <c r="AU196" s="231" t="s">
        <v>92</v>
      </c>
      <c r="AV196" s="12" t="s">
        <v>45</v>
      </c>
      <c r="AW196" s="12" t="s">
        <v>44</v>
      </c>
      <c r="AX196" s="12" t="s">
        <v>83</v>
      </c>
      <c r="AY196" s="231" t="s">
        <v>250</v>
      </c>
    </row>
    <row r="197" spans="2:65" s="13" customFormat="1">
      <c r="B197" s="232"/>
      <c r="C197" s="233"/>
      <c r="D197" s="256" t="s">
        <v>257</v>
      </c>
      <c r="E197" s="269" t="s">
        <v>81</v>
      </c>
      <c r="F197" s="270" t="s">
        <v>1206</v>
      </c>
      <c r="G197" s="233"/>
      <c r="H197" s="271">
        <v>25.137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257</v>
      </c>
      <c r="AU197" s="242" t="s">
        <v>92</v>
      </c>
      <c r="AV197" s="13" t="s">
        <v>92</v>
      </c>
      <c r="AW197" s="13" t="s">
        <v>44</v>
      </c>
      <c r="AX197" s="13" t="s">
        <v>45</v>
      </c>
      <c r="AY197" s="242" t="s">
        <v>250</v>
      </c>
    </row>
    <row r="198" spans="2:65" s="1" customFormat="1" ht="22.5" customHeight="1">
      <c r="B198" s="43"/>
      <c r="C198" s="208" t="s">
        <v>445</v>
      </c>
      <c r="D198" s="208" t="s">
        <v>252</v>
      </c>
      <c r="E198" s="209" t="s">
        <v>427</v>
      </c>
      <c r="F198" s="210" t="s">
        <v>428</v>
      </c>
      <c r="G198" s="211" t="s">
        <v>276</v>
      </c>
      <c r="H198" s="212">
        <v>110.24299999999999</v>
      </c>
      <c r="I198" s="213"/>
      <c r="J198" s="214">
        <f>ROUND(I198*H198,2)</f>
        <v>0</v>
      </c>
      <c r="K198" s="210" t="s">
        <v>277</v>
      </c>
      <c r="L198" s="63"/>
      <c r="M198" s="215" t="s">
        <v>81</v>
      </c>
      <c r="N198" s="216" t="s">
        <v>53</v>
      </c>
      <c r="O198" s="44"/>
      <c r="P198" s="217">
        <f>O198*H198</f>
        <v>0</v>
      </c>
      <c r="Q198" s="217">
        <v>0</v>
      </c>
      <c r="R198" s="217">
        <f>Q198*H198</f>
        <v>0</v>
      </c>
      <c r="S198" s="217">
        <v>0</v>
      </c>
      <c r="T198" s="218">
        <f>S198*H198</f>
        <v>0</v>
      </c>
      <c r="AR198" s="25" t="s">
        <v>128</v>
      </c>
      <c r="AT198" s="25" t="s">
        <v>252</v>
      </c>
      <c r="AU198" s="25" t="s">
        <v>92</v>
      </c>
      <c r="AY198" s="25" t="s">
        <v>250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5" t="s">
        <v>45</v>
      </c>
      <c r="BK198" s="219">
        <f>ROUND(I198*H198,2)</f>
        <v>0</v>
      </c>
      <c r="BL198" s="25" t="s">
        <v>128</v>
      </c>
      <c r="BM198" s="25" t="s">
        <v>1207</v>
      </c>
    </row>
    <row r="199" spans="2:65" s="13" customFormat="1">
      <c r="B199" s="232"/>
      <c r="C199" s="233"/>
      <c r="D199" s="256" t="s">
        <v>257</v>
      </c>
      <c r="E199" s="269" t="s">
        <v>81</v>
      </c>
      <c r="F199" s="270" t="s">
        <v>1078</v>
      </c>
      <c r="G199" s="233"/>
      <c r="H199" s="271">
        <v>110.24299999999999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AT199" s="242" t="s">
        <v>257</v>
      </c>
      <c r="AU199" s="242" t="s">
        <v>92</v>
      </c>
      <c r="AV199" s="13" t="s">
        <v>92</v>
      </c>
      <c r="AW199" s="13" t="s">
        <v>44</v>
      </c>
      <c r="AX199" s="13" t="s">
        <v>45</v>
      </c>
      <c r="AY199" s="242" t="s">
        <v>250</v>
      </c>
    </row>
    <row r="200" spans="2:65" s="1" customFormat="1" ht="22.5" customHeight="1">
      <c r="B200" s="43"/>
      <c r="C200" s="208" t="s">
        <v>453</v>
      </c>
      <c r="D200" s="208" t="s">
        <v>252</v>
      </c>
      <c r="E200" s="209" t="s">
        <v>1208</v>
      </c>
      <c r="F200" s="210" t="s">
        <v>1209</v>
      </c>
      <c r="G200" s="211" t="s">
        <v>276</v>
      </c>
      <c r="H200" s="212">
        <v>0.73399999999999999</v>
      </c>
      <c r="I200" s="213"/>
      <c r="J200" s="214">
        <f>ROUND(I200*H200,2)</f>
        <v>0</v>
      </c>
      <c r="K200" s="210" t="s">
        <v>277</v>
      </c>
      <c r="L200" s="63"/>
      <c r="M200" s="215" t="s">
        <v>81</v>
      </c>
      <c r="N200" s="216" t="s">
        <v>53</v>
      </c>
      <c r="O200" s="44"/>
      <c r="P200" s="217">
        <f>O200*H200</f>
        <v>0</v>
      </c>
      <c r="Q200" s="217">
        <v>0</v>
      </c>
      <c r="R200" s="217">
        <f>Q200*H200</f>
        <v>0</v>
      </c>
      <c r="S200" s="217">
        <v>0</v>
      </c>
      <c r="T200" s="218">
        <f>S200*H200</f>
        <v>0</v>
      </c>
      <c r="AR200" s="25" t="s">
        <v>128</v>
      </c>
      <c r="AT200" s="25" t="s">
        <v>252</v>
      </c>
      <c r="AU200" s="25" t="s">
        <v>92</v>
      </c>
      <c r="AY200" s="25" t="s">
        <v>250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5" t="s">
        <v>45</v>
      </c>
      <c r="BK200" s="219">
        <f>ROUND(I200*H200,2)</f>
        <v>0</v>
      </c>
      <c r="BL200" s="25" t="s">
        <v>128</v>
      </c>
      <c r="BM200" s="25" t="s">
        <v>1210</v>
      </c>
    </row>
    <row r="201" spans="2:65" s="12" customFormat="1">
      <c r="B201" s="220"/>
      <c r="C201" s="221"/>
      <c r="D201" s="222" t="s">
        <v>257</v>
      </c>
      <c r="E201" s="223" t="s">
        <v>81</v>
      </c>
      <c r="F201" s="224" t="s">
        <v>1211</v>
      </c>
      <c r="G201" s="221"/>
      <c r="H201" s="225" t="s">
        <v>81</v>
      </c>
      <c r="I201" s="226"/>
      <c r="J201" s="221"/>
      <c r="K201" s="221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257</v>
      </c>
      <c r="AU201" s="231" t="s">
        <v>92</v>
      </c>
      <c r="AV201" s="12" t="s">
        <v>45</v>
      </c>
      <c r="AW201" s="12" t="s">
        <v>44</v>
      </c>
      <c r="AX201" s="12" t="s">
        <v>83</v>
      </c>
      <c r="AY201" s="231" t="s">
        <v>250</v>
      </c>
    </row>
    <row r="202" spans="2:65" s="12" customFormat="1">
      <c r="B202" s="220"/>
      <c r="C202" s="221"/>
      <c r="D202" s="222" t="s">
        <v>257</v>
      </c>
      <c r="E202" s="223" t="s">
        <v>81</v>
      </c>
      <c r="F202" s="224" t="s">
        <v>1212</v>
      </c>
      <c r="G202" s="221"/>
      <c r="H202" s="225" t="s">
        <v>81</v>
      </c>
      <c r="I202" s="226"/>
      <c r="J202" s="221"/>
      <c r="K202" s="221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257</v>
      </c>
      <c r="AU202" s="231" t="s">
        <v>92</v>
      </c>
      <c r="AV202" s="12" t="s">
        <v>45</v>
      </c>
      <c r="AW202" s="12" t="s">
        <v>44</v>
      </c>
      <c r="AX202" s="12" t="s">
        <v>83</v>
      </c>
      <c r="AY202" s="231" t="s">
        <v>250</v>
      </c>
    </row>
    <row r="203" spans="2:65" s="13" customFormat="1">
      <c r="B203" s="232"/>
      <c r="C203" s="233"/>
      <c r="D203" s="256" t="s">
        <v>257</v>
      </c>
      <c r="E203" s="269" t="s">
        <v>81</v>
      </c>
      <c r="F203" s="270" t="s">
        <v>1213</v>
      </c>
      <c r="G203" s="233"/>
      <c r="H203" s="271">
        <v>0.73399999999999999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AT203" s="242" t="s">
        <v>257</v>
      </c>
      <c r="AU203" s="242" t="s">
        <v>92</v>
      </c>
      <c r="AV203" s="13" t="s">
        <v>92</v>
      </c>
      <c r="AW203" s="13" t="s">
        <v>44</v>
      </c>
      <c r="AX203" s="13" t="s">
        <v>45</v>
      </c>
      <c r="AY203" s="242" t="s">
        <v>250</v>
      </c>
    </row>
    <row r="204" spans="2:65" s="1" customFormat="1" ht="22.5" customHeight="1">
      <c r="B204" s="43"/>
      <c r="C204" s="272" t="s">
        <v>460</v>
      </c>
      <c r="D204" s="272" t="s">
        <v>519</v>
      </c>
      <c r="E204" s="273" t="s">
        <v>1214</v>
      </c>
      <c r="F204" s="274" t="s">
        <v>1215</v>
      </c>
      <c r="G204" s="275" t="s">
        <v>634</v>
      </c>
      <c r="H204" s="276">
        <v>1.468</v>
      </c>
      <c r="I204" s="277"/>
      <c r="J204" s="278">
        <f>ROUND(I204*H204,2)</f>
        <v>0</v>
      </c>
      <c r="K204" s="274" t="s">
        <v>81</v>
      </c>
      <c r="L204" s="279"/>
      <c r="M204" s="280" t="s">
        <v>81</v>
      </c>
      <c r="N204" s="281" t="s">
        <v>53</v>
      </c>
      <c r="O204" s="44"/>
      <c r="P204" s="217">
        <f>O204*H204</f>
        <v>0</v>
      </c>
      <c r="Q204" s="217">
        <v>1</v>
      </c>
      <c r="R204" s="217">
        <f>Q204*H204</f>
        <v>1.468</v>
      </c>
      <c r="S204" s="217">
        <v>0</v>
      </c>
      <c r="T204" s="218">
        <f>S204*H204</f>
        <v>0</v>
      </c>
      <c r="AR204" s="25" t="s">
        <v>340</v>
      </c>
      <c r="AT204" s="25" t="s">
        <v>519</v>
      </c>
      <c r="AU204" s="25" t="s">
        <v>92</v>
      </c>
      <c r="AY204" s="25" t="s">
        <v>250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5" t="s">
        <v>45</v>
      </c>
      <c r="BK204" s="219">
        <f>ROUND(I204*H204,2)</f>
        <v>0</v>
      </c>
      <c r="BL204" s="25" t="s">
        <v>128</v>
      </c>
      <c r="BM204" s="25" t="s">
        <v>1216</v>
      </c>
    </row>
    <row r="205" spans="2:65" s="12" customFormat="1">
      <c r="B205" s="220"/>
      <c r="C205" s="221"/>
      <c r="D205" s="222" t="s">
        <v>257</v>
      </c>
      <c r="E205" s="223" t="s">
        <v>81</v>
      </c>
      <c r="F205" s="224" t="s">
        <v>1211</v>
      </c>
      <c r="G205" s="221"/>
      <c r="H205" s="225" t="s">
        <v>81</v>
      </c>
      <c r="I205" s="226"/>
      <c r="J205" s="221"/>
      <c r="K205" s="221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257</v>
      </c>
      <c r="AU205" s="231" t="s">
        <v>92</v>
      </c>
      <c r="AV205" s="12" t="s">
        <v>45</v>
      </c>
      <c r="AW205" s="12" t="s">
        <v>44</v>
      </c>
      <c r="AX205" s="12" t="s">
        <v>83</v>
      </c>
      <c r="AY205" s="231" t="s">
        <v>250</v>
      </c>
    </row>
    <row r="206" spans="2:65" s="12" customFormat="1">
      <c r="B206" s="220"/>
      <c r="C206" s="221"/>
      <c r="D206" s="222" t="s">
        <v>257</v>
      </c>
      <c r="E206" s="223" t="s">
        <v>81</v>
      </c>
      <c r="F206" s="224" t="s">
        <v>1217</v>
      </c>
      <c r="G206" s="221"/>
      <c r="H206" s="225" t="s">
        <v>81</v>
      </c>
      <c r="I206" s="226"/>
      <c r="J206" s="221"/>
      <c r="K206" s="221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257</v>
      </c>
      <c r="AU206" s="231" t="s">
        <v>92</v>
      </c>
      <c r="AV206" s="12" t="s">
        <v>45</v>
      </c>
      <c r="AW206" s="12" t="s">
        <v>44</v>
      </c>
      <c r="AX206" s="12" t="s">
        <v>83</v>
      </c>
      <c r="AY206" s="231" t="s">
        <v>250</v>
      </c>
    </row>
    <row r="207" spans="2:65" s="13" customFormat="1">
      <c r="B207" s="232"/>
      <c r="C207" s="233"/>
      <c r="D207" s="256" t="s">
        <v>257</v>
      </c>
      <c r="E207" s="269" t="s">
        <v>81</v>
      </c>
      <c r="F207" s="270" t="s">
        <v>1218</v>
      </c>
      <c r="G207" s="233"/>
      <c r="H207" s="271">
        <v>1.468</v>
      </c>
      <c r="I207" s="237"/>
      <c r="J207" s="233"/>
      <c r="K207" s="233"/>
      <c r="L207" s="238"/>
      <c r="M207" s="239"/>
      <c r="N207" s="240"/>
      <c r="O207" s="240"/>
      <c r="P207" s="240"/>
      <c r="Q207" s="240"/>
      <c r="R207" s="240"/>
      <c r="S207" s="240"/>
      <c r="T207" s="241"/>
      <c r="AT207" s="242" t="s">
        <v>257</v>
      </c>
      <c r="AU207" s="242" t="s">
        <v>92</v>
      </c>
      <c r="AV207" s="13" t="s">
        <v>92</v>
      </c>
      <c r="AW207" s="13" t="s">
        <v>44</v>
      </c>
      <c r="AX207" s="13" t="s">
        <v>45</v>
      </c>
      <c r="AY207" s="242" t="s">
        <v>250</v>
      </c>
    </row>
    <row r="208" spans="2:65" s="1" customFormat="1" ht="22.5" customHeight="1">
      <c r="B208" s="43"/>
      <c r="C208" s="208" t="s">
        <v>469</v>
      </c>
      <c r="D208" s="208" t="s">
        <v>252</v>
      </c>
      <c r="E208" s="209" t="s">
        <v>437</v>
      </c>
      <c r="F208" s="210" t="s">
        <v>438</v>
      </c>
      <c r="G208" s="211" t="s">
        <v>276</v>
      </c>
      <c r="H208" s="212">
        <v>72.673000000000002</v>
      </c>
      <c r="I208" s="213"/>
      <c r="J208" s="214">
        <f>ROUND(I208*H208,2)</f>
        <v>0</v>
      </c>
      <c r="K208" s="210" t="s">
        <v>277</v>
      </c>
      <c r="L208" s="63"/>
      <c r="M208" s="215" t="s">
        <v>81</v>
      </c>
      <c r="N208" s="216" t="s">
        <v>53</v>
      </c>
      <c r="O208" s="44"/>
      <c r="P208" s="217">
        <f>O208*H208</f>
        <v>0</v>
      </c>
      <c r="Q208" s="217">
        <v>0</v>
      </c>
      <c r="R208" s="217">
        <f>Q208*H208</f>
        <v>0</v>
      </c>
      <c r="S208" s="217">
        <v>0</v>
      </c>
      <c r="T208" s="218">
        <f>S208*H208</f>
        <v>0</v>
      </c>
      <c r="AR208" s="25" t="s">
        <v>128</v>
      </c>
      <c r="AT208" s="25" t="s">
        <v>252</v>
      </c>
      <c r="AU208" s="25" t="s">
        <v>92</v>
      </c>
      <c r="AY208" s="25" t="s">
        <v>250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5" t="s">
        <v>45</v>
      </c>
      <c r="BK208" s="219">
        <f>ROUND(I208*H208,2)</f>
        <v>0</v>
      </c>
      <c r="BL208" s="25" t="s">
        <v>128</v>
      </c>
      <c r="BM208" s="25" t="s">
        <v>1219</v>
      </c>
    </row>
    <row r="209" spans="2:51" s="12" customFormat="1">
      <c r="B209" s="220"/>
      <c r="C209" s="221"/>
      <c r="D209" s="222" t="s">
        <v>257</v>
      </c>
      <c r="E209" s="223" t="s">
        <v>81</v>
      </c>
      <c r="F209" s="224" t="s">
        <v>1220</v>
      </c>
      <c r="G209" s="221"/>
      <c r="H209" s="225" t="s">
        <v>81</v>
      </c>
      <c r="I209" s="226"/>
      <c r="J209" s="221"/>
      <c r="K209" s="221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257</v>
      </c>
      <c r="AU209" s="231" t="s">
        <v>92</v>
      </c>
      <c r="AV209" s="12" t="s">
        <v>45</v>
      </c>
      <c r="AW209" s="12" t="s">
        <v>44</v>
      </c>
      <c r="AX209" s="12" t="s">
        <v>83</v>
      </c>
      <c r="AY209" s="231" t="s">
        <v>250</v>
      </c>
    </row>
    <row r="210" spans="2:51" s="12" customFormat="1">
      <c r="B210" s="220"/>
      <c r="C210" s="221"/>
      <c r="D210" s="222" t="s">
        <v>257</v>
      </c>
      <c r="E210" s="223" t="s">
        <v>81</v>
      </c>
      <c r="F210" s="224" t="s">
        <v>1221</v>
      </c>
      <c r="G210" s="221"/>
      <c r="H210" s="225" t="s">
        <v>81</v>
      </c>
      <c r="I210" s="226"/>
      <c r="J210" s="221"/>
      <c r="K210" s="221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257</v>
      </c>
      <c r="AU210" s="231" t="s">
        <v>92</v>
      </c>
      <c r="AV210" s="12" t="s">
        <v>45</v>
      </c>
      <c r="AW210" s="12" t="s">
        <v>44</v>
      </c>
      <c r="AX210" s="12" t="s">
        <v>83</v>
      </c>
      <c r="AY210" s="231" t="s">
        <v>250</v>
      </c>
    </row>
    <row r="211" spans="2:51" s="13" customFormat="1">
      <c r="B211" s="232"/>
      <c r="C211" s="233"/>
      <c r="D211" s="222" t="s">
        <v>257</v>
      </c>
      <c r="E211" s="234" t="s">
        <v>81</v>
      </c>
      <c r="F211" s="235" t="s">
        <v>1222</v>
      </c>
      <c r="G211" s="233"/>
      <c r="H211" s="236">
        <v>12.461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AT211" s="242" t="s">
        <v>257</v>
      </c>
      <c r="AU211" s="242" t="s">
        <v>92</v>
      </c>
      <c r="AV211" s="13" t="s">
        <v>92</v>
      </c>
      <c r="AW211" s="13" t="s">
        <v>44</v>
      </c>
      <c r="AX211" s="13" t="s">
        <v>83</v>
      </c>
      <c r="AY211" s="242" t="s">
        <v>250</v>
      </c>
    </row>
    <row r="212" spans="2:51" s="12" customFormat="1">
      <c r="B212" s="220"/>
      <c r="C212" s="221"/>
      <c r="D212" s="222" t="s">
        <v>257</v>
      </c>
      <c r="E212" s="223" t="s">
        <v>81</v>
      </c>
      <c r="F212" s="224" t="s">
        <v>1223</v>
      </c>
      <c r="G212" s="221"/>
      <c r="H212" s="225" t="s">
        <v>81</v>
      </c>
      <c r="I212" s="226"/>
      <c r="J212" s="221"/>
      <c r="K212" s="221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257</v>
      </c>
      <c r="AU212" s="231" t="s">
        <v>92</v>
      </c>
      <c r="AV212" s="12" t="s">
        <v>45</v>
      </c>
      <c r="AW212" s="12" t="s">
        <v>44</v>
      </c>
      <c r="AX212" s="12" t="s">
        <v>83</v>
      </c>
      <c r="AY212" s="231" t="s">
        <v>250</v>
      </c>
    </row>
    <row r="213" spans="2:51" s="12" customFormat="1">
      <c r="B213" s="220"/>
      <c r="C213" s="221"/>
      <c r="D213" s="222" t="s">
        <v>257</v>
      </c>
      <c r="E213" s="223" t="s">
        <v>81</v>
      </c>
      <c r="F213" s="224" t="s">
        <v>1224</v>
      </c>
      <c r="G213" s="221"/>
      <c r="H213" s="225" t="s">
        <v>81</v>
      </c>
      <c r="I213" s="226"/>
      <c r="J213" s="221"/>
      <c r="K213" s="221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257</v>
      </c>
      <c r="AU213" s="231" t="s">
        <v>92</v>
      </c>
      <c r="AV213" s="12" t="s">
        <v>45</v>
      </c>
      <c r="AW213" s="12" t="s">
        <v>44</v>
      </c>
      <c r="AX213" s="12" t="s">
        <v>83</v>
      </c>
      <c r="AY213" s="231" t="s">
        <v>250</v>
      </c>
    </row>
    <row r="214" spans="2:51" s="13" customFormat="1">
      <c r="B214" s="232"/>
      <c r="C214" s="233"/>
      <c r="D214" s="222" t="s">
        <v>257</v>
      </c>
      <c r="E214" s="234" t="s">
        <v>81</v>
      </c>
      <c r="F214" s="235" t="s">
        <v>1225</v>
      </c>
      <c r="G214" s="233"/>
      <c r="H214" s="236">
        <v>2.9319999999999999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AT214" s="242" t="s">
        <v>257</v>
      </c>
      <c r="AU214" s="242" t="s">
        <v>92</v>
      </c>
      <c r="AV214" s="13" t="s">
        <v>92</v>
      </c>
      <c r="AW214" s="13" t="s">
        <v>44</v>
      </c>
      <c r="AX214" s="13" t="s">
        <v>83</v>
      </c>
      <c r="AY214" s="242" t="s">
        <v>250</v>
      </c>
    </row>
    <row r="215" spans="2:51" s="12" customFormat="1">
      <c r="B215" s="220"/>
      <c r="C215" s="221"/>
      <c r="D215" s="222" t="s">
        <v>257</v>
      </c>
      <c r="E215" s="223" t="s">
        <v>81</v>
      </c>
      <c r="F215" s="224" t="s">
        <v>1226</v>
      </c>
      <c r="G215" s="221"/>
      <c r="H215" s="225" t="s">
        <v>81</v>
      </c>
      <c r="I215" s="226"/>
      <c r="J215" s="221"/>
      <c r="K215" s="221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257</v>
      </c>
      <c r="AU215" s="231" t="s">
        <v>92</v>
      </c>
      <c r="AV215" s="12" t="s">
        <v>45</v>
      </c>
      <c r="AW215" s="12" t="s">
        <v>44</v>
      </c>
      <c r="AX215" s="12" t="s">
        <v>83</v>
      </c>
      <c r="AY215" s="231" t="s">
        <v>250</v>
      </c>
    </row>
    <row r="216" spans="2:51" s="12" customFormat="1">
      <c r="B216" s="220"/>
      <c r="C216" s="221"/>
      <c r="D216" s="222" t="s">
        <v>257</v>
      </c>
      <c r="E216" s="223" t="s">
        <v>81</v>
      </c>
      <c r="F216" s="224" t="s">
        <v>1227</v>
      </c>
      <c r="G216" s="221"/>
      <c r="H216" s="225" t="s">
        <v>81</v>
      </c>
      <c r="I216" s="226"/>
      <c r="J216" s="221"/>
      <c r="K216" s="221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257</v>
      </c>
      <c r="AU216" s="231" t="s">
        <v>92</v>
      </c>
      <c r="AV216" s="12" t="s">
        <v>45</v>
      </c>
      <c r="AW216" s="12" t="s">
        <v>44</v>
      </c>
      <c r="AX216" s="12" t="s">
        <v>83</v>
      </c>
      <c r="AY216" s="231" t="s">
        <v>250</v>
      </c>
    </row>
    <row r="217" spans="2:51" s="12" customFormat="1">
      <c r="B217" s="220"/>
      <c r="C217" s="221"/>
      <c r="D217" s="222" t="s">
        <v>257</v>
      </c>
      <c r="E217" s="223" t="s">
        <v>81</v>
      </c>
      <c r="F217" s="224" t="s">
        <v>1228</v>
      </c>
      <c r="G217" s="221"/>
      <c r="H217" s="225" t="s">
        <v>81</v>
      </c>
      <c r="I217" s="226"/>
      <c r="J217" s="221"/>
      <c r="K217" s="221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257</v>
      </c>
      <c r="AU217" s="231" t="s">
        <v>92</v>
      </c>
      <c r="AV217" s="12" t="s">
        <v>45</v>
      </c>
      <c r="AW217" s="12" t="s">
        <v>44</v>
      </c>
      <c r="AX217" s="12" t="s">
        <v>83</v>
      </c>
      <c r="AY217" s="231" t="s">
        <v>250</v>
      </c>
    </row>
    <row r="218" spans="2:51" s="13" customFormat="1">
      <c r="B218" s="232"/>
      <c r="C218" s="233"/>
      <c r="D218" s="222" t="s">
        <v>257</v>
      </c>
      <c r="E218" s="234" t="s">
        <v>81</v>
      </c>
      <c r="F218" s="235" t="s">
        <v>1229</v>
      </c>
      <c r="G218" s="233"/>
      <c r="H218" s="236">
        <v>48.283000000000001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AT218" s="242" t="s">
        <v>257</v>
      </c>
      <c r="AU218" s="242" t="s">
        <v>92</v>
      </c>
      <c r="AV218" s="13" t="s">
        <v>92</v>
      </c>
      <c r="AW218" s="13" t="s">
        <v>44</v>
      </c>
      <c r="AX218" s="13" t="s">
        <v>83</v>
      </c>
      <c r="AY218" s="242" t="s">
        <v>250</v>
      </c>
    </row>
    <row r="219" spans="2:51" s="12" customFormat="1">
      <c r="B219" s="220"/>
      <c r="C219" s="221"/>
      <c r="D219" s="222" t="s">
        <v>257</v>
      </c>
      <c r="E219" s="223" t="s">
        <v>81</v>
      </c>
      <c r="F219" s="224" t="s">
        <v>1230</v>
      </c>
      <c r="G219" s="221"/>
      <c r="H219" s="225" t="s">
        <v>81</v>
      </c>
      <c r="I219" s="226"/>
      <c r="J219" s="221"/>
      <c r="K219" s="221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257</v>
      </c>
      <c r="AU219" s="231" t="s">
        <v>92</v>
      </c>
      <c r="AV219" s="12" t="s">
        <v>45</v>
      </c>
      <c r="AW219" s="12" t="s">
        <v>44</v>
      </c>
      <c r="AX219" s="12" t="s">
        <v>83</v>
      </c>
      <c r="AY219" s="231" t="s">
        <v>250</v>
      </c>
    </row>
    <row r="220" spans="2:51" s="12" customFormat="1">
      <c r="B220" s="220"/>
      <c r="C220" s="221"/>
      <c r="D220" s="222" t="s">
        <v>257</v>
      </c>
      <c r="E220" s="223" t="s">
        <v>81</v>
      </c>
      <c r="F220" s="224" t="s">
        <v>1231</v>
      </c>
      <c r="G220" s="221"/>
      <c r="H220" s="225" t="s">
        <v>81</v>
      </c>
      <c r="I220" s="226"/>
      <c r="J220" s="221"/>
      <c r="K220" s="221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257</v>
      </c>
      <c r="AU220" s="231" t="s">
        <v>92</v>
      </c>
      <c r="AV220" s="12" t="s">
        <v>45</v>
      </c>
      <c r="AW220" s="12" t="s">
        <v>44</v>
      </c>
      <c r="AX220" s="12" t="s">
        <v>83</v>
      </c>
      <c r="AY220" s="231" t="s">
        <v>250</v>
      </c>
    </row>
    <row r="221" spans="2:51" s="13" customFormat="1">
      <c r="B221" s="232"/>
      <c r="C221" s="233"/>
      <c r="D221" s="222" t="s">
        <v>257</v>
      </c>
      <c r="E221" s="234" t="s">
        <v>81</v>
      </c>
      <c r="F221" s="235" t="s">
        <v>1135</v>
      </c>
      <c r="G221" s="233"/>
      <c r="H221" s="236">
        <v>7.74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257</v>
      </c>
      <c r="AU221" s="242" t="s">
        <v>92</v>
      </c>
      <c r="AV221" s="13" t="s">
        <v>92</v>
      </c>
      <c r="AW221" s="13" t="s">
        <v>44</v>
      </c>
      <c r="AX221" s="13" t="s">
        <v>83</v>
      </c>
      <c r="AY221" s="242" t="s">
        <v>250</v>
      </c>
    </row>
    <row r="222" spans="2:51" s="14" customFormat="1">
      <c r="B222" s="243"/>
      <c r="C222" s="244"/>
      <c r="D222" s="222" t="s">
        <v>257</v>
      </c>
      <c r="E222" s="245" t="s">
        <v>81</v>
      </c>
      <c r="F222" s="246" t="s">
        <v>1232</v>
      </c>
      <c r="G222" s="244"/>
      <c r="H222" s="247">
        <v>71.415999999999997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AT222" s="253" t="s">
        <v>257</v>
      </c>
      <c r="AU222" s="253" t="s">
        <v>92</v>
      </c>
      <c r="AV222" s="14" t="s">
        <v>100</v>
      </c>
      <c r="AW222" s="14" t="s">
        <v>44</v>
      </c>
      <c r="AX222" s="14" t="s">
        <v>83</v>
      </c>
      <c r="AY222" s="253" t="s">
        <v>250</v>
      </c>
    </row>
    <row r="223" spans="2:51" s="12" customFormat="1">
      <c r="B223" s="220"/>
      <c r="C223" s="221"/>
      <c r="D223" s="222" t="s">
        <v>257</v>
      </c>
      <c r="E223" s="223" t="s">
        <v>81</v>
      </c>
      <c r="F223" s="224" t="s">
        <v>1179</v>
      </c>
      <c r="G223" s="221"/>
      <c r="H223" s="225" t="s">
        <v>81</v>
      </c>
      <c r="I223" s="226"/>
      <c r="J223" s="221"/>
      <c r="K223" s="221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257</v>
      </c>
      <c r="AU223" s="231" t="s">
        <v>92</v>
      </c>
      <c r="AV223" s="12" t="s">
        <v>45</v>
      </c>
      <c r="AW223" s="12" t="s">
        <v>44</v>
      </c>
      <c r="AX223" s="12" t="s">
        <v>83</v>
      </c>
      <c r="AY223" s="231" t="s">
        <v>250</v>
      </c>
    </row>
    <row r="224" spans="2:51" s="12" customFormat="1">
      <c r="B224" s="220"/>
      <c r="C224" s="221"/>
      <c r="D224" s="222" t="s">
        <v>257</v>
      </c>
      <c r="E224" s="223" t="s">
        <v>81</v>
      </c>
      <c r="F224" s="224" t="s">
        <v>1233</v>
      </c>
      <c r="G224" s="221"/>
      <c r="H224" s="225" t="s">
        <v>81</v>
      </c>
      <c r="I224" s="226"/>
      <c r="J224" s="221"/>
      <c r="K224" s="221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257</v>
      </c>
      <c r="AU224" s="231" t="s">
        <v>92</v>
      </c>
      <c r="AV224" s="12" t="s">
        <v>45</v>
      </c>
      <c r="AW224" s="12" t="s">
        <v>44</v>
      </c>
      <c r="AX224" s="12" t="s">
        <v>83</v>
      </c>
      <c r="AY224" s="231" t="s">
        <v>250</v>
      </c>
    </row>
    <row r="225" spans="2:65" s="13" customFormat="1">
      <c r="B225" s="232"/>
      <c r="C225" s="233"/>
      <c r="D225" s="222" t="s">
        <v>257</v>
      </c>
      <c r="E225" s="234" t="s">
        <v>81</v>
      </c>
      <c r="F225" s="235" t="s">
        <v>1181</v>
      </c>
      <c r="G225" s="233"/>
      <c r="H225" s="236">
        <v>1.2569999999999999</v>
      </c>
      <c r="I225" s="237"/>
      <c r="J225" s="233"/>
      <c r="K225" s="233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257</v>
      </c>
      <c r="AU225" s="242" t="s">
        <v>92</v>
      </c>
      <c r="AV225" s="13" t="s">
        <v>92</v>
      </c>
      <c r="AW225" s="13" t="s">
        <v>44</v>
      </c>
      <c r="AX225" s="13" t="s">
        <v>83</v>
      </c>
      <c r="AY225" s="242" t="s">
        <v>250</v>
      </c>
    </row>
    <row r="226" spans="2:65" s="14" customFormat="1">
      <c r="B226" s="243"/>
      <c r="C226" s="244"/>
      <c r="D226" s="222" t="s">
        <v>257</v>
      </c>
      <c r="E226" s="245" t="s">
        <v>81</v>
      </c>
      <c r="F226" s="246" t="s">
        <v>272</v>
      </c>
      <c r="G226" s="244"/>
      <c r="H226" s="247">
        <v>1.2569999999999999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AT226" s="253" t="s">
        <v>257</v>
      </c>
      <c r="AU226" s="253" t="s">
        <v>92</v>
      </c>
      <c r="AV226" s="14" t="s">
        <v>100</v>
      </c>
      <c r="AW226" s="14" t="s">
        <v>44</v>
      </c>
      <c r="AX226" s="14" t="s">
        <v>83</v>
      </c>
      <c r="AY226" s="253" t="s">
        <v>250</v>
      </c>
    </row>
    <row r="227" spans="2:65" s="15" customFormat="1">
      <c r="B227" s="254"/>
      <c r="C227" s="255"/>
      <c r="D227" s="256" t="s">
        <v>257</v>
      </c>
      <c r="E227" s="257" t="s">
        <v>81</v>
      </c>
      <c r="F227" s="258" t="s">
        <v>273</v>
      </c>
      <c r="G227" s="255"/>
      <c r="H227" s="259">
        <v>72.673000000000002</v>
      </c>
      <c r="I227" s="260"/>
      <c r="J227" s="255"/>
      <c r="K227" s="255"/>
      <c r="L227" s="261"/>
      <c r="M227" s="262"/>
      <c r="N227" s="263"/>
      <c r="O227" s="263"/>
      <c r="P227" s="263"/>
      <c r="Q227" s="263"/>
      <c r="R227" s="263"/>
      <c r="S227" s="263"/>
      <c r="T227" s="264"/>
      <c r="AT227" s="265" t="s">
        <v>257</v>
      </c>
      <c r="AU227" s="265" t="s">
        <v>92</v>
      </c>
      <c r="AV227" s="15" t="s">
        <v>128</v>
      </c>
      <c r="AW227" s="15" t="s">
        <v>44</v>
      </c>
      <c r="AX227" s="15" t="s">
        <v>45</v>
      </c>
      <c r="AY227" s="265" t="s">
        <v>250</v>
      </c>
    </row>
    <row r="228" spans="2:65" s="1" customFormat="1" ht="22.5" customHeight="1">
      <c r="B228" s="43"/>
      <c r="C228" s="272" t="s">
        <v>477</v>
      </c>
      <c r="D228" s="272" t="s">
        <v>519</v>
      </c>
      <c r="E228" s="273" t="s">
        <v>1234</v>
      </c>
      <c r="F228" s="274" t="s">
        <v>1235</v>
      </c>
      <c r="G228" s="275" t="s">
        <v>634</v>
      </c>
      <c r="H228" s="276">
        <v>142.15799999999999</v>
      </c>
      <c r="I228" s="277"/>
      <c r="J228" s="278">
        <f>ROUND(I228*H228,2)</f>
        <v>0</v>
      </c>
      <c r="K228" s="274" t="s">
        <v>277</v>
      </c>
      <c r="L228" s="279"/>
      <c r="M228" s="280" t="s">
        <v>81</v>
      </c>
      <c r="N228" s="281" t="s">
        <v>53</v>
      </c>
      <c r="O228" s="44"/>
      <c r="P228" s="217">
        <f>O228*H228</f>
        <v>0</v>
      </c>
      <c r="Q228" s="217">
        <v>1</v>
      </c>
      <c r="R228" s="217">
        <f>Q228*H228</f>
        <v>142.15799999999999</v>
      </c>
      <c r="S228" s="217">
        <v>0</v>
      </c>
      <c r="T228" s="218">
        <f>S228*H228</f>
        <v>0</v>
      </c>
      <c r="AR228" s="25" t="s">
        <v>340</v>
      </c>
      <c r="AT228" s="25" t="s">
        <v>519</v>
      </c>
      <c r="AU228" s="25" t="s">
        <v>92</v>
      </c>
      <c r="AY228" s="25" t="s">
        <v>250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5" t="s">
        <v>45</v>
      </c>
      <c r="BK228" s="219">
        <f>ROUND(I228*H228,2)</f>
        <v>0</v>
      </c>
      <c r="BL228" s="25" t="s">
        <v>128</v>
      </c>
      <c r="BM228" s="25" t="s">
        <v>1236</v>
      </c>
    </row>
    <row r="229" spans="2:65" s="12" customFormat="1">
      <c r="B229" s="220"/>
      <c r="C229" s="221"/>
      <c r="D229" s="222" t="s">
        <v>257</v>
      </c>
      <c r="E229" s="223" t="s">
        <v>81</v>
      </c>
      <c r="F229" s="224" t="s">
        <v>1237</v>
      </c>
      <c r="G229" s="221"/>
      <c r="H229" s="225" t="s">
        <v>81</v>
      </c>
      <c r="I229" s="226"/>
      <c r="J229" s="221"/>
      <c r="K229" s="221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257</v>
      </c>
      <c r="AU229" s="231" t="s">
        <v>92</v>
      </c>
      <c r="AV229" s="12" t="s">
        <v>45</v>
      </c>
      <c r="AW229" s="12" t="s">
        <v>44</v>
      </c>
      <c r="AX229" s="12" t="s">
        <v>83</v>
      </c>
      <c r="AY229" s="231" t="s">
        <v>250</v>
      </c>
    </row>
    <row r="230" spans="2:65" s="12" customFormat="1">
      <c r="B230" s="220"/>
      <c r="C230" s="221"/>
      <c r="D230" s="222" t="s">
        <v>257</v>
      </c>
      <c r="E230" s="223" t="s">
        <v>81</v>
      </c>
      <c r="F230" s="224" t="s">
        <v>1238</v>
      </c>
      <c r="G230" s="221"/>
      <c r="H230" s="225" t="s">
        <v>81</v>
      </c>
      <c r="I230" s="226"/>
      <c r="J230" s="221"/>
      <c r="K230" s="221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257</v>
      </c>
      <c r="AU230" s="231" t="s">
        <v>92</v>
      </c>
      <c r="AV230" s="12" t="s">
        <v>45</v>
      </c>
      <c r="AW230" s="12" t="s">
        <v>44</v>
      </c>
      <c r="AX230" s="12" t="s">
        <v>83</v>
      </c>
      <c r="AY230" s="231" t="s">
        <v>250</v>
      </c>
    </row>
    <row r="231" spans="2:65" s="13" customFormat="1">
      <c r="B231" s="232"/>
      <c r="C231" s="233"/>
      <c r="D231" s="222" t="s">
        <v>257</v>
      </c>
      <c r="E231" s="234" t="s">
        <v>81</v>
      </c>
      <c r="F231" s="235" t="s">
        <v>1239</v>
      </c>
      <c r="G231" s="233"/>
      <c r="H231" s="236">
        <v>139.69999999999999</v>
      </c>
      <c r="I231" s="237"/>
      <c r="J231" s="233"/>
      <c r="K231" s="233"/>
      <c r="L231" s="238"/>
      <c r="M231" s="239"/>
      <c r="N231" s="240"/>
      <c r="O231" s="240"/>
      <c r="P231" s="240"/>
      <c r="Q231" s="240"/>
      <c r="R231" s="240"/>
      <c r="S231" s="240"/>
      <c r="T231" s="241"/>
      <c r="AT231" s="242" t="s">
        <v>257</v>
      </c>
      <c r="AU231" s="242" t="s">
        <v>92</v>
      </c>
      <c r="AV231" s="13" t="s">
        <v>92</v>
      </c>
      <c r="AW231" s="13" t="s">
        <v>44</v>
      </c>
      <c r="AX231" s="13" t="s">
        <v>83</v>
      </c>
      <c r="AY231" s="242" t="s">
        <v>250</v>
      </c>
    </row>
    <row r="232" spans="2:65" s="14" customFormat="1">
      <c r="B232" s="243"/>
      <c r="C232" s="244"/>
      <c r="D232" s="222" t="s">
        <v>257</v>
      </c>
      <c r="E232" s="245" t="s">
        <v>81</v>
      </c>
      <c r="F232" s="246" t="s">
        <v>272</v>
      </c>
      <c r="G232" s="244"/>
      <c r="H232" s="247">
        <v>139.69999999999999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AT232" s="253" t="s">
        <v>257</v>
      </c>
      <c r="AU232" s="253" t="s">
        <v>92</v>
      </c>
      <c r="AV232" s="14" t="s">
        <v>100</v>
      </c>
      <c r="AW232" s="14" t="s">
        <v>44</v>
      </c>
      <c r="AX232" s="14" t="s">
        <v>83</v>
      </c>
      <c r="AY232" s="253" t="s">
        <v>250</v>
      </c>
    </row>
    <row r="233" spans="2:65" s="12" customFormat="1">
      <c r="B233" s="220"/>
      <c r="C233" s="221"/>
      <c r="D233" s="222" t="s">
        <v>257</v>
      </c>
      <c r="E233" s="223" t="s">
        <v>81</v>
      </c>
      <c r="F233" s="224" t="s">
        <v>1179</v>
      </c>
      <c r="G233" s="221"/>
      <c r="H233" s="225" t="s">
        <v>81</v>
      </c>
      <c r="I233" s="226"/>
      <c r="J233" s="221"/>
      <c r="K233" s="221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257</v>
      </c>
      <c r="AU233" s="231" t="s">
        <v>92</v>
      </c>
      <c r="AV233" s="12" t="s">
        <v>45</v>
      </c>
      <c r="AW233" s="12" t="s">
        <v>44</v>
      </c>
      <c r="AX233" s="12" t="s">
        <v>83</v>
      </c>
      <c r="AY233" s="231" t="s">
        <v>250</v>
      </c>
    </row>
    <row r="234" spans="2:65" s="12" customFormat="1">
      <c r="B234" s="220"/>
      <c r="C234" s="221"/>
      <c r="D234" s="222" t="s">
        <v>257</v>
      </c>
      <c r="E234" s="223" t="s">
        <v>81</v>
      </c>
      <c r="F234" s="224" t="s">
        <v>1233</v>
      </c>
      <c r="G234" s="221"/>
      <c r="H234" s="225" t="s">
        <v>81</v>
      </c>
      <c r="I234" s="226"/>
      <c r="J234" s="221"/>
      <c r="K234" s="221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257</v>
      </c>
      <c r="AU234" s="231" t="s">
        <v>92</v>
      </c>
      <c r="AV234" s="12" t="s">
        <v>45</v>
      </c>
      <c r="AW234" s="12" t="s">
        <v>44</v>
      </c>
      <c r="AX234" s="12" t="s">
        <v>83</v>
      </c>
      <c r="AY234" s="231" t="s">
        <v>250</v>
      </c>
    </row>
    <row r="235" spans="2:65" s="13" customFormat="1">
      <c r="B235" s="232"/>
      <c r="C235" s="233"/>
      <c r="D235" s="222" t="s">
        <v>257</v>
      </c>
      <c r="E235" s="234" t="s">
        <v>81</v>
      </c>
      <c r="F235" s="235" t="s">
        <v>1240</v>
      </c>
      <c r="G235" s="233"/>
      <c r="H235" s="236">
        <v>2.4580000000000002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AT235" s="242" t="s">
        <v>257</v>
      </c>
      <c r="AU235" s="242" t="s">
        <v>92</v>
      </c>
      <c r="AV235" s="13" t="s">
        <v>92</v>
      </c>
      <c r="AW235" s="13" t="s">
        <v>44</v>
      </c>
      <c r="AX235" s="13" t="s">
        <v>83</v>
      </c>
      <c r="AY235" s="242" t="s">
        <v>250</v>
      </c>
    </row>
    <row r="236" spans="2:65" s="14" customFormat="1">
      <c r="B236" s="243"/>
      <c r="C236" s="244"/>
      <c r="D236" s="222" t="s">
        <v>257</v>
      </c>
      <c r="E236" s="245" t="s">
        <v>81</v>
      </c>
      <c r="F236" s="246" t="s">
        <v>272</v>
      </c>
      <c r="G236" s="244"/>
      <c r="H236" s="247">
        <v>2.4580000000000002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AT236" s="253" t="s">
        <v>257</v>
      </c>
      <c r="AU236" s="253" t="s">
        <v>92</v>
      </c>
      <c r="AV236" s="14" t="s">
        <v>100</v>
      </c>
      <c r="AW236" s="14" t="s">
        <v>44</v>
      </c>
      <c r="AX236" s="14" t="s">
        <v>83</v>
      </c>
      <c r="AY236" s="253" t="s">
        <v>250</v>
      </c>
    </row>
    <row r="237" spans="2:65" s="15" customFormat="1">
      <c r="B237" s="254"/>
      <c r="C237" s="255"/>
      <c r="D237" s="256" t="s">
        <v>257</v>
      </c>
      <c r="E237" s="257" t="s">
        <v>81</v>
      </c>
      <c r="F237" s="258" t="s">
        <v>273</v>
      </c>
      <c r="G237" s="255"/>
      <c r="H237" s="259">
        <v>142.15799999999999</v>
      </c>
      <c r="I237" s="260"/>
      <c r="J237" s="255"/>
      <c r="K237" s="255"/>
      <c r="L237" s="261"/>
      <c r="M237" s="262"/>
      <c r="N237" s="263"/>
      <c r="O237" s="263"/>
      <c r="P237" s="263"/>
      <c r="Q237" s="263"/>
      <c r="R237" s="263"/>
      <c r="S237" s="263"/>
      <c r="T237" s="264"/>
      <c r="AT237" s="265" t="s">
        <v>257</v>
      </c>
      <c r="AU237" s="265" t="s">
        <v>92</v>
      </c>
      <c r="AV237" s="15" t="s">
        <v>128</v>
      </c>
      <c r="AW237" s="15" t="s">
        <v>44</v>
      </c>
      <c r="AX237" s="15" t="s">
        <v>45</v>
      </c>
      <c r="AY237" s="265" t="s">
        <v>250</v>
      </c>
    </row>
    <row r="238" spans="2:65" s="1" customFormat="1" ht="22.5" customHeight="1">
      <c r="B238" s="43"/>
      <c r="C238" s="208" t="s">
        <v>483</v>
      </c>
      <c r="D238" s="208" t="s">
        <v>252</v>
      </c>
      <c r="E238" s="209" t="s">
        <v>526</v>
      </c>
      <c r="F238" s="210" t="s">
        <v>527</v>
      </c>
      <c r="G238" s="211" t="s">
        <v>255</v>
      </c>
      <c r="H238" s="212">
        <v>50.646999999999998</v>
      </c>
      <c r="I238" s="213"/>
      <c r="J238" s="214">
        <f>ROUND(I238*H238,2)</f>
        <v>0</v>
      </c>
      <c r="K238" s="210" t="s">
        <v>277</v>
      </c>
      <c r="L238" s="63"/>
      <c r="M238" s="215" t="s">
        <v>81</v>
      </c>
      <c r="N238" s="216" t="s">
        <v>53</v>
      </c>
      <c r="O238" s="44"/>
      <c r="P238" s="217">
        <f>O238*H238</f>
        <v>0</v>
      </c>
      <c r="Q238" s="217">
        <v>0</v>
      </c>
      <c r="R238" s="217">
        <f>Q238*H238</f>
        <v>0</v>
      </c>
      <c r="S238" s="217">
        <v>0</v>
      </c>
      <c r="T238" s="218">
        <f>S238*H238</f>
        <v>0</v>
      </c>
      <c r="AR238" s="25" t="s">
        <v>128</v>
      </c>
      <c r="AT238" s="25" t="s">
        <v>252</v>
      </c>
      <c r="AU238" s="25" t="s">
        <v>92</v>
      </c>
      <c r="AY238" s="25" t="s">
        <v>250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5" t="s">
        <v>45</v>
      </c>
      <c r="BK238" s="219">
        <f>ROUND(I238*H238,2)</f>
        <v>0</v>
      </c>
      <c r="BL238" s="25" t="s">
        <v>128</v>
      </c>
      <c r="BM238" s="25" t="s">
        <v>1241</v>
      </c>
    </row>
    <row r="239" spans="2:65" s="12" customFormat="1">
      <c r="B239" s="220"/>
      <c r="C239" s="221"/>
      <c r="D239" s="222" t="s">
        <v>257</v>
      </c>
      <c r="E239" s="223" t="s">
        <v>81</v>
      </c>
      <c r="F239" s="224" t="s">
        <v>1242</v>
      </c>
      <c r="G239" s="221"/>
      <c r="H239" s="225" t="s">
        <v>81</v>
      </c>
      <c r="I239" s="226"/>
      <c r="J239" s="221"/>
      <c r="K239" s="221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257</v>
      </c>
      <c r="AU239" s="231" t="s">
        <v>92</v>
      </c>
      <c r="AV239" s="12" t="s">
        <v>45</v>
      </c>
      <c r="AW239" s="12" t="s">
        <v>44</v>
      </c>
      <c r="AX239" s="12" t="s">
        <v>83</v>
      </c>
      <c r="AY239" s="231" t="s">
        <v>250</v>
      </c>
    </row>
    <row r="240" spans="2:65" s="12" customFormat="1">
      <c r="B240" s="220"/>
      <c r="C240" s="221"/>
      <c r="D240" s="222" t="s">
        <v>257</v>
      </c>
      <c r="E240" s="223" t="s">
        <v>81</v>
      </c>
      <c r="F240" s="224" t="s">
        <v>1243</v>
      </c>
      <c r="G240" s="221"/>
      <c r="H240" s="225" t="s">
        <v>81</v>
      </c>
      <c r="I240" s="226"/>
      <c r="J240" s="221"/>
      <c r="K240" s="221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257</v>
      </c>
      <c r="AU240" s="231" t="s">
        <v>92</v>
      </c>
      <c r="AV240" s="12" t="s">
        <v>45</v>
      </c>
      <c r="AW240" s="12" t="s">
        <v>44</v>
      </c>
      <c r="AX240" s="12" t="s">
        <v>83</v>
      </c>
      <c r="AY240" s="231" t="s">
        <v>250</v>
      </c>
    </row>
    <row r="241" spans="2:65" s="12" customFormat="1">
      <c r="B241" s="220"/>
      <c r="C241" s="221"/>
      <c r="D241" s="222" t="s">
        <v>257</v>
      </c>
      <c r="E241" s="223" t="s">
        <v>81</v>
      </c>
      <c r="F241" s="224" t="s">
        <v>1244</v>
      </c>
      <c r="G241" s="221"/>
      <c r="H241" s="225" t="s">
        <v>81</v>
      </c>
      <c r="I241" s="226"/>
      <c r="J241" s="221"/>
      <c r="K241" s="221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257</v>
      </c>
      <c r="AU241" s="231" t="s">
        <v>92</v>
      </c>
      <c r="AV241" s="12" t="s">
        <v>45</v>
      </c>
      <c r="AW241" s="12" t="s">
        <v>44</v>
      </c>
      <c r="AX241" s="12" t="s">
        <v>83</v>
      </c>
      <c r="AY241" s="231" t="s">
        <v>250</v>
      </c>
    </row>
    <row r="242" spans="2:65" s="13" customFormat="1">
      <c r="B242" s="232"/>
      <c r="C242" s="233"/>
      <c r="D242" s="222" t="s">
        <v>257</v>
      </c>
      <c r="E242" s="234" t="s">
        <v>81</v>
      </c>
      <c r="F242" s="235" t="s">
        <v>1245</v>
      </c>
      <c r="G242" s="233"/>
      <c r="H242" s="236">
        <v>50.646999999999998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AT242" s="242" t="s">
        <v>257</v>
      </c>
      <c r="AU242" s="242" t="s">
        <v>92</v>
      </c>
      <c r="AV242" s="13" t="s">
        <v>92</v>
      </c>
      <c r="AW242" s="13" t="s">
        <v>44</v>
      </c>
      <c r="AX242" s="13" t="s">
        <v>45</v>
      </c>
      <c r="AY242" s="242" t="s">
        <v>250</v>
      </c>
    </row>
    <row r="243" spans="2:65" s="11" customFormat="1" ht="29.85" customHeight="1">
      <c r="B243" s="191"/>
      <c r="C243" s="192"/>
      <c r="D243" s="205" t="s">
        <v>82</v>
      </c>
      <c r="E243" s="206" t="s">
        <v>386</v>
      </c>
      <c r="F243" s="206" t="s">
        <v>482</v>
      </c>
      <c r="G243" s="192"/>
      <c r="H243" s="192"/>
      <c r="I243" s="195"/>
      <c r="J243" s="207">
        <f>BK243</f>
        <v>0</v>
      </c>
      <c r="K243" s="192"/>
      <c r="L243" s="197"/>
      <c r="M243" s="198"/>
      <c r="N243" s="199"/>
      <c r="O243" s="199"/>
      <c r="P243" s="200">
        <f>SUM(P244:P287)</f>
        <v>0</v>
      </c>
      <c r="Q243" s="199"/>
      <c r="R243" s="200">
        <f>SUM(R244:R287)</f>
        <v>1.6069999999999999E-3</v>
      </c>
      <c r="S243" s="199"/>
      <c r="T243" s="201">
        <f>SUM(T244:T287)</f>
        <v>0</v>
      </c>
      <c r="AR243" s="202" t="s">
        <v>45</v>
      </c>
      <c r="AT243" s="203" t="s">
        <v>82</v>
      </c>
      <c r="AU243" s="203" t="s">
        <v>45</v>
      </c>
      <c r="AY243" s="202" t="s">
        <v>250</v>
      </c>
      <c r="BK243" s="204">
        <f>SUM(BK244:BK287)</f>
        <v>0</v>
      </c>
    </row>
    <row r="244" spans="2:65" s="1" customFormat="1" ht="22.5" customHeight="1">
      <c r="B244" s="43"/>
      <c r="C244" s="208" t="s">
        <v>492</v>
      </c>
      <c r="D244" s="208" t="s">
        <v>252</v>
      </c>
      <c r="E244" s="209" t="s">
        <v>392</v>
      </c>
      <c r="F244" s="210" t="s">
        <v>393</v>
      </c>
      <c r="G244" s="211" t="s">
        <v>276</v>
      </c>
      <c r="H244" s="212">
        <v>10.4</v>
      </c>
      <c r="I244" s="213"/>
      <c r="J244" s="214">
        <f>ROUND(I244*H244,2)</f>
        <v>0</v>
      </c>
      <c r="K244" s="210" t="s">
        <v>277</v>
      </c>
      <c r="L244" s="63"/>
      <c r="M244" s="215" t="s">
        <v>81</v>
      </c>
      <c r="N244" s="216" t="s">
        <v>53</v>
      </c>
      <c r="O244" s="44"/>
      <c r="P244" s="217">
        <f>O244*H244</f>
        <v>0</v>
      </c>
      <c r="Q244" s="217">
        <v>0</v>
      </c>
      <c r="R244" s="217">
        <f>Q244*H244</f>
        <v>0</v>
      </c>
      <c r="S244" s="217">
        <v>0</v>
      </c>
      <c r="T244" s="218">
        <f>S244*H244</f>
        <v>0</v>
      </c>
      <c r="AR244" s="25" t="s">
        <v>128</v>
      </c>
      <c r="AT244" s="25" t="s">
        <v>252</v>
      </c>
      <c r="AU244" s="25" t="s">
        <v>92</v>
      </c>
      <c r="AY244" s="25" t="s">
        <v>250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5" t="s">
        <v>45</v>
      </c>
      <c r="BK244" s="219">
        <f>ROUND(I244*H244,2)</f>
        <v>0</v>
      </c>
      <c r="BL244" s="25" t="s">
        <v>128</v>
      </c>
      <c r="BM244" s="25" t="s">
        <v>1246</v>
      </c>
    </row>
    <row r="245" spans="2:65" s="12" customFormat="1">
      <c r="B245" s="220"/>
      <c r="C245" s="221"/>
      <c r="D245" s="222" t="s">
        <v>257</v>
      </c>
      <c r="E245" s="223" t="s">
        <v>81</v>
      </c>
      <c r="F245" s="224" t="s">
        <v>1247</v>
      </c>
      <c r="G245" s="221"/>
      <c r="H245" s="225" t="s">
        <v>81</v>
      </c>
      <c r="I245" s="226"/>
      <c r="J245" s="221"/>
      <c r="K245" s="221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257</v>
      </c>
      <c r="AU245" s="231" t="s">
        <v>92</v>
      </c>
      <c r="AV245" s="12" t="s">
        <v>45</v>
      </c>
      <c r="AW245" s="12" t="s">
        <v>44</v>
      </c>
      <c r="AX245" s="12" t="s">
        <v>83</v>
      </c>
      <c r="AY245" s="231" t="s">
        <v>250</v>
      </c>
    </row>
    <row r="246" spans="2:65" s="12" customFormat="1" ht="27">
      <c r="B246" s="220"/>
      <c r="C246" s="221"/>
      <c r="D246" s="222" t="s">
        <v>257</v>
      </c>
      <c r="E246" s="223" t="s">
        <v>81</v>
      </c>
      <c r="F246" s="224" t="s">
        <v>1248</v>
      </c>
      <c r="G246" s="221"/>
      <c r="H246" s="225" t="s">
        <v>81</v>
      </c>
      <c r="I246" s="226"/>
      <c r="J246" s="221"/>
      <c r="K246" s="221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257</v>
      </c>
      <c r="AU246" s="231" t="s">
        <v>92</v>
      </c>
      <c r="AV246" s="12" t="s">
        <v>45</v>
      </c>
      <c r="AW246" s="12" t="s">
        <v>44</v>
      </c>
      <c r="AX246" s="12" t="s">
        <v>83</v>
      </c>
      <c r="AY246" s="231" t="s">
        <v>250</v>
      </c>
    </row>
    <row r="247" spans="2:65" s="13" customFormat="1">
      <c r="B247" s="232"/>
      <c r="C247" s="233"/>
      <c r="D247" s="222" t="s">
        <v>257</v>
      </c>
      <c r="E247" s="234" t="s">
        <v>81</v>
      </c>
      <c r="F247" s="235" t="s">
        <v>1249</v>
      </c>
      <c r="G247" s="233"/>
      <c r="H247" s="236">
        <v>10.4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AT247" s="242" t="s">
        <v>257</v>
      </c>
      <c r="AU247" s="242" t="s">
        <v>92</v>
      </c>
      <c r="AV247" s="13" t="s">
        <v>92</v>
      </c>
      <c r="AW247" s="13" t="s">
        <v>44</v>
      </c>
      <c r="AX247" s="13" t="s">
        <v>83</v>
      </c>
      <c r="AY247" s="242" t="s">
        <v>250</v>
      </c>
    </row>
    <row r="248" spans="2:65" s="15" customFormat="1">
      <c r="B248" s="254"/>
      <c r="C248" s="255"/>
      <c r="D248" s="256" t="s">
        <v>257</v>
      </c>
      <c r="E248" s="257" t="s">
        <v>81</v>
      </c>
      <c r="F248" s="258" t="s">
        <v>273</v>
      </c>
      <c r="G248" s="255"/>
      <c r="H248" s="259">
        <v>10.4</v>
      </c>
      <c r="I248" s="260"/>
      <c r="J248" s="255"/>
      <c r="K248" s="255"/>
      <c r="L248" s="261"/>
      <c r="M248" s="262"/>
      <c r="N248" s="263"/>
      <c r="O248" s="263"/>
      <c r="P248" s="263"/>
      <c r="Q248" s="263"/>
      <c r="R248" s="263"/>
      <c r="S248" s="263"/>
      <c r="T248" s="264"/>
      <c r="AT248" s="265" t="s">
        <v>257</v>
      </c>
      <c r="AU248" s="265" t="s">
        <v>92</v>
      </c>
      <c r="AV248" s="15" t="s">
        <v>128</v>
      </c>
      <c r="AW248" s="15" t="s">
        <v>44</v>
      </c>
      <c r="AX248" s="15" t="s">
        <v>45</v>
      </c>
      <c r="AY248" s="265" t="s">
        <v>250</v>
      </c>
    </row>
    <row r="249" spans="2:65" s="1" customFormat="1" ht="22.5" customHeight="1">
      <c r="B249" s="43"/>
      <c r="C249" s="208" t="s">
        <v>498</v>
      </c>
      <c r="D249" s="208" t="s">
        <v>252</v>
      </c>
      <c r="E249" s="209" t="s">
        <v>965</v>
      </c>
      <c r="F249" s="210" t="s">
        <v>966</v>
      </c>
      <c r="G249" s="211" t="s">
        <v>276</v>
      </c>
      <c r="H249" s="212">
        <v>10.4</v>
      </c>
      <c r="I249" s="213"/>
      <c r="J249" s="214">
        <f>ROUND(I249*H249,2)</f>
        <v>0</v>
      </c>
      <c r="K249" s="210" t="s">
        <v>277</v>
      </c>
      <c r="L249" s="63"/>
      <c r="M249" s="215" t="s">
        <v>81</v>
      </c>
      <c r="N249" s="216" t="s">
        <v>53</v>
      </c>
      <c r="O249" s="44"/>
      <c r="P249" s="217">
        <f>O249*H249</f>
        <v>0</v>
      </c>
      <c r="Q249" s="217">
        <v>0</v>
      </c>
      <c r="R249" s="217">
        <f>Q249*H249</f>
        <v>0</v>
      </c>
      <c r="S249" s="217">
        <v>0</v>
      </c>
      <c r="T249" s="218">
        <f>S249*H249</f>
        <v>0</v>
      </c>
      <c r="AR249" s="25" t="s">
        <v>128</v>
      </c>
      <c r="AT249" s="25" t="s">
        <v>252</v>
      </c>
      <c r="AU249" s="25" t="s">
        <v>92</v>
      </c>
      <c r="AY249" s="25" t="s">
        <v>250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5" t="s">
        <v>45</v>
      </c>
      <c r="BK249" s="219">
        <f>ROUND(I249*H249,2)</f>
        <v>0</v>
      </c>
      <c r="BL249" s="25" t="s">
        <v>128</v>
      </c>
      <c r="BM249" s="25" t="s">
        <v>1250</v>
      </c>
    </row>
    <row r="250" spans="2:65" s="12" customFormat="1">
      <c r="B250" s="220"/>
      <c r="C250" s="221"/>
      <c r="D250" s="222" t="s">
        <v>257</v>
      </c>
      <c r="E250" s="223" t="s">
        <v>81</v>
      </c>
      <c r="F250" s="224" t="s">
        <v>1251</v>
      </c>
      <c r="G250" s="221"/>
      <c r="H250" s="225" t="s">
        <v>81</v>
      </c>
      <c r="I250" s="226"/>
      <c r="J250" s="221"/>
      <c r="K250" s="221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257</v>
      </c>
      <c r="AU250" s="231" t="s">
        <v>92</v>
      </c>
      <c r="AV250" s="12" t="s">
        <v>45</v>
      </c>
      <c r="AW250" s="12" t="s">
        <v>44</v>
      </c>
      <c r="AX250" s="12" t="s">
        <v>83</v>
      </c>
      <c r="AY250" s="231" t="s">
        <v>250</v>
      </c>
    </row>
    <row r="251" spans="2:65" s="12" customFormat="1">
      <c r="B251" s="220"/>
      <c r="C251" s="221"/>
      <c r="D251" s="222" t="s">
        <v>257</v>
      </c>
      <c r="E251" s="223" t="s">
        <v>81</v>
      </c>
      <c r="F251" s="224" t="s">
        <v>1252</v>
      </c>
      <c r="G251" s="221"/>
      <c r="H251" s="225" t="s">
        <v>81</v>
      </c>
      <c r="I251" s="226"/>
      <c r="J251" s="221"/>
      <c r="K251" s="221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257</v>
      </c>
      <c r="AU251" s="231" t="s">
        <v>92</v>
      </c>
      <c r="AV251" s="12" t="s">
        <v>45</v>
      </c>
      <c r="AW251" s="12" t="s">
        <v>44</v>
      </c>
      <c r="AX251" s="12" t="s">
        <v>83</v>
      </c>
      <c r="AY251" s="231" t="s">
        <v>250</v>
      </c>
    </row>
    <row r="252" spans="2:65" s="13" customFormat="1">
      <c r="B252" s="232"/>
      <c r="C252" s="233"/>
      <c r="D252" s="222" t="s">
        <v>257</v>
      </c>
      <c r="E252" s="234" t="s">
        <v>81</v>
      </c>
      <c r="F252" s="235" t="s">
        <v>1253</v>
      </c>
      <c r="G252" s="233"/>
      <c r="H252" s="236">
        <v>10.4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AT252" s="242" t="s">
        <v>257</v>
      </c>
      <c r="AU252" s="242" t="s">
        <v>92</v>
      </c>
      <c r="AV252" s="13" t="s">
        <v>92</v>
      </c>
      <c r="AW252" s="13" t="s">
        <v>44</v>
      </c>
      <c r="AX252" s="13" t="s">
        <v>83</v>
      </c>
      <c r="AY252" s="242" t="s">
        <v>250</v>
      </c>
    </row>
    <row r="253" spans="2:65" s="15" customFormat="1">
      <c r="B253" s="254"/>
      <c r="C253" s="255"/>
      <c r="D253" s="256" t="s">
        <v>257</v>
      </c>
      <c r="E253" s="257" t="s">
        <v>81</v>
      </c>
      <c r="F253" s="258" t="s">
        <v>273</v>
      </c>
      <c r="G253" s="255"/>
      <c r="H253" s="259">
        <v>10.4</v>
      </c>
      <c r="I253" s="260"/>
      <c r="J253" s="255"/>
      <c r="K253" s="255"/>
      <c r="L253" s="261"/>
      <c r="M253" s="262"/>
      <c r="N253" s="263"/>
      <c r="O253" s="263"/>
      <c r="P253" s="263"/>
      <c r="Q253" s="263"/>
      <c r="R253" s="263"/>
      <c r="S253" s="263"/>
      <c r="T253" s="264"/>
      <c r="AT253" s="265" t="s">
        <v>257</v>
      </c>
      <c r="AU253" s="265" t="s">
        <v>92</v>
      </c>
      <c r="AV253" s="15" t="s">
        <v>128</v>
      </c>
      <c r="AW253" s="15" t="s">
        <v>44</v>
      </c>
      <c r="AX253" s="15" t="s">
        <v>45</v>
      </c>
      <c r="AY253" s="265" t="s">
        <v>250</v>
      </c>
    </row>
    <row r="254" spans="2:65" s="1" customFormat="1" ht="22.5" customHeight="1">
      <c r="B254" s="43"/>
      <c r="C254" s="208" t="s">
        <v>510</v>
      </c>
      <c r="D254" s="208" t="s">
        <v>252</v>
      </c>
      <c r="E254" s="209" t="s">
        <v>1254</v>
      </c>
      <c r="F254" s="210" t="s">
        <v>1255</v>
      </c>
      <c r="G254" s="211" t="s">
        <v>255</v>
      </c>
      <c r="H254" s="212">
        <v>52</v>
      </c>
      <c r="I254" s="213"/>
      <c r="J254" s="214">
        <f>ROUND(I254*H254,2)</f>
        <v>0</v>
      </c>
      <c r="K254" s="210" t="s">
        <v>277</v>
      </c>
      <c r="L254" s="63"/>
      <c r="M254" s="215" t="s">
        <v>81</v>
      </c>
      <c r="N254" s="216" t="s">
        <v>53</v>
      </c>
      <c r="O254" s="44"/>
      <c r="P254" s="217">
        <f>O254*H254</f>
        <v>0</v>
      </c>
      <c r="Q254" s="217">
        <v>0</v>
      </c>
      <c r="R254" s="217">
        <f>Q254*H254</f>
        <v>0</v>
      </c>
      <c r="S254" s="217">
        <v>0</v>
      </c>
      <c r="T254" s="218">
        <f>S254*H254</f>
        <v>0</v>
      </c>
      <c r="AR254" s="25" t="s">
        <v>128</v>
      </c>
      <c r="AT254" s="25" t="s">
        <v>252</v>
      </c>
      <c r="AU254" s="25" t="s">
        <v>92</v>
      </c>
      <c r="AY254" s="25" t="s">
        <v>250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5" t="s">
        <v>45</v>
      </c>
      <c r="BK254" s="219">
        <f>ROUND(I254*H254,2)</f>
        <v>0</v>
      </c>
      <c r="BL254" s="25" t="s">
        <v>128</v>
      </c>
      <c r="BM254" s="25" t="s">
        <v>1256</v>
      </c>
    </row>
    <row r="255" spans="2:65" s="12" customFormat="1">
      <c r="B255" s="220"/>
      <c r="C255" s="221"/>
      <c r="D255" s="222" t="s">
        <v>257</v>
      </c>
      <c r="E255" s="223" t="s">
        <v>81</v>
      </c>
      <c r="F255" s="224" t="s">
        <v>1257</v>
      </c>
      <c r="G255" s="221"/>
      <c r="H255" s="225" t="s">
        <v>81</v>
      </c>
      <c r="I255" s="226"/>
      <c r="J255" s="221"/>
      <c r="K255" s="221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257</v>
      </c>
      <c r="AU255" s="231" t="s">
        <v>92</v>
      </c>
      <c r="AV255" s="12" t="s">
        <v>45</v>
      </c>
      <c r="AW255" s="12" t="s">
        <v>44</v>
      </c>
      <c r="AX255" s="12" t="s">
        <v>83</v>
      </c>
      <c r="AY255" s="231" t="s">
        <v>250</v>
      </c>
    </row>
    <row r="256" spans="2:65" s="12" customFormat="1">
      <c r="B256" s="220"/>
      <c r="C256" s="221"/>
      <c r="D256" s="222" t="s">
        <v>257</v>
      </c>
      <c r="E256" s="223" t="s">
        <v>81</v>
      </c>
      <c r="F256" s="224" t="s">
        <v>1258</v>
      </c>
      <c r="G256" s="221"/>
      <c r="H256" s="225" t="s">
        <v>81</v>
      </c>
      <c r="I256" s="226"/>
      <c r="J256" s="221"/>
      <c r="K256" s="221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257</v>
      </c>
      <c r="AU256" s="231" t="s">
        <v>92</v>
      </c>
      <c r="AV256" s="12" t="s">
        <v>45</v>
      </c>
      <c r="AW256" s="12" t="s">
        <v>44</v>
      </c>
      <c r="AX256" s="12" t="s">
        <v>83</v>
      </c>
      <c r="AY256" s="231" t="s">
        <v>250</v>
      </c>
    </row>
    <row r="257" spans="2:65" s="12" customFormat="1">
      <c r="B257" s="220"/>
      <c r="C257" s="221"/>
      <c r="D257" s="222" t="s">
        <v>257</v>
      </c>
      <c r="E257" s="223" t="s">
        <v>81</v>
      </c>
      <c r="F257" s="224" t="s">
        <v>1259</v>
      </c>
      <c r="G257" s="221"/>
      <c r="H257" s="225" t="s">
        <v>81</v>
      </c>
      <c r="I257" s="226"/>
      <c r="J257" s="221"/>
      <c r="K257" s="221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257</v>
      </c>
      <c r="AU257" s="231" t="s">
        <v>92</v>
      </c>
      <c r="AV257" s="12" t="s">
        <v>45</v>
      </c>
      <c r="AW257" s="12" t="s">
        <v>44</v>
      </c>
      <c r="AX257" s="12" t="s">
        <v>83</v>
      </c>
      <c r="AY257" s="231" t="s">
        <v>250</v>
      </c>
    </row>
    <row r="258" spans="2:65" s="13" customFormat="1">
      <c r="B258" s="232"/>
      <c r="C258" s="233"/>
      <c r="D258" s="256" t="s">
        <v>257</v>
      </c>
      <c r="E258" s="269" t="s">
        <v>81</v>
      </c>
      <c r="F258" s="270" t="s">
        <v>1076</v>
      </c>
      <c r="G258" s="233"/>
      <c r="H258" s="271">
        <v>52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AT258" s="242" t="s">
        <v>257</v>
      </c>
      <c r="AU258" s="242" t="s">
        <v>92</v>
      </c>
      <c r="AV258" s="13" t="s">
        <v>92</v>
      </c>
      <c r="AW258" s="13" t="s">
        <v>44</v>
      </c>
      <c r="AX258" s="13" t="s">
        <v>45</v>
      </c>
      <c r="AY258" s="242" t="s">
        <v>250</v>
      </c>
    </row>
    <row r="259" spans="2:65" s="1" customFormat="1" ht="22.5" customHeight="1">
      <c r="B259" s="43"/>
      <c r="C259" s="208" t="s">
        <v>518</v>
      </c>
      <c r="D259" s="208" t="s">
        <v>252</v>
      </c>
      <c r="E259" s="209" t="s">
        <v>499</v>
      </c>
      <c r="F259" s="210" t="s">
        <v>500</v>
      </c>
      <c r="G259" s="211" t="s">
        <v>276</v>
      </c>
      <c r="H259" s="212">
        <v>10.4</v>
      </c>
      <c r="I259" s="213"/>
      <c r="J259" s="214">
        <f>ROUND(I259*H259,2)</f>
        <v>0</v>
      </c>
      <c r="K259" s="210" t="s">
        <v>81</v>
      </c>
      <c r="L259" s="63"/>
      <c r="M259" s="215" t="s">
        <v>81</v>
      </c>
      <c r="N259" s="216" t="s">
        <v>53</v>
      </c>
      <c r="O259" s="44"/>
      <c r="P259" s="217">
        <f>O259*H259</f>
        <v>0</v>
      </c>
      <c r="Q259" s="217">
        <v>0</v>
      </c>
      <c r="R259" s="217">
        <f>Q259*H259</f>
        <v>0</v>
      </c>
      <c r="S259" s="217">
        <v>0</v>
      </c>
      <c r="T259" s="218">
        <f>S259*H259</f>
        <v>0</v>
      </c>
      <c r="AR259" s="25" t="s">
        <v>128</v>
      </c>
      <c r="AT259" s="25" t="s">
        <v>252</v>
      </c>
      <c r="AU259" s="25" t="s">
        <v>92</v>
      </c>
      <c r="AY259" s="25" t="s">
        <v>250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5" t="s">
        <v>45</v>
      </c>
      <c r="BK259" s="219">
        <f>ROUND(I259*H259,2)</f>
        <v>0</v>
      </c>
      <c r="BL259" s="25" t="s">
        <v>128</v>
      </c>
      <c r="BM259" s="25" t="s">
        <v>1260</v>
      </c>
    </row>
    <row r="260" spans="2:65" s="12" customFormat="1">
      <c r="B260" s="220"/>
      <c r="C260" s="221"/>
      <c r="D260" s="222" t="s">
        <v>257</v>
      </c>
      <c r="E260" s="223" t="s">
        <v>81</v>
      </c>
      <c r="F260" s="224" t="s">
        <v>1251</v>
      </c>
      <c r="G260" s="221"/>
      <c r="H260" s="225" t="s">
        <v>81</v>
      </c>
      <c r="I260" s="226"/>
      <c r="J260" s="221"/>
      <c r="K260" s="221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257</v>
      </c>
      <c r="AU260" s="231" t="s">
        <v>92</v>
      </c>
      <c r="AV260" s="12" t="s">
        <v>45</v>
      </c>
      <c r="AW260" s="12" t="s">
        <v>44</v>
      </c>
      <c r="AX260" s="12" t="s">
        <v>83</v>
      </c>
      <c r="AY260" s="231" t="s">
        <v>250</v>
      </c>
    </row>
    <row r="261" spans="2:65" s="12" customFormat="1">
      <c r="B261" s="220"/>
      <c r="C261" s="221"/>
      <c r="D261" s="222" t="s">
        <v>257</v>
      </c>
      <c r="E261" s="223" t="s">
        <v>81</v>
      </c>
      <c r="F261" s="224" t="s">
        <v>1261</v>
      </c>
      <c r="G261" s="221"/>
      <c r="H261" s="225" t="s">
        <v>81</v>
      </c>
      <c r="I261" s="226"/>
      <c r="J261" s="221"/>
      <c r="K261" s="221"/>
      <c r="L261" s="227"/>
      <c r="M261" s="228"/>
      <c r="N261" s="229"/>
      <c r="O261" s="229"/>
      <c r="P261" s="229"/>
      <c r="Q261" s="229"/>
      <c r="R261" s="229"/>
      <c r="S261" s="229"/>
      <c r="T261" s="230"/>
      <c r="AT261" s="231" t="s">
        <v>257</v>
      </c>
      <c r="AU261" s="231" t="s">
        <v>92</v>
      </c>
      <c r="AV261" s="12" t="s">
        <v>45</v>
      </c>
      <c r="AW261" s="12" t="s">
        <v>44</v>
      </c>
      <c r="AX261" s="12" t="s">
        <v>83</v>
      </c>
      <c r="AY261" s="231" t="s">
        <v>250</v>
      </c>
    </row>
    <row r="262" spans="2:65" s="12" customFormat="1">
      <c r="B262" s="220"/>
      <c r="C262" s="221"/>
      <c r="D262" s="222" t="s">
        <v>257</v>
      </c>
      <c r="E262" s="223" t="s">
        <v>81</v>
      </c>
      <c r="F262" s="224" t="s">
        <v>1262</v>
      </c>
      <c r="G262" s="221"/>
      <c r="H262" s="225" t="s">
        <v>81</v>
      </c>
      <c r="I262" s="226"/>
      <c r="J262" s="221"/>
      <c r="K262" s="221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257</v>
      </c>
      <c r="AU262" s="231" t="s">
        <v>92</v>
      </c>
      <c r="AV262" s="12" t="s">
        <v>45</v>
      </c>
      <c r="AW262" s="12" t="s">
        <v>44</v>
      </c>
      <c r="AX262" s="12" t="s">
        <v>83</v>
      </c>
      <c r="AY262" s="231" t="s">
        <v>250</v>
      </c>
    </row>
    <row r="263" spans="2:65" s="12" customFormat="1">
      <c r="B263" s="220"/>
      <c r="C263" s="221"/>
      <c r="D263" s="222" t="s">
        <v>257</v>
      </c>
      <c r="E263" s="223" t="s">
        <v>81</v>
      </c>
      <c r="F263" s="224" t="s">
        <v>1263</v>
      </c>
      <c r="G263" s="221"/>
      <c r="H263" s="225" t="s">
        <v>81</v>
      </c>
      <c r="I263" s="226"/>
      <c r="J263" s="221"/>
      <c r="K263" s="221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257</v>
      </c>
      <c r="AU263" s="231" t="s">
        <v>92</v>
      </c>
      <c r="AV263" s="12" t="s">
        <v>45</v>
      </c>
      <c r="AW263" s="12" t="s">
        <v>44</v>
      </c>
      <c r="AX263" s="12" t="s">
        <v>83</v>
      </c>
      <c r="AY263" s="231" t="s">
        <v>250</v>
      </c>
    </row>
    <row r="264" spans="2:65" s="12" customFormat="1">
      <c r="B264" s="220"/>
      <c r="C264" s="221"/>
      <c r="D264" s="222" t="s">
        <v>257</v>
      </c>
      <c r="E264" s="223" t="s">
        <v>81</v>
      </c>
      <c r="F264" s="224" t="s">
        <v>1264</v>
      </c>
      <c r="G264" s="221"/>
      <c r="H264" s="225" t="s">
        <v>81</v>
      </c>
      <c r="I264" s="226"/>
      <c r="J264" s="221"/>
      <c r="K264" s="221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257</v>
      </c>
      <c r="AU264" s="231" t="s">
        <v>92</v>
      </c>
      <c r="AV264" s="12" t="s">
        <v>45</v>
      </c>
      <c r="AW264" s="12" t="s">
        <v>44</v>
      </c>
      <c r="AX264" s="12" t="s">
        <v>83</v>
      </c>
      <c r="AY264" s="231" t="s">
        <v>250</v>
      </c>
    </row>
    <row r="265" spans="2:65" s="13" customFormat="1">
      <c r="B265" s="232"/>
      <c r="C265" s="233"/>
      <c r="D265" s="222" t="s">
        <v>257</v>
      </c>
      <c r="E265" s="234" t="s">
        <v>81</v>
      </c>
      <c r="F265" s="235" t="s">
        <v>1253</v>
      </c>
      <c r="G265" s="233"/>
      <c r="H265" s="236">
        <v>10.4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AT265" s="242" t="s">
        <v>257</v>
      </c>
      <c r="AU265" s="242" t="s">
        <v>92</v>
      </c>
      <c r="AV265" s="13" t="s">
        <v>92</v>
      </c>
      <c r="AW265" s="13" t="s">
        <v>44</v>
      </c>
      <c r="AX265" s="13" t="s">
        <v>83</v>
      </c>
      <c r="AY265" s="242" t="s">
        <v>250</v>
      </c>
    </row>
    <row r="266" spans="2:65" s="15" customFormat="1">
      <c r="B266" s="254"/>
      <c r="C266" s="255"/>
      <c r="D266" s="256" t="s">
        <v>257</v>
      </c>
      <c r="E266" s="257" t="s">
        <v>1265</v>
      </c>
      <c r="F266" s="258" t="s">
        <v>273</v>
      </c>
      <c r="G266" s="255"/>
      <c r="H266" s="259">
        <v>10.4</v>
      </c>
      <c r="I266" s="260"/>
      <c r="J266" s="255"/>
      <c r="K266" s="255"/>
      <c r="L266" s="261"/>
      <c r="M266" s="262"/>
      <c r="N266" s="263"/>
      <c r="O266" s="263"/>
      <c r="P266" s="263"/>
      <c r="Q266" s="263"/>
      <c r="R266" s="263"/>
      <c r="S266" s="263"/>
      <c r="T266" s="264"/>
      <c r="AT266" s="265" t="s">
        <v>257</v>
      </c>
      <c r="AU266" s="265" t="s">
        <v>92</v>
      </c>
      <c r="AV266" s="15" t="s">
        <v>128</v>
      </c>
      <c r="AW266" s="15" t="s">
        <v>44</v>
      </c>
      <c r="AX266" s="15" t="s">
        <v>45</v>
      </c>
      <c r="AY266" s="265" t="s">
        <v>250</v>
      </c>
    </row>
    <row r="267" spans="2:65" s="1" customFormat="1" ht="22.5" customHeight="1">
      <c r="B267" s="43"/>
      <c r="C267" s="208" t="s">
        <v>525</v>
      </c>
      <c r="D267" s="208" t="s">
        <v>252</v>
      </c>
      <c r="E267" s="209" t="s">
        <v>526</v>
      </c>
      <c r="F267" s="210" t="s">
        <v>527</v>
      </c>
      <c r="G267" s="211" t="s">
        <v>255</v>
      </c>
      <c r="H267" s="212">
        <v>52</v>
      </c>
      <c r="I267" s="213"/>
      <c r="J267" s="214">
        <f>ROUND(I267*H267,2)</f>
        <v>0</v>
      </c>
      <c r="K267" s="210" t="s">
        <v>277</v>
      </c>
      <c r="L267" s="63"/>
      <c r="M267" s="215" t="s">
        <v>81</v>
      </c>
      <c r="N267" s="216" t="s">
        <v>53</v>
      </c>
      <c r="O267" s="44"/>
      <c r="P267" s="217">
        <f>O267*H267</f>
        <v>0</v>
      </c>
      <c r="Q267" s="217">
        <v>0</v>
      </c>
      <c r="R267" s="217">
        <f>Q267*H267</f>
        <v>0</v>
      </c>
      <c r="S267" s="217">
        <v>0</v>
      </c>
      <c r="T267" s="218">
        <f>S267*H267</f>
        <v>0</v>
      </c>
      <c r="AR267" s="25" t="s">
        <v>128</v>
      </c>
      <c r="AT267" s="25" t="s">
        <v>252</v>
      </c>
      <c r="AU267" s="25" t="s">
        <v>92</v>
      </c>
      <c r="AY267" s="25" t="s">
        <v>250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5" t="s">
        <v>45</v>
      </c>
      <c r="BK267" s="219">
        <f>ROUND(I267*H267,2)</f>
        <v>0</v>
      </c>
      <c r="BL267" s="25" t="s">
        <v>128</v>
      </c>
      <c r="BM267" s="25" t="s">
        <v>1266</v>
      </c>
    </row>
    <row r="268" spans="2:65" s="12" customFormat="1">
      <c r="B268" s="220"/>
      <c r="C268" s="221"/>
      <c r="D268" s="222" t="s">
        <v>257</v>
      </c>
      <c r="E268" s="223" t="s">
        <v>81</v>
      </c>
      <c r="F268" s="224" t="s">
        <v>529</v>
      </c>
      <c r="G268" s="221"/>
      <c r="H268" s="225" t="s">
        <v>81</v>
      </c>
      <c r="I268" s="226"/>
      <c r="J268" s="221"/>
      <c r="K268" s="221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257</v>
      </c>
      <c r="AU268" s="231" t="s">
        <v>92</v>
      </c>
      <c r="AV268" s="12" t="s">
        <v>45</v>
      </c>
      <c r="AW268" s="12" t="s">
        <v>44</v>
      </c>
      <c r="AX268" s="12" t="s">
        <v>83</v>
      </c>
      <c r="AY268" s="231" t="s">
        <v>250</v>
      </c>
    </row>
    <row r="269" spans="2:65" s="13" customFormat="1">
      <c r="B269" s="232"/>
      <c r="C269" s="233"/>
      <c r="D269" s="256" t="s">
        <v>257</v>
      </c>
      <c r="E269" s="269" t="s">
        <v>81</v>
      </c>
      <c r="F269" s="270" t="s">
        <v>1076</v>
      </c>
      <c r="G269" s="233"/>
      <c r="H269" s="271">
        <v>52</v>
      </c>
      <c r="I269" s="237"/>
      <c r="J269" s="233"/>
      <c r="K269" s="233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257</v>
      </c>
      <c r="AU269" s="242" t="s">
        <v>92</v>
      </c>
      <c r="AV269" s="13" t="s">
        <v>92</v>
      </c>
      <c r="AW269" s="13" t="s">
        <v>44</v>
      </c>
      <c r="AX269" s="13" t="s">
        <v>45</v>
      </c>
      <c r="AY269" s="242" t="s">
        <v>250</v>
      </c>
    </row>
    <row r="270" spans="2:65" s="1" customFormat="1" ht="22.5" customHeight="1">
      <c r="B270" s="43"/>
      <c r="C270" s="208" t="s">
        <v>530</v>
      </c>
      <c r="D270" s="208" t="s">
        <v>252</v>
      </c>
      <c r="E270" s="209" t="s">
        <v>1267</v>
      </c>
      <c r="F270" s="210" t="s">
        <v>1268</v>
      </c>
      <c r="G270" s="211" t="s">
        <v>255</v>
      </c>
      <c r="H270" s="212">
        <v>52</v>
      </c>
      <c r="I270" s="213"/>
      <c r="J270" s="214">
        <f>ROUND(I270*H270,2)</f>
        <v>0</v>
      </c>
      <c r="K270" s="210" t="s">
        <v>277</v>
      </c>
      <c r="L270" s="63"/>
      <c r="M270" s="215" t="s">
        <v>81</v>
      </c>
      <c r="N270" s="216" t="s">
        <v>53</v>
      </c>
      <c r="O270" s="44"/>
      <c r="P270" s="217">
        <f>O270*H270</f>
        <v>0</v>
      </c>
      <c r="Q270" s="217">
        <v>0</v>
      </c>
      <c r="R270" s="217">
        <f>Q270*H270</f>
        <v>0</v>
      </c>
      <c r="S270" s="217">
        <v>0</v>
      </c>
      <c r="T270" s="218">
        <f>S270*H270</f>
        <v>0</v>
      </c>
      <c r="AR270" s="25" t="s">
        <v>128</v>
      </c>
      <c r="AT270" s="25" t="s">
        <v>252</v>
      </c>
      <c r="AU270" s="25" t="s">
        <v>92</v>
      </c>
      <c r="AY270" s="25" t="s">
        <v>250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5" t="s">
        <v>45</v>
      </c>
      <c r="BK270" s="219">
        <f>ROUND(I270*H270,2)</f>
        <v>0</v>
      </c>
      <c r="BL270" s="25" t="s">
        <v>128</v>
      </c>
      <c r="BM270" s="25" t="s">
        <v>1269</v>
      </c>
    </row>
    <row r="271" spans="2:65" s="12" customFormat="1">
      <c r="B271" s="220"/>
      <c r="C271" s="221"/>
      <c r="D271" s="222" t="s">
        <v>257</v>
      </c>
      <c r="E271" s="223" t="s">
        <v>81</v>
      </c>
      <c r="F271" s="224" t="s">
        <v>1270</v>
      </c>
      <c r="G271" s="221"/>
      <c r="H271" s="225" t="s">
        <v>81</v>
      </c>
      <c r="I271" s="226"/>
      <c r="J271" s="221"/>
      <c r="K271" s="221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257</v>
      </c>
      <c r="AU271" s="231" t="s">
        <v>92</v>
      </c>
      <c r="AV271" s="12" t="s">
        <v>45</v>
      </c>
      <c r="AW271" s="12" t="s">
        <v>44</v>
      </c>
      <c r="AX271" s="12" t="s">
        <v>83</v>
      </c>
      <c r="AY271" s="231" t="s">
        <v>250</v>
      </c>
    </row>
    <row r="272" spans="2:65" s="12" customFormat="1">
      <c r="B272" s="220"/>
      <c r="C272" s="221"/>
      <c r="D272" s="222" t="s">
        <v>257</v>
      </c>
      <c r="E272" s="223" t="s">
        <v>81</v>
      </c>
      <c r="F272" s="224" t="s">
        <v>1271</v>
      </c>
      <c r="G272" s="221"/>
      <c r="H272" s="225" t="s">
        <v>81</v>
      </c>
      <c r="I272" s="226"/>
      <c r="J272" s="221"/>
      <c r="K272" s="221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257</v>
      </c>
      <c r="AU272" s="231" t="s">
        <v>92</v>
      </c>
      <c r="AV272" s="12" t="s">
        <v>45</v>
      </c>
      <c r="AW272" s="12" t="s">
        <v>44</v>
      </c>
      <c r="AX272" s="12" t="s">
        <v>83</v>
      </c>
      <c r="AY272" s="231" t="s">
        <v>250</v>
      </c>
    </row>
    <row r="273" spans="2:65" s="12" customFormat="1">
      <c r="B273" s="220"/>
      <c r="C273" s="221"/>
      <c r="D273" s="222" t="s">
        <v>257</v>
      </c>
      <c r="E273" s="223" t="s">
        <v>81</v>
      </c>
      <c r="F273" s="224" t="s">
        <v>516</v>
      </c>
      <c r="G273" s="221"/>
      <c r="H273" s="225" t="s">
        <v>81</v>
      </c>
      <c r="I273" s="226"/>
      <c r="J273" s="221"/>
      <c r="K273" s="221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257</v>
      </c>
      <c r="AU273" s="231" t="s">
        <v>92</v>
      </c>
      <c r="AV273" s="12" t="s">
        <v>45</v>
      </c>
      <c r="AW273" s="12" t="s">
        <v>44</v>
      </c>
      <c r="AX273" s="12" t="s">
        <v>83</v>
      </c>
      <c r="AY273" s="231" t="s">
        <v>250</v>
      </c>
    </row>
    <row r="274" spans="2:65" s="13" customFormat="1">
      <c r="B274" s="232"/>
      <c r="C274" s="233"/>
      <c r="D274" s="222" t="s">
        <v>257</v>
      </c>
      <c r="E274" s="234" t="s">
        <v>81</v>
      </c>
      <c r="F274" s="235" t="s">
        <v>1272</v>
      </c>
      <c r="G274" s="233"/>
      <c r="H274" s="236">
        <v>52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AT274" s="242" t="s">
        <v>257</v>
      </c>
      <c r="AU274" s="242" t="s">
        <v>92</v>
      </c>
      <c r="AV274" s="13" t="s">
        <v>92</v>
      </c>
      <c r="AW274" s="13" t="s">
        <v>44</v>
      </c>
      <c r="AX274" s="13" t="s">
        <v>83</v>
      </c>
      <c r="AY274" s="242" t="s">
        <v>250</v>
      </c>
    </row>
    <row r="275" spans="2:65" s="14" customFormat="1">
      <c r="B275" s="243"/>
      <c r="C275" s="244"/>
      <c r="D275" s="256" t="s">
        <v>257</v>
      </c>
      <c r="E275" s="266" t="s">
        <v>1076</v>
      </c>
      <c r="F275" s="267" t="s">
        <v>272</v>
      </c>
      <c r="G275" s="244"/>
      <c r="H275" s="268">
        <v>52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AT275" s="253" t="s">
        <v>257</v>
      </c>
      <c r="AU275" s="253" t="s">
        <v>92</v>
      </c>
      <c r="AV275" s="14" t="s">
        <v>100</v>
      </c>
      <c r="AW275" s="14" t="s">
        <v>44</v>
      </c>
      <c r="AX275" s="14" t="s">
        <v>45</v>
      </c>
      <c r="AY275" s="253" t="s">
        <v>250</v>
      </c>
    </row>
    <row r="276" spans="2:65" s="1" customFormat="1" ht="22.5" customHeight="1">
      <c r="B276" s="43"/>
      <c r="C276" s="272" t="s">
        <v>536</v>
      </c>
      <c r="D276" s="272" t="s">
        <v>519</v>
      </c>
      <c r="E276" s="273" t="s">
        <v>520</v>
      </c>
      <c r="F276" s="274" t="s">
        <v>521</v>
      </c>
      <c r="G276" s="275" t="s">
        <v>522</v>
      </c>
      <c r="H276" s="276">
        <v>1.607</v>
      </c>
      <c r="I276" s="277"/>
      <c r="J276" s="278">
        <f>ROUND(I276*H276,2)</f>
        <v>0</v>
      </c>
      <c r="K276" s="274" t="s">
        <v>277</v>
      </c>
      <c r="L276" s="279"/>
      <c r="M276" s="280" t="s">
        <v>81</v>
      </c>
      <c r="N276" s="281" t="s">
        <v>53</v>
      </c>
      <c r="O276" s="44"/>
      <c r="P276" s="217">
        <f>O276*H276</f>
        <v>0</v>
      </c>
      <c r="Q276" s="217">
        <v>1E-3</v>
      </c>
      <c r="R276" s="217">
        <f>Q276*H276</f>
        <v>1.6069999999999999E-3</v>
      </c>
      <c r="S276" s="217">
        <v>0</v>
      </c>
      <c r="T276" s="218">
        <f>S276*H276</f>
        <v>0</v>
      </c>
      <c r="AR276" s="25" t="s">
        <v>340</v>
      </c>
      <c r="AT276" s="25" t="s">
        <v>519</v>
      </c>
      <c r="AU276" s="25" t="s">
        <v>92</v>
      </c>
      <c r="AY276" s="25" t="s">
        <v>250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5" t="s">
        <v>45</v>
      </c>
      <c r="BK276" s="219">
        <f>ROUND(I276*H276,2)</f>
        <v>0</v>
      </c>
      <c r="BL276" s="25" t="s">
        <v>128</v>
      </c>
      <c r="BM276" s="25" t="s">
        <v>1273</v>
      </c>
    </row>
    <row r="277" spans="2:65" s="13" customFormat="1">
      <c r="B277" s="232"/>
      <c r="C277" s="233"/>
      <c r="D277" s="256" t="s">
        <v>257</v>
      </c>
      <c r="E277" s="269" t="s">
        <v>81</v>
      </c>
      <c r="F277" s="270" t="s">
        <v>1274</v>
      </c>
      <c r="G277" s="233"/>
      <c r="H277" s="271">
        <v>1.607</v>
      </c>
      <c r="I277" s="237"/>
      <c r="J277" s="233"/>
      <c r="K277" s="233"/>
      <c r="L277" s="238"/>
      <c r="M277" s="239"/>
      <c r="N277" s="240"/>
      <c r="O277" s="240"/>
      <c r="P277" s="240"/>
      <c r="Q277" s="240"/>
      <c r="R277" s="240"/>
      <c r="S277" s="240"/>
      <c r="T277" s="241"/>
      <c r="AT277" s="242" t="s">
        <v>257</v>
      </c>
      <c r="AU277" s="242" t="s">
        <v>92</v>
      </c>
      <c r="AV277" s="13" t="s">
        <v>92</v>
      </c>
      <c r="AW277" s="13" t="s">
        <v>44</v>
      </c>
      <c r="AX277" s="13" t="s">
        <v>45</v>
      </c>
      <c r="AY277" s="242" t="s">
        <v>250</v>
      </c>
    </row>
    <row r="278" spans="2:65" s="1" customFormat="1" ht="31.5" customHeight="1">
      <c r="B278" s="43"/>
      <c r="C278" s="208" t="s">
        <v>540</v>
      </c>
      <c r="D278" s="208" t="s">
        <v>252</v>
      </c>
      <c r="E278" s="209" t="s">
        <v>1275</v>
      </c>
      <c r="F278" s="210" t="s">
        <v>1276</v>
      </c>
      <c r="G278" s="211" t="s">
        <v>255</v>
      </c>
      <c r="H278" s="212">
        <v>52</v>
      </c>
      <c r="I278" s="213"/>
      <c r="J278" s="214">
        <f>ROUND(I278*H278,2)</f>
        <v>0</v>
      </c>
      <c r="K278" s="210" t="s">
        <v>81</v>
      </c>
      <c r="L278" s="63"/>
      <c r="M278" s="215" t="s">
        <v>81</v>
      </c>
      <c r="N278" s="216" t="s">
        <v>53</v>
      </c>
      <c r="O278" s="44"/>
      <c r="P278" s="217">
        <f>O278*H278</f>
        <v>0</v>
      </c>
      <c r="Q278" s="217">
        <v>0</v>
      </c>
      <c r="R278" s="217">
        <f>Q278*H278</f>
        <v>0</v>
      </c>
      <c r="S278" s="217">
        <v>0</v>
      </c>
      <c r="T278" s="218">
        <f>S278*H278</f>
        <v>0</v>
      </c>
      <c r="AR278" s="25" t="s">
        <v>128</v>
      </c>
      <c r="AT278" s="25" t="s">
        <v>252</v>
      </c>
      <c r="AU278" s="25" t="s">
        <v>92</v>
      </c>
      <c r="AY278" s="25" t="s">
        <v>250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5" t="s">
        <v>45</v>
      </c>
      <c r="BK278" s="219">
        <f>ROUND(I278*H278,2)</f>
        <v>0</v>
      </c>
      <c r="BL278" s="25" t="s">
        <v>128</v>
      </c>
      <c r="BM278" s="25" t="s">
        <v>1277</v>
      </c>
    </row>
    <row r="279" spans="2:65" s="13" customFormat="1">
      <c r="B279" s="232"/>
      <c r="C279" s="233"/>
      <c r="D279" s="256" t="s">
        <v>257</v>
      </c>
      <c r="E279" s="269" t="s">
        <v>81</v>
      </c>
      <c r="F279" s="270" t="s">
        <v>1076</v>
      </c>
      <c r="G279" s="233"/>
      <c r="H279" s="271">
        <v>52</v>
      </c>
      <c r="I279" s="237"/>
      <c r="J279" s="233"/>
      <c r="K279" s="233"/>
      <c r="L279" s="238"/>
      <c r="M279" s="239"/>
      <c r="N279" s="240"/>
      <c r="O279" s="240"/>
      <c r="P279" s="240"/>
      <c r="Q279" s="240"/>
      <c r="R279" s="240"/>
      <c r="S279" s="240"/>
      <c r="T279" s="241"/>
      <c r="AT279" s="242" t="s">
        <v>257</v>
      </c>
      <c r="AU279" s="242" t="s">
        <v>92</v>
      </c>
      <c r="AV279" s="13" t="s">
        <v>92</v>
      </c>
      <c r="AW279" s="13" t="s">
        <v>44</v>
      </c>
      <c r="AX279" s="13" t="s">
        <v>45</v>
      </c>
      <c r="AY279" s="242" t="s">
        <v>250</v>
      </c>
    </row>
    <row r="280" spans="2:65" s="1" customFormat="1" ht="31.5" customHeight="1">
      <c r="B280" s="43"/>
      <c r="C280" s="208" t="s">
        <v>544</v>
      </c>
      <c r="D280" s="208" t="s">
        <v>252</v>
      </c>
      <c r="E280" s="209" t="s">
        <v>1278</v>
      </c>
      <c r="F280" s="210" t="s">
        <v>1279</v>
      </c>
      <c r="G280" s="211" t="s">
        <v>255</v>
      </c>
      <c r="H280" s="212">
        <v>52</v>
      </c>
      <c r="I280" s="213"/>
      <c r="J280" s="214">
        <f>ROUND(I280*H280,2)</f>
        <v>0</v>
      </c>
      <c r="K280" s="210" t="s">
        <v>277</v>
      </c>
      <c r="L280" s="63"/>
      <c r="M280" s="215" t="s">
        <v>81</v>
      </c>
      <c r="N280" s="216" t="s">
        <v>53</v>
      </c>
      <c r="O280" s="44"/>
      <c r="P280" s="217">
        <f>O280*H280</f>
        <v>0</v>
      </c>
      <c r="Q280" s="217">
        <v>0</v>
      </c>
      <c r="R280" s="217">
        <f>Q280*H280</f>
        <v>0</v>
      </c>
      <c r="S280" s="217">
        <v>0</v>
      </c>
      <c r="T280" s="218">
        <f>S280*H280</f>
        <v>0</v>
      </c>
      <c r="AR280" s="25" t="s">
        <v>128</v>
      </c>
      <c r="AT280" s="25" t="s">
        <v>252</v>
      </c>
      <c r="AU280" s="25" t="s">
        <v>92</v>
      </c>
      <c r="AY280" s="25" t="s">
        <v>250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5" t="s">
        <v>45</v>
      </c>
      <c r="BK280" s="219">
        <f>ROUND(I280*H280,2)</f>
        <v>0</v>
      </c>
      <c r="BL280" s="25" t="s">
        <v>128</v>
      </c>
      <c r="BM280" s="25" t="s">
        <v>1280</v>
      </c>
    </row>
    <row r="281" spans="2:65" s="12" customFormat="1">
      <c r="B281" s="220"/>
      <c r="C281" s="221"/>
      <c r="D281" s="222" t="s">
        <v>257</v>
      </c>
      <c r="E281" s="223" t="s">
        <v>81</v>
      </c>
      <c r="F281" s="224" t="s">
        <v>558</v>
      </c>
      <c r="G281" s="221"/>
      <c r="H281" s="225" t="s">
        <v>81</v>
      </c>
      <c r="I281" s="226"/>
      <c r="J281" s="221"/>
      <c r="K281" s="221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257</v>
      </c>
      <c r="AU281" s="231" t="s">
        <v>92</v>
      </c>
      <c r="AV281" s="12" t="s">
        <v>45</v>
      </c>
      <c r="AW281" s="12" t="s">
        <v>44</v>
      </c>
      <c r="AX281" s="12" t="s">
        <v>83</v>
      </c>
      <c r="AY281" s="231" t="s">
        <v>250</v>
      </c>
    </row>
    <row r="282" spans="2:65" s="13" customFormat="1">
      <c r="B282" s="232"/>
      <c r="C282" s="233"/>
      <c r="D282" s="256" t="s">
        <v>257</v>
      </c>
      <c r="E282" s="269" t="s">
        <v>81</v>
      </c>
      <c r="F282" s="270" t="s">
        <v>1076</v>
      </c>
      <c r="G282" s="233"/>
      <c r="H282" s="271">
        <v>52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AT282" s="242" t="s">
        <v>257</v>
      </c>
      <c r="AU282" s="242" t="s">
        <v>92</v>
      </c>
      <c r="AV282" s="13" t="s">
        <v>92</v>
      </c>
      <c r="AW282" s="13" t="s">
        <v>44</v>
      </c>
      <c r="AX282" s="13" t="s">
        <v>45</v>
      </c>
      <c r="AY282" s="242" t="s">
        <v>250</v>
      </c>
    </row>
    <row r="283" spans="2:65" s="1" customFormat="1" ht="22.5" customHeight="1">
      <c r="B283" s="43"/>
      <c r="C283" s="208" t="s">
        <v>550</v>
      </c>
      <c r="D283" s="208" t="s">
        <v>252</v>
      </c>
      <c r="E283" s="209" t="s">
        <v>1281</v>
      </c>
      <c r="F283" s="210" t="s">
        <v>1282</v>
      </c>
      <c r="G283" s="211" t="s">
        <v>255</v>
      </c>
      <c r="H283" s="212">
        <v>52</v>
      </c>
      <c r="I283" s="213"/>
      <c r="J283" s="214">
        <f>ROUND(I283*H283,2)</f>
        <v>0</v>
      </c>
      <c r="K283" s="210" t="s">
        <v>277</v>
      </c>
      <c r="L283" s="63"/>
      <c r="M283" s="215" t="s">
        <v>81</v>
      </c>
      <c r="N283" s="216" t="s">
        <v>53</v>
      </c>
      <c r="O283" s="44"/>
      <c r="P283" s="217">
        <f>O283*H283</f>
        <v>0</v>
      </c>
      <c r="Q283" s="217">
        <v>0</v>
      </c>
      <c r="R283" s="217">
        <f>Q283*H283</f>
        <v>0</v>
      </c>
      <c r="S283" s="217">
        <v>0</v>
      </c>
      <c r="T283" s="218">
        <f>S283*H283</f>
        <v>0</v>
      </c>
      <c r="AR283" s="25" t="s">
        <v>128</v>
      </c>
      <c r="AT283" s="25" t="s">
        <v>252</v>
      </c>
      <c r="AU283" s="25" t="s">
        <v>92</v>
      </c>
      <c r="AY283" s="25" t="s">
        <v>250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5" t="s">
        <v>45</v>
      </c>
      <c r="BK283" s="219">
        <f>ROUND(I283*H283,2)</f>
        <v>0</v>
      </c>
      <c r="BL283" s="25" t="s">
        <v>128</v>
      </c>
      <c r="BM283" s="25" t="s">
        <v>1283</v>
      </c>
    </row>
    <row r="284" spans="2:65" s="12" customFormat="1">
      <c r="B284" s="220"/>
      <c r="C284" s="221"/>
      <c r="D284" s="222" t="s">
        <v>257</v>
      </c>
      <c r="E284" s="223" t="s">
        <v>81</v>
      </c>
      <c r="F284" s="224" t="s">
        <v>563</v>
      </c>
      <c r="G284" s="221"/>
      <c r="H284" s="225" t="s">
        <v>81</v>
      </c>
      <c r="I284" s="226"/>
      <c r="J284" s="221"/>
      <c r="K284" s="221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257</v>
      </c>
      <c r="AU284" s="231" t="s">
        <v>92</v>
      </c>
      <c r="AV284" s="12" t="s">
        <v>45</v>
      </c>
      <c r="AW284" s="12" t="s">
        <v>44</v>
      </c>
      <c r="AX284" s="12" t="s">
        <v>83</v>
      </c>
      <c r="AY284" s="231" t="s">
        <v>250</v>
      </c>
    </row>
    <row r="285" spans="2:65" s="12" customFormat="1">
      <c r="B285" s="220"/>
      <c r="C285" s="221"/>
      <c r="D285" s="222" t="s">
        <v>257</v>
      </c>
      <c r="E285" s="223" t="s">
        <v>81</v>
      </c>
      <c r="F285" s="224" t="s">
        <v>564</v>
      </c>
      <c r="G285" s="221"/>
      <c r="H285" s="225" t="s">
        <v>81</v>
      </c>
      <c r="I285" s="226"/>
      <c r="J285" s="221"/>
      <c r="K285" s="221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257</v>
      </c>
      <c r="AU285" s="231" t="s">
        <v>92</v>
      </c>
      <c r="AV285" s="12" t="s">
        <v>45</v>
      </c>
      <c r="AW285" s="12" t="s">
        <v>44</v>
      </c>
      <c r="AX285" s="12" t="s">
        <v>83</v>
      </c>
      <c r="AY285" s="231" t="s">
        <v>250</v>
      </c>
    </row>
    <row r="286" spans="2:65" s="12" customFormat="1">
      <c r="B286" s="220"/>
      <c r="C286" s="221"/>
      <c r="D286" s="222" t="s">
        <v>257</v>
      </c>
      <c r="E286" s="223" t="s">
        <v>81</v>
      </c>
      <c r="F286" s="224" t="s">
        <v>565</v>
      </c>
      <c r="G286" s="221"/>
      <c r="H286" s="225" t="s">
        <v>81</v>
      </c>
      <c r="I286" s="226"/>
      <c r="J286" s="221"/>
      <c r="K286" s="221"/>
      <c r="L286" s="227"/>
      <c r="M286" s="228"/>
      <c r="N286" s="229"/>
      <c r="O286" s="229"/>
      <c r="P286" s="229"/>
      <c r="Q286" s="229"/>
      <c r="R286" s="229"/>
      <c r="S286" s="229"/>
      <c r="T286" s="230"/>
      <c r="AT286" s="231" t="s">
        <v>257</v>
      </c>
      <c r="AU286" s="231" t="s">
        <v>92</v>
      </c>
      <c r="AV286" s="12" t="s">
        <v>45</v>
      </c>
      <c r="AW286" s="12" t="s">
        <v>44</v>
      </c>
      <c r="AX286" s="12" t="s">
        <v>83</v>
      </c>
      <c r="AY286" s="231" t="s">
        <v>250</v>
      </c>
    </row>
    <row r="287" spans="2:65" s="13" customFormat="1">
      <c r="B287" s="232"/>
      <c r="C287" s="233"/>
      <c r="D287" s="222" t="s">
        <v>257</v>
      </c>
      <c r="E287" s="234" t="s">
        <v>81</v>
      </c>
      <c r="F287" s="235" t="s">
        <v>1284</v>
      </c>
      <c r="G287" s="233"/>
      <c r="H287" s="236">
        <v>52</v>
      </c>
      <c r="I287" s="237"/>
      <c r="J287" s="233"/>
      <c r="K287" s="233"/>
      <c r="L287" s="238"/>
      <c r="M287" s="239"/>
      <c r="N287" s="240"/>
      <c r="O287" s="240"/>
      <c r="P287" s="240"/>
      <c r="Q287" s="240"/>
      <c r="R287" s="240"/>
      <c r="S287" s="240"/>
      <c r="T287" s="241"/>
      <c r="AT287" s="242" t="s">
        <v>257</v>
      </c>
      <c r="AU287" s="242" t="s">
        <v>92</v>
      </c>
      <c r="AV287" s="13" t="s">
        <v>92</v>
      </c>
      <c r="AW287" s="13" t="s">
        <v>44</v>
      </c>
      <c r="AX287" s="13" t="s">
        <v>45</v>
      </c>
      <c r="AY287" s="242" t="s">
        <v>250</v>
      </c>
    </row>
    <row r="288" spans="2:65" s="11" customFormat="1" ht="29.85" customHeight="1">
      <c r="B288" s="191"/>
      <c r="C288" s="192"/>
      <c r="D288" s="205" t="s">
        <v>82</v>
      </c>
      <c r="E288" s="206" t="s">
        <v>92</v>
      </c>
      <c r="F288" s="206" t="s">
        <v>567</v>
      </c>
      <c r="G288" s="192"/>
      <c r="H288" s="192"/>
      <c r="I288" s="195"/>
      <c r="J288" s="207">
        <f>BK288</f>
        <v>0</v>
      </c>
      <c r="K288" s="192"/>
      <c r="L288" s="197"/>
      <c r="M288" s="198"/>
      <c r="N288" s="199"/>
      <c r="O288" s="199"/>
      <c r="P288" s="200">
        <f>SUM(P289:P338)</f>
        <v>0</v>
      </c>
      <c r="Q288" s="199"/>
      <c r="R288" s="200">
        <f>SUM(R289:R338)</f>
        <v>3.1137206399999995</v>
      </c>
      <c r="S288" s="199"/>
      <c r="T288" s="201">
        <f>SUM(T289:T338)</f>
        <v>0</v>
      </c>
      <c r="AR288" s="202" t="s">
        <v>45</v>
      </c>
      <c r="AT288" s="203" t="s">
        <v>82</v>
      </c>
      <c r="AU288" s="203" t="s">
        <v>45</v>
      </c>
      <c r="AY288" s="202" t="s">
        <v>250</v>
      </c>
      <c r="BK288" s="204">
        <f>SUM(BK289:BK338)</f>
        <v>0</v>
      </c>
    </row>
    <row r="289" spans="2:65" s="1" customFormat="1" ht="22.5" customHeight="1">
      <c r="B289" s="43"/>
      <c r="C289" s="208" t="s">
        <v>554</v>
      </c>
      <c r="D289" s="208" t="s">
        <v>252</v>
      </c>
      <c r="E289" s="209" t="s">
        <v>1285</v>
      </c>
      <c r="F289" s="210" t="s">
        <v>1286</v>
      </c>
      <c r="G289" s="211" t="s">
        <v>472</v>
      </c>
      <c r="H289" s="212">
        <v>2</v>
      </c>
      <c r="I289" s="213"/>
      <c r="J289" s="214">
        <f>ROUND(I289*H289,2)</f>
        <v>0</v>
      </c>
      <c r="K289" s="210" t="s">
        <v>277</v>
      </c>
      <c r="L289" s="63"/>
      <c r="M289" s="215" t="s">
        <v>81</v>
      </c>
      <c r="N289" s="216" t="s">
        <v>53</v>
      </c>
      <c r="O289" s="44"/>
      <c r="P289" s="217">
        <f>O289*H289</f>
        <v>0</v>
      </c>
      <c r="Q289" s="217">
        <v>0.15704000000000001</v>
      </c>
      <c r="R289" s="217">
        <f>Q289*H289</f>
        <v>0.31408000000000003</v>
      </c>
      <c r="S289" s="217">
        <v>0</v>
      </c>
      <c r="T289" s="218">
        <f>S289*H289</f>
        <v>0</v>
      </c>
      <c r="AR289" s="25" t="s">
        <v>128</v>
      </c>
      <c r="AT289" s="25" t="s">
        <v>252</v>
      </c>
      <c r="AU289" s="25" t="s">
        <v>92</v>
      </c>
      <c r="AY289" s="25" t="s">
        <v>250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5" t="s">
        <v>45</v>
      </c>
      <c r="BK289" s="219">
        <f>ROUND(I289*H289,2)</f>
        <v>0</v>
      </c>
      <c r="BL289" s="25" t="s">
        <v>128</v>
      </c>
      <c r="BM289" s="25" t="s">
        <v>1287</v>
      </c>
    </row>
    <row r="290" spans="2:65" s="12" customFormat="1">
      <c r="B290" s="220"/>
      <c r="C290" s="221"/>
      <c r="D290" s="222" t="s">
        <v>257</v>
      </c>
      <c r="E290" s="223" t="s">
        <v>81</v>
      </c>
      <c r="F290" s="224" t="s">
        <v>1288</v>
      </c>
      <c r="G290" s="221"/>
      <c r="H290" s="225" t="s">
        <v>81</v>
      </c>
      <c r="I290" s="226"/>
      <c r="J290" s="221"/>
      <c r="K290" s="221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257</v>
      </c>
      <c r="AU290" s="231" t="s">
        <v>92</v>
      </c>
      <c r="AV290" s="12" t="s">
        <v>45</v>
      </c>
      <c r="AW290" s="12" t="s">
        <v>44</v>
      </c>
      <c r="AX290" s="12" t="s">
        <v>83</v>
      </c>
      <c r="AY290" s="231" t="s">
        <v>250</v>
      </c>
    </row>
    <row r="291" spans="2:65" s="13" customFormat="1">
      <c r="B291" s="232"/>
      <c r="C291" s="233"/>
      <c r="D291" s="256" t="s">
        <v>257</v>
      </c>
      <c r="E291" s="269" t="s">
        <v>81</v>
      </c>
      <c r="F291" s="270" t="s">
        <v>1289</v>
      </c>
      <c r="G291" s="233"/>
      <c r="H291" s="271">
        <v>2</v>
      </c>
      <c r="I291" s="237"/>
      <c r="J291" s="233"/>
      <c r="K291" s="233"/>
      <c r="L291" s="238"/>
      <c r="M291" s="239"/>
      <c r="N291" s="240"/>
      <c r="O291" s="240"/>
      <c r="P291" s="240"/>
      <c r="Q291" s="240"/>
      <c r="R291" s="240"/>
      <c r="S291" s="240"/>
      <c r="T291" s="241"/>
      <c r="AT291" s="242" t="s">
        <v>257</v>
      </c>
      <c r="AU291" s="242" t="s">
        <v>92</v>
      </c>
      <c r="AV291" s="13" t="s">
        <v>92</v>
      </c>
      <c r="AW291" s="13" t="s">
        <v>44</v>
      </c>
      <c r="AX291" s="13" t="s">
        <v>45</v>
      </c>
      <c r="AY291" s="242" t="s">
        <v>250</v>
      </c>
    </row>
    <row r="292" spans="2:65" s="1" customFormat="1" ht="22.5" customHeight="1">
      <c r="B292" s="43"/>
      <c r="C292" s="208" t="s">
        <v>559</v>
      </c>
      <c r="D292" s="208" t="s">
        <v>252</v>
      </c>
      <c r="E292" s="209" t="s">
        <v>1290</v>
      </c>
      <c r="F292" s="210" t="s">
        <v>1291</v>
      </c>
      <c r="G292" s="211" t="s">
        <v>276</v>
      </c>
      <c r="H292" s="212">
        <v>0.46600000000000003</v>
      </c>
      <c r="I292" s="213"/>
      <c r="J292" s="214">
        <f>ROUND(I292*H292,2)</f>
        <v>0</v>
      </c>
      <c r="K292" s="210" t="s">
        <v>277</v>
      </c>
      <c r="L292" s="63"/>
      <c r="M292" s="215" t="s">
        <v>81</v>
      </c>
      <c r="N292" s="216" t="s">
        <v>53</v>
      </c>
      <c r="O292" s="44"/>
      <c r="P292" s="217">
        <f>O292*H292</f>
        <v>0</v>
      </c>
      <c r="Q292" s="217">
        <v>0</v>
      </c>
      <c r="R292" s="217">
        <f>Q292*H292</f>
        <v>0</v>
      </c>
      <c r="S292" s="217">
        <v>0</v>
      </c>
      <c r="T292" s="218">
        <f>S292*H292</f>
        <v>0</v>
      </c>
      <c r="AR292" s="25" t="s">
        <v>128</v>
      </c>
      <c r="AT292" s="25" t="s">
        <v>252</v>
      </c>
      <c r="AU292" s="25" t="s">
        <v>92</v>
      </c>
      <c r="AY292" s="25" t="s">
        <v>250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5" t="s">
        <v>45</v>
      </c>
      <c r="BK292" s="219">
        <f>ROUND(I292*H292,2)</f>
        <v>0</v>
      </c>
      <c r="BL292" s="25" t="s">
        <v>128</v>
      </c>
      <c r="BM292" s="25" t="s">
        <v>1292</v>
      </c>
    </row>
    <row r="293" spans="2:65" s="12" customFormat="1">
      <c r="B293" s="220"/>
      <c r="C293" s="221"/>
      <c r="D293" s="222" t="s">
        <v>257</v>
      </c>
      <c r="E293" s="223" t="s">
        <v>81</v>
      </c>
      <c r="F293" s="224" t="s">
        <v>1293</v>
      </c>
      <c r="G293" s="221"/>
      <c r="H293" s="225" t="s">
        <v>81</v>
      </c>
      <c r="I293" s="226"/>
      <c r="J293" s="221"/>
      <c r="K293" s="221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257</v>
      </c>
      <c r="AU293" s="231" t="s">
        <v>92</v>
      </c>
      <c r="AV293" s="12" t="s">
        <v>45</v>
      </c>
      <c r="AW293" s="12" t="s">
        <v>44</v>
      </c>
      <c r="AX293" s="12" t="s">
        <v>83</v>
      </c>
      <c r="AY293" s="231" t="s">
        <v>250</v>
      </c>
    </row>
    <row r="294" spans="2:65" s="12" customFormat="1">
      <c r="B294" s="220"/>
      <c r="C294" s="221"/>
      <c r="D294" s="222" t="s">
        <v>257</v>
      </c>
      <c r="E294" s="223" t="s">
        <v>81</v>
      </c>
      <c r="F294" s="224" t="s">
        <v>1294</v>
      </c>
      <c r="G294" s="221"/>
      <c r="H294" s="225" t="s">
        <v>81</v>
      </c>
      <c r="I294" s="226"/>
      <c r="J294" s="221"/>
      <c r="K294" s="221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257</v>
      </c>
      <c r="AU294" s="231" t="s">
        <v>92</v>
      </c>
      <c r="AV294" s="12" t="s">
        <v>45</v>
      </c>
      <c r="AW294" s="12" t="s">
        <v>44</v>
      </c>
      <c r="AX294" s="12" t="s">
        <v>83</v>
      </c>
      <c r="AY294" s="231" t="s">
        <v>250</v>
      </c>
    </row>
    <row r="295" spans="2:65" s="13" customFormat="1">
      <c r="B295" s="232"/>
      <c r="C295" s="233"/>
      <c r="D295" s="256" t="s">
        <v>257</v>
      </c>
      <c r="E295" s="269" t="s">
        <v>81</v>
      </c>
      <c r="F295" s="270" t="s">
        <v>1295</v>
      </c>
      <c r="G295" s="233"/>
      <c r="H295" s="271">
        <v>0.46600000000000003</v>
      </c>
      <c r="I295" s="237"/>
      <c r="J295" s="233"/>
      <c r="K295" s="233"/>
      <c r="L295" s="238"/>
      <c r="M295" s="239"/>
      <c r="N295" s="240"/>
      <c r="O295" s="240"/>
      <c r="P295" s="240"/>
      <c r="Q295" s="240"/>
      <c r="R295" s="240"/>
      <c r="S295" s="240"/>
      <c r="T295" s="241"/>
      <c r="AT295" s="242" t="s">
        <v>257</v>
      </c>
      <c r="AU295" s="242" t="s">
        <v>92</v>
      </c>
      <c r="AV295" s="13" t="s">
        <v>92</v>
      </c>
      <c r="AW295" s="13" t="s">
        <v>44</v>
      </c>
      <c r="AX295" s="13" t="s">
        <v>45</v>
      </c>
      <c r="AY295" s="242" t="s">
        <v>250</v>
      </c>
    </row>
    <row r="296" spans="2:65" s="1" customFormat="1" ht="22.5" customHeight="1">
      <c r="B296" s="43"/>
      <c r="C296" s="208" t="s">
        <v>568</v>
      </c>
      <c r="D296" s="208" t="s">
        <v>252</v>
      </c>
      <c r="E296" s="209" t="s">
        <v>1296</v>
      </c>
      <c r="F296" s="210" t="s">
        <v>1297</v>
      </c>
      <c r="G296" s="211" t="s">
        <v>602</v>
      </c>
      <c r="H296" s="212">
        <v>6.68</v>
      </c>
      <c r="I296" s="213"/>
      <c r="J296" s="214">
        <f>ROUND(I296*H296,2)</f>
        <v>0</v>
      </c>
      <c r="K296" s="210" t="s">
        <v>277</v>
      </c>
      <c r="L296" s="63"/>
      <c r="M296" s="215" t="s">
        <v>81</v>
      </c>
      <c r="N296" s="216" t="s">
        <v>53</v>
      </c>
      <c r="O296" s="44"/>
      <c r="P296" s="217">
        <f>O296*H296</f>
        <v>0</v>
      </c>
      <c r="Q296" s="217">
        <v>9.2000000000000003E-4</v>
      </c>
      <c r="R296" s="217">
        <f>Q296*H296</f>
        <v>6.1456000000000002E-3</v>
      </c>
      <c r="S296" s="217">
        <v>0</v>
      </c>
      <c r="T296" s="218">
        <f>S296*H296</f>
        <v>0</v>
      </c>
      <c r="AR296" s="25" t="s">
        <v>128</v>
      </c>
      <c r="AT296" s="25" t="s">
        <v>252</v>
      </c>
      <c r="AU296" s="25" t="s">
        <v>92</v>
      </c>
      <c r="AY296" s="25" t="s">
        <v>250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5" t="s">
        <v>45</v>
      </c>
      <c r="BK296" s="219">
        <f>ROUND(I296*H296,2)</f>
        <v>0</v>
      </c>
      <c r="BL296" s="25" t="s">
        <v>128</v>
      </c>
      <c r="BM296" s="25" t="s">
        <v>1298</v>
      </c>
    </row>
    <row r="297" spans="2:65" s="12" customFormat="1">
      <c r="B297" s="220"/>
      <c r="C297" s="221"/>
      <c r="D297" s="222" t="s">
        <v>257</v>
      </c>
      <c r="E297" s="223" t="s">
        <v>81</v>
      </c>
      <c r="F297" s="224" t="s">
        <v>1288</v>
      </c>
      <c r="G297" s="221"/>
      <c r="H297" s="225" t="s">
        <v>81</v>
      </c>
      <c r="I297" s="226"/>
      <c r="J297" s="221"/>
      <c r="K297" s="221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257</v>
      </c>
      <c r="AU297" s="231" t="s">
        <v>92</v>
      </c>
      <c r="AV297" s="12" t="s">
        <v>45</v>
      </c>
      <c r="AW297" s="12" t="s">
        <v>44</v>
      </c>
      <c r="AX297" s="12" t="s">
        <v>83</v>
      </c>
      <c r="AY297" s="231" t="s">
        <v>250</v>
      </c>
    </row>
    <row r="298" spans="2:65" s="12" customFormat="1">
      <c r="B298" s="220"/>
      <c r="C298" s="221"/>
      <c r="D298" s="222" t="s">
        <v>257</v>
      </c>
      <c r="E298" s="223" t="s">
        <v>81</v>
      </c>
      <c r="F298" s="224" t="s">
        <v>1299</v>
      </c>
      <c r="G298" s="221"/>
      <c r="H298" s="225" t="s">
        <v>81</v>
      </c>
      <c r="I298" s="226"/>
      <c r="J298" s="221"/>
      <c r="K298" s="221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257</v>
      </c>
      <c r="AU298" s="231" t="s">
        <v>92</v>
      </c>
      <c r="AV298" s="12" t="s">
        <v>45</v>
      </c>
      <c r="AW298" s="12" t="s">
        <v>44</v>
      </c>
      <c r="AX298" s="12" t="s">
        <v>83</v>
      </c>
      <c r="AY298" s="231" t="s">
        <v>250</v>
      </c>
    </row>
    <row r="299" spans="2:65" s="13" customFormat="1">
      <c r="B299" s="232"/>
      <c r="C299" s="233"/>
      <c r="D299" s="256" t="s">
        <v>257</v>
      </c>
      <c r="E299" s="269" t="s">
        <v>81</v>
      </c>
      <c r="F299" s="270" t="s">
        <v>1300</v>
      </c>
      <c r="G299" s="233"/>
      <c r="H299" s="271">
        <v>6.68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AT299" s="242" t="s">
        <v>257</v>
      </c>
      <c r="AU299" s="242" t="s">
        <v>92</v>
      </c>
      <c r="AV299" s="13" t="s">
        <v>92</v>
      </c>
      <c r="AW299" s="13" t="s">
        <v>44</v>
      </c>
      <c r="AX299" s="13" t="s">
        <v>45</v>
      </c>
      <c r="AY299" s="242" t="s">
        <v>250</v>
      </c>
    </row>
    <row r="300" spans="2:65" s="1" customFormat="1" ht="22.5" customHeight="1">
      <c r="B300" s="43"/>
      <c r="C300" s="208" t="s">
        <v>584</v>
      </c>
      <c r="D300" s="208" t="s">
        <v>252</v>
      </c>
      <c r="E300" s="209" t="s">
        <v>1301</v>
      </c>
      <c r="F300" s="210" t="s">
        <v>1302</v>
      </c>
      <c r="G300" s="211" t="s">
        <v>255</v>
      </c>
      <c r="H300" s="212">
        <v>10.052</v>
      </c>
      <c r="I300" s="213"/>
      <c r="J300" s="214">
        <f>ROUND(I300*H300,2)</f>
        <v>0</v>
      </c>
      <c r="K300" s="210" t="s">
        <v>277</v>
      </c>
      <c r="L300" s="63"/>
      <c r="M300" s="215" t="s">
        <v>81</v>
      </c>
      <c r="N300" s="216" t="s">
        <v>53</v>
      </c>
      <c r="O300" s="44"/>
      <c r="P300" s="217">
        <f>O300*H300</f>
        <v>0</v>
      </c>
      <c r="Q300" s="217">
        <v>1E-4</v>
      </c>
      <c r="R300" s="217">
        <f>Q300*H300</f>
        <v>1.0051999999999999E-3</v>
      </c>
      <c r="S300" s="217">
        <v>0</v>
      </c>
      <c r="T300" s="218">
        <f>S300*H300</f>
        <v>0</v>
      </c>
      <c r="AR300" s="25" t="s">
        <v>128</v>
      </c>
      <c r="AT300" s="25" t="s">
        <v>252</v>
      </c>
      <c r="AU300" s="25" t="s">
        <v>92</v>
      </c>
      <c r="AY300" s="25" t="s">
        <v>250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5" t="s">
        <v>45</v>
      </c>
      <c r="BK300" s="219">
        <f>ROUND(I300*H300,2)</f>
        <v>0</v>
      </c>
      <c r="BL300" s="25" t="s">
        <v>128</v>
      </c>
      <c r="BM300" s="25" t="s">
        <v>1303</v>
      </c>
    </row>
    <row r="301" spans="2:65" s="12" customFormat="1">
      <c r="B301" s="220"/>
      <c r="C301" s="221"/>
      <c r="D301" s="222" t="s">
        <v>257</v>
      </c>
      <c r="E301" s="223" t="s">
        <v>81</v>
      </c>
      <c r="F301" s="224" t="s">
        <v>1304</v>
      </c>
      <c r="G301" s="221"/>
      <c r="H301" s="225" t="s">
        <v>81</v>
      </c>
      <c r="I301" s="226"/>
      <c r="J301" s="221"/>
      <c r="K301" s="221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257</v>
      </c>
      <c r="AU301" s="231" t="s">
        <v>92</v>
      </c>
      <c r="AV301" s="12" t="s">
        <v>45</v>
      </c>
      <c r="AW301" s="12" t="s">
        <v>44</v>
      </c>
      <c r="AX301" s="12" t="s">
        <v>83</v>
      </c>
      <c r="AY301" s="231" t="s">
        <v>250</v>
      </c>
    </row>
    <row r="302" spans="2:65" s="12" customFormat="1">
      <c r="B302" s="220"/>
      <c r="C302" s="221"/>
      <c r="D302" s="222" t="s">
        <v>257</v>
      </c>
      <c r="E302" s="223" t="s">
        <v>81</v>
      </c>
      <c r="F302" s="224" t="s">
        <v>1305</v>
      </c>
      <c r="G302" s="221"/>
      <c r="H302" s="225" t="s">
        <v>81</v>
      </c>
      <c r="I302" s="226"/>
      <c r="J302" s="221"/>
      <c r="K302" s="221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257</v>
      </c>
      <c r="AU302" s="231" t="s">
        <v>92</v>
      </c>
      <c r="AV302" s="12" t="s">
        <v>45</v>
      </c>
      <c r="AW302" s="12" t="s">
        <v>44</v>
      </c>
      <c r="AX302" s="12" t="s">
        <v>83</v>
      </c>
      <c r="AY302" s="231" t="s">
        <v>250</v>
      </c>
    </row>
    <row r="303" spans="2:65" s="13" customFormat="1">
      <c r="B303" s="232"/>
      <c r="C303" s="233"/>
      <c r="D303" s="256" t="s">
        <v>257</v>
      </c>
      <c r="E303" s="269" t="s">
        <v>81</v>
      </c>
      <c r="F303" s="270" t="s">
        <v>1306</v>
      </c>
      <c r="G303" s="233"/>
      <c r="H303" s="271">
        <v>10.052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AT303" s="242" t="s">
        <v>257</v>
      </c>
      <c r="AU303" s="242" t="s">
        <v>92</v>
      </c>
      <c r="AV303" s="13" t="s">
        <v>92</v>
      </c>
      <c r="AW303" s="13" t="s">
        <v>44</v>
      </c>
      <c r="AX303" s="13" t="s">
        <v>45</v>
      </c>
      <c r="AY303" s="242" t="s">
        <v>250</v>
      </c>
    </row>
    <row r="304" spans="2:65" s="1" customFormat="1" ht="22.5" customHeight="1">
      <c r="B304" s="43"/>
      <c r="C304" s="272" t="s">
        <v>593</v>
      </c>
      <c r="D304" s="272" t="s">
        <v>519</v>
      </c>
      <c r="E304" s="273" t="s">
        <v>1307</v>
      </c>
      <c r="F304" s="274" t="s">
        <v>1308</v>
      </c>
      <c r="G304" s="275" t="s">
        <v>255</v>
      </c>
      <c r="H304" s="276">
        <v>12.061999999999999</v>
      </c>
      <c r="I304" s="277"/>
      <c r="J304" s="278">
        <f>ROUND(I304*H304,2)</f>
        <v>0</v>
      </c>
      <c r="K304" s="274" t="s">
        <v>81</v>
      </c>
      <c r="L304" s="279"/>
      <c r="M304" s="280" t="s">
        <v>81</v>
      </c>
      <c r="N304" s="281" t="s">
        <v>53</v>
      </c>
      <c r="O304" s="44"/>
      <c r="P304" s="217">
        <f>O304*H304</f>
        <v>0</v>
      </c>
      <c r="Q304" s="217">
        <v>1.4E-3</v>
      </c>
      <c r="R304" s="217">
        <f>Q304*H304</f>
        <v>1.68868E-2</v>
      </c>
      <c r="S304" s="217">
        <v>0</v>
      </c>
      <c r="T304" s="218">
        <f>S304*H304</f>
        <v>0</v>
      </c>
      <c r="AR304" s="25" t="s">
        <v>340</v>
      </c>
      <c r="AT304" s="25" t="s">
        <v>519</v>
      </c>
      <c r="AU304" s="25" t="s">
        <v>92</v>
      </c>
      <c r="AY304" s="25" t="s">
        <v>250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5" t="s">
        <v>45</v>
      </c>
      <c r="BK304" s="219">
        <f>ROUND(I304*H304,2)</f>
        <v>0</v>
      </c>
      <c r="BL304" s="25" t="s">
        <v>128</v>
      </c>
      <c r="BM304" s="25" t="s">
        <v>1309</v>
      </c>
    </row>
    <row r="305" spans="2:65" s="12" customFormat="1">
      <c r="B305" s="220"/>
      <c r="C305" s="221"/>
      <c r="D305" s="222" t="s">
        <v>257</v>
      </c>
      <c r="E305" s="223" t="s">
        <v>81</v>
      </c>
      <c r="F305" s="224" t="s">
        <v>1304</v>
      </c>
      <c r="G305" s="221"/>
      <c r="H305" s="225" t="s">
        <v>81</v>
      </c>
      <c r="I305" s="226"/>
      <c r="J305" s="221"/>
      <c r="K305" s="221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257</v>
      </c>
      <c r="AU305" s="231" t="s">
        <v>92</v>
      </c>
      <c r="AV305" s="12" t="s">
        <v>45</v>
      </c>
      <c r="AW305" s="12" t="s">
        <v>44</v>
      </c>
      <c r="AX305" s="12" t="s">
        <v>83</v>
      </c>
      <c r="AY305" s="231" t="s">
        <v>250</v>
      </c>
    </row>
    <row r="306" spans="2:65" s="12" customFormat="1">
      <c r="B306" s="220"/>
      <c r="C306" s="221"/>
      <c r="D306" s="222" t="s">
        <v>257</v>
      </c>
      <c r="E306" s="223" t="s">
        <v>81</v>
      </c>
      <c r="F306" s="224" t="s">
        <v>1310</v>
      </c>
      <c r="G306" s="221"/>
      <c r="H306" s="225" t="s">
        <v>81</v>
      </c>
      <c r="I306" s="226"/>
      <c r="J306" s="221"/>
      <c r="K306" s="221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257</v>
      </c>
      <c r="AU306" s="231" t="s">
        <v>92</v>
      </c>
      <c r="AV306" s="12" t="s">
        <v>45</v>
      </c>
      <c r="AW306" s="12" t="s">
        <v>44</v>
      </c>
      <c r="AX306" s="12" t="s">
        <v>83</v>
      </c>
      <c r="AY306" s="231" t="s">
        <v>250</v>
      </c>
    </row>
    <row r="307" spans="2:65" s="13" customFormat="1">
      <c r="B307" s="232"/>
      <c r="C307" s="233"/>
      <c r="D307" s="256" t="s">
        <v>257</v>
      </c>
      <c r="E307" s="269" t="s">
        <v>81</v>
      </c>
      <c r="F307" s="270" t="s">
        <v>1311</v>
      </c>
      <c r="G307" s="233"/>
      <c r="H307" s="271">
        <v>12.061999999999999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AT307" s="242" t="s">
        <v>257</v>
      </c>
      <c r="AU307" s="242" t="s">
        <v>92</v>
      </c>
      <c r="AV307" s="13" t="s">
        <v>92</v>
      </c>
      <c r="AW307" s="13" t="s">
        <v>44</v>
      </c>
      <c r="AX307" s="13" t="s">
        <v>45</v>
      </c>
      <c r="AY307" s="242" t="s">
        <v>250</v>
      </c>
    </row>
    <row r="308" spans="2:65" s="1" customFormat="1" ht="22.5" customHeight="1">
      <c r="B308" s="43"/>
      <c r="C308" s="208" t="s">
        <v>599</v>
      </c>
      <c r="D308" s="208" t="s">
        <v>252</v>
      </c>
      <c r="E308" s="209" t="s">
        <v>610</v>
      </c>
      <c r="F308" s="210" t="s">
        <v>611</v>
      </c>
      <c r="G308" s="211" t="s">
        <v>255</v>
      </c>
      <c r="H308" s="212">
        <v>25.88</v>
      </c>
      <c r="I308" s="213"/>
      <c r="J308" s="214">
        <f>ROUND(I308*H308,2)</f>
        <v>0</v>
      </c>
      <c r="K308" s="210" t="s">
        <v>277</v>
      </c>
      <c r="L308" s="63"/>
      <c r="M308" s="215" t="s">
        <v>81</v>
      </c>
      <c r="N308" s="216" t="s">
        <v>53</v>
      </c>
      <c r="O308" s="44"/>
      <c r="P308" s="217">
        <f>O308*H308</f>
        <v>0</v>
      </c>
      <c r="Q308" s="217">
        <v>0</v>
      </c>
      <c r="R308" s="217">
        <f>Q308*H308</f>
        <v>0</v>
      </c>
      <c r="S308" s="217">
        <v>0</v>
      </c>
      <c r="T308" s="218">
        <f>S308*H308</f>
        <v>0</v>
      </c>
      <c r="AR308" s="25" t="s">
        <v>128</v>
      </c>
      <c r="AT308" s="25" t="s">
        <v>252</v>
      </c>
      <c r="AU308" s="25" t="s">
        <v>92</v>
      </c>
      <c r="AY308" s="25" t="s">
        <v>250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5" t="s">
        <v>45</v>
      </c>
      <c r="BK308" s="219">
        <f>ROUND(I308*H308,2)</f>
        <v>0</v>
      </c>
      <c r="BL308" s="25" t="s">
        <v>128</v>
      </c>
      <c r="BM308" s="25" t="s">
        <v>1312</v>
      </c>
    </row>
    <row r="309" spans="2:65" s="12" customFormat="1">
      <c r="B309" s="220"/>
      <c r="C309" s="221"/>
      <c r="D309" s="222" t="s">
        <v>257</v>
      </c>
      <c r="E309" s="223" t="s">
        <v>81</v>
      </c>
      <c r="F309" s="224" t="s">
        <v>1313</v>
      </c>
      <c r="G309" s="221"/>
      <c r="H309" s="225" t="s">
        <v>81</v>
      </c>
      <c r="I309" s="226"/>
      <c r="J309" s="221"/>
      <c r="K309" s="221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257</v>
      </c>
      <c r="AU309" s="231" t="s">
        <v>92</v>
      </c>
      <c r="AV309" s="12" t="s">
        <v>45</v>
      </c>
      <c r="AW309" s="12" t="s">
        <v>44</v>
      </c>
      <c r="AX309" s="12" t="s">
        <v>83</v>
      </c>
      <c r="AY309" s="231" t="s">
        <v>250</v>
      </c>
    </row>
    <row r="310" spans="2:65" s="12" customFormat="1">
      <c r="B310" s="220"/>
      <c r="C310" s="221"/>
      <c r="D310" s="222" t="s">
        <v>257</v>
      </c>
      <c r="E310" s="223" t="s">
        <v>81</v>
      </c>
      <c r="F310" s="224" t="s">
        <v>1314</v>
      </c>
      <c r="G310" s="221"/>
      <c r="H310" s="225" t="s">
        <v>81</v>
      </c>
      <c r="I310" s="226"/>
      <c r="J310" s="221"/>
      <c r="K310" s="221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257</v>
      </c>
      <c r="AU310" s="231" t="s">
        <v>92</v>
      </c>
      <c r="AV310" s="12" t="s">
        <v>45</v>
      </c>
      <c r="AW310" s="12" t="s">
        <v>44</v>
      </c>
      <c r="AX310" s="12" t="s">
        <v>83</v>
      </c>
      <c r="AY310" s="231" t="s">
        <v>250</v>
      </c>
    </row>
    <row r="311" spans="2:65" s="12" customFormat="1">
      <c r="B311" s="220"/>
      <c r="C311" s="221"/>
      <c r="D311" s="222" t="s">
        <v>257</v>
      </c>
      <c r="E311" s="223" t="s">
        <v>81</v>
      </c>
      <c r="F311" s="224" t="s">
        <v>1315</v>
      </c>
      <c r="G311" s="221"/>
      <c r="H311" s="225" t="s">
        <v>81</v>
      </c>
      <c r="I311" s="226"/>
      <c r="J311" s="221"/>
      <c r="K311" s="221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257</v>
      </c>
      <c r="AU311" s="231" t="s">
        <v>92</v>
      </c>
      <c r="AV311" s="12" t="s">
        <v>45</v>
      </c>
      <c r="AW311" s="12" t="s">
        <v>44</v>
      </c>
      <c r="AX311" s="12" t="s">
        <v>83</v>
      </c>
      <c r="AY311" s="231" t="s">
        <v>250</v>
      </c>
    </row>
    <row r="312" spans="2:65" s="13" customFormat="1">
      <c r="B312" s="232"/>
      <c r="C312" s="233"/>
      <c r="D312" s="256" t="s">
        <v>257</v>
      </c>
      <c r="E312" s="269" t="s">
        <v>81</v>
      </c>
      <c r="F312" s="270" t="s">
        <v>1316</v>
      </c>
      <c r="G312" s="233"/>
      <c r="H312" s="271">
        <v>25.88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AT312" s="242" t="s">
        <v>257</v>
      </c>
      <c r="AU312" s="242" t="s">
        <v>92</v>
      </c>
      <c r="AV312" s="13" t="s">
        <v>92</v>
      </c>
      <c r="AW312" s="13" t="s">
        <v>44</v>
      </c>
      <c r="AX312" s="13" t="s">
        <v>45</v>
      </c>
      <c r="AY312" s="242" t="s">
        <v>250</v>
      </c>
    </row>
    <row r="313" spans="2:65" s="1" customFormat="1" ht="22.5" customHeight="1">
      <c r="B313" s="43"/>
      <c r="C313" s="208" t="s">
        <v>609</v>
      </c>
      <c r="D313" s="208" t="s">
        <v>252</v>
      </c>
      <c r="E313" s="209" t="s">
        <v>1317</v>
      </c>
      <c r="F313" s="210" t="s">
        <v>1318</v>
      </c>
      <c r="G313" s="211" t="s">
        <v>602</v>
      </c>
      <c r="H313" s="212">
        <v>1.6</v>
      </c>
      <c r="I313" s="213"/>
      <c r="J313" s="214">
        <f>ROUND(I313*H313,2)</f>
        <v>0</v>
      </c>
      <c r="K313" s="210" t="s">
        <v>277</v>
      </c>
      <c r="L313" s="63"/>
      <c r="M313" s="215" t="s">
        <v>81</v>
      </c>
      <c r="N313" s="216" t="s">
        <v>53</v>
      </c>
      <c r="O313" s="44"/>
      <c r="P313" s="217">
        <f>O313*H313</f>
        <v>0</v>
      </c>
      <c r="Q313" s="217">
        <v>1.916E-2</v>
      </c>
      <c r="R313" s="217">
        <f>Q313*H313</f>
        <v>3.0656000000000003E-2</v>
      </c>
      <c r="S313" s="217">
        <v>0</v>
      </c>
      <c r="T313" s="218">
        <f>S313*H313</f>
        <v>0</v>
      </c>
      <c r="AR313" s="25" t="s">
        <v>128</v>
      </c>
      <c r="AT313" s="25" t="s">
        <v>252</v>
      </c>
      <c r="AU313" s="25" t="s">
        <v>92</v>
      </c>
      <c r="AY313" s="25" t="s">
        <v>250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5" t="s">
        <v>45</v>
      </c>
      <c r="BK313" s="219">
        <f>ROUND(I313*H313,2)</f>
        <v>0</v>
      </c>
      <c r="BL313" s="25" t="s">
        <v>128</v>
      </c>
      <c r="BM313" s="25" t="s">
        <v>1319</v>
      </c>
    </row>
    <row r="314" spans="2:65" s="12" customFormat="1">
      <c r="B314" s="220"/>
      <c r="C314" s="221"/>
      <c r="D314" s="222" t="s">
        <v>257</v>
      </c>
      <c r="E314" s="223" t="s">
        <v>81</v>
      </c>
      <c r="F314" s="224" t="s">
        <v>1179</v>
      </c>
      <c r="G314" s="221"/>
      <c r="H314" s="225" t="s">
        <v>81</v>
      </c>
      <c r="I314" s="226"/>
      <c r="J314" s="221"/>
      <c r="K314" s="221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257</v>
      </c>
      <c r="AU314" s="231" t="s">
        <v>92</v>
      </c>
      <c r="AV314" s="12" t="s">
        <v>45</v>
      </c>
      <c r="AW314" s="12" t="s">
        <v>44</v>
      </c>
      <c r="AX314" s="12" t="s">
        <v>83</v>
      </c>
      <c r="AY314" s="231" t="s">
        <v>250</v>
      </c>
    </row>
    <row r="315" spans="2:65" s="12" customFormat="1">
      <c r="B315" s="220"/>
      <c r="C315" s="221"/>
      <c r="D315" s="222" t="s">
        <v>257</v>
      </c>
      <c r="E315" s="223" t="s">
        <v>81</v>
      </c>
      <c r="F315" s="224" t="s">
        <v>1320</v>
      </c>
      <c r="G315" s="221"/>
      <c r="H315" s="225" t="s">
        <v>81</v>
      </c>
      <c r="I315" s="226"/>
      <c r="J315" s="221"/>
      <c r="K315" s="221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257</v>
      </c>
      <c r="AU315" s="231" t="s">
        <v>92</v>
      </c>
      <c r="AV315" s="12" t="s">
        <v>45</v>
      </c>
      <c r="AW315" s="12" t="s">
        <v>44</v>
      </c>
      <c r="AX315" s="12" t="s">
        <v>83</v>
      </c>
      <c r="AY315" s="231" t="s">
        <v>250</v>
      </c>
    </row>
    <row r="316" spans="2:65" s="13" customFormat="1">
      <c r="B316" s="232"/>
      <c r="C316" s="233"/>
      <c r="D316" s="256" t="s">
        <v>257</v>
      </c>
      <c r="E316" s="269" t="s">
        <v>81</v>
      </c>
      <c r="F316" s="270" t="s">
        <v>1321</v>
      </c>
      <c r="G316" s="233"/>
      <c r="H316" s="271">
        <v>1.6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AT316" s="242" t="s">
        <v>257</v>
      </c>
      <c r="AU316" s="242" t="s">
        <v>92</v>
      </c>
      <c r="AV316" s="13" t="s">
        <v>92</v>
      </c>
      <c r="AW316" s="13" t="s">
        <v>44</v>
      </c>
      <c r="AX316" s="13" t="s">
        <v>45</v>
      </c>
      <c r="AY316" s="242" t="s">
        <v>250</v>
      </c>
    </row>
    <row r="317" spans="2:65" s="1" customFormat="1" ht="22.5" customHeight="1">
      <c r="B317" s="43"/>
      <c r="C317" s="272" t="s">
        <v>617</v>
      </c>
      <c r="D317" s="272" t="s">
        <v>519</v>
      </c>
      <c r="E317" s="273" t="s">
        <v>1322</v>
      </c>
      <c r="F317" s="274" t="s">
        <v>1323</v>
      </c>
      <c r="G317" s="275" t="s">
        <v>472</v>
      </c>
      <c r="H317" s="276">
        <v>2.02</v>
      </c>
      <c r="I317" s="277"/>
      <c r="J317" s="278">
        <f>ROUND(I317*H317,2)</f>
        <v>0</v>
      </c>
      <c r="K317" s="274" t="s">
        <v>277</v>
      </c>
      <c r="L317" s="279"/>
      <c r="M317" s="280" t="s">
        <v>81</v>
      </c>
      <c r="N317" s="281" t="s">
        <v>53</v>
      </c>
      <c r="O317" s="44"/>
      <c r="P317" s="217">
        <f>O317*H317</f>
        <v>0</v>
      </c>
      <c r="Q317" s="217">
        <v>0.69599999999999995</v>
      </c>
      <c r="R317" s="217">
        <f>Q317*H317</f>
        <v>1.4059199999999998</v>
      </c>
      <c r="S317" s="217">
        <v>0</v>
      </c>
      <c r="T317" s="218">
        <f>S317*H317</f>
        <v>0</v>
      </c>
      <c r="AR317" s="25" t="s">
        <v>340</v>
      </c>
      <c r="AT317" s="25" t="s">
        <v>519</v>
      </c>
      <c r="AU317" s="25" t="s">
        <v>92</v>
      </c>
      <c r="AY317" s="25" t="s">
        <v>250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5" t="s">
        <v>45</v>
      </c>
      <c r="BK317" s="219">
        <f>ROUND(I317*H317,2)</f>
        <v>0</v>
      </c>
      <c r="BL317" s="25" t="s">
        <v>128</v>
      </c>
      <c r="BM317" s="25" t="s">
        <v>1324</v>
      </c>
    </row>
    <row r="318" spans="2:65" s="12" customFormat="1">
      <c r="B318" s="220"/>
      <c r="C318" s="221"/>
      <c r="D318" s="222" t="s">
        <v>257</v>
      </c>
      <c r="E318" s="223" t="s">
        <v>81</v>
      </c>
      <c r="F318" s="224" t="s">
        <v>1179</v>
      </c>
      <c r="G318" s="221"/>
      <c r="H318" s="225" t="s">
        <v>81</v>
      </c>
      <c r="I318" s="226"/>
      <c r="J318" s="221"/>
      <c r="K318" s="221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257</v>
      </c>
      <c r="AU318" s="231" t="s">
        <v>92</v>
      </c>
      <c r="AV318" s="12" t="s">
        <v>45</v>
      </c>
      <c r="AW318" s="12" t="s">
        <v>44</v>
      </c>
      <c r="AX318" s="12" t="s">
        <v>83</v>
      </c>
      <c r="AY318" s="231" t="s">
        <v>250</v>
      </c>
    </row>
    <row r="319" spans="2:65" s="13" customFormat="1">
      <c r="B319" s="232"/>
      <c r="C319" s="233"/>
      <c r="D319" s="256" t="s">
        <v>257</v>
      </c>
      <c r="E319" s="269" t="s">
        <v>81</v>
      </c>
      <c r="F319" s="270" t="s">
        <v>1325</v>
      </c>
      <c r="G319" s="233"/>
      <c r="H319" s="271">
        <v>2.02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AT319" s="242" t="s">
        <v>257</v>
      </c>
      <c r="AU319" s="242" t="s">
        <v>92</v>
      </c>
      <c r="AV319" s="13" t="s">
        <v>92</v>
      </c>
      <c r="AW319" s="13" t="s">
        <v>44</v>
      </c>
      <c r="AX319" s="13" t="s">
        <v>45</v>
      </c>
      <c r="AY319" s="242" t="s">
        <v>250</v>
      </c>
    </row>
    <row r="320" spans="2:65" s="1" customFormat="1" ht="31.5" customHeight="1">
      <c r="B320" s="43"/>
      <c r="C320" s="208" t="s">
        <v>625</v>
      </c>
      <c r="D320" s="208" t="s">
        <v>252</v>
      </c>
      <c r="E320" s="209" t="s">
        <v>1326</v>
      </c>
      <c r="F320" s="210" t="s">
        <v>1327</v>
      </c>
      <c r="G320" s="211" t="s">
        <v>602</v>
      </c>
      <c r="H320" s="212">
        <v>1.6</v>
      </c>
      <c r="I320" s="213"/>
      <c r="J320" s="214">
        <f>ROUND(I320*H320,2)</f>
        <v>0</v>
      </c>
      <c r="K320" s="210" t="s">
        <v>81</v>
      </c>
      <c r="L320" s="63"/>
      <c r="M320" s="215" t="s">
        <v>81</v>
      </c>
      <c r="N320" s="216" t="s">
        <v>53</v>
      </c>
      <c r="O320" s="44"/>
      <c r="P320" s="217">
        <f>O320*H320</f>
        <v>0</v>
      </c>
      <c r="Q320" s="217">
        <v>0</v>
      </c>
      <c r="R320" s="217">
        <f>Q320*H320</f>
        <v>0</v>
      </c>
      <c r="S320" s="217">
        <v>0</v>
      </c>
      <c r="T320" s="218">
        <f>S320*H320</f>
        <v>0</v>
      </c>
      <c r="AR320" s="25" t="s">
        <v>128</v>
      </c>
      <c r="AT320" s="25" t="s">
        <v>252</v>
      </c>
      <c r="AU320" s="25" t="s">
        <v>92</v>
      </c>
      <c r="AY320" s="25" t="s">
        <v>250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5" t="s">
        <v>45</v>
      </c>
      <c r="BK320" s="219">
        <f>ROUND(I320*H320,2)</f>
        <v>0</v>
      </c>
      <c r="BL320" s="25" t="s">
        <v>128</v>
      </c>
      <c r="BM320" s="25" t="s">
        <v>1328</v>
      </c>
    </row>
    <row r="321" spans="2:65" s="12" customFormat="1">
      <c r="B321" s="220"/>
      <c r="C321" s="221"/>
      <c r="D321" s="222" t="s">
        <v>257</v>
      </c>
      <c r="E321" s="223" t="s">
        <v>81</v>
      </c>
      <c r="F321" s="224" t="s">
        <v>1179</v>
      </c>
      <c r="G321" s="221"/>
      <c r="H321" s="225" t="s">
        <v>81</v>
      </c>
      <c r="I321" s="226"/>
      <c r="J321" s="221"/>
      <c r="K321" s="221"/>
      <c r="L321" s="227"/>
      <c r="M321" s="228"/>
      <c r="N321" s="229"/>
      <c r="O321" s="229"/>
      <c r="P321" s="229"/>
      <c r="Q321" s="229"/>
      <c r="R321" s="229"/>
      <c r="S321" s="229"/>
      <c r="T321" s="230"/>
      <c r="AT321" s="231" t="s">
        <v>257</v>
      </c>
      <c r="AU321" s="231" t="s">
        <v>92</v>
      </c>
      <c r="AV321" s="12" t="s">
        <v>45</v>
      </c>
      <c r="AW321" s="12" t="s">
        <v>44</v>
      </c>
      <c r="AX321" s="12" t="s">
        <v>83</v>
      </c>
      <c r="AY321" s="231" t="s">
        <v>250</v>
      </c>
    </row>
    <row r="322" spans="2:65" s="12" customFormat="1">
      <c r="B322" s="220"/>
      <c r="C322" s="221"/>
      <c r="D322" s="222" t="s">
        <v>257</v>
      </c>
      <c r="E322" s="223" t="s">
        <v>81</v>
      </c>
      <c r="F322" s="224" t="s">
        <v>1329</v>
      </c>
      <c r="G322" s="221"/>
      <c r="H322" s="225" t="s">
        <v>81</v>
      </c>
      <c r="I322" s="226"/>
      <c r="J322" s="221"/>
      <c r="K322" s="221"/>
      <c r="L322" s="227"/>
      <c r="M322" s="228"/>
      <c r="N322" s="229"/>
      <c r="O322" s="229"/>
      <c r="P322" s="229"/>
      <c r="Q322" s="229"/>
      <c r="R322" s="229"/>
      <c r="S322" s="229"/>
      <c r="T322" s="230"/>
      <c r="AT322" s="231" t="s">
        <v>257</v>
      </c>
      <c r="AU322" s="231" t="s">
        <v>92</v>
      </c>
      <c r="AV322" s="12" t="s">
        <v>45</v>
      </c>
      <c r="AW322" s="12" t="s">
        <v>44</v>
      </c>
      <c r="AX322" s="12" t="s">
        <v>83</v>
      </c>
      <c r="AY322" s="231" t="s">
        <v>250</v>
      </c>
    </row>
    <row r="323" spans="2:65" s="13" customFormat="1">
      <c r="B323" s="232"/>
      <c r="C323" s="233"/>
      <c r="D323" s="256" t="s">
        <v>257</v>
      </c>
      <c r="E323" s="269" t="s">
        <v>81</v>
      </c>
      <c r="F323" s="270" t="s">
        <v>1321</v>
      </c>
      <c r="G323" s="233"/>
      <c r="H323" s="271">
        <v>1.6</v>
      </c>
      <c r="I323" s="237"/>
      <c r="J323" s="233"/>
      <c r="K323" s="233"/>
      <c r="L323" s="238"/>
      <c r="M323" s="239"/>
      <c r="N323" s="240"/>
      <c r="O323" s="240"/>
      <c r="P323" s="240"/>
      <c r="Q323" s="240"/>
      <c r="R323" s="240"/>
      <c r="S323" s="240"/>
      <c r="T323" s="241"/>
      <c r="AT323" s="242" t="s">
        <v>257</v>
      </c>
      <c r="AU323" s="242" t="s">
        <v>92</v>
      </c>
      <c r="AV323" s="13" t="s">
        <v>92</v>
      </c>
      <c r="AW323" s="13" t="s">
        <v>44</v>
      </c>
      <c r="AX323" s="13" t="s">
        <v>45</v>
      </c>
      <c r="AY323" s="242" t="s">
        <v>250</v>
      </c>
    </row>
    <row r="324" spans="2:65" s="1" customFormat="1" ht="22.5" customHeight="1">
      <c r="B324" s="43"/>
      <c r="C324" s="208" t="s">
        <v>631</v>
      </c>
      <c r="D324" s="208" t="s">
        <v>252</v>
      </c>
      <c r="E324" s="209" t="s">
        <v>1330</v>
      </c>
      <c r="F324" s="210" t="s">
        <v>1331</v>
      </c>
      <c r="G324" s="211" t="s">
        <v>276</v>
      </c>
      <c r="H324" s="212">
        <v>6.0579999999999998</v>
      </c>
      <c r="I324" s="213"/>
      <c r="J324" s="214">
        <f>ROUND(I324*H324,2)</f>
        <v>0</v>
      </c>
      <c r="K324" s="210" t="s">
        <v>277</v>
      </c>
      <c r="L324" s="63"/>
      <c r="M324" s="215" t="s">
        <v>81</v>
      </c>
      <c r="N324" s="216" t="s">
        <v>53</v>
      </c>
      <c r="O324" s="44"/>
      <c r="P324" s="217">
        <f>O324*H324</f>
        <v>0</v>
      </c>
      <c r="Q324" s="217">
        <v>0</v>
      </c>
      <c r="R324" s="217">
        <f>Q324*H324</f>
        <v>0</v>
      </c>
      <c r="S324" s="217">
        <v>0</v>
      </c>
      <c r="T324" s="218">
        <f>S324*H324</f>
        <v>0</v>
      </c>
      <c r="AR324" s="25" t="s">
        <v>128</v>
      </c>
      <c r="AT324" s="25" t="s">
        <v>252</v>
      </c>
      <c r="AU324" s="25" t="s">
        <v>92</v>
      </c>
      <c r="AY324" s="25" t="s">
        <v>250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5" t="s">
        <v>45</v>
      </c>
      <c r="BK324" s="219">
        <f>ROUND(I324*H324,2)</f>
        <v>0</v>
      </c>
      <c r="BL324" s="25" t="s">
        <v>128</v>
      </c>
      <c r="BM324" s="25" t="s">
        <v>1332</v>
      </c>
    </row>
    <row r="325" spans="2:65" s="12" customFormat="1">
      <c r="B325" s="220"/>
      <c r="C325" s="221"/>
      <c r="D325" s="222" t="s">
        <v>257</v>
      </c>
      <c r="E325" s="223" t="s">
        <v>81</v>
      </c>
      <c r="F325" s="224" t="s">
        <v>1333</v>
      </c>
      <c r="G325" s="221"/>
      <c r="H325" s="225" t="s">
        <v>81</v>
      </c>
      <c r="I325" s="226"/>
      <c r="J325" s="221"/>
      <c r="K325" s="221"/>
      <c r="L325" s="227"/>
      <c r="M325" s="228"/>
      <c r="N325" s="229"/>
      <c r="O325" s="229"/>
      <c r="P325" s="229"/>
      <c r="Q325" s="229"/>
      <c r="R325" s="229"/>
      <c r="S325" s="229"/>
      <c r="T325" s="230"/>
      <c r="AT325" s="231" t="s">
        <v>257</v>
      </c>
      <c r="AU325" s="231" t="s">
        <v>92</v>
      </c>
      <c r="AV325" s="12" t="s">
        <v>45</v>
      </c>
      <c r="AW325" s="12" t="s">
        <v>44</v>
      </c>
      <c r="AX325" s="12" t="s">
        <v>83</v>
      </c>
      <c r="AY325" s="231" t="s">
        <v>250</v>
      </c>
    </row>
    <row r="326" spans="2:65" s="12" customFormat="1">
      <c r="B326" s="220"/>
      <c r="C326" s="221"/>
      <c r="D326" s="222" t="s">
        <v>257</v>
      </c>
      <c r="E326" s="223" t="s">
        <v>81</v>
      </c>
      <c r="F326" s="224" t="s">
        <v>1334</v>
      </c>
      <c r="G326" s="221"/>
      <c r="H326" s="225" t="s">
        <v>81</v>
      </c>
      <c r="I326" s="226"/>
      <c r="J326" s="221"/>
      <c r="K326" s="221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257</v>
      </c>
      <c r="AU326" s="231" t="s">
        <v>92</v>
      </c>
      <c r="AV326" s="12" t="s">
        <v>45</v>
      </c>
      <c r="AW326" s="12" t="s">
        <v>44</v>
      </c>
      <c r="AX326" s="12" t="s">
        <v>83</v>
      </c>
      <c r="AY326" s="231" t="s">
        <v>250</v>
      </c>
    </row>
    <row r="327" spans="2:65" s="13" customFormat="1">
      <c r="B327" s="232"/>
      <c r="C327" s="233"/>
      <c r="D327" s="256" t="s">
        <v>257</v>
      </c>
      <c r="E327" s="269" t="s">
        <v>81</v>
      </c>
      <c r="F327" s="270" t="s">
        <v>1335</v>
      </c>
      <c r="G327" s="233"/>
      <c r="H327" s="271">
        <v>6.0579999999999998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AT327" s="242" t="s">
        <v>257</v>
      </c>
      <c r="AU327" s="242" t="s">
        <v>92</v>
      </c>
      <c r="AV327" s="13" t="s">
        <v>92</v>
      </c>
      <c r="AW327" s="13" t="s">
        <v>44</v>
      </c>
      <c r="AX327" s="13" t="s">
        <v>45</v>
      </c>
      <c r="AY327" s="242" t="s">
        <v>250</v>
      </c>
    </row>
    <row r="328" spans="2:65" s="1" customFormat="1" ht="22.5" customHeight="1">
      <c r="B328" s="43"/>
      <c r="C328" s="208" t="s">
        <v>640</v>
      </c>
      <c r="D328" s="208" t="s">
        <v>252</v>
      </c>
      <c r="E328" s="209" t="s">
        <v>1336</v>
      </c>
      <c r="F328" s="210" t="s">
        <v>1337</v>
      </c>
      <c r="G328" s="211" t="s">
        <v>255</v>
      </c>
      <c r="H328" s="212">
        <v>12.44</v>
      </c>
      <c r="I328" s="213"/>
      <c r="J328" s="214">
        <f>ROUND(I328*H328,2)</f>
        <v>0</v>
      </c>
      <c r="K328" s="210" t="s">
        <v>277</v>
      </c>
      <c r="L328" s="63"/>
      <c r="M328" s="215" t="s">
        <v>81</v>
      </c>
      <c r="N328" s="216" t="s">
        <v>53</v>
      </c>
      <c r="O328" s="44"/>
      <c r="P328" s="217">
        <f>O328*H328</f>
        <v>0</v>
      </c>
      <c r="Q328" s="217">
        <v>1.4400000000000001E-3</v>
      </c>
      <c r="R328" s="217">
        <f>Q328*H328</f>
        <v>1.7913600000000002E-2</v>
      </c>
      <c r="S328" s="217">
        <v>0</v>
      </c>
      <c r="T328" s="218">
        <f>S328*H328</f>
        <v>0</v>
      </c>
      <c r="AR328" s="25" t="s">
        <v>128</v>
      </c>
      <c r="AT328" s="25" t="s">
        <v>252</v>
      </c>
      <c r="AU328" s="25" t="s">
        <v>92</v>
      </c>
      <c r="AY328" s="25" t="s">
        <v>250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25" t="s">
        <v>45</v>
      </c>
      <c r="BK328" s="219">
        <f>ROUND(I328*H328,2)</f>
        <v>0</v>
      </c>
      <c r="BL328" s="25" t="s">
        <v>128</v>
      </c>
      <c r="BM328" s="25" t="s">
        <v>1338</v>
      </c>
    </row>
    <row r="329" spans="2:65" s="12" customFormat="1">
      <c r="B329" s="220"/>
      <c r="C329" s="221"/>
      <c r="D329" s="222" t="s">
        <v>257</v>
      </c>
      <c r="E329" s="223" t="s">
        <v>81</v>
      </c>
      <c r="F329" s="224" t="s">
        <v>1333</v>
      </c>
      <c r="G329" s="221"/>
      <c r="H329" s="225" t="s">
        <v>81</v>
      </c>
      <c r="I329" s="226"/>
      <c r="J329" s="221"/>
      <c r="K329" s="221"/>
      <c r="L329" s="227"/>
      <c r="M329" s="228"/>
      <c r="N329" s="229"/>
      <c r="O329" s="229"/>
      <c r="P329" s="229"/>
      <c r="Q329" s="229"/>
      <c r="R329" s="229"/>
      <c r="S329" s="229"/>
      <c r="T329" s="230"/>
      <c r="AT329" s="231" t="s">
        <v>257</v>
      </c>
      <c r="AU329" s="231" t="s">
        <v>92</v>
      </c>
      <c r="AV329" s="12" t="s">
        <v>45</v>
      </c>
      <c r="AW329" s="12" t="s">
        <v>44</v>
      </c>
      <c r="AX329" s="12" t="s">
        <v>83</v>
      </c>
      <c r="AY329" s="231" t="s">
        <v>250</v>
      </c>
    </row>
    <row r="330" spans="2:65" s="12" customFormat="1">
      <c r="B330" s="220"/>
      <c r="C330" s="221"/>
      <c r="D330" s="222" t="s">
        <v>257</v>
      </c>
      <c r="E330" s="223" t="s">
        <v>81</v>
      </c>
      <c r="F330" s="224" t="s">
        <v>1339</v>
      </c>
      <c r="G330" s="221"/>
      <c r="H330" s="225" t="s">
        <v>81</v>
      </c>
      <c r="I330" s="226"/>
      <c r="J330" s="221"/>
      <c r="K330" s="221"/>
      <c r="L330" s="227"/>
      <c r="M330" s="228"/>
      <c r="N330" s="229"/>
      <c r="O330" s="229"/>
      <c r="P330" s="229"/>
      <c r="Q330" s="229"/>
      <c r="R330" s="229"/>
      <c r="S330" s="229"/>
      <c r="T330" s="230"/>
      <c r="AT330" s="231" t="s">
        <v>257</v>
      </c>
      <c r="AU330" s="231" t="s">
        <v>92</v>
      </c>
      <c r="AV330" s="12" t="s">
        <v>45</v>
      </c>
      <c r="AW330" s="12" t="s">
        <v>44</v>
      </c>
      <c r="AX330" s="12" t="s">
        <v>83</v>
      </c>
      <c r="AY330" s="231" t="s">
        <v>250</v>
      </c>
    </row>
    <row r="331" spans="2:65" s="13" customFormat="1">
      <c r="B331" s="232"/>
      <c r="C331" s="233"/>
      <c r="D331" s="222" t="s">
        <v>257</v>
      </c>
      <c r="E331" s="234" t="s">
        <v>81</v>
      </c>
      <c r="F331" s="235" t="s">
        <v>1340</v>
      </c>
      <c r="G331" s="233"/>
      <c r="H331" s="236">
        <v>6.22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AT331" s="242" t="s">
        <v>257</v>
      </c>
      <c r="AU331" s="242" t="s">
        <v>92</v>
      </c>
      <c r="AV331" s="13" t="s">
        <v>92</v>
      </c>
      <c r="AW331" s="13" t="s">
        <v>44</v>
      </c>
      <c r="AX331" s="13" t="s">
        <v>83</v>
      </c>
      <c r="AY331" s="242" t="s">
        <v>250</v>
      </c>
    </row>
    <row r="332" spans="2:65" s="13" customFormat="1">
      <c r="B332" s="232"/>
      <c r="C332" s="233"/>
      <c r="D332" s="222" t="s">
        <v>257</v>
      </c>
      <c r="E332" s="234" t="s">
        <v>81</v>
      </c>
      <c r="F332" s="235" t="s">
        <v>1341</v>
      </c>
      <c r="G332" s="233"/>
      <c r="H332" s="236">
        <v>6.22</v>
      </c>
      <c r="I332" s="237"/>
      <c r="J332" s="233"/>
      <c r="K332" s="233"/>
      <c r="L332" s="238"/>
      <c r="M332" s="239"/>
      <c r="N332" s="240"/>
      <c r="O332" s="240"/>
      <c r="P332" s="240"/>
      <c r="Q332" s="240"/>
      <c r="R332" s="240"/>
      <c r="S332" s="240"/>
      <c r="T332" s="241"/>
      <c r="AT332" s="242" t="s">
        <v>257</v>
      </c>
      <c r="AU332" s="242" t="s">
        <v>92</v>
      </c>
      <c r="AV332" s="13" t="s">
        <v>92</v>
      </c>
      <c r="AW332" s="13" t="s">
        <v>44</v>
      </c>
      <c r="AX332" s="13" t="s">
        <v>83</v>
      </c>
      <c r="AY332" s="242" t="s">
        <v>250</v>
      </c>
    </row>
    <row r="333" spans="2:65" s="15" customFormat="1">
      <c r="B333" s="254"/>
      <c r="C333" s="255"/>
      <c r="D333" s="256" t="s">
        <v>257</v>
      </c>
      <c r="E333" s="257" t="s">
        <v>81</v>
      </c>
      <c r="F333" s="258" t="s">
        <v>273</v>
      </c>
      <c r="G333" s="255"/>
      <c r="H333" s="259">
        <v>12.44</v>
      </c>
      <c r="I333" s="260"/>
      <c r="J333" s="255"/>
      <c r="K333" s="255"/>
      <c r="L333" s="261"/>
      <c r="M333" s="262"/>
      <c r="N333" s="263"/>
      <c r="O333" s="263"/>
      <c r="P333" s="263"/>
      <c r="Q333" s="263"/>
      <c r="R333" s="263"/>
      <c r="S333" s="263"/>
      <c r="T333" s="264"/>
      <c r="AT333" s="265" t="s">
        <v>257</v>
      </c>
      <c r="AU333" s="265" t="s">
        <v>92</v>
      </c>
      <c r="AV333" s="15" t="s">
        <v>128</v>
      </c>
      <c r="AW333" s="15" t="s">
        <v>44</v>
      </c>
      <c r="AX333" s="15" t="s">
        <v>45</v>
      </c>
      <c r="AY333" s="265" t="s">
        <v>250</v>
      </c>
    </row>
    <row r="334" spans="2:65" s="1" customFormat="1" ht="22.5" customHeight="1">
      <c r="B334" s="43"/>
      <c r="C334" s="208" t="s">
        <v>647</v>
      </c>
      <c r="D334" s="208" t="s">
        <v>252</v>
      </c>
      <c r="E334" s="209" t="s">
        <v>1342</v>
      </c>
      <c r="F334" s="210" t="s">
        <v>1343</v>
      </c>
      <c r="G334" s="211" t="s">
        <v>255</v>
      </c>
      <c r="H334" s="212">
        <v>12.44</v>
      </c>
      <c r="I334" s="213"/>
      <c r="J334" s="214">
        <f>ROUND(I334*H334,2)</f>
        <v>0</v>
      </c>
      <c r="K334" s="210" t="s">
        <v>277</v>
      </c>
      <c r="L334" s="63"/>
      <c r="M334" s="215" t="s">
        <v>81</v>
      </c>
      <c r="N334" s="216" t="s">
        <v>53</v>
      </c>
      <c r="O334" s="44"/>
      <c r="P334" s="217">
        <f>O334*H334</f>
        <v>0</v>
      </c>
      <c r="Q334" s="217">
        <v>4.0000000000000003E-5</v>
      </c>
      <c r="R334" s="217">
        <f>Q334*H334</f>
        <v>4.9760000000000006E-4</v>
      </c>
      <c r="S334" s="217">
        <v>0</v>
      </c>
      <c r="T334" s="218">
        <f>S334*H334</f>
        <v>0</v>
      </c>
      <c r="AR334" s="25" t="s">
        <v>128</v>
      </c>
      <c r="AT334" s="25" t="s">
        <v>252</v>
      </c>
      <c r="AU334" s="25" t="s">
        <v>92</v>
      </c>
      <c r="AY334" s="25" t="s">
        <v>250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5" t="s">
        <v>45</v>
      </c>
      <c r="BK334" s="219">
        <f>ROUND(I334*H334,2)</f>
        <v>0</v>
      </c>
      <c r="BL334" s="25" t="s">
        <v>128</v>
      </c>
      <c r="BM334" s="25" t="s">
        <v>1344</v>
      </c>
    </row>
    <row r="335" spans="2:65" s="1" customFormat="1" ht="22.5" customHeight="1">
      <c r="B335" s="43"/>
      <c r="C335" s="208" t="s">
        <v>654</v>
      </c>
      <c r="D335" s="208" t="s">
        <v>252</v>
      </c>
      <c r="E335" s="209" t="s">
        <v>1345</v>
      </c>
      <c r="F335" s="210" t="s">
        <v>1346</v>
      </c>
      <c r="G335" s="211" t="s">
        <v>634</v>
      </c>
      <c r="H335" s="212">
        <v>1.272</v>
      </c>
      <c r="I335" s="213"/>
      <c r="J335" s="214">
        <f>ROUND(I335*H335,2)</f>
        <v>0</v>
      </c>
      <c r="K335" s="210" t="s">
        <v>277</v>
      </c>
      <c r="L335" s="63"/>
      <c r="M335" s="215" t="s">
        <v>81</v>
      </c>
      <c r="N335" s="216" t="s">
        <v>53</v>
      </c>
      <c r="O335" s="44"/>
      <c r="P335" s="217">
        <f>O335*H335</f>
        <v>0</v>
      </c>
      <c r="Q335" s="217">
        <v>1.0382199999999999</v>
      </c>
      <c r="R335" s="217">
        <f>Q335*H335</f>
        <v>1.3206158399999999</v>
      </c>
      <c r="S335" s="217">
        <v>0</v>
      </c>
      <c r="T335" s="218">
        <f>S335*H335</f>
        <v>0</v>
      </c>
      <c r="AR335" s="25" t="s">
        <v>128</v>
      </c>
      <c r="AT335" s="25" t="s">
        <v>252</v>
      </c>
      <c r="AU335" s="25" t="s">
        <v>92</v>
      </c>
      <c r="AY335" s="25" t="s">
        <v>250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5" t="s">
        <v>45</v>
      </c>
      <c r="BK335" s="219">
        <f>ROUND(I335*H335,2)</f>
        <v>0</v>
      </c>
      <c r="BL335" s="25" t="s">
        <v>128</v>
      </c>
      <c r="BM335" s="25" t="s">
        <v>1347</v>
      </c>
    </row>
    <row r="336" spans="2:65" s="12" customFormat="1">
      <c r="B336" s="220"/>
      <c r="C336" s="221"/>
      <c r="D336" s="222" t="s">
        <v>257</v>
      </c>
      <c r="E336" s="223" t="s">
        <v>81</v>
      </c>
      <c r="F336" s="224" t="s">
        <v>1348</v>
      </c>
      <c r="G336" s="221"/>
      <c r="H336" s="225" t="s">
        <v>81</v>
      </c>
      <c r="I336" s="226"/>
      <c r="J336" s="221"/>
      <c r="K336" s="221"/>
      <c r="L336" s="227"/>
      <c r="M336" s="228"/>
      <c r="N336" s="229"/>
      <c r="O336" s="229"/>
      <c r="P336" s="229"/>
      <c r="Q336" s="229"/>
      <c r="R336" s="229"/>
      <c r="S336" s="229"/>
      <c r="T336" s="230"/>
      <c r="AT336" s="231" t="s">
        <v>257</v>
      </c>
      <c r="AU336" s="231" t="s">
        <v>92</v>
      </c>
      <c r="AV336" s="12" t="s">
        <v>45</v>
      </c>
      <c r="AW336" s="12" t="s">
        <v>44</v>
      </c>
      <c r="AX336" s="12" t="s">
        <v>83</v>
      </c>
      <c r="AY336" s="231" t="s">
        <v>250</v>
      </c>
    </row>
    <row r="337" spans="2:65" s="12" customFormat="1">
      <c r="B337" s="220"/>
      <c r="C337" s="221"/>
      <c r="D337" s="222" t="s">
        <v>257</v>
      </c>
      <c r="E337" s="223" t="s">
        <v>81</v>
      </c>
      <c r="F337" s="224" t="s">
        <v>1349</v>
      </c>
      <c r="G337" s="221"/>
      <c r="H337" s="225" t="s">
        <v>81</v>
      </c>
      <c r="I337" s="226"/>
      <c r="J337" s="221"/>
      <c r="K337" s="221"/>
      <c r="L337" s="227"/>
      <c r="M337" s="228"/>
      <c r="N337" s="229"/>
      <c r="O337" s="229"/>
      <c r="P337" s="229"/>
      <c r="Q337" s="229"/>
      <c r="R337" s="229"/>
      <c r="S337" s="229"/>
      <c r="T337" s="230"/>
      <c r="AT337" s="231" t="s">
        <v>257</v>
      </c>
      <c r="AU337" s="231" t="s">
        <v>92</v>
      </c>
      <c r="AV337" s="12" t="s">
        <v>45</v>
      </c>
      <c r="AW337" s="12" t="s">
        <v>44</v>
      </c>
      <c r="AX337" s="12" t="s">
        <v>83</v>
      </c>
      <c r="AY337" s="231" t="s">
        <v>250</v>
      </c>
    </row>
    <row r="338" spans="2:65" s="13" customFormat="1">
      <c r="B338" s="232"/>
      <c r="C338" s="233"/>
      <c r="D338" s="222" t="s">
        <v>257</v>
      </c>
      <c r="E338" s="234" t="s">
        <v>81</v>
      </c>
      <c r="F338" s="235" t="s">
        <v>1350</v>
      </c>
      <c r="G338" s="233"/>
      <c r="H338" s="236">
        <v>1.272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AT338" s="242" t="s">
        <v>257</v>
      </c>
      <c r="AU338" s="242" t="s">
        <v>92</v>
      </c>
      <c r="AV338" s="13" t="s">
        <v>92</v>
      </c>
      <c r="AW338" s="13" t="s">
        <v>44</v>
      </c>
      <c r="AX338" s="13" t="s">
        <v>45</v>
      </c>
      <c r="AY338" s="242" t="s">
        <v>250</v>
      </c>
    </row>
    <row r="339" spans="2:65" s="11" customFormat="1" ht="29.85" customHeight="1">
      <c r="B339" s="191"/>
      <c r="C339" s="192"/>
      <c r="D339" s="205" t="s">
        <v>82</v>
      </c>
      <c r="E339" s="206" t="s">
        <v>100</v>
      </c>
      <c r="F339" s="206" t="s">
        <v>1351</v>
      </c>
      <c r="G339" s="192"/>
      <c r="H339" s="192"/>
      <c r="I339" s="195"/>
      <c r="J339" s="207">
        <f>BK339</f>
        <v>0</v>
      </c>
      <c r="K339" s="192"/>
      <c r="L339" s="197"/>
      <c r="M339" s="198"/>
      <c r="N339" s="199"/>
      <c r="O339" s="199"/>
      <c r="P339" s="200">
        <f>SUM(P340:P406)</f>
        <v>0</v>
      </c>
      <c r="Q339" s="199"/>
      <c r="R339" s="200">
        <f>SUM(R340:R406)</f>
        <v>3.7645809999999997</v>
      </c>
      <c r="S339" s="199"/>
      <c r="T339" s="201">
        <f>SUM(T340:T406)</f>
        <v>0</v>
      </c>
      <c r="AR339" s="202" t="s">
        <v>45</v>
      </c>
      <c r="AT339" s="203" t="s">
        <v>82</v>
      </c>
      <c r="AU339" s="203" t="s">
        <v>45</v>
      </c>
      <c r="AY339" s="202" t="s">
        <v>250</v>
      </c>
      <c r="BK339" s="204">
        <f>SUM(BK340:BK406)</f>
        <v>0</v>
      </c>
    </row>
    <row r="340" spans="2:65" s="1" customFormat="1" ht="31.5" customHeight="1">
      <c r="B340" s="43"/>
      <c r="C340" s="208" t="s">
        <v>660</v>
      </c>
      <c r="D340" s="208" t="s">
        <v>252</v>
      </c>
      <c r="E340" s="209" t="s">
        <v>1352</v>
      </c>
      <c r="F340" s="210" t="s">
        <v>1353</v>
      </c>
      <c r="G340" s="211" t="s">
        <v>602</v>
      </c>
      <c r="H340" s="212">
        <v>36.246000000000002</v>
      </c>
      <c r="I340" s="213"/>
      <c r="J340" s="214">
        <f>ROUND(I340*H340,2)</f>
        <v>0</v>
      </c>
      <c r="K340" s="210" t="s">
        <v>81</v>
      </c>
      <c r="L340" s="63"/>
      <c r="M340" s="215" t="s">
        <v>81</v>
      </c>
      <c r="N340" s="216" t="s">
        <v>53</v>
      </c>
      <c r="O340" s="44"/>
      <c r="P340" s="217">
        <f>O340*H340</f>
        <v>0</v>
      </c>
      <c r="Q340" s="217">
        <v>0</v>
      </c>
      <c r="R340" s="217">
        <f>Q340*H340</f>
        <v>0</v>
      </c>
      <c r="S340" s="217">
        <v>0</v>
      </c>
      <c r="T340" s="218">
        <f>S340*H340</f>
        <v>0</v>
      </c>
      <c r="AR340" s="25" t="s">
        <v>128</v>
      </c>
      <c r="AT340" s="25" t="s">
        <v>252</v>
      </c>
      <c r="AU340" s="25" t="s">
        <v>92</v>
      </c>
      <c r="AY340" s="25" t="s">
        <v>250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5" t="s">
        <v>45</v>
      </c>
      <c r="BK340" s="219">
        <f>ROUND(I340*H340,2)</f>
        <v>0</v>
      </c>
      <c r="BL340" s="25" t="s">
        <v>128</v>
      </c>
      <c r="BM340" s="25" t="s">
        <v>1354</v>
      </c>
    </row>
    <row r="341" spans="2:65" s="12" customFormat="1">
      <c r="B341" s="220"/>
      <c r="C341" s="221"/>
      <c r="D341" s="222" t="s">
        <v>257</v>
      </c>
      <c r="E341" s="223" t="s">
        <v>81</v>
      </c>
      <c r="F341" s="224" t="s">
        <v>1355</v>
      </c>
      <c r="G341" s="221"/>
      <c r="H341" s="225" t="s">
        <v>81</v>
      </c>
      <c r="I341" s="226"/>
      <c r="J341" s="221"/>
      <c r="K341" s="221"/>
      <c r="L341" s="227"/>
      <c r="M341" s="228"/>
      <c r="N341" s="229"/>
      <c r="O341" s="229"/>
      <c r="P341" s="229"/>
      <c r="Q341" s="229"/>
      <c r="R341" s="229"/>
      <c r="S341" s="229"/>
      <c r="T341" s="230"/>
      <c r="AT341" s="231" t="s">
        <v>257</v>
      </c>
      <c r="AU341" s="231" t="s">
        <v>92</v>
      </c>
      <c r="AV341" s="12" t="s">
        <v>45</v>
      </c>
      <c r="AW341" s="12" t="s">
        <v>44</v>
      </c>
      <c r="AX341" s="12" t="s">
        <v>83</v>
      </c>
      <c r="AY341" s="231" t="s">
        <v>250</v>
      </c>
    </row>
    <row r="342" spans="2:65" s="12" customFormat="1">
      <c r="B342" s="220"/>
      <c r="C342" s="221"/>
      <c r="D342" s="222" t="s">
        <v>257</v>
      </c>
      <c r="E342" s="223" t="s">
        <v>81</v>
      </c>
      <c r="F342" s="224" t="s">
        <v>1356</v>
      </c>
      <c r="G342" s="221"/>
      <c r="H342" s="225" t="s">
        <v>81</v>
      </c>
      <c r="I342" s="226"/>
      <c r="J342" s="221"/>
      <c r="K342" s="221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257</v>
      </c>
      <c r="AU342" s="231" t="s">
        <v>92</v>
      </c>
      <c r="AV342" s="12" t="s">
        <v>45</v>
      </c>
      <c r="AW342" s="12" t="s">
        <v>44</v>
      </c>
      <c r="AX342" s="12" t="s">
        <v>83</v>
      </c>
      <c r="AY342" s="231" t="s">
        <v>250</v>
      </c>
    </row>
    <row r="343" spans="2:65" s="12" customFormat="1">
      <c r="B343" s="220"/>
      <c r="C343" s="221"/>
      <c r="D343" s="222" t="s">
        <v>257</v>
      </c>
      <c r="E343" s="223" t="s">
        <v>81</v>
      </c>
      <c r="F343" s="224" t="s">
        <v>1357</v>
      </c>
      <c r="G343" s="221"/>
      <c r="H343" s="225" t="s">
        <v>81</v>
      </c>
      <c r="I343" s="226"/>
      <c r="J343" s="221"/>
      <c r="K343" s="221"/>
      <c r="L343" s="227"/>
      <c r="M343" s="228"/>
      <c r="N343" s="229"/>
      <c r="O343" s="229"/>
      <c r="P343" s="229"/>
      <c r="Q343" s="229"/>
      <c r="R343" s="229"/>
      <c r="S343" s="229"/>
      <c r="T343" s="230"/>
      <c r="AT343" s="231" t="s">
        <v>257</v>
      </c>
      <c r="AU343" s="231" t="s">
        <v>92</v>
      </c>
      <c r="AV343" s="12" t="s">
        <v>45</v>
      </c>
      <c r="AW343" s="12" t="s">
        <v>44</v>
      </c>
      <c r="AX343" s="12" t="s">
        <v>83</v>
      </c>
      <c r="AY343" s="231" t="s">
        <v>250</v>
      </c>
    </row>
    <row r="344" spans="2:65" s="13" customFormat="1">
      <c r="B344" s="232"/>
      <c r="C344" s="233"/>
      <c r="D344" s="222" t="s">
        <v>257</v>
      </c>
      <c r="E344" s="234" t="s">
        <v>81</v>
      </c>
      <c r="F344" s="235" t="s">
        <v>1358</v>
      </c>
      <c r="G344" s="233"/>
      <c r="H344" s="236">
        <v>24.164000000000001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AT344" s="242" t="s">
        <v>257</v>
      </c>
      <c r="AU344" s="242" t="s">
        <v>92</v>
      </c>
      <c r="AV344" s="13" t="s">
        <v>92</v>
      </c>
      <c r="AW344" s="13" t="s">
        <v>44</v>
      </c>
      <c r="AX344" s="13" t="s">
        <v>83</v>
      </c>
      <c r="AY344" s="242" t="s">
        <v>250</v>
      </c>
    </row>
    <row r="345" spans="2:65" s="13" customFormat="1">
      <c r="B345" s="232"/>
      <c r="C345" s="233"/>
      <c r="D345" s="222" t="s">
        <v>257</v>
      </c>
      <c r="E345" s="234" t="s">
        <v>81</v>
      </c>
      <c r="F345" s="235" t="s">
        <v>1359</v>
      </c>
      <c r="G345" s="233"/>
      <c r="H345" s="236">
        <v>12.082000000000001</v>
      </c>
      <c r="I345" s="237"/>
      <c r="J345" s="233"/>
      <c r="K345" s="233"/>
      <c r="L345" s="238"/>
      <c r="M345" s="239"/>
      <c r="N345" s="240"/>
      <c r="O345" s="240"/>
      <c r="P345" s="240"/>
      <c r="Q345" s="240"/>
      <c r="R345" s="240"/>
      <c r="S345" s="240"/>
      <c r="T345" s="241"/>
      <c r="AT345" s="242" t="s">
        <v>257</v>
      </c>
      <c r="AU345" s="242" t="s">
        <v>92</v>
      </c>
      <c r="AV345" s="13" t="s">
        <v>92</v>
      </c>
      <c r="AW345" s="13" t="s">
        <v>44</v>
      </c>
      <c r="AX345" s="13" t="s">
        <v>83</v>
      </c>
      <c r="AY345" s="242" t="s">
        <v>250</v>
      </c>
    </row>
    <row r="346" spans="2:65" s="15" customFormat="1">
      <c r="B346" s="254"/>
      <c r="C346" s="255"/>
      <c r="D346" s="256" t="s">
        <v>257</v>
      </c>
      <c r="E346" s="257" t="s">
        <v>81</v>
      </c>
      <c r="F346" s="258" t="s">
        <v>273</v>
      </c>
      <c r="G346" s="255"/>
      <c r="H346" s="259">
        <v>36.246000000000002</v>
      </c>
      <c r="I346" s="260"/>
      <c r="J346" s="255"/>
      <c r="K346" s="255"/>
      <c r="L346" s="261"/>
      <c r="M346" s="262"/>
      <c r="N346" s="263"/>
      <c r="O346" s="263"/>
      <c r="P346" s="263"/>
      <c r="Q346" s="263"/>
      <c r="R346" s="263"/>
      <c r="S346" s="263"/>
      <c r="T346" s="264"/>
      <c r="AT346" s="265" t="s">
        <v>257</v>
      </c>
      <c r="AU346" s="265" t="s">
        <v>92</v>
      </c>
      <c r="AV346" s="15" t="s">
        <v>128</v>
      </c>
      <c r="AW346" s="15" t="s">
        <v>44</v>
      </c>
      <c r="AX346" s="15" t="s">
        <v>45</v>
      </c>
      <c r="AY346" s="265" t="s">
        <v>250</v>
      </c>
    </row>
    <row r="347" spans="2:65" s="1" customFormat="1" ht="22.5" customHeight="1">
      <c r="B347" s="43"/>
      <c r="C347" s="208" t="s">
        <v>666</v>
      </c>
      <c r="D347" s="208" t="s">
        <v>252</v>
      </c>
      <c r="E347" s="209" t="s">
        <v>1360</v>
      </c>
      <c r="F347" s="210" t="s">
        <v>1361</v>
      </c>
      <c r="G347" s="211" t="s">
        <v>276</v>
      </c>
      <c r="H347" s="212">
        <v>6.1479999999999997</v>
      </c>
      <c r="I347" s="213"/>
      <c r="J347" s="214">
        <f>ROUND(I347*H347,2)</f>
        <v>0</v>
      </c>
      <c r="K347" s="210" t="s">
        <v>277</v>
      </c>
      <c r="L347" s="63"/>
      <c r="M347" s="215" t="s">
        <v>81</v>
      </c>
      <c r="N347" s="216" t="s">
        <v>53</v>
      </c>
      <c r="O347" s="44"/>
      <c r="P347" s="217">
        <f>O347*H347</f>
        <v>0</v>
      </c>
      <c r="Q347" s="217">
        <v>0</v>
      </c>
      <c r="R347" s="217">
        <f>Q347*H347</f>
        <v>0</v>
      </c>
      <c r="S347" s="217">
        <v>0</v>
      </c>
      <c r="T347" s="218">
        <f>S347*H347</f>
        <v>0</v>
      </c>
      <c r="AR347" s="25" t="s">
        <v>128</v>
      </c>
      <c r="AT347" s="25" t="s">
        <v>252</v>
      </c>
      <c r="AU347" s="25" t="s">
        <v>92</v>
      </c>
      <c r="AY347" s="25" t="s">
        <v>250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5" t="s">
        <v>45</v>
      </c>
      <c r="BK347" s="219">
        <f>ROUND(I347*H347,2)</f>
        <v>0</v>
      </c>
      <c r="BL347" s="25" t="s">
        <v>128</v>
      </c>
      <c r="BM347" s="25" t="s">
        <v>1362</v>
      </c>
    </row>
    <row r="348" spans="2:65" s="12" customFormat="1">
      <c r="B348" s="220"/>
      <c r="C348" s="221"/>
      <c r="D348" s="222" t="s">
        <v>257</v>
      </c>
      <c r="E348" s="223" t="s">
        <v>81</v>
      </c>
      <c r="F348" s="224" t="s">
        <v>1363</v>
      </c>
      <c r="G348" s="221"/>
      <c r="H348" s="225" t="s">
        <v>81</v>
      </c>
      <c r="I348" s="226"/>
      <c r="J348" s="221"/>
      <c r="K348" s="221"/>
      <c r="L348" s="227"/>
      <c r="M348" s="228"/>
      <c r="N348" s="229"/>
      <c r="O348" s="229"/>
      <c r="P348" s="229"/>
      <c r="Q348" s="229"/>
      <c r="R348" s="229"/>
      <c r="S348" s="229"/>
      <c r="T348" s="230"/>
      <c r="AT348" s="231" t="s">
        <v>257</v>
      </c>
      <c r="AU348" s="231" t="s">
        <v>92</v>
      </c>
      <c r="AV348" s="12" t="s">
        <v>45</v>
      </c>
      <c r="AW348" s="12" t="s">
        <v>44</v>
      </c>
      <c r="AX348" s="12" t="s">
        <v>83</v>
      </c>
      <c r="AY348" s="231" t="s">
        <v>250</v>
      </c>
    </row>
    <row r="349" spans="2:65" s="12" customFormat="1">
      <c r="B349" s="220"/>
      <c r="C349" s="221"/>
      <c r="D349" s="222" t="s">
        <v>257</v>
      </c>
      <c r="E349" s="223" t="s">
        <v>81</v>
      </c>
      <c r="F349" s="224" t="s">
        <v>1364</v>
      </c>
      <c r="G349" s="221"/>
      <c r="H349" s="225" t="s">
        <v>81</v>
      </c>
      <c r="I349" s="226"/>
      <c r="J349" s="221"/>
      <c r="K349" s="221"/>
      <c r="L349" s="227"/>
      <c r="M349" s="228"/>
      <c r="N349" s="229"/>
      <c r="O349" s="229"/>
      <c r="P349" s="229"/>
      <c r="Q349" s="229"/>
      <c r="R349" s="229"/>
      <c r="S349" s="229"/>
      <c r="T349" s="230"/>
      <c r="AT349" s="231" t="s">
        <v>257</v>
      </c>
      <c r="AU349" s="231" t="s">
        <v>92</v>
      </c>
      <c r="AV349" s="12" t="s">
        <v>45</v>
      </c>
      <c r="AW349" s="12" t="s">
        <v>44</v>
      </c>
      <c r="AX349" s="12" t="s">
        <v>83</v>
      </c>
      <c r="AY349" s="231" t="s">
        <v>250</v>
      </c>
    </row>
    <row r="350" spans="2:65" s="13" customFormat="1">
      <c r="B350" s="232"/>
      <c r="C350" s="233"/>
      <c r="D350" s="256" t="s">
        <v>257</v>
      </c>
      <c r="E350" s="269" t="s">
        <v>81</v>
      </c>
      <c r="F350" s="270" t="s">
        <v>1365</v>
      </c>
      <c r="G350" s="233"/>
      <c r="H350" s="271">
        <v>6.1479999999999997</v>
      </c>
      <c r="I350" s="237"/>
      <c r="J350" s="233"/>
      <c r="K350" s="233"/>
      <c r="L350" s="238"/>
      <c r="M350" s="239"/>
      <c r="N350" s="240"/>
      <c r="O350" s="240"/>
      <c r="P350" s="240"/>
      <c r="Q350" s="240"/>
      <c r="R350" s="240"/>
      <c r="S350" s="240"/>
      <c r="T350" s="241"/>
      <c r="AT350" s="242" t="s">
        <v>257</v>
      </c>
      <c r="AU350" s="242" t="s">
        <v>92</v>
      </c>
      <c r="AV350" s="13" t="s">
        <v>92</v>
      </c>
      <c r="AW350" s="13" t="s">
        <v>44</v>
      </c>
      <c r="AX350" s="13" t="s">
        <v>45</v>
      </c>
      <c r="AY350" s="242" t="s">
        <v>250</v>
      </c>
    </row>
    <row r="351" spans="2:65" s="1" customFormat="1" ht="22.5" customHeight="1">
      <c r="B351" s="43"/>
      <c r="C351" s="208" t="s">
        <v>673</v>
      </c>
      <c r="D351" s="208" t="s">
        <v>252</v>
      </c>
      <c r="E351" s="209" t="s">
        <v>1366</v>
      </c>
      <c r="F351" s="210" t="s">
        <v>1367</v>
      </c>
      <c r="G351" s="211" t="s">
        <v>276</v>
      </c>
      <c r="H351" s="212">
        <v>4.0449999999999999</v>
      </c>
      <c r="I351" s="213"/>
      <c r="J351" s="214">
        <f>ROUND(I351*H351,2)</f>
        <v>0</v>
      </c>
      <c r="K351" s="210" t="s">
        <v>277</v>
      </c>
      <c r="L351" s="63"/>
      <c r="M351" s="215" t="s">
        <v>81</v>
      </c>
      <c r="N351" s="216" t="s">
        <v>53</v>
      </c>
      <c r="O351" s="44"/>
      <c r="P351" s="217">
        <f>O351*H351</f>
        <v>0</v>
      </c>
      <c r="Q351" s="217">
        <v>0</v>
      </c>
      <c r="R351" s="217">
        <f>Q351*H351</f>
        <v>0</v>
      </c>
      <c r="S351" s="217">
        <v>0</v>
      </c>
      <c r="T351" s="218">
        <f>S351*H351</f>
        <v>0</v>
      </c>
      <c r="AR351" s="25" t="s">
        <v>128</v>
      </c>
      <c r="AT351" s="25" t="s">
        <v>252</v>
      </c>
      <c r="AU351" s="25" t="s">
        <v>92</v>
      </c>
      <c r="AY351" s="25" t="s">
        <v>250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5" t="s">
        <v>45</v>
      </c>
      <c r="BK351" s="219">
        <f>ROUND(I351*H351,2)</f>
        <v>0</v>
      </c>
      <c r="BL351" s="25" t="s">
        <v>128</v>
      </c>
      <c r="BM351" s="25" t="s">
        <v>1368</v>
      </c>
    </row>
    <row r="352" spans="2:65" s="12" customFormat="1">
      <c r="B352" s="220"/>
      <c r="C352" s="221"/>
      <c r="D352" s="222" t="s">
        <v>257</v>
      </c>
      <c r="E352" s="223" t="s">
        <v>81</v>
      </c>
      <c r="F352" s="224" t="s">
        <v>1369</v>
      </c>
      <c r="G352" s="221"/>
      <c r="H352" s="225" t="s">
        <v>81</v>
      </c>
      <c r="I352" s="226"/>
      <c r="J352" s="221"/>
      <c r="K352" s="221"/>
      <c r="L352" s="227"/>
      <c r="M352" s="228"/>
      <c r="N352" s="229"/>
      <c r="O352" s="229"/>
      <c r="P352" s="229"/>
      <c r="Q352" s="229"/>
      <c r="R352" s="229"/>
      <c r="S352" s="229"/>
      <c r="T352" s="230"/>
      <c r="AT352" s="231" t="s">
        <v>257</v>
      </c>
      <c r="AU352" s="231" t="s">
        <v>92</v>
      </c>
      <c r="AV352" s="12" t="s">
        <v>45</v>
      </c>
      <c r="AW352" s="12" t="s">
        <v>44</v>
      </c>
      <c r="AX352" s="12" t="s">
        <v>83</v>
      </c>
      <c r="AY352" s="231" t="s">
        <v>250</v>
      </c>
    </row>
    <row r="353" spans="2:65" s="12" customFormat="1">
      <c r="B353" s="220"/>
      <c r="C353" s="221"/>
      <c r="D353" s="222" t="s">
        <v>257</v>
      </c>
      <c r="E353" s="223" t="s">
        <v>81</v>
      </c>
      <c r="F353" s="224" t="s">
        <v>1370</v>
      </c>
      <c r="G353" s="221"/>
      <c r="H353" s="225" t="s">
        <v>81</v>
      </c>
      <c r="I353" s="226"/>
      <c r="J353" s="221"/>
      <c r="K353" s="221"/>
      <c r="L353" s="227"/>
      <c r="M353" s="228"/>
      <c r="N353" s="229"/>
      <c r="O353" s="229"/>
      <c r="P353" s="229"/>
      <c r="Q353" s="229"/>
      <c r="R353" s="229"/>
      <c r="S353" s="229"/>
      <c r="T353" s="230"/>
      <c r="AT353" s="231" t="s">
        <v>257</v>
      </c>
      <c r="AU353" s="231" t="s">
        <v>92</v>
      </c>
      <c r="AV353" s="12" t="s">
        <v>45</v>
      </c>
      <c r="AW353" s="12" t="s">
        <v>44</v>
      </c>
      <c r="AX353" s="12" t="s">
        <v>83</v>
      </c>
      <c r="AY353" s="231" t="s">
        <v>250</v>
      </c>
    </row>
    <row r="354" spans="2:65" s="13" customFormat="1">
      <c r="B354" s="232"/>
      <c r="C354" s="233"/>
      <c r="D354" s="256" t="s">
        <v>257</v>
      </c>
      <c r="E354" s="269" t="s">
        <v>81</v>
      </c>
      <c r="F354" s="270" t="s">
        <v>1371</v>
      </c>
      <c r="G354" s="233"/>
      <c r="H354" s="271">
        <v>4.0449999999999999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AT354" s="242" t="s">
        <v>257</v>
      </c>
      <c r="AU354" s="242" t="s">
        <v>92</v>
      </c>
      <c r="AV354" s="13" t="s">
        <v>92</v>
      </c>
      <c r="AW354" s="13" t="s">
        <v>44</v>
      </c>
      <c r="AX354" s="13" t="s">
        <v>45</v>
      </c>
      <c r="AY354" s="242" t="s">
        <v>250</v>
      </c>
    </row>
    <row r="355" spans="2:65" s="1" customFormat="1" ht="22.5" customHeight="1">
      <c r="B355" s="43"/>
      <c r="C355" s="208" t="s">
        <v>680</v>
      </c>
      <c r="D355" s="208" t="s">
        <v>252</v>
      </c>
      <c r="E355" s="209" t="s">
        <v>1372</v>
      </c>
      <c r="F355" s="210" t="s">
        <v>1373</v>
      </c>
      <c r="G355" s="211" t="s">
        <v>255</v>
      </c>
      <c r="H355" s="212">
        <v>28.393000000000001</v>
      </c>
      <c r="I355" s="213"/>
      <c r="J355" s="214">
        <f>ROUND(I355*H355,2)</f>
        <v>0</v>
      </c>
      <c r="K355" s="210" t="s">
        <v>277</v>
      </c>
      <c r="L355" s="63"/>
      <c r="M355" s="215" t="s">
        <v>81</v>
      </c>
      <c r="N355" s="216" t="s">
        <v>53</v>
      </c>
      <c r="O355" s="44"/>
      <c r="P355" s="217">
        <f>O355*H355</f>
        <v>0</v>
      </c>
      <c r="Q355" s="217">
        <v>1.82E-3</v>
      </c>
      <c r="R355" s="217">
        <f>Q355*H355</f>
        <v>5.1675260000000001E-2</v>
      </c>
      <c r="S355" s="217">
        <v>0</v>
      </c>
      <c r="T355" s="218">
        <f>S355*H355</f>
        <v>0</v>
      </c>
      <c r="AR355" s="25" t="s">
        <v>128</v>
      </c>
      <c r="AT355" s="25" t="s">
        <v>252</v>
      </c>
      <c r="AU355" s="25" t="s">
        <v>92</v>
      </c>
      <c r="AY355" s="25" t="s">
        <v>250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5" t="s">
        <v>45</v>
      </c>
      <c r="BK355" s="219">
        <f>ROUND(I355*H355,2)</f>
        <v>0</v>
      </c>
      <c r="BL355" s="25" t="s">
        <v>128</v>
      </c>
      <c r="BM355" s="25" t="s">
        <v>1374</v>
      </c>
    </row>
    <row r="356" spans="2:65" s="12" customFormat="1">
      <c r="B356" s="220"/>
      <c r="C356" s="221"/>
      <c r="D356" s="222" t="s">
        <v>257</v>
      </c>
      <c r="E356" s="223" t="s">
        <v>81</v>
      </c>
      <c r="F356" s="224" t="s">
        <v>1363</v>
      </c>
      <c r="G356" s="221"/>
      <c r="H356" s="225" t="s">
        <v>81</v>
      </c>
      <c r="I356" s="226"/>
      <c r="J356" s="221"/>
      <c r="K356" s="221"/>
      <c r="L356" s="227"/>
      <c r="M356" s="228"/>
      <c r="N356" s="229"/>
      <c r="O356" s="229"/>
      <c r="P356" s="229"/>
      <c r="Q356" s="229"/>
      <c r="R356" s="229"/>
      <c r="S356" s="229"/>
      <c r="T356" s="230"/>
      <c r="AT356" s="231" t="s">
        <v>257</v>
      </c>
      <c r="AU356" s="231" t="s">
        <v>92</v>
      </c>
      <c r="AV356" s="12" t="s">
        <v>45</v>
      </c>
      <c r="AW356" s="12" t="s">
        <v>44</v>
      </c>
      <c r="AX356" s="12" t="s">
        <v>83</v>
      </c>
      <c r="AY356" s="231" t="s">
        <v>250</v>
      </c>
    </row>
    <row r="357" spans="2:65" s="12" customFormat="1">
      <c r="B357" s="220"/>
      <c r="C357" s="221"/>
      <c r="D357" s="222" t="s">
        <v>257</v>
      </c>
      <c r="E357" s="223" t="s">
        <v>81</v>
      </c>
      <c r="F357" s="224" t="s">
        <v>1375</v>
      </c>
      <c r="G357" s="221"/>
      <c r="H357" s="225" t="s">
        <v>81</v>
      </c>
      <c r="I357" s="226"/>
      <c r="J357" s="221"/>
      <c r="K357" s="221"/>
      <c r="L357" s="227"/>
      <c r="M357" s="228"/>
      <c r="N357" s="229"/>
      <c r="O357" s="229"/>
      <c r="P357" s="229"/>
      <c r="Q357" s="229"/>
      <c r="R357" s="229"/>
      <c r="S357" s="229"/>
      <c r="T357" s="230"/>
      <c r="AT357" s="231" t="s">
        <v>257</v>
      </c>
      <c r="AU357" s="231" t="s">
        <v>92</v>
      </c>
      <c r="AV357" s="12" t="s">
        <v>45</v>
      </c>
      <c r="AW357" s="12" t="s">
        <v>44</v>
      </c>
      <c r="AX357" s="12" t="s">
        <v>83</v>
      </c>
      <c r="AY357" s="231" t="s">
        <v>250</v>
      </c>
    </row>
    <row r="358" spans="2:65" s="13" customFormat="1">
      <c r="B358" s="232"/>
      <c r="C358" s="233"/>
      <c r="D358" s="222" t="s">
        <v>257</v>
      </c>
      <c r="E358" s="234" t="s">
        <v>81</v>
      </c>
      <c r="F358" s="235" t="s">
        <v>1376</v>
      </c>
      <c r="G358" s="233"/>
      <c r="H358" s="236">
        <v>14.077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AT358" s="242" t="s">
        <v>257</v>
      </c>
      <c r="AU358" s="242" t="s">
        <v>92</v>
      </c>
      <c r="AV358" s="13" t="s">
        <v>92</v>
      </c>
      <c r="AW358" s="13" t="s">
        <v>44</v>
      </c>
      <c r="AX358" s="13" t="s">
        <v>83</v>
      </c>
      <c r="AY358" s="242" t="s">
        <v>250</v>
      </c>
    </row>
    <row r="359" spans="2:65" s="13" customFormat="1">
      <c r="B359" s="232"/>
      <c r="C359" s="233"/>
      <c r="D359" s="222" t="s">
        <v>257</v>
      </c>
      <c r="E359" s="234" t="s">
        <v>81</v>
      </c>
      <c r="F359" s="235" t="s">
        <v>1377</v>
      </c>
      <c r="G359" s="233"/>
      <c r="H359" s="236">
        <v>14.316000000000001</v>
      </c>
      <c r="I359" s="237"/>
      <c r="J359" s="233"/>
      <c r="K359" s="233"/>
      <c r="L359" s="238"/>
      <c r="M359" s="239"/>
      <c r="N359" s="240"/>
      <c r="O359" s="240"/>
      <c r="P359" s="240"/>
      <c r="Q359" s="240"/>
      <c r="R359" s="240"/>
      <c r="S359" s="240"/>
      <c r="T359" s="241"/>
      <c r="AT359" s="242" t="s">
        <v>257</v>
      </c>
      <c r="AU359" s="242" t="s">
        <v>92</v>
      </c>
      <c r="AV359" s="13" t="s">
        <v>92</v>
      </c>
      <c r="AW359" s="13" t="s">
        <v>44</v>
      </c>
      <c r="AX359" s="13" t="s">
        <v>83</v>
      </c>
      <c r="AY359" s="242" t="s">
        <v>250</v>
      </c>
    </row>
    <row r="360" spans="2:65" s="15" customFormat="1">
      <c r="B360" s="254"/>
      <c r="C360" s="255"/>
      <c r="D360" s="256" t="s">
        <v>257</v>
      </c>
      <c r="E360" s="257" t="s">
        <v>81</v>
      </c>
      <c r="F360" s="258" t="s">
        <v>273</v>
      </c>
      <c r="G360" s="255"/>
      <c r="H360" s="259">
        <v>28.393000000000001</v>
      </c>
      <c r="I360" s="260"/>
      <c r="J360" s="255"/>
      <c r="K360" s="255"/>
      <c r="L360" s="261"/>
      <c r="M360" s="262"/>
      <c r="N360" s="263"/>
      <c r="O360" s="263"/>
      <c r="P360" s="263"/>
      <c r="Q360" s="263"/>
      <c r="R360" s="263"/>
      <c r="S360" s="263"/>
      <c r="T360" s="264"/>
      <c r="AT360" s="265" t="s">
        <v>257</v>
      </c>
      <c r="AU360" s="265" t="s">
        <v>92</v>
      </c>
      <c r="AV360" s="15" t="s">
        <v>128</v>
      </c>
      <c r="AW360" s="15" t="s">
        <v>44</v>
      </c>
      <c r="AX360" s="15" t="s">
        <v>45</v>
      </c>
      <c r="AY360" s="265" t="s">
        <v>250</v>
      </c>
    </row>
    <row r="361" spans="2:65" s="1" customFormat="1" ht="22.5" customHeight="1">
      <c r="B361" s="43"/>
      <c r="C361" s="208" t="s">
        <v>685</v>
      </c>
      <c r="D361" s="208" t="s">
        <v>252</v>
      </c>
      <c r="E361" s="209" t="s">
        <v>1378</v>
      </c>
      <c r="F361" s="210" t="s">
        <v>1379</v>
      </c>
      <c r="G361" s="211" t="s">
        <v>255</v>
      </c>
      <c r="H361" s="212">
        <v>28.393000000000001</v>
      </c>
      <c r="I361" s="213"/>
      <c r="J361" s="214">
        <f>ROUND(I361*H361,2)</f>
        <v>0</v>
      </c>
      <c r="K361" s="210" t="s">
        <v>277</v>
      </c>
      <c r="L361" s="63"/>
      <c r="M361" s="215" t="s">
        <v>81</v>
      </c>
      <c r="N361" s="216" t="s">
        <v>53</v>
      </c>
      <c r="O361" s="44"/>
      <c r="P361" s="217">
        <f>O361*H361</f>
        <v>0</v>
      </c>
      <c r="Q361" s="217">
        <v>4.0000000000000003E-5</v>
      </c>
      <c r="R361" s="217">
        <f>Q361*H361</f>
        <v>1.1357200000000002E-3</v>
      </c>
      <c r="S361" s="217">
        <v>0</v>
      </c>
      <c r="T361" s="218">
        <f>S361*H361</f>
        <v>0</v>
      </c>
      <c r="AR361" s="25" t="s">
        <v>128</v>
      </c>
      <c r="AT361" s="25" t="s">
        <v>252</v>
      </c>
      <c r="AU361" s="25" t="s">
        <v>92</v>
      </c>
      <c r="AY361" s="25" t="s">
        <v>250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5" t="s">
        <v>45</v>
      </c>
      <c r="BK361" s="219">
        <f>ROUND(I361*H361,2)</f>
        <v>0</v>
      </c>
      <c r="BL361" s="25" t="s">
        <v>128</v>
      </c>
      <c r="BM361" s="25" t="s">
        <v>1380</v>
      </c>
    </row>
    <row r="362" spans="2:65" s="1" customFormat="1" ht="31.5" customHeight="1">
      <c r="B362" s="43"/>
      <c r="C362" s="208" t="s">
        <v>690</v>
      </c>
      <c r="D362" s="208" t="s">
        <v>252</v>
      </c>
      <c r="E362" s="209" t="s">
        <v>1381</v>
      </c>
      <c r="F362" s="210" t="s">
        <v>1382</v>
      </c>
      <c r="G362" s="211" t="s">
        <v>255</v>
      </c>
      <c r="H362" s="212">
        <v>26.745999999999999</v>
      </c>
      <c r="I362" s="213"/>
      <c r="J362" s="214">
        <f>ROUND(I362*H362,2)</f>
        <v>0</v>
      </c>
      <c r="K362" s="210" t="s">
        <v>277</v>
      </c>
      <c r="L362" s="63"/>
      <c r="M362" s="215" t="s">
        <v>81</v>
      </c>
      <c r="N362" s="216" t="s">
        <v>53</v>
      </c>
      <c r="O362" s="44"/>
      <c r="P362" s="217">
        <f>O362*H362</f>
        <v>0</v>
      </c>
      <c r="Q362" s="217">
        <v>1.32E-3</v>
      </c>
      <c r="R362" s="217">
        <f>Q362*H362</f>
        <v>3.5304719999999998E-2</v>
      </c>
      <c r="S362" s="217">
        <v>0</v>
      </c>
      <c r="T362" s="218">
        <f>S362*H362</f>
        <v>0</v>
      </c>
      <c r="AR362" s="25" t="s">
        <v>128</v>
      </c>
      <c r="AT362" s="25" t="s">
        <v>252</v>
      </c>
      <c r="AU362" s="25" t="s">
        <v>92</v>
      </c>
      <c r="AY362" s="25" t="s">
        <v>250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5" t="s">
        <v>45</v>
      </c>
      <c r="BK362" s="219">
        <f>ROUND(I362*H362,2)</f>
        <v>0</v>
      </c>
      <c r="BL362" s="25" t="s">
        <v>128</v>
      </c>
      <c r="BM362" s="25" t="s">
        <v>1383</v>
      </c>
    </row>
    <row r="363" spans="2:65" s="12" customFormat="1">
      <c r="B363" s="220"/>
      <c r="C363" s="221"/>
      <c r="D363" s="222" t="s">
        <v>257</v>
      </c>
      <c r="E363" s="223" t="s">
        <v>81</v>
      </c>
      <c r="F363" s="224" t="s">
        <v>1369</v>
      </c>
      <c r="G363" s="221"/>
      <c r="H363" s="225" t="s">
        <v>81</v>
      </c>
      <c r="I363" s="226"/>
      <c r="J363" s="221"/>
      <c r="K363" s="221"/>
      <c r="L363" s="227"/>
      <c r="M363" s="228"/>
      <c r="N363" s="229"/>
      <c r="O363" s="229"/>
      <c r="P363" s="229"/>
      <c r="Q363" s="229"/>
      <c r="R363" s="229"/>
      <c r="S363" s="229"/>
      <c r="T363" s="230"/>
      <c r="AT363" s="231" t="s">
        <v>257</v>
      </c>
      <c r="AU363" s="231" t="s">
        <v>92</v>
      </c>
      <c r="AV363" s="12" t="s">
        <v>45</v>
      </c>
      <c r="AW363" s="12" t="s">
        <v>44</v>
      </c>
      <c r="AX363" s="12" t="s">
        <v>83</v>
      </c>
      <c r="AY363" s="231" t="s">
        <v>250</v>
      </c>
    </row>
    <row r="364" spans="2:65" s="12" customFormat="1">
      <c r="B364" s="220"/>
      <c r="C364" s="221"/>
      <c r="D364" s="222" t="s">
        <v>257</v>
      </c>
      <c r="E364" s="223" t="s">
        <v>81</v>
      </c>
      <c r="F364" s="224" t="s">
        <v>1384</v>
      </c>
      <c r="G364" s="221"/>
      <c r="H364" s="225" t="s">
        <v>81</v>
      </c>
      <c r="I364" s="226"/>
      <c r="J364" s="221"/>
      <c r="K364" s="221"/>
      <c r="L364" s="227"/>
      <c r="M364" s="228"/>
      <c r="N364" s="229"/>
      <c r="O364" s="229"/>
      <c r="P364" s="229"/>
      <c r="Q364" s="229"/>
      <c r="R364" s="229"/>
      <c r="S364" s="229"/>
      <c r="T364" s="230"/>
      <c r="AT364" s="231" t="s">
        <v>257</v>
      </c>
      <c r="AU364" s="231" t="s">
        <v>92</v>
      </c>
      <c r="AV364" s="12" t="s">
        <v>45</v>
      </c>
      <c r="AW364" s="12" t="s">
        <v>44</v>
      </c>
      <c r="AX364" s="12" t="s">
        <v>83</v>
      </c>
      <c r="AY364" s="231" t="s">
        <v>250</v>
      </c>
    </row>
    <row r="365" spans="2:65" s="12" customFormat="1">
      <c r="B365" s="220"/>
      <c r="C365" s="221"/>
      <c r="D365" s="222" t="s">
        <v>257</v>
      </c>
      <c r="E365" s="223" t="s">
        <v>81</v>
      </c>
      <c r="F365" s="224" t="s">
        <v>1385</v>
      </c>
      <c r="G365" s="221"/>
      <c r="H365" s="225" t="s">
        <v>81</v>
      </c>
      <c r="I365" s="226"/>
      <c r="J365" s="221"/>
      <c r="K365" s="221"/>
      <c r="L365" s="227"/>
      <c r="M365" s="228"/>
      <c r="N365" s="229"/>
      <c r="O365" s="229"/>
      <c r="P365" s="229"/>
      <c r="Q365" s="229"/>
      <c r="R365" s="229"/>
      <c r="S365" s="229"/>
      <c r="T365" s="230"/>
      <c r="AT365" s="231" t="s">
        <v>257</v>
      </c>
      <c r="AU365" s="231" t="s">
        <v>92</v>
      </c>
      <c r="AV365" s="12" t="s">
        <v>45</v>
      </c>
      <c r="AW365" s="12" t="s">
        <v>44</v>
      </c>
      <c r="AX365" s="12" t="s">
        <v>83</v>
      </c>
      <c r="AY365" s="231" t="s">
        <v>250</v>
      </c>
    </row>
    <row r="366" spans="2:65" s="13" customFormat="1">
      <c r="B366" s="232"/>
      <c r="C366" s="233"/>
      <c r="D366" s="222" t="s">
        <v>257</v>
      </c>
      <c r="E366" s="234" t="s">
        <v>81</v>
      </c>
      <c r="F366" s="235" t="s">
        <v>1386</v>
      </c>
      <c r="G366" s="233"/>
      <c r="H366" s="236">
        <v>3.71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AT366" s="242" t="s">
        <v>257</v>
      </c>
      <c r="AU366" s="242" t="s">
        <v>92</v>
      </c>
      <c r="AV366" s="13" t="s">
        <v>92</v>
      </c>
      <c r="AW366" s="13" t="s">
        <v>44</v>
      </c>
      <c r="AX366" s="13" t="s">
        <v>83</v>
      </c>
      <c r="AY366" s="242" t="s">
        <v>250</v>
      </c>
    </row>
    <row r="367" spans="2:65" s="13" customFormat="1">
      <c r="B367" s="232"/>
      <c r="C367" s="233"/>
      <c r="D367" s="222" t="s">
        <v>257</v>
      </c>
      <c r="E367" s="234" t="s">
        <v>81</v>
      </c>
      <c r="F367" s="235" t="s">
        <v>1387</v>
      </c>
      <c r="G367" s="233"/>
      <c r="H367" s="236">
        <v>2.7290000000000001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AT367" s="242" t="s">
        <v>257</v>
      </c>
      <c r="AU367" s="242" t="s">
        <v>92</v>
      </c>
      <c r="AV367" s="13" t="s">
        <v>92</v>
      </c>
      <c r="AW367" s="13" t="s">
        <v>44</v>
      </c>
      <c r="AX367" s="13" t="s">
        <v>83</v>
      </c>
      <c r="AY367" s="242" t="s">
        <v>250</v>
      </c>
    </row>
    <row r="368" spans="2:65" s="14" customFormat="1">
      <c r="B368" s="243"/>
      <c r="C368" s="244"/>
      <c r="D368" s="222" t="s">
        <v>257</v>
      </c>
      <c r="E368" s="245" t="s">
        <v>81</v>
      </c>
      <c r="F368" s="246" t="s">
        <v>1388</v>
      </c>
      <c r="G368" s="244"/>
      <c r="H368" s="247">
        <v>6.4390000000000001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AT368" s="253" t="s">
        <v>257</v>
      </c>
      <c r="AU368" s="253" t="s">
        <v>92</v>
      </c>
      <c r="AV368" s="14" t="s">
        <v>100</v>
      </c>
      <c r="AW368" s="14" t="s">
        <v>44</v>
      </c>
      <c r="AX368" s="14" t="s">
        <v>83</v>
      </c>
      <c r="AY368" s="253" t="s">
        <v>250</v>
      </c>
    </row>
    <row r="369" spans="2:65" s="12" customFormat="1">
      <c r="B369" s="220"/>
      <c r="C369" s="221"/>
      <c r="D369" s="222" t="s">
        <v>257</v>
      </c>
      <c r="E369" s="223" t="s">
        <v>81</v>
      </c>
      <c r="F369" s="224" t="s">
        <v>1389</v>
      </c>
      <c r="G369" s="221"/>
      <c r="H369" s="225" t="s">
        <v>81</v>
      </c>
      <c r="I369" s="226"/>
      <c r="J369" s="221"/>
      <c r="K369" s="221"/>
      <c r="L369" s="227"/>
      <c r="M369" s="228"/>
      <c r="N369" s="229"/>
      <c r="O369" s="229"/>
      <c r="P369" s="229"/>
      <c r="Q369" s="229"/>
      <c r="R369" s="229"/>
      <c r="S369" s="229"/>
      <c r="T369" s="230"/>
      <c r="AT369" s="231" t="s">
        <v>257</v>
      </c>
      <c r="AU369" s="231" t="s">
        <v>92</v>
      </c>
      <c r="AV369" s="12" t="s">
        <v>45</v>
      </c>
      <c r="AW369" s="12" t="s">
        <v>44</v>
      </c>
      <c r="AX369" s="12" t="s">
        <v>83</v>
      </c>
      <c r="AY369" s="231" t="s">
        <v>250</v>
      </c>
    </row>
    <row r="370" spans="2:65" s="13" customFormat="1">
      <c r="B370" s="232"/>
      <c r="C370" s="233"/>
      <c r="D370" s="222" t="s">
        <v>257</v>
      </c>
      <c r="E370" s="234" t="s">
        <v>81</v>
      </c>
      <c r="F370" s="235" t="s">
        <v>1390</v>
      </c>
      <c r="G370" s="233"/>
      <c r="H370" s="236">
        <v>3.97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AT370" s="242" t="s">
        <v>257</v>
      </c>
      <c r="AU370" s="242" t="s">
        <v>92</v>
      </c>
      <c r="AV370" s="13" t="s">
        <v>92</v>
      </c>
      <c r="AW370" s="13" t="s">
        <v>44</v>
      </c>
      <c r="AX370" s="13" t="s">
        <v>83</v>
      </c>
      <c r="AY370" s="242" t="s">
        <v>250</v>
      </c>
    </row>
    <row r="371" spans="2:65" s="13" customFormat="1">
      <c r="B371" s="232"/>
      <c r="C371" s="233"/>
      <c r="D371" s="222" t="s">
        <v>257</v>
      </c>
      <c r="E371" s="234" t="s">
        <v>81</v>
      </c>
      <c r="F371" s="235" t="s">
        <v>1391</v>
      </c>
      <c r="G371" s="233"/>
      <c r="H371" s="236">
        <v>2.81</v>
      </c>
      <c r="I371" s="237"/>
      <c r="J371" s="233"/>
      <c r="K371" s="233"/>
      <c r="L371" s="238"/>
      <c r="M371" s="239"/>
      <c r="N371" s="240"/>
      <c r="O371" s="240"/>
      <c r="P371" s="240"/>
      <c r="Q371" s="240"/>
      <c r="R371" s="240"/>
      <c r="S371" s="240"/>
      <c r="T371" s="241"/>
      <c r="AT371" s="242" t="s">
        <v>257</v>
      </c>
      <c r="AU371" s="242" t="s">
        <v>92</v>
      </c>
      <c r="AV371" s="13" t="s">
        <v>92</v>
      </c>
      <c r="AW371" s="13" t="s">
        <v>44</v>
      </c>
      <c r="AX371" s="13" t="s">
        <v>83</v>
      </c>
      <c r="AY371" s="242" t="s">
        <v>250</v>
      </c>
    </row>
    <row r="372" spans="2:65" s="14" customFormat="1">
      <c r="B372" s="243"/>
      <c r="C372" s="244"/>
      <c r="D372" s="222" t="s">
        <v>257</v>
      </c>
      <c r="E372" s="245" t="s">
        <v>81</v>
      </c>
      <c r="F372" s="246" t="s">
        <v>1392</v>
      </c>
      <c r="G372" s="244"/>
      <c r="H372" s="247">
        <v>6.78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AT372" s="253" t="s">
        <v>257</v>
      </c>
      <c r="AU372" s="253" t="s">
        <v>92</v>
      </c>
      <c r="AV372" s="14" t="s">
        <v>100</v>
      </c>
      <c r="AW372" s="14" t="s">
        <v>44</v>
      </c>
      <c r="AX372" s="14" t="s">
        <v>83</v>
      </c>
      <c r="AY372" s="253" t="s">
        <v>250</v>
      </c>
    </row>
    <row r="373" spans="2:65" s="12" customFormat="1">
      <c r="B373" s="220"/>
      <c r="C373" s="221"/>
      <c r="D373" s="222" t="s">
        <v>257</v>
      </c>
      <c r="E373" s="223" t="s">
        <v>81</v>
      </c>
      <c r="F373" s="224" t="s">
        <v>1393</v>
      </c>
      <c r="G373" s="221"/>
      <c r="H373" s="225" t="s">
        <v>81</v>
      </c>
      <c r="I373" s="226"/>
      <c r="J373" s="221"/>
      <c r="K373" s="221"/>
      <c r="L373" s="227"/>
      <c r="M373" s="228"/>
      <c r="N373" s="229"/>
      <c r="O373" s="229"/>
      <c r="P373" s="229"/>
      <c r="Q373" s="229"/>
      <c r="R373" s="229"/>
      <c r="S373" s="229"/>
      <c r="T373" s="230"/>
      <c r="AT373" s="231" t="s">
        <v>257</v>
      </c>
      <c r="AU373" s="231" t="s">
        <v>92</v>
      </c>
      <c r="AV373" s="12" t="s">
        <v>45</v>
      </c>
      <c r="AW373" s="12" t="s">
        <v>44</v>
      </c>
      <c r="AX373" s="12" t="s">
        <v>83</v>
      </c>
      <c r="AY373" s="231" t="s">
        <v>250</v>
      </c>
    </row>
    <row r="374" spans="2:65" s="13" customFormat="1">
      <c r="B374" s="232"/>
      <c r="C374" s="233"/>
      <c r="D374" s="222" t="s">
        <v>257</v>
      </c>
      <c r="E374" s="234" t="s">
        <v>81</v>
      </c>
      <c r="F374" s="235" t="s">
        <v>1390</v>
      </c>
      <c r="G374" s="233"/>
      <c r="H374" s="236">
        <v>3.97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AT374" s="242" t="s">
        <v>257</v>
      </c>
      <c r="AU374" s="242" t="s">
        <v>92</v>
      </c>
      <c r="AV374" s="13" t="s">
        <v>92</v>
      </c>
      <c r="AW374" s="13" t="s">
        <v>44</v>
      </c>
      <c r="AX374" s="13" t="s">
        <v>83</v>
      </c>
      <c r="AY374" s="242" t="s">
        <v>250</v>
      </c>
    </row>
    <row r="375" spans="2:65" s="13" customFormat="1">
      <c r="B375" s="232"/>
      <c r="C375" s="233"/>
      <c r="D375" s="222" t="s">
        <v>257</v>
      </c>
      <c r="E375" s="234" t="s">
        <v>81</v>
      </c>
      <c r="F375" s="235" t="s">
        <v>1394</v>
      </c>
      <c r="G375" s="233"/>
      <c r="H375" s="236">
        <v>3.0950000000000002</v>
      </c>
      <c r="I375" s="237"/>
      <c r="J375" s="233"/>
      <c r="K375" s="233"/>
      <c r="L375" s="238"/>
      <c r="M375" s="239"/>
      <c r="N375" s="240"/>
      <c r="O375" s="240"/>
      <c r="P375" s="240"/>
      <c r="Q375" s="240"/>
      <c r="R375" s="240"/>
      <c r="S375" s="240"/>
      <c r="T375" s="241"/>
      <c r="AT375" s="242" t="s">
        <v>257</v>
      </c>
      <c r="AU375" s="242" t="s">
        <v>92</v>
      </c>
      <c r="AV375" s="13" t="s">
        <v>92</v>
      </c>
      <c r="AW375" s="13" t="s">
        <v>44</v>
      </c>
      <c r="AX375" s="13" t="s">
        <v>83</v>
      </c>
      <c r="AY375" s="242" t="s">
        <v>250</v>
      </c>
    </row>
    <row r="376" spans="2:65" s="14" customFormat="1">
      <c r="B376" s="243"/>
      <c r="C376" s="244"/>
      <c r="D376" s="222" t="s">
        <v>257</v>
      </c>
      <c r="E376" s="245" t="s">
        <v>81</v>
      </c>
      <c r="F376" s="246" t="s">
        <v>1395</v>
      </c>
      <c r="G376" s="244"/>
      <c r="H376" s="247">
        <v>7.0650000000000004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AT376" s="253" t="s">
        <v>257</v>
      </c>
      <c r="AU376" s="253" t="s">
        <v>92</v>
      </c>
      <c r="AV376" s="14" t="s">
        <v>100</v>
      </c>
      <c r="AW376" s="14" t="s">
        <v>44</v>
      </c>
      <c r="AX376" s="14" t="s">
        <v>83</v>
      </c>
      <c r="AY376" s="253" t="s">
        <v>250</v>
      </c>
    </row>
    <row r="377" spans="2:65" s="12" customFormat="1">
      <c r="B377" s="220"/>
      <c r="C377" s="221"/>
      <c r="D377" s="222" t="s">
        <v>257</v>
      </c>
      <c r="E377" s="223" t="s">
        <v>81</v>
      </c>
      <c r="F377" s="224" t="s">
        <v>1396</v>
      </c>
      <c r="G377" s="221"/>
      <c r="H377" s="225" t="s">
        <v>81</v>
      </c>
      <c r="I377" s="226"/>
      <c r="J377" s="221"/>
      <c r="K377" s="221"/>
      <c r="L377" s="227"/>
      <c r="M377" s="228"/>
      <c r="N377" s="229"/>
      <c r="O377" s="229"/>
      <c r="P377" s="229"/>
      <c r="Q377" s="229"/>
      <c r="R377" s="229"/>
      <c r="S377" s="229"/>
      <c r="T377" s="230"/>
      <c r="AT377" s="231" t="s">
        <v>257</v>
      </c>
      <c r="AU377" s="231" t="s">
        <v>92</v>
      </c>
      <c r="AV377" s="12" t="s">
        <v>45</v>
      </c>
      <c r="AW377" s="12" t="s">
        <v>44</v>
      </c>
      <c r="AX377" s="12" t="s">
        <v>83</v>
      </c>
      <c r="AY377" s="231" t="s">
        <v>250</v>
      </c>
    </row>
    <row r="378" spans="2:65" s="13" customFormat="1">
      <c r="B378" s="232"/>
      <c r="C378" s="233"/>
      <c r="D378" s="222" t="s">
        <v>257</v>
      </c>
      <c r="E378" s="234" t="s">
        <v>81</v>
      </c>
      <c r="F378" s="235" t="s">
        <v>1386</v>
      </c>
      <c r="G378" s="233"/>
      <c r="H378" s="236">
        <v>3.71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AT378" s="242" t="s">
        <v>257</v>
      </c>
      <c r="AU378" s="242" t="s">
        <v>92</v>
      </c>
      <c r="AV378" s="13" t="s">
        <v>92</v>
      </c>
      <c r="AW378" s="13" t="s">
        <v>44</v>
      </c>
      <c r="AX378" s="13" t="s">
        <v>83</v>
      </c>
      <c r="AY378" s="242" t="s">
        <v>250</v>
      </c>
    </row>
    <row r="379" spans="2:65" s="13" customFormat="1">
      <c r="B379" s="232"/>
      <c r="C379" s="233"/>
      <c r="D379" s="222" t="s">
        <v>257</v>
      </c>
      <c r="E379" s="234" t="s">
        <v>81</v>
      </c>
      <c r="F379" s="235" t="s">
        <v>1397</v>
      </c>
      <c r="G379" s="233"/>
      <c r="H379" s="236">
        <v>2.7519999999999998</v>
      </c>
      <c r="I379" s="237"/>
      <c r="J379" s="233"/>
      <c r="K379" s="233"/>
      <c r="L379" s="238"/>
      <c r="M379" s="239"/>
      <c r="N379" s="240"/>
      <c r="O379" s="240"/>
      <c r="P379" s="240"/>
      <c r="Q379" s="240"/>
      <c r="R379" s="240"/>
      <c r="S379" s="240"/>
      <c r="T379" s="241"/>
      <c r="AT379" s="242" t="s">
        <v>257</v>
      </c>
      <c r="AU379" s="242" t="s">
        <v>92</v>
      </c>
      <c r="AV379" s="13" t="s">
        <v>92</v>
      </c>
      <c r="AW379" s="13" t="s">
        <v>44</v>
      </c>
      <c r="AX379" s="13" t="s">
        <v>83</v>
      </c>
      <c r="AY379" s="242" t="s">
        <v>250</v>
      </c>
    </row>
    <row r="380" spans="2:65" s="14" customFormat="1">
      <c r="B380" s="243"/>
      <c r="C380" s="244"/>
      <c r="D380" s="222" t="s">
        <v>257</v>
      </c>
      <c r="E380" s="245" t="s">
        <v>81</v>
      </c>
      <c r="F380" s="246" t="s">
        <v>1398</v>
      </c>
      <c r="G380" s="244"/>
      <c r="H380" s="247">
        <v>6.4619999999999997</v>
      </c>
      <c r="I380" s="248"/>
      <c r="J380" s="244"/>
      <c r="K380" s="244"/>
      <c r="L380" s="249"/>
      <c r="M380" s="250"/>
      <c r="N380" s="251"/>
      <c r="O380" s="251"/>
      <c r="P380" s="251"/>
      <c r="Q380" s="251"/>
      <c r="R380" s="251"/>
      <c r="S380" s="251"/>
      <c r="T380" s="252"/>
      <c r="AT380" s="253" t="s">
        <v>257</v>
      </c>
      <c r="AU380" s="253" t="s">
        <v>92</v>
      </c>
      <c r="AV380" s="14" t="s">
        <v>100</v>
      </c>
      <c r="AW380" s="14" t="s">
        <v>44</v>
      </c>
      <c r="AX380" s="14" t="s">
        <v>83</v>
      </c>
      <c r="AY380" s="253" t="s">
        <v>250</v>
      </c>
    </row>
    <row r="381" spans="2:65" s="15" customFormat="1">
      <c r="B381" s="254"/>
      <c r="C381" s="255"/>
      <c r="D381" s="256" t="s">
        <v>257</v>
      </c>
      <c r="E381" s="257" t="s">
        <v>81</v>
      </c>
      <c r="F381" s="258" t="s">
        <v>273</v>
      </c>
      <c r="G381" s="255"/>
      <c r="H381" s="259">
        <v>26.745999999999999</v>
      </c>
      <c r="I381" s="260"/>
      <c r="J381" s="255"/>
      <c r="K381" s="255"/>
      <c r="L381" s="261"/>
      <c r="M381" s="262"/>
      <c r="N381" s="263"/>
      <c r="O381" s="263"/>
      <c r="P381" s="263"/>
      <c r="Q381" s="263"/>
      <c r="R381" s="263"/>
      <c r="S381" s="263"/>
      <c r="T381" s="264"/>
      <c r="AT381" s="265" t="s">
        <v>257</v>
      </c>
      <c r="AU381" s="265" t="s">
        <v>92</v>
      </c>
      <c r="AV381" s="15" t="s">
        <v>128</v>
      </c>
      <c r="AW381" s="15" t="s">
        <v>44</v>
      </c>
      <c r="AX381" s="15" t="s">
        <v>45</v>
      </c>
      <c r="AY381" s="265" t="s">
        <v>250</v>
      </c>
    </row>
    <row r="382" spans="2:65" s="1" customFormat="1" ht="31.5" customHeight="1">
      <c r="B382" s="43"/>
      <c r="C382" s="208" t="s">
        <v>696</v>
      </c>
      <c r="D382" s="208" t="s">
        <v>252</v>
      </c>
      <c r="E382" s="209" t="s">
        <v>1399</v>
      </c>
      <c r="F382" s="210" t="s">
        <v>1400</v>
      </c>
      <c r="G382" s="211" t="s">
        <v>255</v>
      </c>
      <c r="H382" s="212">
        <v>26.745999999999999</v>
      </c>
      <c r="I382" s="213"/>
      <c r="J382" s="214">
        <f>ROUND(I382*H382,2)</f>
        <v>0</v>
      </c>
      <c r="K382" s="210" t="s">
        <v>277</v>
      </c>
      <c r="L382" s="63"/>
      <c r="M382" s="215" t="s">
        <v>81</v>
      </c>
      <c r="N382" s="216" t="s">
        <v>53</v>
      </c>
      <c r="O382" s="44"/>
      <c r="P382" s="217">
        <f>O382*H382</f>
        <v>0</v>
      </c>
      <c r="Q382" s="217">
        <v>4.0000000000000003E-5</v>
      </c>
      <c r="R382" s="217">
        <f>Q382*H382</f>
        <v>1.0698400000000001E-3</v>
      </c>
      <c r="S382" s="217">
        <v>0</v>
      </c>
      <c r="T382" s="218">
        <f>S382*H382</f>
        <v>0</v>
      </c>
      <c r="AR382" s="25" t="s">
        <v>128</v>
      </c>
      <c r="AT382" s="25" t="s">
        <v>252</v>
      </c>
      <c r="AU382" s="25" t="s">
        <v>92</v>
      </c>
      <c r="AY382" s="25" t="s">
        <v>250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5" t="s">
        <v>45</v>
      </c>
      <c r="BK382" s="219">
        <f>ROUND(I382*H382,2)</f>
        <v>0</v>
      </c>
      <c r="BL382" s="25" t="s">
        <v>128</v>
      </c>
      <c r="BM382" s="25" t="s">
        <v>1401</v>
      </c>
    </row>
    <row r="383" spans="2:65" s="1" customFormat="1" ht="22.5" customHeight="1">
      <c r="B383" s="43"/>
      <c r="C383" s="208" t="s">
        <v>701</v>
      </c>
      <c r="D383" s="208" t="s">
        <v>252</v>
      </c>
      <c r="E383" s="209" t="s">
        <v>1402</v>
      </c>
      <c r="F383" s="210" t="s">
        <v>1403</v>
      </c>
      <c r="G383" s="211" t="s">
        <v>634</v>
      </c>
      <c r="H383" s="212">
        <v>1.107</v>
      </c>
      <c r="I383" s="213"/>
      <c r="J383" s="214">
        <f>ROUND(I383*H383,2)</f>
        <v>0</v>
      </c>
      <c r="K383" s="210" t="s">
        <v>277</v>
      </c>
      <c r="L383" s="63"/>
      <c r="M383" s="215" t="s">
        <v>81</v>
      </c>
      <c r="N383" s="216" t="s">
        <v>53</v>
      </c>
      <c r="O383" s="44"/>
      <c r="P383" s="217">
        <f>O383*H383</f>
        <v>0</v>
      </c>
      <c r="Q383" s="217">
        <v>1.0383</v>
      </c>
      <c r="R383" s="217">
        <f>Q383*H383</f>
        <v>1.1493981</v>
      </c>
      <c r="S383" s="217">
        <v>0</v>
      </c>
      <c r="T383" s="218">
        <f>S383*H383</f>
        <v>0</v>
      </c>
      <c r="AR383" s="25" t="s">
        <v>128</v>
      </c>
      <c r="AT383" s="25" t="s">
        <v>252</v>
      </c>
      <c r="AU383" s="25" t="s">
        <v>92</v>
      </c>
      <c r="AY383" s="25" t="s">
        <v>250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5" t="s">
        <v>45</v>
      </c>
      <c r="BK383" s="219">
        <f>ROUND(I383*H383,2)</f>
        <v>0</v>
      </c>
      <c r="BL383" s="25" t="s">
        <v>128</v>
      </c>
      <c r="BM383" s="25" t="s">
        <v>1404</v>
      </c>
    </row>
    <row r="384" spans="2:65" s="12" customFormat="1">
      <c r="B384" s="220"/>
      <c r="C384" s="221"/>
      <c r="D384" s="222" t="s">
        <v>257</v>
      </c>
      <c r="E384" s="223" t="s">
        <v>81</v>
      </c>
      <c r="F384" s="224" t="s">
        <v>1405</v>
      </c>
      <c r="G384" s="221"/>
      <c r="H384" s="225" t="s">
        <v>81</v>
      </c>
      <c r="I384" s="226"/>
      <c r="J384" s="221"/>
      <c r="K384" s="221"/>
      <c r="L384" s="227"/>
      <c r="M384" s="228"/>
      <c r="N384" s="229"/>
      <c r="O384" s="229"/>
      <c r="P384" s="229"/>
      <c r="Q384" s="229"/>
      <c r="R384" s="229"/>
      <c r="S384" s="229"/>
      <c r="T384" s="230"/>
      <c r="AT384" s="231" t="s">
        <v>257</v>
      </c>
      <c r="AU384" s="231" t="s">
        <v>92</v>
      </c>
      <c r="AV384" s="12" t="s">
        <v>45</v>
      </c>
      <c r="AW384" s="12" t="s">
        <v>44</v>
      </c>
      <c r="AX384" s="12" t="s">
        <v>83</v>
      </c>
      <c r="AY384" s="231" t="s">
        <v>250</v>
      </c>
    </row>
    <row r="385" spans="2:65" s="12" customFormat="1">
      <c r="B385" s="220"/>
      <c r="C385" s="221"/>
      <c r="D385" s="222" t="s">
        <v>257</v>
      </c>
      <c r="E385" s="223" t="s">
        <v>81</v>
      </c>
      <c r="F385" s="224" t="s">
        <v>1406</v>
      </c>
      <c r="G385" s="221"/>
      <c r="H385" s="225" t="s">
        <v>81</v>
      </c>
      <c r="I385" s="226"/>
      <c r="J385" s="221"/>
      <c r="K385" s="221"/>
      <c r="L385" s="227"/>
      <c r="M385" s="228"/>
      <c r="N385" s="229"/>
      <c r="O385" s="229"/>
      <c r="P385" s="229"/>
      <c r="Q385" s="229"/>
      <c r="R385" s="229"/>
      <c r="S385" s="229"/>
      <c r="T385" s="230"/>
      <c r="AT385" s="231" t="s">
        <v>257</v>
      </c>
      <c r="AU385" s="231" t="s">
        <v>92</v>
      </c>
      <c r="AV385" s="12" t="s">
        <v>45</v>
      </c>
      <c r="AW385" s="12" t="s">
        <v>44</v>
      </c>
      <c r="AX385" s="12" t="s">
        <v>83</v>
      </c>
      <c r="AY385" s="231" t="s">
        <v>250</v>
      </c>
    </row>
    <row r="386" spans="2:65" s="13" customFormat="1">
      <c r="B386" s="232"/>
      <c r="C386" s="233"/>
      <c r="D386" s="256" t="s">
        <v>257</v>
      </c>
      <c r="E386" s="269" t="s">
        <v>81</v>
      </c>
      <c r="F386" s="270" t="s">
        <v>1407</v>
      </c>
      <c r="G386" s="233"/>
      <c r="H386" s="271">
        <v>1.107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AT386" s="242" t="s">
        <v>257</v>
      </c>
      <c r="AU386" s="242" t="s">
        <v>92</v>
      </c>
      <c r="AV386" s="13" t="s">
        <v>92</v>
      </c>
      <c r="AW386" s="13" t="s">
        <v>44</v>
      </c>
      <c r="AX386" s="13" t="s">
        <v>45</v>
      </c>
      <c r="AY386" s="242" t="s">
        <v>250</v>
      </c>
    </row>
    <row r="387" spans="2:65" s="1" customFormat="1" ht="22.5" customHeight="1">
      <c r="B387" s="43"/>
      <c r="C387" s="208" t="s">
        <v>715</v>
      </c>
      <c r="D387" s="208" t="s">
        <v>252</v>
      </c>
      <c r="E387" s="209" t="s">
        <v>1408</v>
      </c>
      <c r="F387" s="210" t="s">
        <v>1409</v>
      </c>
      <c r="G387" s="211" t="s">
        <v>634</v>
      </c>
      <c r="H387" s="212">
        <v>0.72799999999999998</v>
      </c>
      <c r="I387" s="213"/>
      <c r="J387" s="214">
        <f>ROUND(I387*H387,2)</f>
        <v>0</v>
      </c>
      <c r="K387" s="210" t="s">
        <v>277</v>
      </c>
      <c r="L387" s="63"/>
      <c r="M387" s="215" t="s">
        <v>81</v>
      </c>
      <c r="N387" s="216" t="s">
        <v>53</v>
      </c>
      <c r="O387" s="44"/>
      <c r="P387" s="217">
        <f>O387*H387</f>
        <v>0</v>
      </c>
      <c r="Q387" s="217">
        <v>1.07637</v>
      </c>
      <c r="R387" s="217">
        <f>Q387*H387</f>
        <v>0.78359736000000002</v>
      </c>
      <c r="S387" s="217">
        <v>0</v>
      </c>
      <c r="T387" s="218">
        <f>S387*H387</f>
        <v>0</v>
      </c>
      <c r="AR387" s="25" t="s">
        <v>128</v>
      </c>
      <c r="AT387" s="25" t="s">
        <v>252</v>
      </c>
      <c r="AU387" s="25" t="s">
        <v>92</v>
      </c>
      <c r="AY387" s="25" t="s">
        <v>250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5" t="s">
        <v>45</v>
      </c>
      <c r="BK387" s="219">
        <f>ROUND(I387*H387,2)</f>
        <v>0</v>
      </c>
      <c r="BL387" s="25" t="s">
        <v>128</v>
      </c>
      <c r="BM387" s="25" t="s">
        <v>1410</v>
      </c>
    </row>
    <row r="388" spans="2:65" s="12" customFormat="1">
      <c r="B388" s="220"/>
      <c r="C388" s="221"/>
      <c r="D388" s="222" t="s">
        <v>257</v>
      </c>
      <c r="E388" s="223" t="s">
        <v>81</v>
      </c>
      <c r="F388" s="224" t="s">
        <v>1411</v>
      </c>
      <c r="G388" s="221"/>
      <c r="H388" s="225" t="s">
        <v>81</v>
      </c>
      <c r="I388" s="226"/>
      <c r="J388" s="221"/>
      <c r="K388" s="221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257</v>
      </c>
      <c r="AU388" s="231" t="s">
        <v>92</v>
      </c>
      <c r="AV388" s="12" t="s">
        <v>45</v>
      </c>
      <c r="AW388" s="12" t="s">
        <v>44</v>
      </c>
      <c r="AX388" s="12" t="s">
        <v>83</v>
      </c>
      <c r="AY388" s="231" t="s">
        <v>250</v>
      </c>
    </row>
    <row r="389" spans="2:65" s="12" customFormat="1">
      <c r="B389" s="220"/>
      <c r="C389" s="221"/>
      <c r="D389" s="222" t="s">
        <v>257</v>
      </c>
      <c r="E389" s="223" t="s">
        <v>81</v>
      </c>
      <c r="F389" s="224" t="s">
        <v>1412</v>
      </c>
      <c r="G389" s="221"/>
      <c r="H389" s="225" t="s">
        <v>81</v>
      </c>
      <c r="I389" s="226"/>
      <c r="J389" s="221"/>
      <c r="K389" s="221"/>
      <c r="L389" s="227"/>
      <c r="M389" s="228"/>
      <c r="N389" s="229"/>
      <c r="O389" s="229"/>
      <c r="P389" s="229"/>
      <c r="Q389" s="229"/>
      <c r="R389" s="229"/>
      <c r="S389" s="229"/>
      <c r="T389" s="230"/>
      <c r="AT389" s="231" t="s">
        <v>257</v>
      </c>
      <c r="AU389" s="231" t="s">
        <v>92</v>
      </c>
      <c r="AV389" s="12" t="s">
        <v>45</v>
      </c>
      <c r="AW389" s="12" t="s">
        <v>44</v>
      </c>
      <c r="AX389" s="12" t="s">
        <v>83</v>
      </c>
      <c r="AY389" s="231" t="s">
        <v>250</v>
      </c>
    </row>
    <row r="390" spans="2:65" s="13" customFormat="1">
      <c r="B390" s="232"/>
      <c r="C390" s="233"/>
      <c r="D390" s="256" t="s">
        <v>257</v>
      </c>
      <c r="E390" s="269" t="s">
        <v>81</v>
      </c>
      <c r="F390" s="270" t="s">
        <v>1413</v>
      </c>
      <c r="G390" s="233"/>
      <c r="H390" s="271">
        <v>0.72799999999999998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AT390" s="242" t="s">
        <v>257</v>
      </c>
      <c r="AU390" s="242" t="s">
        <v>92</v>
      </c>
      <c r="AV390" s="13" t="s">
        <v>92</v>
      </c>
      <c r="AW390" s="13" t="s">
        <v>44</v>
      </c>
      <c r="AX390" s="13" t="s">
        <v>45</v>
      </c>
      <c r="AY390" s="242" t="s">
        <v>250</v>
      </c>
    </row>
    <row r="391" spans="2:65" s="1" customFormat="1" ht="31.5" customHeight="1">
      <c r="B391" s="43"/>
      <c r="C391" s="208" t="s">
        <v>719</v>
      </c>
      <c r="D391" s="208" t="s">
        <v>252</v>
      </c>
      <c r="E391" s="209" t="s">
        <v>1414</v>
      </c>
      <c r="F391" s="210" t="s">
        <v>1415</v>
      </c>
      <c r="G391" s="211" t="s">
        <v>602</v>
      </c>
      <c r="H391" s="212">
        <v>20</v>
      </c>
      <c r="I391" s="213"/>
      <c r="J391" s="214">
        <f>ROUND(I391*H391,2)</f>
        <v>0</v>
      </c>
      <c r="K391" s="210" t="s">
        <v>81</v>
      </c>
      <c r="L391" s="63"/>
      <c r="M391" s="215" t="s">
        <v>81</v>
      </c>
      <c r="N391" s="216" t="s">
        <v>53</v>
      </c>
      <c r="O391" s="44"/>
      <c r="P391" s="217">
        <f>O391*H391</f>
        <v>0</v>
      </c>
      <c r="Q391" s="217">
        <v>3.3E-4</v>
      </c>
      <c r="R391" s="217">
        <f>Q391*H391</f>
        <v>6.6E-3</v>
      </c>
      <c r="S391" s="217">
        <v>0</v>
      </c>
      <c r="T391" s="218">
        <f>S391*H391</f>
        <v>0</v>
      </c>
      <c r="AR391" s="25" t="s">
        <v>128</v>
      </c>
      <c r="AT391" s="25" t="s">
        <v>252</v>
      </c>
      <c r="AU391" s="25" t="s">
        <v>92</v>
      </c>
      <c r="AY391" s="25" t="s">
        <v>250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25" t="s">
        <v>45</v>
      </c>
      <c r="BK391" s="219">
        <f>ROUND(I391*H391,2)</f>
        <v>0</v>
      </c>
      <c r="BL391" s="25" t="s">
        <v>128</v>
      </c>
      <c r="BM391" s="25" t="s">
        <v>1416</v>
      </c>
    </row>
    <row r="392" spans="2:65" s="12" customFormat="1">
      <c r="B392" s="220"/>
      <c r="C392" s="221"/>
      <c r="D392" s="222" t="s">
        <v>257</v>
      </c>
      <c r="E392" s="223" t="s">
        <v>81</v>
      </c>
      <c r="F392" s="224" t="s">
        <v>1417</v>
      </c>
      <c r="G392" s="221"/>
      <c r="H392" s="225" t="s">
        <v>81</v>
      </c>
      <c r="I392" s="226"/>
      <c r="J392" s="221"/>
      <c r="K392" s="221"/>
      <c r="L392" s="227"/>
      <c r="M392" s="228"/>
      <c r="N392" s="229"/>
      <c r="O392" s="229"/>
      <c r="P392" s="229"/>
      <c r="Q392" s="229"/>
      <c r="R392" s="229"/>
      <c r="S392" s="229"/>
      <c r="T392" s="230"/>
      <c r="AT392" s="231" t="s">
        <v>257</v>
      </c>
      <c r="AU392" s="231" t="s">
        <v>92</v>
      </c>
      <c r="AV392" s="12" t="s">
        <v>45</v>
      </c>
      <c r="AW392" s="12" t="s">
        <v>44</v>
      </c>
      <c r="AX392" s="12" t="s">
        <v>83</v>
      </c>
      <c r="AY392" s="231" t="s">
        <v>250</v>
      </c>
    </row>
    <row r="393" spans="2:65" s="12" customFormat="1">
      <c r="B393" s="220"/>
      <c r="C393" s="221"/>
      <c r="D393" s="222" t="s">
        <v>257</v>
      </c>
      <c r="E393" s="223" t="s">
        <v>81</v>
      </c>
      <c r="F393" s="224" t="s">
        <v>1418</v>
      </c>
      <c r="G393" s="221"/>
      <c r="H393" s="225" t="s">
        <v>81</v>
      </c>
      <c r="I393" s="226"/>
      <c r="J393" s="221"/>
      <c r="K393" s="221"/>
      <c r="L393" s="227"/>
      <c r="M393" s="228"/>
      <c r="N393" s="229"/>
      <c r="O393" s="229"/>
      <c r="P393" s="229"/>
      <c r="Q393" s="229"/>
      <c r="R393" s="229"/>
      <c r="S393" s="229"/>
      <c r="T393" s="230"/>
      <c r="AT393" s="231" t="s">
        <v>257</v>
      </c>
      <c r="AU393" s="231" t="s">
        <v>92</v>
      </c>
      <c r="AV393" s="12" t="s">
        <v>45</v>
      </c>
      <c r="AW393" s="12" t="s">
        <v>44</v>
      </c>
      <c r="AX393" s="12" t="s">
        <v>83</v>
      </c>
      <c r="AY393" s="231" t="s">
        <v>250</v>
      </c>
    </row>
    <row r="394" spans="2:65" s="13" customFormat="1">
      <c r="B394" s="232"/>
      <c r="C394" s="233"/>
      <c r="D394" s="256" t="s">
        <v>257</v>
      </c>
      <c r="E394" s="269" t="s">
        <v>81</v>
      </c>
      <c r="F394" s="270" t="s">
        <v>1419</v>
      </c>
      <c r="G394" s="233"/>
      <c r="H394" s="271">
        <v>20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AT394" s="242" t="s">
        <v>257</v>
      </c>
      <c r="AU394" s="242" t="s">
        <v>92</v>
      </c>
      <c r="AV394" s="13" t="s">
        <v>92</v>
      </c>
      <c r="AW394" s="13" t="s">
        <v>44</v>
      </c>
      <c r="AX394" s="13" t="s">
        <v>45</v>
      </c>
      <c r="AY394" s="242" t="s">
        <v>250</v>
      </c>
    </row>
    <row r="395" spans="2:65" s="1" customFormat="1" ht="31.5" customHeight="1">
      <c r="B395" s="43"/>
      <c r="C395" s="272" t="s">
        <v>725</v>
      </c>
      <c r="D395" s="272" t="s">
        <v>519</v>
      </c>
      <c r="E395" s="273" t="s">
        <v>1420</v>
      </c>
      <c r="F395" s="274" t="s">
        <v>1421</v>
      </c>
      <c r="G395" s="275" t="s">
        <v>602</v>
      </c>
      <c r="H395" s="276">
        <v>20</v>
      </c>
      <c r="I395" s="277"/>
      <c r="J395" s="278">
        <f>ROUND(I395*H395,2)</f>
        <v>0</v>
      </c>
      <c r="K395" s="274" t="s">
        <v>81</v>
      </c>
      <c r="L395" s="279"/>
      <c r="M395" s="280" t="s">
        <v>81</v>
      </c>
      <c r="N395" s="281" t="s">
        <v>53</v>
      </c>
      <c r="O395" s="44"/>
      <c r="P395" s="217">
        <f>O395*H395</f>
        <v>0</v>
      </c>
      <c r="Q395" s="217">
        <v>6.7799999999999999E-2</v>
      </c>
      <c r="R395" s="217">
        <f>Q395*H395</f>
        <v>1.3559999999999999</v>
      </c>
      <c r="S395" s="217">
        <v>0</v>
      </c>
      <c r="T395" s="218">
        <f>S395*H395</f>
        <v>0</v>
      </c>
      <c r="AR395" s="25" t="s">
        <v>340</v>
      </c>
      <c r="AT395" s="25" t="s">
        <v>519</v>
      </c>
      <c r="AU395" s="25" t="s">
        <v>92</v>
      </c>
      <c r="AY395" s="25" t="s">
        <v>250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5" t="s">
        <v>45</v>
      </c>
      <c r="BK395" s="219">
        <f>ROUND(I395*H395,2)</f>
        <v>0</v>
      </c>
      <c r="BL395" s="25" t="s">
        <v>128</v>
      </c>
      <c r="BM395" s="25" t="s">
        <v>1422</v>
      </c>
    </row>
    <row r="396" spans="2:65" s="12" customFormat="1">
      <c r="B396" s="220"/>
      <c r="C396" s="221"/>
      <c r="D396" s="222" t="s">
        <v>257</v>
      </c>
      <c r="E396" s="223" t="s">
        <v>81</v>
      </c>
      <c r="F396" s="224" t="s">
        <v>1418</v>
      </c>
      <c r="G396" s="221"/>
      <c r="H396" s="225" t="s">
        <v>81</v>
      </c>
      <c r="I396" s="226"/>
      <c r="J396" s="221"/>
      <c r="K396" s="221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257</v>
      </c>
      <c r="AU396" s="231" t="s">
        <v>92</v>
      </c>
      <c r="AV396" s="12" t="s">
        <v>45</v>
      </c>
      <c r="AW396" s="12" t="s">
        <v>44</v>
      </c>
      <c r="AX396" s="12" t="s">
        <v>83</v>
      </c>
      <c r="AY396" s="231" t="s">
        <v>250</v>
      </c>
    </row>
    <row r="397" spans="2:65" s="12" customFormat="1">
      <c r="B397" s="220"/>
      <c r="C397" s="221"/>
      <c r="D397" s="222" t="s">
        <v>257</v>
      </c>
      <c r="E397" s="223" t="s">
        <v>81</v>
      </c>
      <c r="F397" s="224" t="s">
        <v>1423</v>
      </c>
      <c r="G397" s="221"/>
      <c r="H397" s="225" t="s">
        <v>81</v>
      </c>
      <c r="I397" s="226"/>
      <c r="J397" s="221"/>
      <c r="K397" s="221"/>
      <c r="L397" s="227"/>
      <c r="M397" s="228"/>
      <c r="N397" s="229"/>
      <c r="O397" s="229"/>
      <c r="P397" s="229"/>
      <c r="Q397" s="229"/>
      <c r="R397" s="229"/>
      <c r="S397" s="229"/>
      <c r="T397" s="230"/>
      <c r="AT397" s="231" t="s">
        <v>257</v>
      </c>
      <c r="AU397" s="231" t="s">
        <v>92</v>
      </c>
      <c r="AV397" s="12" t="s">
        <v>45</v>
      </c>
      <c r="AW397" s="12" t="s">
        <v>44</v>
      </c>
      <c r="AX397" s="12" t="s">
        <v>83</v>
      </c>
      <c r="AY397" s="231" t="s">
        <v>250</v>
      </c>
    </row>
    <row r="398" spans="2:65" s="13" customFormat="1">
      <c r="B398" s="232"/>
      <c r="C398" s="233"/>
      <c r="D398" s="256" t="s">
        <v>257</v>
      </c>
      <c r="E398" s="269" t="s">
        <v>81</v>
      </c>
      <c r="F398" s="270" t="s">
        <v>1419</v>
      </c>
      <c r="G398" s="233"/>
      <c r="H398" s="271">
        <v>20</v>
      </c>
      <c r="I398" s="237"/>
      <c r="J398" s="233"/>
      <c r="K398" s="233"/>
      <c r="L398" s="238"/>
      <c r="M398" s="239"/>
      <c r="N398" s="240"/>
      <c r="O398" s="240"/>
      <c r="P398" s="240"/>
      <c r="Q398" s="240"/>
      <c r="R398" s="240"/>
      <c r="S398" s="240"/>
      <c r="T398" s="241"/>
      <c r="AT398" s="242" t="s">
        <v>257</v>
      </c>
      <c r="AU398" s="242" t="s">
        <v>92</v>
      </c>
      <c r="AV398" s="13" t="s">
        <v>92</v>
      </c>
      <c r="AW398" s="13" t="s">
        <v>44</v>
      </c>
      <c r="AX398" s="13" t="s">
        <v>45</v>
      </c>
      <c r="AY398" s="242" t="s">
        <v>250</v>
      </c>
    </row>
    <row r="399" spans="2:65" s="1" customFormat="1" ht="22.5" customHeight="1">
      <c r="B399" s="43"/>
      <c r="C399" s="208" t="s">
        <v>731</v>
      </c>
      <c r="D399" s="208" t="s">
        <v>252</v>
      </c>
      <c r="E399" s="209" t="s">
        <v>1424</v>
      </c>
      <c r="F399" s="210" t="s">
        <v>1425</v>
      </c>
      <c r="G399" s="211" t="s">
        <v>602</v>
      </c>
      <c r="H399" s="212">
        <v>20</v>
      </c>
      <c r="I399" s="213"/>
      <c r="J399" s="214">
        <f>ROUND(I399*H399,2)</f>
        <v>0</v>
      </c>
      <c r="K399" s="210" t="s">
        <v>277</v>
      </c>
      <c r="L399" s="63"/>
      <c r="M399" s="215" t="s">
        <v>81</v>
      </c>
      <c r="N399" s="216" t="s">
        <v>53</v>
      </c>
      <c r="O399" s="44"/>
      <c r="P399" s="217">
        <f>O399*H399</f>
        <v>0</v>
      </c>
      <c r="Q399" s="217">
        <v>1.8839999999999999E-2</v>
      </c>
      <c r="R399" s="217">
        <f>Q399*H399</f>
        <v>0.37679999999999997</v>
      </c>
      <c r="S399" s="217">
        <v>0</v>
      </c>
      <c r="T399" s="218">
        <f>S399*H399</f>
        <v>0</v>
      </c>
      <c r="AR399" s="25" t="s">
        <v>128</v>
      </c>
      <c r="AT399" s="25" t="s">
        <v>252</v>
      </c>
      <c r="AU399" s="25" t="s">
        <v>92</v>
      </c>
      <c r="AY399" s="25" t="s">
        <v>250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5" t="s">
        <v>45</v>
      </c>
      <c r="BK399" s="219">
        <f>ROUND(I399*H399,2)</f>
        <v>0</v>
      </c>
      <c r="BL399" s="25" t="s">
        <v>128</v>
      </c>
      <c r="BM399" s="25" t="s">
        <v>1426</v>
      </c>
    </row>
    <row r="400" spans="2:65" s="12" customFormat="1">
      <c r="B400" s="220"/>
      <c r="C400" s="221"/>
      <c r="D400" s="222" t="s">
        <v>257</v>
      </c>
      <c r="E400" s="223" t="s">
        <v>81</v>
      </c>
      <c r="F400" s="224" t="s">
        <v>1427</v>
      </c>
      <c r="G400" s="221"/>
      <c r="H400" s="225" t="s">
        <v>81</v>
      </c>
      <c r="I400" s="226"/>
      <c r="J400" s="221"/>
      <c r="K400" s="221"/>
      <c r="L400" s="227"/>
      <c r="M400" s="228"/>
      <c r="N400" s="229"/>
      <c r="O400" s="229"/>
      <c r="P400" s="229"/>
      <c r="Q400" s="229"/>
      <c r="R400" s="229"/>
      <c r="S400" s="229"/>
      <c r="T400" s="230"/>
      <c r="AT400" s="231" t="s">
        <v>257</v>
      </c>
      <c r="AU400" s="231" t="s">
        <v>92</v>
      </c>
      <c r="AV400" s="12" t="s">
        <v>45</v>
      </c>
      <c r="AW400" s="12" t="s">
        <v>44</v>
      </c>
      <c r="AX400" s="12" t="s">
        <v>83</v>
      </c>
      <c r="AY400" s="231" t="s">
        <v>250</v>
      </c>
    </row>
    <row r="401" spans="2:65" s="12" customFormat="1">
      <c r="B401" s="220"/>
      <c r="C401" s="221"/>
      <c r="D401" s="222" t="s">
        <v>257</v>
      </c>
      <c r="E401" s="223" t="s">
        <v>81</v>
      </c>
      <c r="F401" s="224" t="s">
        <v>1428</v>
      </c>
      <c r="G401" s="221"/>
      <c r="H401" s="225" t="s">
        <v>81</v>
      </c>
      <c r="I401" s="226"/>
      <c r="J401" s="221"/>
      <c r="K401" s="221"/>
      <c r="L401" s="227"/>
      <c r="M401" s="228"/>
      <c r="N401" s="229"/>
      <c r="O401" s="229"/>
      <c r="P401" s="229"/>
      <c r="Q401" s="229"/>
      <c r="R401" s="229"/>
      <c r="S401" s="229"/>
      <c r="T401" s="230"/>
      <c r="AT401" s="231" t="s">
        <v>257</v>
      </c>
      <c r="AU401" s="231" t="s">
        <v>92</v>
      </c>
      <c r="AV401" s="12" t="s">
        <v>45</v>
      </c>
      <c r="AW401" s="12" t="s">
        <v>44</v>
      </c>
      <c r="AX401" s="12" t="s">
        <v>83</v>
      </c>
      <c r="AY401" s="231" t="s">
        <v>250</v>
      </c>
    </row>
    <row r="402" spans="2:65" s="13" customFormat="1">
      <c r="B402" s="232"/>
      <c r="C402" s="233"/>
      <c r="D402" s="256" t="s">
        <v>257</v>
      </c>
      <c r="E402" s="269" t="s">
        <v>1077</v>
      </c>
      <c r="F402" s="270" t="s">
        <v>1419</v>
      </c>
      <c r="G402" s="233"/>
      <c r="H402" s="271">
        <v>20</v>
      </c>
      <c r="I402" s="237"/>
      <c r="J402" s="233"/>
      <c r="K402" s="233"/>
      <c r="L402" s="238"/>
      <c r="M402" s="239"/>
      <c r="N402" s="240"/>
      <c r="O402" s="240"/>
      <c r="P402" s="240"/>
      <c r="Q402" s="240"/>
      <c r="R402" s="240"/>
      <c r="S402" s="240"/>
      <c r="T402" s="241"/>
      <c r="AT402" s="242" t="s">
        <v>257</v>
      </c>
      <c r="AU402" s="242" t="s">
        <v>92</v>
      </c>
      <c r="AV402" s="13" t="s">
        <v>92</v>
      </c>
      <c r="AW402" s="13" t="s">
        <v>44</v>
      </c>
      <c r="AX402" s="13" t="s">
        <v>45</v>
      </c>
      <c r="AY402" s="242" t="s">
        <v>250</v>
      </c>
    </row>
    <row r="403" spans="2:65" s="1" customFormat="1" ht="22.5" customHeight="1">
      <c r="B403" s="43"/>
      <c r="C403" s="208" t="s">
        <v>738</v>
      </c>
      <c r="D403" s="208" t="s">
        <v>252</v>
      </c>
      <c r="E403" s="209" t="s">
        <v>1429</v>
      </c>
      <c r="F403" s="210" t="s">
        <v>1430</v>
      </c>
      <c r="G403" s="211" t="s">
        <v>602</v>
      </c>
      <c r="H403" s="212">
        <v>20</v>
      </c>
      <c r="I403" s="213"/>
      <c r="J403" s="214">
        <f>ROUND(I403*H403,2)</f>
        <v>0</v>
      </c>
      <c r="K403" s="210" t="s">
        <v>277</v>
      </c>
      <c r="L403" s="63"/>
      <c r="M403" s="215" t="s">
        <v>81</v>
      </c>
      <c r="N403" s="216" t="s">
        <v>53</v>
      </c>
      <c r="O403" s="44"/>
      <c r="P403" s="217">
        <f>O403*H403</f>
        <v>0</v>
      </c>
      <c r="Q403" s="217">
        <v>1.4999999999999999E-4</v>
      </c>
      <c r="R403" s="217">
        <f>Q403*H403</f>
        <v>2.9999999999999996E-3</v>
      </c>
      <c r="S403" s="217">
        <v>0</v>
      </c>
      <c r="T403" s="218">
        <f>S403*H403</f>
        <v>0</v>
      </c>
      <c r="AR403" s="25" t="s">
        <v>128</v>
      </c>
      <c r="AT403" s="25" t="s">
        <v>252</v>
      </c>
      <c r="AU403" s="25" t="s">
        <v>92</v>
      </c>
      <c r="AY403" s="25" t="s">
        <v>250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5" t="s">
        <v>45</v>
      </c>
      <c r="BK403" s="219">
        <f>ROUND(I403*H403,2)</f>
        <v>0</v>
      </c>
      <c r="BL403" s="25" t="s">
        <v>128</v>
      </c>
      <c r="BM403" s="25" t="s">
        <v>1431</v>
      </c>
    </row>
    <row r="404" spans="2:65" s="13" customFormat="1">
      <c r="B404" s="232"/>
      <c r="C404" s="233"/>
      <c r="D404" s="256" t="s">
        <v>257</v>
      </c>
      <c r="E404" s="269" t="s">
        <v>81</v>
      </c>
      <c r="F404" s="270" t="s">
        <v>1077</v>
      </c>
      <c r="G404" s="233"/>
      <c r="H404" s="271">
        <v>20</v>
      </c>
      <c r="I404" s="237"/>
      <c r="J404" s="233"/>
      <c r="K404" s="233"/>
      <c r="L404" s="238"/>
      <c r="M404" s="239"/>
      <c r="N404" s="240"/>
      <c r="O404" s="240"/>
      <c r="P404" s="240"/>
      <c r="Q404" s="240"/>
      <c r="R404" s="240"/>
      <c r="S404" s="240"/>
      <c r="T404" s="241"/>
      <c r="AT404" s="242" t="s">
        <v>257</v>
      </c>
      <c r="AU404" s="242" t="s">
        <v>92</v>
      </c>
      <c r="AV404" s="13" t="s">
        <v>92</v>
      </c>
      <c r="AW404" s="13" t="s">
        <v>44</v>
      </c>
      <c r="AX404" s="13" t="s">
        <v>45</v>
      </c>
      <c r="AY404" s="242" t="s">
        <v>250</v>
      </c>
    </row>
    <row r="405" spans="2:65" s="1" customFormat="1" ht="22.5" customHeight="1">
      <c r="B405" s="43"/>
      <c r="C405" s="208" t="s">
        <v>746</v>
      </c>
      <c r="D405" s="208" t="s">
        <v>252</v>
      </c>
      <c r="E405" s="209" t="s">
        <v>1432</v>
      </c>
      <c r="F405" s="210" t="s">
        <v>1433</v>
      </c>
      <c r="G405" s="211" t="s">
        <v>602</v>
      </c>
      <c r="H405" s="212">
        <v>20</v>
      </c>
      <c r="I405" s="213"/>
      <c r="J405" s="214">
        <f>ROUND(I405*H405,2)</f>
        <v>0</v>
      </c>
      <c r="K405" s="210" t="s">
        <v>277</v>
      </c>
      <c r="L405" s="63"/>
      <c r="M405" s="215" t="s">
        <v>81</v>
      </c>
      <c r="N405" s="216" t="s">
        <v>53</v>
      </c>
      <c r="O405" s="44"/>
      <c r="P405" s="217">
        <f>O405*H405</f>
        <v>0</v>
      </c>
      <c r="Q405" s="217">
        <v>0</v>
      </c>
      <c r="R405" s="217">
        <f>Q405*H405</f>
        <v>0</v>
      </c>
      <c r="S405" s="217">
        <v>0</v>
      </c>
      <c r="T405" s="218">
        <f>S405*H405</f>
        <v>0</v>
      </c>
      <c r="AR405" s="25" t="s">
        <v>128</v>
      </c>
      <c r="AT405" s="25" t="s">
        <v>252</v>
      </c>
      <c r="AU405" s="25" t="s">
        <v>92</v>
      </c>
      <c r="AY405" s="25" t="s">
        <v>250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5" t="s">
        <v>45</v>
      </c>
      <c r="BK405" s="219">
        <f>ROUND(I405*H405,2)</f>
        <v>0</v>
      </c>
      <c r="BL405" s="25" t="s">
        <v>128</v>
      </c>
      <c r="BM405" s="25" t="s">
        <v>1434</v>
      </c>
    </row>
    <row r="406" spans="2:65" s="13" customFormat="1">
      <c r="B406" s="232"/>
      <c r="C406" s="233"/>
      <c r="D406" s="222" t="s">
        <v>257</v>
      </c>
      <c r="E406" s="234" t="s">
        <v>81</v>
      </c>
      <c r="F406" s="235" t="s">
        <v>1077</v>
      </c>
      <c r="G406" s="233"/>
      <c r="H406" s="236">
        <v>20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AT406" s="242" t="s">
        <v>257</v>
      </c>
      <c r="AU406" s="242" t="s">
        <v>92</v>
      </c>
      <c r="AV406" s="13" t="s">
        <v>92</v>
      </c>
      <c r="AW406" s="13" t="s">
        <v>44</v>
      </c>
      <c r="AX406" s="13" t="s">
        <v>45</v>
      </c>
      <c r="AY406" s="242" t="s">
        <v>250</v>
      </c>
    </row>
    <row r="407" spans="2:65" s="11" customFormat="1" ht="29.85" customHeight="1">
      <c r="B407" s="191"/>
      <c r="C407" s="192"/>
      <c r="D407" s="205" t="s">
        <v>82</v>
      </c>
      <c r="E407" s="206" t="s">
        <v>128</v>
      </c>
      <c r="F407" s="206" t="s">
        <v>616</v>
      </c>
      <c r="G407" s="192"/>
      <c r="H407" s="192"/>
      <c r="I407" s="195"/>
      <c r="J407" s="207">
        <f>BK407</f>
        <v>0</v>
      </c>
      <c r="K407" s="192"/>
      <c r="L407" s="197"/>
      <c r="M407" s="198"/>
      <c r="N407" s="199"/>
      <c r="O407" s="199"/>
      <c r="P407" s="200">
        <f>SUM(P408:P518)</f>
        <v>0</v>
      </c>
      <c r="Q407" s="199"/>
      <c r="R407" s="200">
        <f>SUM(R408:R518)</f>
        <v>111.07897933</v>
      </c>
      <c r="S407" s="199"/>
      <c r="T407" s="201">
        <f>SUM(T408:T518)</f>
        <v>0</v>
      </c>
      <c r="AR407" s="202" t="s">
        <v>45</v>
      </c>
      <c r="AT407" s="203" t="s">
        <v>82</v>
      </c>
      <c r="AU407" s="203" t="s">
        <v>45</v>
      </c>
      <c r="AY407" s="202" t="s">
        <v>250</v>
      </c>
      <c r="BK407" s="204">
        <f>SUM(BK408:BK518)</f>
        <v>0</v>
      </c>
    </row>
    <row r="408" spans="2:65" s="1" customFormat="1" ht="22.5" customHeight="1">
      <c r="B408" s="43"/>
      <c r="C408" s="208" t="s">
        <v>751</v>
      </c>
      <c r="D408" s="208" t="s">
        <v>252</v>
      </c>
      <c r="E408" s="209" t="s">
        <v>1435</v>
      </c>
      <c r="F408" s="210" t="s">
        <v>1436</v>
      </c>
      <c r="G408" s="211" t="s">
        <v>276</v>
      </c>
      <c r="H408" s="212">
        <v>6.173</v>
      </c>
      <c r="I408" s="213"/>
      <c r="J408" s="214">
        <f>ROUND(I408*H408,2)</f>
        <v>0</v>
      </c>
      <c r="K408" s="210" t="s">
        <v>277</v>
      </c>
      <c r="L408" s="63"/>
      <c r="M408" s="215" t="s">
        <v>81</v>
      </c>
      <c r="N408" s="216" t="s">
        <v>53</v>
      </c>
      <c r="O408" s="44"/>
      <c r="P408" s="217">
        <f>O408*H408</f>
        <v>0</v>
      </c>
      <c r="Q408" s="217">
        <v>0</v>
      </c>
      <c r="R408" s="217">
        <f>Q408*H408</f>
        <v>0</v>
      </c>
      <c r="S408" s="217">
        <v>0</v>
      </c>
      <c r="T408" s="218">
        <f>S408*H408</f>
        <v>0</v>
      </c>
      <c r="AR408" s="25" t="s">
        <v>128</v>
      </c>
      <c r="AT408" s="25" t="s">
        <v>252</v>
      </c>
      <c r="AU408" s="25" t="s">
        <v>92</v>
      </c>
      <c r="AY408" s="25" t="s">
        <v>250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25" t="s">
        <v>45</v>
      </c>
      <c r="BK408" s="219">
        <f>ROUND(I408*H408,2)</f>
        <v>0</v>
      </c>
      <c r="BL408" s="25" t="s">
        <v>128</v>
      </c>
      <c r="BM408" s="25" t="s">
        <v>1437</v>
      </c>
    </row>
    <row r="409" spans="2:65" s="12" customFormat="1">
      <c r="B409" s="220"/>
      <c r="C409" s="221"/>
      <c r="D409" s="222" t="s">
        <v>257</v>
      </c>
      <c r="E409" s="223" t="s">
        <v>81</v>
      </c>
      <c r="F409" s="224" t="s">
        <v>1438</v>
      </c>
      <c r="G409" s="221"/>
      <c r="H409" s="225" t="s">
        <v>81</v>
      </c>
      <c r="I409" s="226"/>
      <c r="J409" s="221"/>
      <c r="K409" s="221"/>
      <c r="L409" s="227"/>
      <c r="M409" s="228"/>
      <c r="N409" s="229"/>
      <c r="O409" s="229"/>
      <c r="P409" s="229"/>
      <c r="Q409" s="229"/>
      <c r="R409" s="229"/>
      <c r="S409" s="229"/>
      <c r="T409" s="230"/>
      <c r="AT409" s="231" t="s">
        <v>257</v>
      </c>
      <c r="AU409" s="231" t="s">
        <v>92</v>
      </c>
      <c r="AV409" s="12" t="s">
        <v>45</v>
      </c>
      <c r="AW409" s="12" t="s">
        <v>44</v>
      </c>
      <c r="AX409" s="12" t="s">
        <v>83</v>
      </c>
      <c r="AY409" s="231" t="s">
        <v>250</v>
      </c>
    </row>
    <row r="410" spans="2:65" s="13" customFormat="1">
      <c r="B410" s="232"/>
      <c r="C410" s="233"/>
      <c r="D410" s="256" t="s">
        <v>257</v>
      </c>
      <c r="E410" s="269" t="s">
        <v>81</v>
      </c>
      <c r="F410" s="270" t="s">
        <v>1439</v>
      </c>
      <c r="G410" s="233"/>
      <c r="H410" s="271">
        <v>6.173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AT410" s="242" t="s">
        <v>257</v>
      </c>
      <c r="AU410" s="242" t="s">
        <v>92</v>
      </c>
      <c r="AV410" s="13" t="s">
        <v>92</v>
      </c>
      <c r="AW410" s="13" t="s">
        <v>44</v>
      </c>
      <c r="AX410" s="13" t="s">
        <v>45</v>
      </c>
      <c r="AY410" s="242" t="s">
        <v>250</v>
      </c>
    </row>
    <row r="411" spans="2:65" s="1" customFormat="1" ht="22.5" customHeight="1">
      <c r="B411" s="43"/>
      <c r="C411" s="208" t="s">
        <v>758</v>
      </c>
      <c r="D411" s="208" t="s">
        <v>252</v>
      </c>
      <c r="E411" s="209" t="s">
        <v>1440</v>
      </c>
      <c r="F411" s="210" t="s">
        <v>1441</v>
      </c>
      <c r="G411" s="211" t="s">
        <v>634</v>
      </c>
      <c r="H411" s="212">
        <v>1.3580000000000001</v>
      </c>
      <c r="I411" s="213"/>
      <c r="J411" s="214">
        <f>ROUND(I411*H411,2)</f>
        <v>0</v>
      </c>
      <c r="K411" s="210" t="s">
        <v>277</v>
      </c>
      <c r="L411" s="63"/>
      <c r="M411" s="215" t="s">
        <v>81</v>
      </c>
      <c r="N411" s="216" t="s">
        <v>53</v>
      </c>
      <c r="O411" s="44"/>
      <c r="P411" s="217">
        <f>O411*H411</f>
        <v>0</v>
      </c>
      <c r="Q411" s="217">
        <v>1.0490900000000001</v>
      </c>
      <c r="R411" s="217">
        <f>Q411*H411</f>
        <v>1.4246642200000001</v>
      </c>
      <c r="S411" s="217">
        <v>0</v>
      </c>
      <c r="T411" s="218">
        <f>S411*H411</f>
        <v>0</v>
      </c>
      <c r="AR411" s="25" t="s">
        <v>128</v>
      </c>
      <c r="AT411" s="25" t="s">
        <v>252</v>
      </c>
      <c r="AU411" s="25" t="s">
        <v>92</v>
      </c>
      <c r="AY411" s="25" t="s">
        <v>250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25" t="s">
        <v>45</v>
      </c>
      <c r="BK411" s="219">
        <f>ROUND(I411*H411,2)</f>
        <v>0</v>
      </c>
      <c r="BL411" s="25" t="s">
        <v>128</v>
      </c>
      <c r="BM411" s="25" t="s">
        <v>1442</v>
      </c>
    </row>
    <row r="412" spans="2:65" s="12" customFormat="1">
      <c r="B412" s="220"/>
      <c r="C412" s="221"/>
      <c r="D412" s="222" t="s">
        <v>257</v>
      </c>
      <c r="E412" s="223" t="s">
        <v>81</v>
      </c>
      <c r="F412" s="224" t="s">
        <v>1443</v>
      </c>
      <c r="G412" s="221"/>
      <c r="H412" s="225" t="s">
        <v>81</v>
      </c>
      <c r="I412" s="226"/>
      <c r="J412" s="221"/>
      <c r="K412" s="221"/>
      <c r="L412" s="227"/>
      <c r="M412" s="228"/>
      <c r="N412" s="229"/>
      <c r="O412" s="229"/>
      <c r="P412" s="229"/>
      <c r="Q412" s="229"/>
      <c r="R412" s="229"/>
      <c r="S412" s="229"/>
      <c r="T412" s="230"/>
      <c r="AT412" s="231" t="s">
        <v>257</v>
      </c>
      <c r="AU412" s="231" t="s">
        <v>92</v>
      </c>
      <c r="AV412" s="12" t="s">
        <v>45</v>
      </c>
      <c r="AW412" s="12" t="s">
        <v>44</v>
      </c>
      <c r="AX412" s="12" t="s">
        <v>83</v>
      </c>
      <c r="AY412" s="231" t="s">
        <v>250</v>
      </c>
    </row>
    <row r="413" spans="2:65" s="13" customFormat="1">
      <c r="B413" s="232"/>
      <c r="C413" s="233"/>
      <c r="D413" s="256" t="s">
        <v>257</v>
      </c>
      <c r="E413" s="269" t="s">
        <v>81</v>
      </c>
      <c r="F413" s="270" t="s">
        <v>1444</v>
      </c>
      <c r="G413" s="233"/>
      <c r="H413" s="271">
        <v>1.3580000000000001</v>
      </c>
      <c r="I413" s="237"/>
      <c r="J413" s="233"/>
      <c r="K413" s="233"/>
      <c r="L413" s="238"/>
      <c r="M413" s="239"/>
      <c r="N413" s="240"/>
      <c r="O413" s="240"/>
      <c r="P413" s="240"/>
      <c r="Q413" s="240"/>
      <c r="R413" s="240"/>
      <c r="S413" s="240"/>
      <c r="T413" s="241"/>
      <c r="AT413" s="242" t="s">
        <v>257</v>
      </c>
      <c r="AU413" s="242" t="s">
        <v>92</v>
      </c>
      <c r="AV413" s="13" t="s">
        <v>92</v>
      </c>
      <c r="AW413" s="13" t="s">
        <v>44</v>
      </c>
      <c r="AX413" s="13" t="s">
        <v>45</v>
      </c>
      <c r="AY413" s="242" t="s">
        <v>250</v>
      </c>
    </row>
    <row r="414" spans="2:65" s="1" customFormat="1" ht="22.5" customHeight="1">
      <c r="B414" s="43"/>
      <c r="C414" s="208" t="s">
        <v>763</v>
      </c>
      <c r="D414" s="208" t="s">
        <v>252</v>
      </c>
      <c r="E414" s="209" t="s">
        <v>1445</v>
      </c>
      <c r="F414" s="210" t="s">
        <v>1446</v>
      </c>
      <c r="G414" s="211" t="s">
        <v>255</v>
      </c>
      <c r="H414" s="212">
        <v>15.878</v>
      </c>
      <c r="I414" s="213"/>
      <c r="J414" s="214">
        <f>ROUND(I414*H414,2)</f>
        <v>0</v>
      </c>
      <c r="K414" s="210" t="s">
        <v>277</v>
      </c>
      <c r="L414" s="63"/>
      <c r="M414" s="215" t="s">
        <v>81</v>
      </c>
      <c r="N414" s="216" t="s">
        <v>53</v>
      </c>
      <c r="O414" s="44"/>
      <c r="P414" s="217">
        <f>O414*H414</f>
        <v>0</v>
      </c>
      <c r="Q414" s="217">
        <v>1.0880000000000001E-2</v>
      </c>
      <c r="R414" s="217">
        <f>Q414*H414</f>
        <v>0.17275264000000001</v>
      </c>
      <c r="S414" s="217">
        <v>0</v>
      </c>
      <c r="T414" s="218">
        <f>S414*H414</f>
        <v>0</v>
      </c>
      <c r="AR414" s="25" t="s">
        <v>128</v>
      </c>
      <c r="AT414" s="25" t="s">
        <v>252</v>
      </c>
      <c r="AU414" s="25" t="s">
        <v>92</v>
      </c>
      <c r="AY414" s="25" t="s">
        <v>250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25" t="s">
        <v>45</v>
      </c>
      <c r="BK414" s="219">
        <f>ROUND(I414*H414,2)</f>
        <v>0</v>
      </c>
      <c r="BL414" s="25" t="s">
        <v>128</v>
      </c>
      <c r="BM414" s="25" t="s">
        <v>1447</v>
      </c>
    </row>
    <row r="415" spans="2:65" s="12" customFormat="1">
      <c r="B415" s="220"/>
      <c r="C415" s="221"/>
      <c r="D415" s="222" t="s">
        <v>257</v>
      </c>
      <c r="E415" s="223" t="s">
        <v>81</v>
      </c>
      <c r="F415" s="224" t="s">
        <v>1438</v>
      </c>
      <c r="G415" s="221"/>
      <c r="H415" s="225" t="s">
        <v>81</v>
      </c>
      <c r="I415" s="226"/>
      <c r="J415" s="221"/>
      <c r="K415" s="221"/>
      <c r="L415" s="227"/>
      <c r="M415" s="228"/>
      <c r="N415" s="229"/>
      <c r="O415" s="229"/>
      <c r="P415" s="229"/>
      <c r="Q415" s="229"/>
      <c r="R415" s="229"/>
      <c r="S415" s="229"/>
      <c r="T415" s="230"/>
      <c r="AT415" s="231" t="s">
        <v>257</v>
      </c>
      <c r="AU415" s="231" t="s">
        <v>92</v>
      </c>
      <c r="AV415" s="12" t="s">
        <v>45</v>
      </c>
      <c r="AW415" s="12" t="s">
        <v>44</v>
      </c>
      <c r="AX415" s="12" t="s">
        <v>83</v>
      </c>
      <c r="AY415" s="231" t="s">
        <v>250</v>
      </c>
    </row>
    <row r="416" spans="2:65" s="12" customFormat="1">
      <c r="B416" s="220"/>
      <c r="C416" s="221"/>
      <c r="D416" s="222" t="s">
        <v>257</v>
      </c>
      <c r="E416" s="223" t="s">
        <v>81</v>
      </c>
      <c r="F416" s="224" t="s">
        <v>1448</v>
      </c>
      <c r="G416" s="221"/>
      <c r="H416" s="225" t="s">
        <v>81</v>
      </c>
      <c r="I416" s="226"/>
      <c r="J416" s="221"/>
      <c r="K416" s="221"/>
      <c r="L416" s="227"/>
      <c r="M416" s="228"/>
      <c r="N416" s="229"/>
      <c r="O416" s="229"/>
      <c r="P416" s="229"/>
      <c r="Q416" s="229"/>
      <c r="R416" s="229"/>
      <c r="S416" s="229"/>
      <c r="T416" s="230"/>
      <c r="AT416" s="231" t="s">
        <v>257</v>
      </c>
      <c r="AU416" s="231" t="s">
        <v>92</v>
      </c>
      <c r="AV416" s="12" t="s">
        <v>45</v>
      </c>
      <c r="AW416" s="12" t="s">
        <v>44</v>
      </c>
      <c r="AX416" s="12" t="s">
        <v>83</v>
      </c>
      <c r="AY416" s="231" t="s">
        <v>250</v>
      </c>
    </row>
    <row r="417" spans="2:65" s="12" customFormat="1">
      <c r="B417" s="220"/>
      <c r="C417" s="221"/>
      <c r="D417" s="222" t="s">
        <v>257</v>
      </c>
      <c r="E417" s="223" t="s">
        <v>81</v>
      </c>
      <c r="F417" s="224" t="s">
        <v>1449</v>
      </c>
      <c r="G417" s="221"/>
      <c r="H417" s="225" t="s">
        <v>81</v>
      </c>
      <c r="I417" s="226"/>
      <c r="J417" s="221"/>
      <c r="K417" s="221"/>
      <c r="L417" s="227"/>
      <c r="M417" s="228"/>
      <c r="N417" s="229"/>
      <c r="O417" s="229"/>
      <c r="P417" s="229"/>
      <c r="Q417" s="229"/>
      <c r="R417" s="229"/>
      <c r="S417" s="229"/>
      <c r="T417" s="230"/>
      <c r="AT417" s="231" t="s">
        <v>257</v>
      </c>
      <c r="AU417" s="231" t="s">
        <v>92</v>
      </c>
      <c r="AV417" s="12" t="s">
        <v>45</v>
      </c>
      <c r="AW417" s="12" t="s">
        <v>44</v>
      </c>
      <c r="AX417" s="12" t="s">
        <v>83</v>
      </c>
      <c r="AY417" s="231" t="s">
        <v>250</v>
      </c>
    </row>
    <row r="418" spans="2:65" s="13" customFormat="1">
      <c r="B418" s="232"/>
      <c r="C418" s="233"/>
      <c r="D418" s="222" t="s">
        <v>257</v>
      </c>
      <c r="E418" s="234" t="s">
        <v>81</v>
      </c>
      <c r="F418" s="235" t="s">
        <v>1450</v>
      </c>
      <c r="G418" s="233"/>
      <c r="H418" s="236">
        <v>15.878</v>
      </c>
      <c r="I418" s="237"/>
      <c r="J418" s="233"/>
      <c r="K418" s="233"/>
      <c r="L418" s="238"/>
      <c r="M418" s="239"/>
      <c r="N418" s="240"/>
      <c r="O418" s="240"/>
      <c r="P418" s="240"/>
      <c r="Q418" s="240"/>
      <c r="R418" s="240"/>
      <c r="S418" s="240"/>
      <c r="T418" s="241"/>
      <c r="AT418" s="242" t="s">
        <v>257</v>
      </c>
      <c r="AU418" s="242" t="s">
        <v>92</v>
      </c>
      <c r="AV418" s="13" t="s">
        <v>92</v>
      </c>
      <c r="AW418" s="13" t="s">
        <v>44</v>
      </c>
      <c r="AX418" s="13" t="s">
        <v>83</v>
      </c>
      <c r="AY418" s="242" t="s">
        <v>250</v>
      </c>
    </row>
    <row r="419" spans="2:65" s="14" customFormat="1">
      <c r="B419" s="243"/>
      <c r="C419" s="244"/>
      <c r="D419" s="256" t="s">
        <v>257</v>
      </c>
      <c r="E419" s="266" t="s">
        <v>1080</v>
      </c>
      <c r="F419" s="267" t="s">
        <v>272</v>
      </c>
      <c r="G419" s="244"/>
      <c r="H419" s="268">
        <v>15.878</v>
      </c>
      <c r="I419" s="248"/>
      <c r="J419" s="244"/>
      <c r="K419" s="244"/>
      <c r="L419" s="249"/>
      <c r="M419" s="250"/>
      <c r="N419" s="251"/>
      <c r="O419" s="251"/>
      <c r="P419" s="251"/>
      <c r="Q419" s="251"/>
      <c r="R419" s="251"/>
      <c r="S419" s="251"/>
      <c r="T419" s="252"/>
      <c r="AT419" s="253" t="s">
        <v>257</v>
      </c>
      <c r="AU419" s="253" t="s">
        <v>92</v>
      </c>
      <c r="AV419" s="14" t="s">
        <v>100</v>
      </c>
      <c r="AW419" s="14" t="s">
        <v>44</v>
      </c>
      <c r="AX419" s="14" t="s">
        <v>45</v>
      </c>
      <c r="AY419" s="253" t="s">
        <v>250</v>
      </c>
    </row>
    <row r="420" spans="2:65" s="1" customFormat="1" ht="22.5" customHeight="1">
      <c r="B420" s="43"/>
      <c r="C420" s="208" t="s">
        <v>769</v>
      </c>
      <c r="D420" s="208" t="s">
        <v>252</v>
      </c>
      <c r="E420" s="209" t="s">
        <v>1451</v>
      </c>
      <c r="F420" s="210" t="s">
        <v>1452</v>
      </c>
      <c r="G420" s="211" t="s">
        <v>255</v>
      </c>
      <c r="H420" s="212">
        <v>25.802</v>
      </c>
      <c r="I420" s="213"/>
      <c r="J420" s="214">
        <f>ROUND(I420*H420,2)</f>
        <v>0</v>
      </c>
      <c r="K420" s="210" t="s">
        <v>277</v>
      </c>
      <c r="L420" s="63"/>
      <c r="M420" s="215" t="s">
        <v>81</v>
      </c>
      <c r="N420" s="216" t="s">
        <v>53</v>
      </c>
      <c r="O420" s="44"/>
      <c r="P420" s="217">
        <f>O420*H420</f>
        <v>0</v>
      </c>
      <c r="Q420" s="217">
        <v>2.102E-2</v>
      </c>
      <c r="R420" s="217">
        <f>Q420*H420</f>
        <v>0.54235803999999999</v>
      </c>
      <c r="S420" s="217">
        <v>0</v>
      </c>
      <c r="T420" s="218">
        <f>S420*H420</f>
        <v>0</v>
      </c>
      <c r="AR420" s="25" t="s">
        <v>128</v>
      </c>
      <c r="AT420" s="25" t="s">
        <v>252</v>
      </c>
      <c r="AU420" s="25" t="s">
        <v>92</v>
      </c>
      <c r="AY420" s="25" t="s">
        <v>250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25" t="s">
        <v>45</v>
      </c>
      <c r="BK420" s="219">
        <f>ROUND(I420*H420,2)</f>
        <v>0</v>
      </c>
      <c r="BL420" s="25" t="s">
        <v>128</v>
      </c>
      <c r="BM420" s="25" t="s">
        <v>1453</v>
      </c>
    </row>
    <row r="421" spans="2:65" s="12" customFormat="1">
      <c r="B421" s="220"/>
      <c r="C421" s="221"/>
      <c r="D421" s="222" t="s">
        <v>257</v>
      </c>
      <c r="E421" s="223" t="s">
        <v>81</v>
      </c>
      <c r="F421" s="224" t="s">
        <v>1454</v>
      </c>
      <c r="G421" s="221"/>
      <c r="H421" s="225" t="s">
        <v>81</v>
      </c>
      <c r="I421" s="226"/>
      <c r="J421" s="221"/>
      <c r="K421" s="221"/>
      <c r="L421" s="227"/>
      <c r="M421" s="228"/>
      <c r="N421" s="229"/>
      <c r="O421" s="229"/>
      <c r="P421" s="229"/>
      <c r="Q421" s="229"/>
      <c r="R421" s="229"/>
      <c r="S421" s="229"/>
      <c r="T421" s="230"/>
      <c r="AT421" s="231" t="s">
        <v>257</v>
      </c>
      <c r="AU421" s="231" t="s">
        <v>92</v>
      </c>
      <c r="AV421" s="12" t="s">
        <v>45</v>
      </c>
      <c r="AW421" s="12" t="s">
        <v>44</v>
      </c>
      <c r="AX421" s="12" t="s">
        <v>83</v>
      </c>
      <c r="AY421" s="231" t="s">
        <v>250</v>
      </c>
    </row>
    <row r="422" spans="2:65" s="12" customFormat="1">
      <c r="B422" s="220"/>
      <c r="C422" s="221"/>
      <c r="D422" s="222" t="s">
        <v>257</v>
      </c>
      <c r="E422" s="223" t="s">
        <v>81</v>
      </c>
      <c r="F422" s="224" t="s">
        <v>1448</v>
      </c>
      <c r="G422" s="221"/>
      <c r="H422" s="225" t="s">
        <v>81</v>
      </c>
      <c r="I422" s="226"/>
      <c r="J422" s="221"/>
      <c r="K422" s="221"/>
      <c r="L422" s="227"/>
      <c r="M422" s="228"/>
      <c r="N422" s="229"/>
      <c r="O422" s="229"/>
      <c r="P422" s="229"/>
      <c r="Q422" s="229"/>
      <c r="R422" s="229"/>
      <c r="S422" s="229"/>
      <c r="T422" s="230"/>
      <c r="AT422" s="231" t="s">
        <v>257</v>
      </c>
      <c r="AU422" s="231" t="s">
        <v>92</v>
      </c>
      <c r="AV422" s="12" t="s">
        <v>45</v>
      </c>
      <c r="AW422" s="12" t="s">
        <v>44</v>
      </c>
      <c r="AX422" s="12" t="s">
        <v>83</v>
      </c>
      <c r="AY422" s="231" t="s">
        <v>250</v>
      </c>
    </row>
    <row r="423" spans="2:65" s="12" customFormat="1">
      <c r="B423" s="220"/>
      <c r="C423" s="221"/>
      <c r="D423" s="222" t="s">
        <v>257</v>
      </c>
      <c r="E423" s="223" t="s">
        <v>81</v>
      </c>
      <c r="F423" s="224" t="s">
        <v>1449</v>
      </c>
      <c r="G423" s="221"/>
      <c r="H423" s="225" t="s">
        <v>81</v>
      </c>
      <c r="I423" s="226"/>
      <c r="J423" s="221"/>
      <c r="K423" s="221"/>
      <c r="L423" s="227"/>
      <c r="M423" s="228"/>
      <c r="N423" s="229"/>
      <c r="O423" s="229"/>
      <c r="P423" s="229"/>
      <c r="Q423" s="229"/>
      <c r="R423" s="229"/>
      <c r="S423" s="229"/>
      <c r="T423" s="230"/>
      <c r="AT423" s="231" t="s">
        <v>257</v>
      </c>
      <c r="AU423" s="231" t="s">
        <v>92</v>
      </c>
      <c r="AV423" s="12" t="s">
        <v>45</v>
      </c>
      <c r="AW423" s="12" t="s">
        <v>44</v>
      </c>
      <c r="AX423" s="12" t="s">
        <v>83</v>
      </c>
      <c r="AY423" s="231" t="s">
        <v>250</v>
      </c>
    </row>
    <row r="424" spans="2:65" s="13" customFormat="1">
      <c r="B424" s="232"/>
      <c r="C424" s="233"/>
      <c r="D424" s="222" t="s">
        <v>257</v>
      </c>
      <c r="E424" s="234" t="s">
        <v>81</v>
      </c>
      <c r="F424" s="235" t="s">
        <v>1455</v>
      </c>
      <c r="G424" s="233"/>
      <c r="H424" s="236">
        <v>25.802</v>
      </c>
      <c r="I424" s="237"/>
      <c r="J424" s="233"/>
      <c r="K424" s="233"/>
      <c r="L424" s="238"/>
      <c r="M424" s="239"/>
      <c r="N424" s="240"/>
      <c r="O424" s="240"/>
      <c r="P424" s="240"/>
      <c r="Q424" s="240"/>
      <c r="R424" s="240"/>
      <c r="S424" s="240"/>
      <c r="T424" s="241"/>
      <c r="AT424" s="242" t="s">
        <v>257</v>
      </c>
      <c r="AU424" s="242" t="s">
        <v>92</v>
      </c>
      <c r="AV424" s="13" t="s">
        <v>92</v>
      </c>
      <c r="AW424" s="13" t="s">
        <v>44</v>
      </c>
      <c r="AX424" s="13" t="s">
        <v>83</v>
      </c>
      <c r="AY424" s="242" t="s">
        <v>250</v>
      </c>
    </row>
    <row r="425" spans="2:65" s="14" customFormat="1">
      <c r="B425" s="243"/>
      <c r="C425" s="244"/>
      <c r="D425" s="256" t="s">
        <v>257</v>
      </c>
      <c r="E425" s="266" t="s">
        <v>1082</v>
      </c>
      <c r="F425" s="267" t="s">
        <v>272</v>
      </c>
      <c r="G425" s="244"/>
      <c r="H425" s="268">
        <v>25.802</v>
      </c>
      <c r="I425" s="248"/>
      <c r="J425" s="244"/>
      <c r="K425" s="244"/>
      <c r="L425" s="249"/>
      <c r="M425" s="250"/>
      <c r="N425" s="251"/>
      <c r="O425" s="251"/>
      <c r="P425" s="251"/>
      <c r="Q425" s="251"/>
      <c r="R425" s="251"/>
      <c r="S425" s="251"/>
      <c r="T425" s="252"/>
      <c r="AT425" s="253" t="s">
        <v>257</v>
      </c>
      <c r="AU425" s="253" t="s">
        <v>92</v>
      </c>
      <c r="AV425" s="14" t="s">
        <v>100</v>
      </c>
      <c r="AW425" s="14" t="s">
        <v>44</v>
      </c>
      <c r="AX425" s="14" t="s">
        <v>45</v>
      </c>
      <c r="AY425" s="253" t="s">
        <v>250</v>
      </c>
    </row>
    <row r="426" spans="2:65" s="1" customFormat="1" ht="22.5" customHeight="1">
      <c r="B426" s="43"/>
      <c r="C426" s="208" t="s">
        <v>778</v>
      </c>
      <c r="D426" s="208" t="s">
        <v>252</v>
      </c>
      <c r="E426" s="209" t="s">
        <v>1456</v>
      </c>
      <c r="F426" s="210" t="s">
        <v>1457</v>
      </c>
      <c r="G426" s="211" t="s">
        <v>255</v>
      </c>
      <c r="H426" s="212">
        <v>15.878</v>
      </c>
      <c r="I426" s="213"/>
      <c r="J426" s="214">
        <f>ROUND(I426*H426,2)</f>
        <v>0</v>
      </c>
      <c r="K426" s="210" t="s">
        <v>277</v>
      </c>
      <c r="L426" s="63"/>
      <c r="M426" s="215" t="s">
        <v>81</v>
      </c>
      <c r="N426" s="216" t="s">
        <v>53</v>
      </c>
      <c r="O426" s="44"/>
      <c r="P426" s="217">
        <f>O426*H426</f>
        <v>0</v>
      </c>
      <c r="Q426" s="217">
        <v>0</v>
      </c>
      <c r="R426" s="217">
        <f>Q426*H426</f>
        <v>0</v>
      </c>
      <c r="S426" s="217">
        <v>0</v>
      </c>
      <c r="T426" s="218">
        <f>S426*H426</f>
        <v>0</v>
      </c>
      <c r="AR426" s="25" t="s">
        <v>128</v>
      </c>
      <c r="AT426" s="25" t="s">
        <v>252</v>
      </c>
      <c r="AU426" s="25" t="s">
        <v>92</v>
      </c>
      <c r="AY426" s="25" t="s">
        <v>250</v>
      </c>
      <c r="BE426" s="219">
        <f>IF(N426="základní",J426,0)</f>
        <v>0</v>
      </c>
      <c r="BF426" s="219">
        <f>IF(N426="snížená",J426,0)</f>
        <v>0</v>
      </c>
      <c r="BG426" s="219">
        <f>IF(N426="zákl. přenesená",J426,0)</f>
        <v>0</v>
      </c>
      <c r="BH426" s="219">
        <f>IF(N426="sníž. přenesená",J426,0)</f>
        <v>0</v>
      </c>
      <c r="BI426" s="219">
        <f>IF(N426="nulová",J426,0)</f>
        <v>0</v>
      </c>
      <c r="BJ426" s="25" t="s">
        <v>45</v>
      </c>
      <c r="BK426" s="219">
        <f>ROUND(I426*H426,2)</f>
        <v>0</v>
      </c>
      <c r="BL426" s="25" t="s">
        <v>128</v>
      </c>
      <c r="BM426" s="25" t="s">
        <v>1458</v>
      </c>
    </row>
    <row r="427" spans="2:65" s="13" customFormat="1">
      <c r="B427" s="232"/>
      <c r="C427" s="233"/>
      <c r="D427" s="256" t="s">
        <v>257</v>
      </c>
      <c r="E427" s="269" t="s">
        <v>81</v>
      </c>
      <c r="F427" s="270" t="s">
        <v>1080</v>
      </c>
      <c r="G427" s="233"/>
      <c r="H427" s="271">
        <v>15.878</v>
      </c>
      <c r="I427" s="237"/>
      <c r="J427" s="233"/>
      <c r="K427" s="233"/>
      <c r="L427" s="238"/>
      <c r="M427" s="239"/>
      <c r="N427" s="240"/>
      <c r="O427" s="240"/>
      <c r="P427" s="240"/>
      <c r="Q427" s="240"/>
      <c r="R427" s="240"/>
      <c r="S427" s="240"/>
      <c r="T427" s="241"/>
      <c r="AT427" s="242" t="s">
        <v>257</v>
      </c>
      <c r="AU427" s="242" t="s">
        <v>92</v>
      </c>
      <c r="AV427" s="13" t="s">
        <v>92</v>
      </c>
      <c r="AW427" s="13" t="s">
        <v>44</v>
      </c>
      <c r="AX427" s="13" t="s">
        <v>45</v>
      </c>
      <c r="AY427" s="242" t="s">
        <v>250</v>
      </c>
    </row>
    <row r="428" spans="2:65" s="1" customFormat="1" ht="22.5" customHeight="1">
      <c r="B428" s="43"/>
      <c r="C428" s="208" t="s">
        <v>783</v>
      </c>
      <c r="D428" s="208" t="s">
        <v>252</v>
      </c>
      <c r="E428" s="209" t="s">
        <v>1459</v>
      </c>
      <c r="F428" s="210" t="s">
        <v>1460</v>
      </c>
      <c r="G428" s="211" t="s">
        <v>255</v>
      </c>
      <c r="H428" s="212">
        <v>25.802</v>
      </c>
      <c r="I428" s="213"/>
      <c r="J428" s="214">
        <f>ROUND(I428*H428,2)</f>
        <v>0</v>
      </c>
      <c r="K428" s="210" t="s">
        <v>277</v>
      </c>
      <c r="L428" s="63"/>
      <c r="M428" s="215" t="s">
        <v>81</v>
      </c>
      <c r="N428" s="216" t="s">
        <v>53</v>
      </c>
      <c r="O428" s="44"/>
      <c r="P428" s="217">
        <f>O428*H428</f>
        <v>0</v>
      </c>
      <c r="Q428" s="217">
        <v>0</v>
      </c>
      <c r="R428" s="217">
        <f>Q428*H428</f>
        <v>0</v>
      </c>
      <c r="S428" s="217">
        <v>0</v>
      </c>
      <c r="T428" s="218">
        <f>S428*H428</f>
        <v>0</v>
      </c>
      <c r="AR428" s="25" t="s">
        <v>128</v>
      </c>
      <c r="AT428" s="25" t="s">
        <v>252</v>
      </c>
      <c r="AU428" s="25" t="s">
        <v>92</v>
      </c>
      <c r="AY428" s="25" t="s">
        <v>250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25" t="s">
        <v>45</v>
      </c>
      <c r="BK428" s="219">
        <f>ROUND(I428*H428,2)</f>
        <v>0</v>
      </c>
      <c r="BL428" s="25" t="s">
        <v>128</v>
      </c>
      <c r="BM428" s="25" t="s">
        <v>1461</v>
      </c>
    </row>
    <row r="429" spans="2:65" s="13" customFormat="1">
      <c r="B429" s="232"/>
      <c r="C429" s="233"/>
      <c r="D429" s="256" t="s">
        <v>257</v>
      </c>
      <c r="E429" s="269" t="s">
        <v>81</v>
      </c>
      <c r="F429" s="270" t="s">
        <v>1082</v>
      </c>
      <c r="G429" s="233"/>
      <c r="H429" s="271">
        <v>25.802</v>
      </c>
      <c r="I429" s="237"/>
      <c r="J429" s="233"/>
      <c r="K429" s="233"/>
      <c r="L429" s="238"/>
      <c r="M429" s="239"/>
      <c r="N429" s="240"/>
      <c r="O429" s="240"/>
      <c r="P429" s="240"/>
      <c r="Q429" s="240"/>
      <c r="R429" s="240"/>
      <c r="S429" s="240"/>
      <c r="T429" s="241"/>
      <c r="AT429" s="242" t="s">
        <v>257</v>
      </c>
      <c r="AU429" s="242" t="s">
        <v>92</v>
      </c>
      <c r="AV429" s="13" t="s">
        <v>92</v>
      </c>
      <c r="AW429" s="13" t="s">
        <v>44</v>
      </c>
      <c r="AX429" s="13" t="s">
        <v>45</v>
      </c>
      <c r="AY429" s="242" t="s">
        <v>250</v>
      </c>
    </row>
    <row r="430" spans="2:65" s="1" customFormat="1" ht="22.5" customHeight="1">
      <c r="B430" s="43"/>
      <c r="C430" s="208" t="s">
        <v>787</v>
      </c>
      <c r="D430" s="208" t="s">
        <v>252</v>
      </c>
      <c r="E430" s="209" t="s">
        <v>1462</v>
      </c>
      <c r="F430" s="210" t="s">
        <v>1463</v>
      </c>
      <c r="G430" s="211" t="s">
        <v>255</v>
      </c>
      <c r="H430" s="212">
        <v>4.6580000000000004</v>
      </c>
      <c r="I430" s="213"/>
      <c r="J430" s="214">
        <f>ROUND(I430*H430,2)</f>
        <v>0</v>
      </c>
      <c r="K430" s="210" t="s">
        <v>277</v>
      </c>
      <c r="L430" s="63"/>
      <c r="M430" s="215" t="s">
        <v>81</v>
      </c>
      <c r="N430" s="216" t="s">
        <v>53</v>
      </c>
      <c r="O430" s="44"/>
      <c r="P430" s="217">
        <f>O430*H430</f>
        <v>0</v>
      </c>
      <c r="Q430" s="217">
        <v>1.6740000000000001E-2</v>
      </c>
      <c r="R430" s="217">
        <f>Q430*H430</f>
        <v>7.7974920000000017E-2</v>
      </c>
      <c r="S430" s="217">
        <v>0</v>
      </c>
      <c r="T430" s="218">
        <f>S430*H430</f>
        <v>0</v>
      </c>
      <c r="AR430" s="25" t="s">
        <v>128</v>
      </c>
      <c r="AT430" s="25" t="s">
        <v>252</v>
      </c>
      <c r="AU430" s="25" t="s">
        <v>92</v>
      </c>
      <c r="AY430" s="25" t="s">
        <v>250</v>
      </c>
      <c r="BE430" s="219">
        <f>IF(N430="základní",J430,0)</f>
        <v>0</v>
      </c>
      <c r="BF430" s="219">
        <f>IF(N430="snížená",J430,0)</f>
        <v>0</v>
      </c>
      <c r="BG430" s="219">
        <f>IF(N430="zákl. přenesená",J430,0)</f>
        <v>0</v>
      </c>
      <c r="BH430" s="219">
        <f>IF(N430="sníž. přenesená",J430,0)</f>
        <v>0</v>
      </c>
      <c r="BI430" s="219">
        <f>IF(N430="nulová",J430,0)</f>
        <v>0</v>
      </c>
      <c r="BJ430" s="25" t="s">
        <v>45</v>
      </c>
      <c r="BK430" s="219">
        <f>ROUND(I430*H430,2)</f>
        <v>0</v>
      </c>
      <c r="BL430" s="25" t="s">
        <v>128</v>
      </c>
      <c r="BM430" s="25" t="s">
        <v>1464</v>
      </c>
    </row>
    <row r="431" spans="2:65" s="12" customFormat="1">
      <c r="B431" s="220"/>
      <c r="C431" s="221"/>
      <c r="D431" s="222" t="s">
        <v>257</v>
      </c>
      <c r="E431" s="223" t="s">
        <v>81</v>
      </c>
      <c r="F431" s="224" t="s">
        <v>1438</v>
      </c>
      <c r="G431" s="221"/>
      <c r="H431" s="225" t="s">
        <v>81</v>
      </c>
      <c r="I431" s="226"/>
      <c r="J431" s="221"/>
      <c r="K431" s="221"/>
      <c r="L431" s="227"/>
      <c r="M431" s="228"/>
      <c r="N431" s="229"/>
      <c r="O431" s="229"/>
      <c r="P431" s="229"/>
      <c r="Q431" s="229"/>
      <c r="R431" s="229"/>
      <c r="S431" s="229"/>
      <c r="T431" s="230"/>
      <c r="AT431" s="231" t="s">
        <v>257</v>
      </c>
      <c r="AU431" s="231" t="s">
        <v>92</v>
      </c>
      <c r="AV431" s="12" t="s">
        <v>45</v>
      </c>
      <c r="AW431" s="12" t="s">
        <v>44</v>
      </c>
      <c r="AX431" s="12" t="s">
        <v>83</v>
      </c>
      <c r="AY431" s="231" t="s">
        <v>250</v>
      </c>
    </row>
    <row r="432" spans="2:65" s="12" customFormat="1">
      <c r="B432" s="220"/>
      <c r="C432" s="221"/>
      <c r="D432" s="222" t="s">
        <v>257</v>
      </c>
      <c r="E432" s="223" t="s">
        <v>81</v>
      </c>
      <c r="F432" s="224" t="s">
        <v>1448</v>
      </c>
      <c r="G432" s="221"/>
      <c r="H432" s="225" t="s">
        <v>81</v>
      </c>
      <c r="I432" s="226"/>
      <c r="J432" s="221"/>
      <c r="K432" s="221"/>
      <c r="L432" s="227"/>
      <c r="M432" s="228"/>
      <c r="N432" s="229"/>
      <c r="O432" s="229"/>
      <c r="P432" s="229"/>
      <c r="Q432" s="229"/>
      <c r="R432" s="229"/>
      <c r="S432" s="229"/>
      <c r="T432" s="230"/>
      <c r="AT432" s="231" t="s">
        <v>257</v>
      </c>
      <c r="AU432" s="231" t="s">
        <v>92</v>
      </c>
      <c r="AV432" s="12" t="s">
        <v>45</v>
      </c>
      <c r="AW432" s="12" t="s">
        <v>44</v>
      </c>
      <c r="AX432" s="12" t="s">
        <v>83</v>
      </c>
      <c r="AY432" s="231" t="s">
        <v>250</v>
      </c>
    </row>
    <row r="433" spans="2:65" s="12" customFormat="1">
      <c r="B433" s="220"/>
      <c r="C433" s="221"/>
      <c r="D433" s="222" t="s">
        <v>257</v>
      </c>
      <c r="E433" s="223" t="s">
        <v>81</v>
      </c>
      <c r="F433" s="224" t="s">
        <v>1465</v>
      </c>
      <c r="G433" s="221"/>
      <c r="H433" s="225" t="s">
        <v>81</v>
      </c>
      <c r="I433" s="226"/>
      <c r="J433" s="221"/>
      <c r="K433" s="221"/>
      <c r="L433" s="227"/>
      <c r="M433" s="228"/>
      <c r="N433" s="229"/>
      <c r="O433" s="229"/>
      <c r="P433" s="229"/>
      <c r="Q433" s="229"/>
      <c r="R433" s="229"/>
      <c r="S433" s="229"/>
      <c r="T433" s="230"/>
      <c r="AT433" s="231" t="s">
        <v>257</v>
      </c>
      <c r="AU433" s="231" t="s">
        <v>92</v>
      </c>
      <c r="AV433" s="12" t="s">
        <v>45</v>
      </c>
      <c r="AW433" s="12" t="s">
        <v>44</v>
      </c>
      <c r="AX433" s="12" t="s">
        <v>83</v>
      </c>
      <c r="AY433" s="231" t="s">
        <v>250</v>
      </c>
    </row>
    <row r="434" spans="2:65" s="13" customFormat="1">
      <c r="B434" s="232"/>
      <c r="C434" s="233"/>
      <c r="D434" s="256" t="s">
        <v>257</v>
      </c>
      <c r="E434" s="269" t="s">
        <v>81</v>
      </c>
      <c r="F434" s="270" t="s">
        <v>1466</v>
      </c>
      <c r="G434" s="233"/>
      <c r="H434" s="271">
        <v>4.6580000000000004</v>
      </c>
      <c r="I434" s="237"/>
      <c r="J434" s="233"/>
      <c r="K434" s="233"/>
      <c r="L434" s="238"/>
      <c r="M434" s="239"/>
      <c r="N434" s="240"/>
      <c r="O434" s="240"/>
      <c r="P434" s="240"/>
      <c r="Q434" s="240"/>
      <c r="R434" s="240"/>
      <c r="S434" s="240"/>
      <c r="T434" s="241"/>
      <c r="AT434" s="242" t="s">
        <v>257</v>
      </c>
      <c r="AU434" s="242" t="s">
        <v>92</v>
      </c>
      <c r="AV434" s="13" t="s">
        <v>92</v>
      </c>
      <c r="AW434" s="13" t="s">
        <v>44</v>
      </c>
      <c r="AX434" s="13" t="s">
        <v>45</v>
      </c>
      <c r="AY434" s="242" t="s">
        <v>250</v>
      </c>
    </row>
    <row r="435" spans="2:65" s="1" customFormat="1" ht="22.5" customHeight="1">
      <c r="B435" s="43"/>
      <c r="C435" s="208" t="s">
        <v>793</v>
      </c>
      <c r="D435" s="208" t="s">
        <v>252</v>
      </c>
      <c r="E435" s="209" t="s">
        <v>1467</v>
      </c>
      <c r="F435" s="210" t="s">
        <v>1468</v>
      </c>
      <c r="G435" s="211" t="s">
        <v>255</v>
      </c>
      <c r="H435" s="212">
        <v>2.661</v>
      </c>
      <c r="I435" s="213"/>
      <c r="J435" s="214">
        <f>ROUND(I435*H435,2)</f>
        <v>0</v>
      </c>
      <c r="K435" s="210" t="s">
        <v>277</v>
      </c>
      <c r="L435" s="63"/>
      <c r="M435" s="215" t="s">
        <v>81</v>
      </c>
      <c r="N435" s="216" t="s">
        <v>53</v>
      </c>
      <c r="O435" s="44"/>
      <c r="P435" s="217">
        <f>O435*H435</f>
        <v>0</v>
      </c>
      <c r="Q435" s="217">
        <v>2.3869999999999999E-2</v>
      </c>
      <c r="R435" s="217">
        <f>Q435*H435</f>
        <v>6.3518069999999996E-2</v>
      </c>
      <c r="S435" s="217">
        <v>0</v>
      </c>
      <c r="T435" s="218">
        <f>S435*H435</f>
        <v>0</v>
      </c>
      <c r="AR435" s="25" t="s">
        <v>128</v>
      </c>
      <c r="AT435" s="25" t="s">
        <v>252</v>
      </c>
      <c r="AU435" s="25" t="s">
        <v>92</v>
      </c>
      <c r="AY435" s="25" t="s">
        <v>250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25" t="s">
        <v>45</v>
      </c>
      <c r="BK435" s="219">
        <f>ROUND(I435*H435,2)</f>
        <v>0</v>
      </c>
      <c r="BL435" s="25" t="s">
        <v>128</v>
      </c>
      <c r="BM435" s="25" t="s">
        <v>1469</v>
      </c>
    </row>
    <row r="436" spans="2:65" s="12" customFormat="1">
      <c r="B436" s="220"/>
      <c r="C436" s="221"/>
      <c r="D436" s="222" t="s">
        <v>257</v>
      </c>
      <c r="E436" s="223" t="s">
        <v>81</v>
      </c>
      <c r="F436" s="224" t="s">
        <v>1438</v>
      </c>
      <c r="G436" s="221"/>
      <c r="H436" s="225" t="s">
        <v>81</v>
      </c>
      <c r="I436" s="226"/>
      <c r="J436" s="221"/>
      <c r="K436" s="221"/>
      <c r="L436" s="227"/>
      <c r="M436" s="228"/>
      <c r="N436" s="229"/>
      <c r="O436" s="229"/>
      <c r="P436" s="229"/>
      <c r="Q436" s="229"/>
      <c r="R436" s="229"/>
      <c r="S436" s="229"/>
      <c r="T436" s="230"/>
      <c r="AT436" s="231" t="s">
        <v>257</v>
      </c>
      <c r="AU436" s="231" t="s">
        <v>92</v>
      </c>
      <c r="AV436" s="12" t="s">
        <v>45</v>
      </c>
      <c r="AW436" s="12" t="s">
        <v>44</v>
      </c>
      <c r="AX436" s="12" t="s">
        <v>83</v>
      </c>
      <c r="AY436" s="231" t="s">
        <v>250</v>
      </c>
    </row>
    <row r="437" spans="2:65" s="12" customFormat="1">
      <c r="B437" s="220"/>
      <c r="C437" s="221"/>
      <c r="D437" s="222" t="s">
        <v>257</v>
      </c>
      <c r="E437" s="223" t="s">
        <v>81</v>
      </c>
      <c r="F437" s="224" t="s">
        <v>1448</v>
      </c>
      <c r="G437" s="221"/>
      <c r="H437" s="225" t="s">
        <v>81</v>
      </c>
      <c r="I437" s="226"/>
      <c r="J437" s="221"/>
      <c r="K437" s="221"/>
      <c r="L437" s="227"/>
      <c r="M437" s="228"/>
      <c r="N437" s="229"/>
      <c r="O437" s="229"/>
      <c r="P437" s="229"/>
      <c r="Q437" s="229"/>
      <c r="R437" s="229"/>
      <c r="S437" s="229"/>
      <c r="T437" s="230"/>
      <c r="AT437" s="231" t="s">
        <v>257</v>
      </c>
      <c r="AU437" s="231" t="s">
        <v>92</v>
      </c>
      <c r="AV437" s="12" t="s">
        <v>45</v>
      </c>
      <c r="AW437" s="12" t="s">
        <v>44</v>
      </c>
      <c r="AX437" s="12" t="s">
        <v>83</v>
      </c>
      <c r="AY437" s="231" t="s">
        <v>250</v>
      </c>
    </row>
    <row r="438" spans="2:65" s="12" customFormat="1">
      <c r="B438" s="220"/>
      <c r="C438" s="221"/>
      <c r="D438" s="222" t="s">
        <v>257</v>
      </c>
      <c r="E438" s="223" t="s">
        <v>81</v>
      </c>
      <c r="F438" s="224" t="s">
        <v>1470</v>
      </c>
      <c r="G438" s="221"/>
      <c r="H438" s="225" t="s">
        <v>81</v>
      </c>
      <c r="I438" s="226"/>
      <c r="J438" s="221"/>
      <c r="K438" s="221"/>
      <c r="L438" s="227"/>
      <c r="M438" s="228"/>
      <c r="N438" s="229"/>
      <c r="O438" s="229"/>
      <c r="P438" s="229"/>
      <c r="Q438" s="229"/>
      <c r="R438" s="229"/>
      <c r="S438" s="229"/>
      <c r="T438" s="230"/>
      <c r="AT438" s="231" t="s">
        <v>257</v>
      </c>
      <c r="AU438" s="231" t="s">
        <v>92</v>
      </c>
      <c r="AV438" s="12" t="s">
        <v>45</v>
      </c>
      <c r="AW438" s="12" t="s">
        <v>44</v>
      </c>
      <c r="AX438" s="12" t="s">
        <v>83</v>
      </c>
      <c r="AY438" s="231" t="s">
        <v>250</v>
      </c>
    </row>
    <row r="439" spans="2:65" s="13" customFormat="1">
      <c r="B439" s="232"/>
      <c r="C439" s="233"/>
      <c r="D439" s="256" t="s">
        <v>257</v>
      </c>
      <c r="E439" s="269" t="s">
        <v>81</v>
      </c>
      <c r="F439" s="270" t="s">
        <v>1471</v>
      </c>
      <c r="G439" s="233"/>
      <c r="H439" s="271">
        <v>2.661</v>
      </c>
      <c r="I439" s="237"/>
      <c r="J439" s="233"/>
      <c r="K439" s="233"/>
      <c r="L439" s="238"/>
      <c r="M439" s="239"/>
      <c r="N439" s="240"/>
      <c r="O439" s="240"/>
      <c r="P439" s="240"/>
      <c r="Q439" s="240"/>
      <c r="R439" s="240"/>
      <c r="S439" s="240"/>
      <c r="T439" s="241"/>
      <c r="AT439" s="242" t="s">
        <v>257</v>
      </c>
      <c r="AU439" s="242" t="s">
        <v>92</v>
      </c>
      <c r="AV439" s="13" t="s">
        <v>92</v>
      </c>
      <c r="AW439" s="13" t="s">
        <v>44</v>
      </c>
      <c r="AX439" s="13" t="s">
        <v>45</v>
      </c>
      <c r="AY439" s="242" t="s">
        <v>250</v>
      </c>
    </row>
    <row r="440" spans="2:65" s="1" customFormat="1" ht="22.5" customHeight="1">
      <c r="B440" s="43"/>
      <c r="C440" s="208" t="s">
        <v>798</v>
      </c>
      <c r="D440" s="208" t="s">
        <v>252</v>
      </c>
      <c r="E440" s="209" t="s">
        <v>1472</v>
      </c>
      <c r="F440" s="210" t="s">
        <v>1473</v>
      </c>
      <c r="G440" s="211" t="s">
        <v>255</v>
      </c>
      <c r="H440" s="212">
        <v>0.84599999999999997</v>
      </c>
      <c r="I440" s="213"/>
      <c r="J440" s="214">
        <f>ROUND(I440*H440,2)</f>
        <v>0</v>
      </c>
      <c r="K440" s="210" t="s">
        <v>277</v>
      </c>
      <c r="L440" s="63"/>
      <c r="M440" s="215" t="s">
        <v>81</v>
      </c>
      <c r="N440" s="216" t="s">
        <v>53</v>
      </c>
      <c r="O440" s="44"/>
      <c r="P440" s="217">
        <f>O440*H440</f>
        <v>0</v>
      </c>
      <c r="Q440" s="217">
        <v>2.0619999999999999E-2</v>
      </c>
      <c r="R440" s="217">
        <f>Q440*H440</f>
        <v>1.7444519999999998E-2</v>
      </c>
      <c r="S440" s="217">
        <v>0</v>
      </c>
      <c r="T440" s="218">
        <f>S440*H440</f>
        <v>0</v>
      </c>
      <c r="AR440" s="25" t="s">
        <v>128</v>
      </c>
      <c r="AT440" s="25" t="s">
        <v>252</v>
      </c>
      <c r="AU440" s="25" t="s">
        <v>92</v>
      </c>
      <c r="AY440" s="25" t="s">
        <v>250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25" t="s">
        <v>45</v>
      </c>
      <c r="BK440" s="219">
        <f>ROUND(I440*H440,2)</f>
        <v>0</v>
      </c>
      <c r="BL440" s="25" t="s">
        <v>128</v>
      </c>
      <c r="BM440" s="25" t="s">
        <v>1474</v>
      </c>
    </row>
    <row r="441" spans="2:65" s="12" customFormat="1">
      <c r="B441" s="220"/>
      <c r="C441" s="221"/>
      <c r="D441" s="222" t="s">
        <v>257</v>
      </c>
      <c r="E441" s="223" t="s">
        <v>81</v>
      </c>
      <c r="F441" s="224" t="s">
        <v>1438</v>
      </c>
      <c r="G441" s="221"/>
      <c r="H441" s="225" t="s">
        <v>81</v>
      </c>
      <c r="I441" s="226"/>
      <c r="J441" s="221"/>
      <c r="K441" s="221"/>
      <c r="L441" s="227"/>
      <c r="M441" s="228"/>
      <c r="N441" s="229"/>
      <c r="O441" s="229"/>
      <c r="P441" s="229"/>
      <c r="Q441" s="229"/>
      <c r="R441" s="229"/>
      <c r="S441" s="229"/>
      <c r="T441" s="230"/>
      <c r="AT441" s="231" t="s">
        <v>257</v>
      </c>
      <c r="AU441" s="231" t="s">
        <v>92</v>
      </c>
      <c r="AV441" s="12" t="s">
        <v>45</v>
      </c>
      <c r="AW441" s="12" t="s">
        <v>44</v>
      </c>
      <c r="AX441" s="12" t="s">
        <v>83</v>
      </c>
      <c r="AY441" s="231" t="s">
        <v>250</v>
      </c>
    </row>
    <row r="442" spans="2:65" s="12" customFormat="1">
      <c r="B442" s="220"/>
      <c r="C442" s="221"/>
      <c r="D442" s="222" t="s">
        <v>257</v>
      </c>
      <c r="E442" s="223" t="s">
        <v>81</v>
      </c>
      <c r="F442" s="224" t="s">
        <v>1448</v>
      </c>
      <c r="G442" s="221"/>
      <c r="H442" s="225" t="s">
        <v>81</v>
      </c>
      <c r="I442" s="226"/>
      <c r="J442" s="221"/>
      <c r="K442" s="221"/>
      <c r="L442" s="227"/>
      <c r="M442" s="228"/>
      <c r="N442" s="229"/>
      <c r="O442" s="229"/>
      <c r="P442" s="229"/>
      <c r="Q442" s="229"/>
      <c r="R442" s="229"/>
      <c r="S442" s="229"/>
      <c r="T442" s="230"/>
      <c r="AT442" s="231" t="s">
        <v>257</v>
      </c>
      <c r="AU442" s="231" t="s">
        <v>92</v>
      </c>
      <c r="AV442" s="12" t="s">
        <v>45</v>
      </c>
      <c r="AW442" s="12" t="s">
        <v>44</v>
      </c>
      <c r="AX442" s="12" t="s">
        <v>83</v>
      </c>
      <c r="AY442" s="231" t="s">
        <v>250</v>
      </c>
    </row>
    <row r="443" spans="2:65" s="12" customFormat="1">
      <c r="B443" s="220"/>
      <c r="C443" s="221"/>
      <c r="D443" s="222" t="s">
        <v>257</v>
      </c>
      <c r="E443" s="223" t="s">
        <v>81</v>
      </c>
      <c r="F443" s="224" t="s">
        <v>1475</v>
      </c>
      <c r="G443" s="221"/>
      <c r="H443" s="225" t="s">
        <v>81</v>
      </c>
      <c r="I443" s="226"/>
      <c r="J443" s="221"/>
      <c r="K443" s="221"/>
      <c r="L443" s="227"/>
      <c r="M443" s="228"/>
      <c r="N443" s="229"/>
      <c r="O443" s="229"/>
      <c r="P443" s="229"/>
      <c r="Q443" s="229"/>
      <c r="R443" s="229"/>
      <c r="S443" s="229"/>
      <c r="T443" s="230"/>
      <c r="AT443" s="231" t="s">
        <v>257</v>
      </c>
      <c r="AU443" s="231" t="s">
        <v>92</v>
      </c>
      <c r="AV443" s="12" t="s">
        <v>45</v>
      </c>
      <c r="AW443" s="12" t="s">
        <v>44</v>
      </c>
      <c r="AX443" s="12" t="s">
        <v>83</v>
      </c>
      <c r="AY443" s="231" t="s">
        <v>250</v>
      </c>
    </row>
    <row r="444" spans="2:65" s="13" customFormat="1">
      <c r="B444" s="232"/>
      <c r="C444" s="233"/>
      <c r="D444" s="256" t="s">
        <v>257</v>
      </c>
      <c r="E444" s="269" t="s">
        <v>81</v>
      </c>
      <c r="F444" s="270" t="s">
        <v>1476</v>
      </c>
      <c r="G444" s="233"/>
      <c r="H444" s="271">
        <v>0.84599999999999997</v>
      </c>
      <c r="I444" s="237"/>
      <c r="J444" s="233"/>
      <c r="K444" s="233"/>
      <c r="L444" s="238"/>
      <c r="M444" s="239"/>
      <c r="N444" s="240"/>
      <c r="O444" s="240"/>
      <c r="P444" s="240"/>
      <c r="Q444" s="240"/>
      <c r="R444" s="240"/>
      <c r="S444" s="240"/>
      <c r="T444" s="241"/>
      <c r="AT444" s="242" t="s">
        <v>257</v>
      </c>
      <c r="AU444" s="242" t="s">
        <v>92</v>
      </c>
      <c r="AV444" s="13" t="s">
        <v>92</v>
      </c>
      <c r="AW444" s="13" t="s">
        <v>44</v>
      </c>
      <c r="AX444" s="13" t="s">
        <v>45</v>
      </c>
      <c r="AY444" s="242" t="s">
        <v>250</v>
      </c>
    </row>
    <row r="445" spans="2:65" s="1" customFormat="1" ht="22.5" customHeight="1">
      <c r="B445" s="43"/>
      <c r="C445" s="208" t="s">
        <v>804</v>
      </c>
      <c r="D445" s="208" t="s">
        <v>252</v>
      </c>
      <c r="E445" s="209" t="s">
        <v>1477</v>
      </c>
      <c r="F445" s="210" t="s">
        <v>1478</v>
      </c>
      <c r="G445" s="211" t="s">
        <v>255</v>
      </c>
      <c r="H445" s="212">
        <v>4.6580000000000004</v>
      </c>
      <c r="I445" s="213"/>
      <c r="J445" s="214">
        <f>ROUND(I445*H445,2)</f>
        <v>0</v>
      </c>
      <c r="K445" s="210" t="s">
        <v>277</v>
      </c>
      <c r="L445" s="63"/>
      <c r="M445" s="215" t="s">
        <v>81</v>
      </c>
      <c r="N445" s="216" t="s">
        <v>53</v>
      </c>
      <c r="O445" s="44"/>
      <c r="P445" s="217">
        <f>O445*H445</f>
        <v>0</v>
      </c>
      <c r="Q445" s="217">
        <v>0</v>
      </c>
      <c r="R445" s="217">
        <f>Q445*H445</f>
        <v>0</v>
      </c>
      <c r="S445" s="217">
        <v>0</v>
      </c>
      <c r="T445" s="218">
        <f>S445*H445</f>
        <v>0</v>
      </c>
      <c r="AR445" s="25" t="s">
        <v>128</v>
      </c>
      <c r="AT445" s="25" t="s">
        <v>252</v>
      </c>
      <c r="AU445" s="25" t="s">
        <v>92</v>
      </c>
      <c r="AY445" s="25" t="s">
        <v>250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5" t="s">
        <v>45</v>
      </c>
      <c r="BK445" s="219">
        <f>ROUND(I445*H445,2)</f>
        <v>0</v>
      </c>
      <c r="BL445" s="25" t="s">
        <v>128</v>
      </c>
      <c r="BM445" s="25" t="s">
        <v>1479</v>
      </c>
    </row>
    <row r="446" spans="2:65" s="1" customFormat="1" ht="22.5" customHeight="1">
      <c r="B446" s="43"/>
      <c r="C446" s="208" t="s">
        <v>809</v>
      </c>
      <c r="D446" s="208" t="s">
        <v>252</v>
      </c>
      <c r="E446" s="209" t="s">
        <v>1480</v>
      </c>
      <c r="F446" s="210" t="s">
        <v>1481</v>
      </c>
      <c r="G446" s="211" t="s">
        <v>255</v>
      </c>
      <c r="H446" s="212">
        <v>2.661</v>
      </c>
      <c r="I446" s="213"/>
      <c r="J446" s="214">
        <f>ROUND(I446*H446,2)</f>
        <v>0</v>
      </c>
      <c r="K446" s="210" t="s">
        <v>277</v>
      </c>
      <c r="L446" s="63"/>
      <c r="M446" s="215" t="s">
        <v>81</v>
      </c>
      <c r="N446" s="216" t="s">
        <v>53</v>
      </c>
      <c r="O446" s="44"/>
      <c r="P446" s="217">
        <f>O446*H446</f>
        <v>0</v>
      </c>
      <c r="Q446" s="217">
        <v>0</v>
      </c>
      <c r="R446" s="217">
        <f>Q446*H446</f>
        <v>0</v>
      </c>
      <c r="S446" s="217">
        <v>0</v>
      </c>
      <c r="T446" s="218">
        <f>S446*H446</f>
        <v>0</v>
      </c>
      <c r="AR446" s="25" t="s">
        <v>128</v>
      </c>
      <c r="AT446" s="25" t="s">
        <v>252</v>
      </c>
      <c r="AU446" s="25" t="s">
        <v>92</v>
      </c>
      <c r="AY446" s="25" t="s">
        <v>250</v>
      </c>
      <c r="BE446" s="219">
        <f>IF(N446="základní",J446,0)</f>
        <v>0</v>
      </c>
      <c r="BF446" s="219">
        <f>IF(N446="snížená",J446,0)</f>
        <v>0</v>
      </c>
      <c r="BG446" s="219">
        <f>IF(N446="zákl. přenesená",J446,0)</f>
        <v>0</v>
      </c>
      <c r="BH446" s="219">
        <f>IF(N446="sníž. přenesená",J446,0)</f>
        <v>0</v>
      </c>
      <c r="BI446" s="219">
        <f>IF(N446="nulová",J446,0)</f>
        <v>0</v>
      </c>
      <c r="BJ446" s="25" t="s">
        <v>45</v>
      </c>
      <c r="BK446" s="219">
        <f>ROUND(I446*H446,2)</f>
        <v>0</v>
      </c>
      <c r="BL446" s="25" t="s">
        <v>128</v>
      </c>
      <c r="BM446" s="25" t="s">
        <v>1482</v>
      </c>
    </row>
    <row r="447" spans="2:65" s="1" customFormat="1" ht="22.5" customHeight="1">
      <c r="B447" s="43"/>
      <c r="C447" s="208" t="s">
        <v>815</v>
      </c>
      <c r="D447" s="208" t="s">
        <v>252</v>
      </c>
      <c r="E447" s="209" t="s">
        <v>1483</v>
      </c>
      <c r="F447" s="210" t="s">
        <v>1484</v>
      </c>
      <c r="G447" s="211" t="s">
        <v>255</v>
      </c>
      <c r="H447" s="212">
        <v>0.84599999999999997</v>
      </c>
      <c r="I447" s="213"/>
      <c r="J447" s="214">
        <f>ROUND(I447*H447,2)</f>
        <v>0</v>
      </c>
      <c r="K447" s="210" t="s">
        <v>277</v>
      </c>
      <c r="L447" s="63"/>
      <c r="M447" s="215" t="s">
        <v>81</v>
      </c>
      <c r="N447" s="216" t="s">
        <v>53</v>
      </c>
      <c r="O447" s="44"/>
      <c r="P447" s="217">
        <f>O447*H447</f>
        <v>0</v>
      </c>
      <c r="Q447" s="217">
        <v>0</v>
      </c>
      <c r="R447" s="217">
        <f>Q447*H447</f>
        <v>0</v>
      </c>
      <c r="S447" s="217">
        <v>0</v>
      </c>
      <c r="T447" s="218">
        <f>S447*H447</f>
        <v>0</v>
      </c>
      <c r="AR447" s="25" t="s">
        <v>128</v>
      </c>
      <c r="AT447" s="25" t="s">
        <v>252</v>
      </c>
      <c r="AU447" s="25" t="s">
        <v>92</v>
      </c>
      <c r="AY447" s="25" t="s">
        <v>250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5" t="s">
        <v>45</v>
      </c>
      <c r="BK447" s="219">
        <f>ROUND(I447*H447,2)</f>
        <v>0</v>
      </c>
      <c r="BL447" s="25" t="s">
        <v>128</v>
      </c>
      <c r="BM447" s="25" t="s">
        <v>1485</v>
      </c>
    </row>
    <row r="448" spans="2:65" s="1" customFormat="1" ht="22.5" customHeight="1">
      <c r="B448" s="43"/>
      <c r="C448" s="208" t="s">
        <v>822</v>
      </c>
      <c r="D448" s="208" t="s">
        <v>252</v>
      </c>
      <c r="E448" s="209" t="s">
        <v>1486</v>
      </c>
      <c r="F448" s="210" t="s">
        <v>1487</v>
      </c>
      <c r="G448" s="211" t="s">
        <v>255</v>
      </c>
      <c r="H448" s="212">
        <v>0.23300000000000001</v>
      </c>
      <c r="I448" s="213"/>
      <c r="J448" s="214">
        <f>ROUND(I448*H448,2)</f>
        <v>0</v>
      </c>
      <c r="K448" s="210" t="s">
        <v>277</v>
      </c>
      <c r="L448" s="63"/>
      <c r="M448" s="215" t="s">
        <v>81</v>
      </c>
      <c r="N448" s="216" t="s">
        <v>53</v>
      </c>
      <c r="O448" s="44"/>
      <c r="P448" s="217">
        <f>O448*H448</f>
        <v>0</v>
      </c>
      <c r="Q448" s="217">
        <v>1.873E-2</v>
      </c>
      <c r="R448" s="217">
        <f>Q448*H448</f>
        <v>4.3640900000000002E-3</v>
      </c>
      <c r="S448" s="217">
        <v>0</v>
      </c>
      <c r="T448" s="218">
        <f>S448*H448</f>
        <v>0</v>
      </c>
      <c r="AR448" s="25" t="s">
        <v>128</v>
      </c>
      <c r="AT448" s="25" t="s">
        <v>252</v>
      </c>
      <c r="AU448" s="25" t="s">
        <v>92</v>
      </c>
      <c r="AY448" s="25" t="s">
        <v>250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5" t="s">
        <v>45</v>
      </c>
      <c r="BK448" s="219">
        <f>ROUND(I448*H448,2)</f>
        <v>0</v>
      </c>
      <c r="BL448" s="25" t="s">
        <v>128</v>
      </c>
      <c r="BM448" s="25" t="s">
        <v>1488</v>
      </c>
    </row>
    <row r="449" spans="2:65" s="12" customFormat="1">
      <c r="B449" s="220"/>
      <c r="C449" s="221"/>
      <c r="D449" s="222" t="s">
        <v>257</v>
      </c>
      <c r="E449" s="223" t="s">
        <v>81</v>
      </c>
      <c r="F449" s="224" t="s">
        <v>1438</v>
      </c>
      <c r="G449" s="221"/>
      <c r="H449" s="225" t="s">
        <v>81</v>
      </c>
      <c r="I449" s="226"/>
      <c r="J449" s="221"/>
      <c r="K449" s="221"/>
      <c r="L449" s="227"/>
      <c r="M449" s="228"/>
      <c r="N449" s="229"/>
      <c r="O449" s="229"/>
      <c r="P449" s="229"/>
      <c r="Q449" s="229"/>
      <c r="R449" s="229"/>
      <c r="S449" s="229"/>
      <c r="T449" s="230"/>
      <c r="AT449" s="231" t="s">
        <v>257</v>
      </c>
      <c r="AU449" s="231" t="s">
        <v>92</v>
      </c>
      <c r="AV449" s="12" t="s">
        <v>45</v>
      </c>
      <c r="AW449" s="12" t="s">
        <v>44</v>
      </c>
      <c r="AX449" s="12" t="s">
        <v>83</v>
      </c>
      <c r="AY449" s="231" t="s">
        <v>250</v>
      </c>
    </row>
    <row r="450" spans="2:65" s="12" customFormat="1">
      <c r="B450" s="220"/>
      <c r="C450" s="221"/>
      <c r="D450" s="222" t="s">
        <v>257</v>
      </c>
      <c r="E450" s="223" t="s">
        <v>81</v>
      </c>
      <c r="F450" s="224" t="s">
        <v>1448</v>
      </c>
      <c r="G450" s="221"/>
      <c r="H450" s="225" t="s">
        <v>81</v>
      </c>
      <c r="I450" s="226"/>
      <c r="J450" s="221"/>
      <c r="K450" s="221"/>
      <c r="L450" s="227"/>
      <c r="M450" s="228"/>
      <c r="N450" s="229"/>
      <c r="O450" s="229"/>
      <c r="P450" s="229"/>
      <c r="Q450" s="229"/>
      <c r="R450" s="229"/>
      <c r="S450" s="229"/>
      <c r="T450" s="230"/>
      <c r="AT450" s="231" t="s">
        <v>257</v>
      </c>
      <c r="AU450" s="231" t="s">
        <v>92</v>
      </c>
      <c r="AV450" s="12" t="s">
        <v>45</v>
      </c>
      <c r="AW450" s="12" t="s">
        <v>44</v>
      </c>
      <c r="AX450" s="12" t="s">
        <v>83</v>
      </c>
      <c r="AY450" s="231" t="s">
        <v>250</v>
      </c>
    </row>
    <row r="451" spans="2:65" s="12" customFormat="1">
      <c r="B451" s="220"/>
      <c r="C451" s="221"/>
      <c r="D451" s="222" t="s">
        <v>257</v>
      </c>
      <c r="E451" s="223" t="s">
        <v>81</v>
      </c>
      <c r="F451" s="224" t="s">
        <v>1489</v>
      </c>
      <c r="G451" s="221"/>
      <c r="H451" s="225" t="s">
        <v>81</v>
      </c>
      <c r="I451" s="226"/>
      <c r="J451" s="221"/>
      <c r="K451" s="221"/>
      <c r="L451" s="227"/>
      <c r="M451" s="228"/>
      <c r="N451" s="229"/>
      <c r="O451" s="229"/>
      <c r="P451" s="229"/>
      <c r="Q451" s="229"/>
      <c r="R451" s="229"/>
      <c r="S451" s="229"/>
      <c r="T451" s="230"/>
      <c r="AT451" s="231" t="s">
        <v>257</v>
      </c>
      <c r="AU451" s="231" t="s">
        <v>92</v>
      </c>
      <c r="AV451" s="12" t="s">
        <v>45</v>
      </c>
      <c r="AW451" s="12" t="s">
        <v>44</v>
      </c>
      <c r="AX451" s="12" t="s">
        <v>83</v>
      </c>
      <c r="AY451" s="231" t="s">
        <v>250</v>
      </c>
    </row>
    <row r="452" spans="2:65" s="13" customFormat="1">
      <c r="B452" s="232"/>
      <c r="C452" s="233"/>
      <c r="D452" s="256" t="s">
        <v>257</v>
      </c>
      <c r="E452" s="269" t="s">
        <v>81</v>
      </c>
      <c r="F452" s="270" t="s">
        <v>1490</v>
      </c>
      <c r="G452" s="233"/>
      <c r="H452" s="271">
        <v>0.23300000000000001</v>
      </c>
      <c r="I452" s="237"/>
      <c r="J452" s="233"/>
      <c r="K452" s="233"/>
      <c r="L452" s="238"/>
      <c r="M452" s="239"/>
      <c r="N452" s="240"/>
      <c r="O452" s="240"/>
      <c r="P452" s="240"/>
      <c r="Q452" s="240"/>
      <c r="R452" s="240"/>
      <c r="S452" s="240"/>
      <c r="T452" s="241"/>
      <c r="AT452" s="242" t="s">
        <v>257</v>
      </c>
      <c r="AU452" s="242" t="s">
        <v>92</v>
      </c>
      <c r="AV452" s="13" t="s">
        <v>92</v>
      </c>
      <c r="AW452" s="13" t="s">
        <v>44</v>
      </c>
      <c r="AX452" s="13" t="s">
        <v>45</v>
      </c>
      <c r="AY452" s="242" t="s">
        <v>250</v>
      </c>
    </row>
    <row r="453" spans="2:65" s="1" customFormat="1" ht="22.5" customHeight="1">
      <c r="B453" s="43"/>
      <c r="C453" s="208" t="s">
        <v>827</v>
      </c>
      <c r="D453" s="208" t="s">
        <v>252</v>
      </c>
      <c r="E453" s="209" t="s">
        <v>1491</v>
      </c>
      <c r="F453" s="210" t="s">
        <v>1492</v>
      </c>
      <c r="G453" s="211" t="s">
        <v>255</v>
      </c>
      <c r="H453" s="212">
        <v>0.23300000000000001</v>
      </c>
      <c r="I453" s="213"/>
      <c r="J453" s="214">
        <f>ROUND(I453*H453,2)</f>
        <v>0</v>
      </c>
      <c r="K453" s="210" t="s">
        <v>277</v>
      </c>
      <c r="L453" s="63"/>
      <c r="M453" s="215" t="s">
        <v>81</v>
      </c>
      <c r="N453" s="216" t="s">
        <v>53</v>
      </c>
      <c r="O453" s="44"/>
      <c r="P453" s="217">
        <f>O453*H453</f>
        <v>0</v>
      </c>
      <c r="Q453" s="217">
        <v>0</v>
      </c>
      <c r="R453" s="217">
        <f>Q453*H453</f>
        <v>0</v>
      </c>
      <c r="S453" s="217">
        <v>0</v>
      </c>
      <c r="T453" s="218">
        <f>S453*H453</f>
        <v>0</v>
      </c>
      <c r="AR453" s="25" t="s">
        <v>128</v>
      </c>
      <c r="AT453" s="25" t="s">
        <v>252</v>
      </c>
      <c r="AU453" s="25" t="s">
        <v>92</v>
      </c>
      <c r="AY453" s="25" t="s">
        <v>250</v>
      </c>
      <c r="BE453" s="219">
        <f>IF(N453="základní",J453,0)</f>
        <v>0</v>
      </c>
      <c r="BF453" s="219">
        <f>IF(N453="snížená",J453,0)</f>
        <v>0</v>
      </c>
      <c r="BG453" s="219">
        <f>IF(N453="zákl. přenesená",J453,0)</f>
        <v>0</v>
      </c>
      <c r="BH453" s="219">
        <f>IF(N453="sníž. přenesená",J453,0)</f>
        <v>0</v>
      </c>
      <c r="BI453" s="219">
        <f>IF(N453="nulová",J453,0)</f>
        <v>0</v>
      </c>
      <c r="BJ453" s="25" t="s">
        <v>45</v>
      </c>
      <c r="BK453" s="219">
        <f>ROUND(I453*H453,2)</f>
        <v>0</v>
      </c>
      <c r="BL453" s="25" t="s">
        <v>128</v>
      </c>
      <c r="BM453" s="25" t="s">
        <v>1493</v>
      </c>
    </row>
    <row r="454" spans="2:65" s="1" customFormat="1" ht="22.5" customHeight="1">
      <c r="B454" s="43"/>
      <c r="C454" s="208" t="s">
        <v>833</v>
      </c>
      <c r="D454" s="208" t="s">
        <v>252</v>
      </c>
      <c r="E454" s="209" t="s">
        <v>1494</v>
      </c>
      <c r="F454" s="210" t="s">
        <v>1495</v>
      </c>
      <c r="G454" s="211" t="s">
        <v>255</v>
      </c>
      <c r="H454" s="212">
        <v>50.646999999999998</v>
      </c>
      <c r="I454" s="213"/>
      <c r="J454" s="214">
        <f>ROUND(I454*H454,2)</f>
        <v>0</v>
      </c>
      <c r="K454" s="210" t="s">
        <v>81</v>
      </c>
      <c r="L454" s="63"/>
      <c r="M454" s="215" t="s">
        <v>81</v>
      </c>
      <c r="N454" s="216" t="s">
        <v>53</v>
      </c>
      <c r="O454" s="44"/>
      <c r="P454" s="217">
        <f>O454*H454</f>
        <v>0</v>
      </c>
      <c r="Q454" s="217">
        <v>0.372</v>
      </c>
      <c r="R454" s="217">
        <f>Q454*H454</f>
        <v>18.840684</v>
      </c>
      <c r="S454" s="217">
        <v>0</v>
      </c>
      <c r="T454" s="218">
        <f>S454*H454</f>
        <v>0</v>
      </c>
      <c r="AR454" s="25" t="s">
        <v>128</v>
      </c>
      <c r="AT454" s="25" t="s">
        <v>252</v>
      </c>
      <c r="AU454" s="25" t="s">
        <v>92</v>
      </c>
      <c r="AY454" s="25" t="s">
        <v>250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25" t="s">
        <v>45</v>
      </c>
      <c r="BK454" s="219">
        <f>ROUND(I454*H454,2)</f>
        <v>0</v>
      </c>
      <c r="BL454" s="25" t="s">
        <v>128</v>
      </c>
      <c r="BM454" s="25" t="s">
        <v>1496</v>
      </c>
    </row>
    <row r="455" spans="2:65" s="12" customFormat="1">
      <c r="B455" s="220"/>
      <c r="C455" s="221"/>
      <c r="D455" s="222" t="s">
        <v>257</v>
      </c>
      <c r="E455" s="223" t="s">
        <v>81</v>
      </c>
      <c r="F455" s="224" t="s">
        <v>1243</v>
      </c>
      <c r="G455" s="221"/>
      <c r="H455" s="225" t="s">
        <v>81</v>
      </c>
      <c r="I455" s="226"/>
      <c r="J455" s="221"/>
      <c r="K455" s="221"/>
      <c r="L455" s="227"/>
      <c r="M455" s="228"/>
      <c r="N455" s="229"/>
      <c r="O455" s="229"/>
      <c r="P455" s="229"/>
      <c r="Q455" s="229"/>
      <c r="R455" s="229"/>
      <c r="S455" s="229"/>
      <c r="T455" s="230"/>
      <c r="AT455" s="231" t="s">
        <v>257</v>
      </c>
      <c r="AU455" s="231" t="s">
        <v>92</v>
      </c>
      <c r="AV455" s="12" t="s">
        <v>45</v>
      </c>
      <c r="AW455" s="12" t="s">
        <v>44</v>
      </c>
      <c r="AX455" s="12" t="s">
        <v>83</v>
      </c>
      <c r="AY455" s="231" t="s">
        <v>250</v>
      </c>
    </row>
    <row r="456" spans="2:65" s="12" customFormat="1">
      <c r="B456" s="220"/>
      <c r="C456" s="221"/>
      <c r="D456" s="222" t="s">
        <v>257</v>
      </c>
      <c r="E456" s="223" t="s">
        <v>81</v>
      </c>
      <c r="F456" s="224" t="s">
        <v>1497</v>
      </c>
      <c r="G456" s="221"/>
      <c r="H456" s="225" t="s">
        <v>81</v>
      </c>
      <c r="I456" s="226"/>
      <c r="J456" s="221"/>
      <c r="K456" s="221"/>
      <c r="L456" s="227"/>
      <c r="M456" s="228"/>
      <c r="N456" s="229"/>
      <c r="O456" s="229"/>
      <c r="P456" s="229"/>
      <c r="Q456" s="229"/>
      <c r="R456" s="229"/>
      <c r="S456" s="229"/>
      <c r="T456" s="230"/>
      <c r="AT456" s="231" t="s">
        <v>257</v>
      </c>
      <c r="AU456" s="231" t="s">
        <v>92</v>
      </c>
      <c r="AV456" s="12" t="s">
        <v>45</v>
      </c>
      <c r="AW456" s="12" t="s">
        <v>44</v>
      </c>
      <c r="AX456" s="12" t="s">
        <v>83</v>
      </c>
      <c r="AY456" s="231" t="s">
        <v>250</v>
      </c>
    </row>
    <row r="457" spans="2:65" s="12" customFormat="1">
      <c r="B457" s="220"/>
      <c r="C457" s="221"/>
      <c r="D457" s="222" t="s">
        <v>257</v>
      </c>
      <c r="E457" s="223" t="s">
        <v>81</v>
      </c>
      <c r="F457" s="224" t="s">
        <v>1498</v>
      </c>
      <c r="G457" s="221"/>
      <c r="H457" s="225" t="s">
        <v>81</v>
      </c>
      <c r="I457" s="226"/>
      <c r="J457" s="221"/>
      <c r="K457" s="221"/>
      <c r="L457" s="227"/>
      <c r="M457" s="228"/>
      <c r="N457" s="229"/>
      <c r="O457" s="229"/>
      <c r="P457" s="229"/>
      <c r="Q457" s="229"/>
      <c r="R457" s="229"/>
      <c r="S457" s="229"/>
      <c r="T457" s="230"/>
      <c r="AT457" s="231" t="s">
        <v>257</v>
      </c>
      <c r="AU457" s="231" t="s">
        <v>92</v>
      </c>
      <c r="AV457" s="12" t="s">
        <v>45</v>
      </c>
      <c r="AW457" s="12" t="s">
        <v>44</v>
      </c>
      <c r="AX457" s="12" t="s">
        <v>83</v>
      </c>
      <c r="AY457" s="231" t="s">
        <v>250</v>
      </c>
    </row>
    <row r="458" spans="2:65" s="13" customFormat="1">
      <c r="B458" s="232"/>
      <c r="C458" s="233"/>
      <c r="D458" s="256" t="s">
        <v>257</v>
      </c>
      <c r="E458" s="269" t="s">
        <v>81</v>
      </c>
      <c r="F458" s="270" t="s">
        <v>1245</v>
      </c>
      <c r="G458" s="233"/>
      <c r="H458" s="271">
        <v>50.646999999999998</v>
      </c>
      <c r="I458" s="237"/>
      <c r="J458" s="233"/>
      <c r="K458" s="233"/>
      <c r="L458" s="238"/>
      <c r="M458" s="239"/>
      <c r="N458" s="240"/>
      <c r="O458" s="240"/>
      <c r="P458" s="240"/>
      <c r="Q458" s="240"/>
      <c r="R458" s="240"/>
      <c r="S458" s="240"/>
      <c r="T458" s="241"/>
      <c r="AT458" s="242" t="s">
        <v>257</v>
      </c>
      <c r="AU458" s="242" t="s">
        <v>92</v>
      </c>
      <c r="AV458" s="13" t="s">
        <v>92</v>
      </c>
      <c r="AW458" s="13" t="s">
        <v>44</v>
      </c>
      <c r="AX458" s="13" t="s">
        <v>45</v>
      </c>
      <c r="AY458" s="242" t="s">
        <v>250</v>
      </c>
    </row>
    <row r="459" spans="2:65" s="1" customFormat="1" ht="22.5" customHeight="1">
      <c r="B459" s="43"/>
      <c r="C459" s="208" t="s">
        <v>839</v>
      </c>
      <c r="D459" s="208" t="s">
        <v>252</v>
      </c>
      <c r="E459" s="209" t="s">
        <v>1499</v>
      </c>
      <c r="F459" s="210" t="s">
        <v>1500</v>
      </c>
      <c r="G459" s="211" t="s">
        <v>255</v>
      </c>
      <c r="H459" s="212">
        <v>0.48</v>
      </c>
      <c r="I459" s="213"/>
      <c r="J459" s="214">
        <f>ROUND(I459*H459,2)</f>
        <v>0</v>
      </c>
      <c r="K459" s="210" t="s">
        <v>277</v>
      </c>
      <c r="L459" s="63"/>
      <c r="M459" s="215" t="s">
        <v>81</v>
      </c>
      <c r="N459" s="216" t="s">
        <v>53</v>
      </c>
      <c r="O459" s="44"/>
      <c r="P459" s="217">
        <f>O459*H459</f>
        <v>0</v>
      </c>
      <c r="Q459" s="217">
        <v>2.6450000000000001E-2</v>
      </c>
      <c r="R459" s="217">
        <f>Q459*H459</f>
        <v>1.2696000000000001E-2</v>
      </c>
      <c r="S459" s="217">
        <v>0</v>
      </c>
      <c r="T459" s="218">
        <f>S459*H459</f>
        <v>0</v>
      </c>
      <c r="AR459" s="25" t="s">
        <v>128</v>
      </c>
      <c r="AT459" s="25" t="s">
        <v>252</v>
      </c>
      <c r="AU459" s="25" t="s">
        <v>92</v>
      </c>
      <c r="AY459" s="25" t="s">
        <v>250</v>
      </c>
      <c r="BE459" s="219">
        <f>IF(N459="základní",J459,0)</f>
        <v>0</v>
      </c>
      <c r="BF459" s="219">
        <f>IF(N459="snížená",J459,0)</f>
        <v>0</v>
      </c>
      <c r="BG459" s="219">
        <f>IF(N459="zákl. přenesená",J459,0)</f>
        <v>0</v>
      </c>
      <c r="BH459" s="219">
        <f>IF(N459="sníž. přenesená",J459,0)</f>
        <v>0</v>
      </c>
      <c r="BI459" s="219">
        <f>IF(N459="nulová",J459,0)</f>
        <v>0</v>
      </c>
      <c r="BJ459" s="25" t="s">
        <v>45</v>
      </c>
      <c r="BK459" s="219">
        <f>ROUND(I459*H459,2)</f>
        <v>0</v>
      </c>
      <c r="BL459" s="25" t="s">
        <v>128</v>
      </c>
      <c r="BM459" s="25" t="s">
        <v>1501</v>
      </c>
    </row>
    <row r="460" spans="2:65" s="12" customFormat="1">
      <c r="B460" s="220"/>
      <c r="C460" s="221"/>
      <c r="D460" s="222" t="s">
        <v>257</v>
      </c>
      <c r="E460" s="223" t="s">
        <v>81</v>
      </c>
      <c r="F460" s="224" t="s">
        <v>1502</v>
      </c>
      <c r="G460" s="221"/>
      <c r="H460" s="225" t="s">
        <v>81</v>
      </c>
      <c r="I460" s="226"/>
      <c r="J460" s="221"/>
      <c r="K460" s="221"/>
      <c r="L460" s="227"/>
      <c r="M460" s="228"/>
      <c r="N460" s="229"/>
      <c r="O460" s="229"/>
      <c r="P460" s="229"/>
      <c r="Q460" s="229"/>
      <c r="R460" s="229"/>
      <c r="S460" s="229"/>
      <c r="T460" s="230"/>
      <c r="AT460" s="231" t="s">
        <v>257</v>
      </c>
      <c r="AU460" s="231" t="s">
        <v>92</v>
      </c>
      <c r="AV460" s="12" t="s">
        <v>45</v>
      </c>
      <c r="AW460" s="12" t="s">
        <v>44</v>
      </c>
      <c r="AX460" s="12" t="s">
        <v>83</v>
      </c>
      <c r="AY460" s="231" t="s">
        <v>250</v>
      </c>
    </row>
    <row r="461" spans="2:65" s="12" customFormat="1">
      <c r="B461" s="220"/>
      <c r="C461" s="221"/>
      <c r="D461" s="222" t="s">
        <v>257</v>
      </c>
      <c r="E461" s="223" t="s">
        <v>81</v>
      </c>
      <c r="F461" s="224" t="s">
        <v>1503</v>
      </c>
      <c r="G461" s="221"/>
      <c r="H461" s="225" t="s">
        <v>81</v>
      </c>
      <c r="I461" s="226"/>
      <c r="J461" s="221"/>
      <c r="K461" s="221"/>
      <c r="L461" s="227"/>
      <c r="M461" s="228"/>
      <c r="N461" s="229"/>
      <c r="O461" s="229"/>
      <c r="P461" s="229"/>
      <c r="Q461" s="229"/>
      <c r="R461" s="229"/>
      <c r="S461" s="229"/>
      <c r="T461" s="230"/>
      <c r="AT461" s="231" t="s">
        <v>257</v>
      </c>
      <c r="AU461" s="231" t="s">
        <v>92</v>
      </c>
      <c r="AV461" s="12" t="s">
        <v>45</v>
      </c>
      <c r="AW461" s="12" t="s">
        <v>44</v>
      </c>
      <c r="AX461" s="12" t="s">
        <v>83</v>
      </c>
      <c r="AY461" s="231" t="s">
        <v>250</v>
      </c>
    </row>
    <row r="462" spans="2:65" s="12" customFormat="1">
      <c r="B462" s="220"/>
      <c r="C462" s="221"/>
      <c r="D462" s="222" t="s">
        <v>257</v>
      </c>
      <c r="E462" s="223" t="s">
        <v>81</v>
      </c>
      <c r="F462" s="224" t="s">
        <v>1504</v>
      </c>
      <c r="G462" s="221"/>
      <c r="H462" s="225" t="s">
        <v>81</v>
      </c>
      <c r="I462" s="226"/>
      <c r="J462" s="221"/>
      <c r="K462" s="221"/>
      <c r="L462" s="227"/>
      <c r="M462" s="228"/>
      <c r="N462" s="229"/>
      <c r="O462" s="229"/>
      <c r="P462" s="229"/>
      <c r="Q462" s="229"/>
      <c r="R462" s="229"/>
      <c r="S462" s="229"/>
      <c r="T462" s="230"/>
      <c r="AT462" s="231" t="s">
        <v>257</v>
      </c>
      <c r="AU462" s="231" t="s">
        <v>92</v>
      </c>
      <c r="AV462" s="12" t="s">
        <v>45</v>
      </c>
      <c r="AW462" s="12" t="s">
        <v>44</v>
      </c>
      <c r="AX462" s="12" t="s">
        <v>83</v>
      </c>
      <c r="AY462" s="231" t="s">
        <v>250</v>
      </c>
    </row>
    <row r="463" spans="2:65" s="12" customFormat="1">
      <c r="B463" s="220"/>
      <c r="C463" s="221"/>
      <c r="D463" s="222" t="s">
        <v>257</v>
      </c>
      <c r="E463" s="223" t="s">
        <v>81</v>
      </c>
      <c r="F463" s="224" t="s">
        <v>1505</v>
      </c>
      <c r="G463" s="221"/>
      <c r="H463" s="225" t="s">
        <v>81</v>
      </c>
      <c r="I463" s="226"/>
      <c r="J463" s="221"/>
      <c r="K463" s="221"/>
      <c r="L463" s="227"/>
      <c r="M463" s="228"/>
      <c r="N463" s="229"/>
      <c r="O463" s="229"/>
      <c r="P463" s="229"/>
      <c r="Q463" s="229"/>
      <c r="R463" s="229"/>
      <c r="S463" s="229"/>
      <c r="T463" s="230"/>
      <c r="AT463" s="231" t="s">
        <v>257</v>
      </c>
      <c r="AU463" s="231" t="s">
        <v>92</v>
      </c>
      <c r="AV463" s="12" t="s">
        <v>45</v>
      </c>
      <c r="AW463" s="12" t="s">
        <v>44</v>
      </c>
      <c r="AX463" s="12" t="s">
        <v>83</v>
      </c>
      <c r="AY463" s="231" t="s">
        <v>250</v>
      </c>
    </row>
    <row r="464" spans="2:65" s="13" customFormat="1">
      <c r="B464" s="232"/>
      <c r="C464" s="233"/>
      <c r="D464" s="256" t="s">
        <v>257</v>
      </c>
      <c r="E464" s="269" t="s">
        <v>81</v>
      </c>
      <c r="F464" s="270" t="s">
        <v>1506</v>
      </c>
      <c r="G464" s="233"/>
      <c r="H464" s="271">
        <v>0.48</v>
      </c>
      <c r="I464" s="237"/>
      <c r="J464" s="233"/>
      <c r="K464" s="233"/>
      <c r="L464" s="238"/>
      <c r="M464" s="239"/>
      <c r="N464" s="240"/>
      <c r="O464" s="240"/>
      <c r="P464" s="240"/>
      <c r="Q464" s="240"/>
      <c r="R464" s="240"/>
      <c r="S464" s="240"/>
      <c r="T464" s="241"/>
      <c r="AT464" s="242" t="s">
        <v>257</v>
      </c>
      <c r="AU464" s="242" t="s">
        <v>92</v>
      </c>
      <c r="AV464" s="13" t="s">
        <v>92</v>
      </c>
      <c r="AW464" s="13" t="s">
        <v>44</v>
      </c>
      <c r="AX464" s="13" t="s">
        <v>45</v>
      </c>
      <c r="AY464" s="242" t="s">
        <v>250</v>
      </c>
    </row>
    <row r="465" spans="2:65" s="1" customFormat="1" ht="22.5" customHeight="1">
      <c r="B465" s="43"/>
      <c r="C465" s="208" t="s">
        <v>844</v>
      </c>
      <c r="D465" s="208" t="s">
        <v>252</v>
      </c>
      <c r="E465" s="209" t="s">
        <v>1507</v>
      </c>
      <c r="F465" s="210" t="s">
        <v>1508</v>
      </c>
      <c r="G465" s="211" t="s">
        <v>276</v>
      </c>
      <c r="H465" s="212">
        <v>4.7759999999999998</v>
      </c>
      <c r="I465" s="213"/>
      <c r="J465" s="214">
        <f>ROUND(I465*H465,2)</f>
        <v>0</v>
      </c>
      <c r="K465" s="210" t="s">
        <v>277</v>
      </c>
      <c r="L465" s="63"/>
      <c r="M465" s="215" t="s">
        <v>81</v>
      </c>
      <c r="N465" s="216" t="s">
        <v>53</v>
      </c>
      <c r="O465" s="44"/>
      <c r="P465" s="217">
        <f>O465*H465</f>
        <v>0</v>
      </c>
      <c r="Q465" s="217">
        <v>0</v>
      </c>
      <c r="R465" s="217">
        <f>Q465*H465</f>
        <v>0</v>
      </c>
      <c r="S465" s="217">
        <v>0</v>
      </c>
      <c r="T465" s="218">
        <f>S465*H465</f>
        <v>0</v>
      </c>
      <c r="AR465" s="25" t="s">
        <v>128</v>
      </c>
      <c r="AT465" s="25" t="s">
        <v>252</v>
      </c>
      <c r="AU465" s="25" t="s">
        <v>92</v>
      </c>
      <c r="AY465" s="25" t="s">
        <v>250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5" t="s">
        <v>45</v>
      </c>
      <c r="BK465" s="219">
        <f>ROUND(I465*H465,2)</f>
        <v>0</v>
      </c>
      <c r="BL465" s="25" t="s">
        <v>128</v>
      </c>
      <c r="BM465" s="25" t="s">
        <v>1509</v>
      </c>
    </row>
    <row r="466" spans="2:65" s="12" customFormat="1">
      <c r="B466" s="220"/>
      <c r="C466" s="221"/>
      <c r="D466" s="222" t="s">
        <v>257</v>
      </c>
      <c r="E466" s="223" t="s">
        <v>81</v>
      </c>
      <c r="F466" s="224" t="s">
        <v>1314</v>
      </c>
      <c r="G466" s="221"/>
      <c r="H466" s="225" t="s">
        <v>81</v>
      </c>
      <c r="I466" s="226"/>
      <c r="J466" s="221"/>
      <c r="K466" s="221"/>
      <c r="L466" s="227"/>
      <c r="M466" s="228"/>
      <c r="N466" s="229"/>
      <c r="O466" s="229"/>
      <c r="P466" s="229"/>
      <c r="Q466" s="229"/>
      <c r="R466" s="229"/>
      <c r="S466" s="229"/>
      <c r="T466" s="230"/>
      <c r="AT466" s="231" t="s">
        <v>257</v>
      </c>
      <c r="AU466" s="231" t="s">
        <v>92</v>
      </c>
      <c r="AV466" s="12" t="s">
        <v>45</v>
      </c>
      <c r="AW466" s="12" t="s">
        <v>44</v>
      </c>
      <c r="AX466" s="12" t="s">
        <v>83</v>
      </c>
      <c r="AY466" s="231" t="s">
        <v>250</v>
      </c>
    </row>
    <row r="467" spans="2:65" s="12" customFormat="1">
      <c r="B467" s="220"/>
      <c r="C467" s="221"/>
      <c r="D467" s="222" t="s">
        <v>257</v>
      </c>
      <c r="E467" s="223" t="s">
        <v>81</v>
      </c>
      <c r="F467" s="224" t="s">
        <v>1510</v>
      </c>
      <c r="G467" s="221"/>
      <c r="H467" s="225" t="s">
        <v>81</v>
      </c>
      <c r="I467" s="226"/>
      <c r="J467" s="221"/>
      <c r="K467" s="221"/>
      <c r="L467" s="227"/>
      <c r="M467" s="228"/>
      <c r="N467" s="229"/>
      <c r="O467" s="229"/>
      <c r="P467" s="229"/>
      <c r="Q467" s="229"/>
      <c r="R467" s="229"/>
      <c r="S467" s="229"/>
      <c r="T467" s="230"/>
      <c r="AT467" s="231" t="s">
        <v>257</v>
      </c>
      <c r="AU467" s="231" t="s">
        <v>92</v>
      </c>
      <c r="AV467" s="12" t="s">
        <v>45</v>
      </c>
      <c r="AW467" s="12" t="s">
        <v>44</v>
      </c>
      <c r="AX467" s="12" t="s">
        <v>83</v>
      </c>
      <c r="AY467" s="231" t="s">
        <v>250</v>
      </c>
    </row>
    <row r="468" spans="2:65" s="13" customFormat="1">
      <c r="B468" s="232"/>
      <c r="C468" s="233"/>
      <c r="D468" s="222" t="s">
        <v>257</v>
      </c>
      <c r="E468" s="234" t="s">
        <v>81</v>
      </c>
      <c r="F468" s="235" t="s">
        <v>1511</v>
      </c>
      <c r="G468" s="233"/>
      <c r="H468" s="236">
        <v>3.8820000000000001</v>
      </c>
      <c r="I468" s="237"/>
      <c r="J468" s="233"/>
      <c r="K468" s="233"/>
      <c r="L468" s="238"/>
      <c r="M468" s="239"/>
      <c r="N468" s="240"/>
      <c r="O468" s="240"/>
      <c r="P468" s="240"/>
      <c r="Q468" s="240"/>
      <c r="R468" s="240"/>
      <c r="S468" s="240"/>
      <c r="T468" s="241"/>
      <c r="AT468" s="242" t="s">
        <v>257</v>
      </c>
      <c r="AU468" s="242" t="s">
        <v>92</v>
      </c>
      <c r="AV468" s="13" t="s">
        <v>92</v>
      </c>
      <c r="AW468" s="13" t="s">
        <v>44</v>
      </c>
      <c r="AX468" s="13" t="s">
        <v>83</v>
      </c>
      <c r="AY468" s="242" t="s">
        <v>250</v>
      </c>
    </row>
    <row r="469" spans="2:65" s="12" customFormat="1">
      <c r="B469" s="220"/>
      <c r="C469" s="221"/>
      <c r="D469" s="222" t="s">
        <v>257</v>
      </c>
      <c r="E469" s="223" t="s">
        <v>81</v>
      </c>
      <c r="F469" s="224" t="s">
        <v>1512</v>
      </c>
      <c r="G469" s="221"/>
      <c r="H469" s="225" t="s">
        <v>81</v>
      </c>
      <c r="I469" s="226"/>
      <c r="J469" s="221"/>
      <c r="K469" s="221"/>
      <c r="L469" s="227"/>
      <c r="M469" s="228"/>
      <c r="N469" s="229"/>
      <c r="O469" s="229"/>
      <c r="P469" s="229"/>
      <c r="Q469" s="229"/>
      <c r="R469" s="229"/>
      <c r="S469" s="229"/>
      <c r="T469" s="230"/>
      <c r="AT469" s="231" t="s">
        <v>257</v>
      </c>
      <c r="AU469" s="231" t="s">
        <v>92</v>
      </c>
      <c r="AV469" s="12" t="s">
        <v>45</v>
      </c>
      <c r="AW469" s="12" t="s">
        <v>44</v>
      </c>
      <c r="AX469" s="12" t="s">
        <v>83</v>
      </c>
      <c r="AY469" s="231" t="s">
        <v>250</v>
      </c>
    </row>
    <row r="470" spans="2:65" s="12" customFormat="1">
      <c r="B470" s="220"/>
      <c r="C470" s="221"/>
      <c r="D470" s="222" t="s">
        <v>257</v>
      </c>
      <c r="E470" s="223" t="s">
        <v>81</v>
      </c>
      <c r="F470" s="224" t="s">
        <v>1513</v>
      </c>
      <c r="G470" s="221"/>
      <c r="H470" s="225" t="s">
        <v>81</v>
      </c>
      <c r="I470" s="226"/>
      <c r="J470" s="221"/>
      <c r="K470" s="221"/>
      <c r="L470" s="227"/>
      <c r="M470" s="228"/>
      <c r="N470" s="229"/>
      <c r="O470" s="229"/>
      <c r="P470" s="229"/>
      <c r="Q470" s="229"/>
      <c r="R470" s="229"/>
      <c r="S470" s="229"/>
      <c r="T470" s="230"/>
      <c r="AT470" s="231" t="s">
        <v>257</v>
      </c>
      <c r="AU470" s="231" t="s">
        <v>92</v>
      </c>
      <c r="AV470" s="12" t="s">
        <v>45</v>
      </c>
      <c r="AW470" s="12" t="s">
        <v>44</v>
      </c>
      <c r="AX470" s="12" t="s">
        <v>83</v>
      </c>
      <c r="AY470" s="231" t="s">
        <v>250</v>
      </c>
    </row>
    <row r="471" spans="2:65" s="13" customFormat="1">
      <c r="B471" s="232"/>
      <c r="C471" s="233"/>
      <c r="D471" s="222" t="s">
        <v>257</v>
      </c>
      <c r="E471" s="234" t="s">
        <v>81</v>
      </c>
      <c r="F471" s="235" t="s">
        <v>1514</v>
      </c>
      <c r="G471" s="233"/>
      <c r="H471" s="236">
        <v>0.89400000000000002</v>
      </c>
      <c r="I471" s="237"/>
      <c r="J471" s="233"/>
      <c r="K471" s="233"/>
      <c r="L471" s="238"/>
      <c r="M471" s="239"/>
      <c r="N471" s="240"/>
      <c r="O471" s="240"/>
      <c r="P471" s="240"/>
      <c r="Q471" s="240"/>
      <c r="R471" s="240"/>
      <c r="S471" s="240"/>
      <c r="T471" s="241"/>
      <c r="AT471" s="242" t="s">
        <v>257</v>
      </c>
      <c r="AU471" s="242" t="s">
        <v>92</v>
      </c>
      <c r="AV471" s="13" t="s">
        <v>92</v>
      </c>
      <c r="AW471" s="13" t="s">
        <v>44</v>
      </c>
      <c r="AX471" s="13" t="s">
        <v>83</v>
      </c>
      <c r="AY471" s="242" t="s">
        <v>250</v>
      </c>
    </row>
    <row r="472" spans="2:65" s="15" customFormat="1">
      <c r="B472" s="254"/>
      <c r="C472" s="255"/>
      <c r="D472" s="256" t="s">
        <v>257</v>
      </c>
      <c r="E472" s="257" t="s">
        <v>81</v>
      </c>
      <c r="F472" s="258" t="s">
        <v>273</v>
      </c>
      <c r="G472" s="255"/>
      <c r="H472" s="259">
        <v>4.7759999999999998</v>
      </c>
      <c r="I472" s="260"/>
      <c r="J472" s="255"/>
      <c r="K472" s="255"/>
      <c r="L472" s="261"/>
      <c r="M472" s="262"/>
      <c r="N472" s="263"/>
      <c r="O472" s="263"/>
      <c r="P472" s="263"/>
      <c r="Q472" s="263"/>
      <c r="R472" s="263"/>
      <c r="S472" s="263"/>
      <c r="T472" s="264"/>
      <c r="AT472" s="265" t="s">
        <v>257</v>
      </c>
      <c r="AU472" s="265" t="s">
        <v>92</v>
      </c>
      <c r="AV472" s="15" t="s">
        <v>128</v>
      </c>
      <c r="AW472" s="15" t="s">
        <v>44</v>
      </c>
      <c r="AX472" s="15" t="s">
        <v>45</v>
      </c>
      <c r="AY472" s="265" t="s">
        <v>250</v>
      </c>
    </row>
    <row r="473" spans="2:65" s="1" customFormat="1" ht="22.5" customHeight="1">
      <c r="B473" s="43"/>
      <c r="C473" s="208" t="s">
        <v>849</v>
      </c>
      <c r="D473" s="208" t="s">
        <v>252</v>
      </c>
      <c r="E473" s="209" t="s">
        <v>1515</v>
      </c>
      <c r="F473" s="210" t="s">
        <v>1516</v>
      </c>
      <c r="G473" s="211" t="s">
        <v>276</v>
      </c>
      <c r="H473" s="212">
        <v>5.468</v>
      </c>
      <c r="I473" s="213"/>
      <c r="J473" s="214">
        <f>ROUND(I473*H473,2)</f>
        <v>0</v>
      </c>
      <c r="K473" s="210" t="s">
        <v>277</v>
      </c>
      <c r="L473" s="63"/>
      <c r="M473" s="215" t="s">
        <v>81</v>
      </c>
      <c r="N473" s="216" t="s">
        <v>53</v>
      </c>
      <c r="O473" s="44"/>
      <c r="P473" s="217">
        <f>O473*H473</f>
        <v>0</v>
      </c>
      <c r="Q473" s="217">
        <v>0</v>
      </c>
      <c r="R473" s="217">
        <f>Q473*H473</f>
        <v>0</v>
      </c>
      <c r="S473" s="217">
        <v>0</v>
      </c>
      <c r="T473" s="218">
        <f>S473*H473</f>
        <v>0</v>
      </c>
      <c r="AR473" s="25" t="s">
        <v>128</v>
      </c>
      <c r="AT473" s="25" t="s">
        <v>252</v>
      </c>
      <c r="AU473" s="25" t="s">
        <v>92</v>
      </c>
      <c r="AY473" s="25" t="s">
        <v>250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5" t="s">
        <v>45</v>
      </c>
      <c r="BK473" s="219">
        <f>ROUND(I473*H473,2)</f>
        <v>0</v>
      </c>
      <c r="BL473" s="25" t="s">
        <v>128</v>
      </c>
      <c r="BM473" s="25" t="s">
        <v>1517</v>
      </c>
    </row>
    <row r="474" spans="2:65" s="12" customFormat="1">
      <c r="B474" s="220"/>
      <c r="C474" s="221"/>
      <c r="D474" s="222" t="s">
        <v>257</v>
      </c>
      <c r="E474" s="223" t="s">
        <v>81</v>
      </c>
      <c r="F474" s="224" t="s">
        <v>1518</v>
      </c>
      <c r="G474" s="221"/>
      <c r="H474" s="225" t="s">
        <v>81</v>
      </c>
      <c r="I474" s="226"/>
      <c r="J474" s="221"/>
      <c r="K474" s="221"/>
      <c r="L474" s="227"/>
      <c r="M474" s="228"/>
      <c r="N474" s="229"/>
      <c r="O474" s="229"/>
      <c r="P474" s="229"/>
      <c r="Q474" s="229"/>
      <c r="R474" s="229"/>
      <c r="S474" s="229"/>
      <c r="T474" s="230"/>
      <c r="AT474" s="231" t="s">
        <v>257</v>
      </c>
      <c r="AU474" s="231" t="s">
        <v>92</v>
      </c>
      <c r="AV474" s="12" t="s">
        <v>45</v>
      </c>
      <c r="AW474" s="12" t="s">
        <v>44</v>
      </c>
      <c r="AX474" s="12" t="s">
        <v>83</v>
      </c>
      <c r="AY474" s="231" t="s">
        <v>250</v>
      </c>
    </row>
    <row r="475" spans="2:65" s="14" customFormat="1">
      <c r="B475" s="243"/>
      <c r="C475" s="244"/>
      <c r="D475" s="222" t="s">
        <v>257</v>
      </c>
      <c r="E475" s="245" t="s">
        <v>81</v>
      </c>
      <c r="F475" s="246" t="s">
        <v>272</v>
      </c>
      <c r="G475" s="244"/>
      <c r="H475" s="247">
        <v>0</v>
      </c>
      <c r="I475" s="248"/>
      <c r="J475" s="244"/>
      <c r="K475" s="244"/>
      <c r="L475" s="249"/>
      <c r="M475" s="250"/>
      <c r="N475" s="251"/>
      <c r="O475" s="251"/>
      <c r="P475" s="251"/>
      <c r="Q475" s="251"/>
      <c r="R475" s="251"/>
      <c r="S475" s="251"/>
      <c r="T475" s="252"/>
      <c r="AT475" s="253" t="s">
        <v>257</v>
      </c>
      <c r="AU475" s="253" t="s">
        <v>92</v>
      </c>
      <c r="AV475" s="14" t="s">
        <v>100</v>
      </c>
      <c r="AW475" s="14" t="s">
        <v>44</v>
      </c>
      <c r="AX475" s="14" t="s">
        <v>83</v>
      </c>
      <c r="AY475" s="253" t="s">
        <v>250</v>
      </c>
    </row>
    <row r="476" spans="2:65" s="12" customFormat="1">
      <c r="B476" s="220"/>
      <c r="C476" s="221"/>
      <c r="D476" s="222" t="s">
        <v>257</v>
      </c>
      <c r="E476" s="223" t="s">
        <v>81</v>
      </c>
      <c r="F476" s="224" t="s">
        <v>1519</v>
      </c>
      <c r="G476" s="221"/>
      <c r="H476" s="225" t="s">
        <v>81</v>
      </c>
      <c r="I476" s="226"/>
      <c r="J476" s="221"/>
      <c r="K476" s="221"/>
      <c r="L476" s="227"/>
      <c r="M476" s="228"/>
      <c r="N476" s="229"/>
      <c r="O476" s="229"/>
      <c r="P476" s="229"/>
      <c r="Q476" s="229"/>
      <c r="R476" s="229"/>
      <c r="S476" s="229"/>
      <c r="T476" s="230"/>
      <c r="AT476" s="231" t="s">
        <v>257</v>
      </c>
      <c r="AU476" s="231" t="s">
        <v>92</v>
      </c>
      <c r="AV476" s="12" t="s">
        <v>45</v>
      </c>
      <c r="AW476" s="12" t="s">
        <v>44</v>
      </c>
      <c r="AX476" s="12" t="s">
        <v>83</v>
      </c>
      <c r="AY476" s="231" t="s">
        <v>250</v>
      </c>
    </row>
    <row r="477" spans="2:65" s="12" customFormat="1">
      <c r="B477" s="220"/>
      <c r="C477" s="221"/>
      <c r="D477" s="222" t="s">
        <v>257</v>
      </c>
      <c r="E477" s="223" t="s">
        <v>81</v>
      </c>
      <c r="F477" s="224" t="s">
        <v>1520</v>
      </c>
      <c r="G477" s="221"/>
      <c r="H477" s="225" t="s">
        <v>81</v>
      </c>
      <c r="I477" s="226"/>
      <c r="J477" s="221"/>
      <c r="K477" s="221"/>
      <c r="L477" s="227"/>
      <c r="M477" s="228"/>
      <c r="N477" s="229"/>
      <c r="O477" s="229"/>
      <c r="P477" s="229"/>
      <c r="Q477" s="229"/>
      <c r="R477" s="229"/>
      <c r="S477" s="229"/>
      <c r="T477" s="230"/>
      <c r="AT477" s="231" t="s">
        <v>257</v>
      </c>
      <c r="AU477" s="231" t="s">
        <v>92</v>
      </c>
      <c r="AV477" s="12" t="s">
        <v>45</v>
      </c>
      <c r="AW477" s="12" t="s">
        <v>44</v>
      </c>
      <c r="AX477" s="12" t="s">
        <v>83</v>
      </c>
      <c r="AY477" s="231" t="s">
        <v>250</v>
      </c>
    </row>
    <row r="478" spans="2:65" s="12" customFormat="1">
      <c r="B478" s="220"/>
      <c r="C478" s="221"/>
      <c r="D478" s="222" t="s">
        <v>257</v>
      </c>
      <c r="E478" s="223" t="s">
        <v>81</v>
      </c>
      <c r="F478" s="224" t="s">
        <v>1521</v>
      </c>
      <c r="G478" s="221"/>
      <c r="H478" s="225" t="s">
        <v>81</v>
      </c>
      <c r="I478" s="226"/>
      <c r="J478" s="221"/>
      <c r="K478" s="221"/>
      <c r="L478" s="227"/>
      <c r="M478" s="228"/>
      <c r="N478" s="229"/>
      <c r="O478" s="229"/>
      <c r="P478" s="229"/>
      <c r="Q478" s="229"/>
      <c r="R478" s="229"/>
      <c r="S478" s="229"/>
      <c r="T478" s="230"/>
      <c r="AT478" s="231" t="s">
        <v>257</v>
      </c>
      <c r="AU478" s="231" t="s">
        <v>92</v>
      </c>
      <c r="AV478" s="12" t="s">
        <v>45</v>
      </c>
      <c r="AW478" s="12" t="s">
        <v>44</v>
      </c>
      <c r="AX478" s="12" t="s">
        <v>83</v>
      </c>
      <c r="AY478" s="231" t="s">
        <v>250</v>
      </c>
    </row>
    <row r="479" spans="2:65" s="13" customFormat="1">
      <c r="B479" s="232"/>
      <c r="C479" s="233"/>
      <c r="D479" s="256" t="s">
        <v>257</v>
      </c>
      <c r="E479" s="269" t="s">
        <v>81</v>
      </c>
      <c r="F479" s="270" t="s">
        <v>1522</v>
      </c>
      <c r="G479" s="233"/>
      <c r="H479" s="271">
        <v>5.468</v>
      </c>
      <c r="I479" s="237"/>
      <c r="J479" s="233"/>
      <c r="K479" s="233"/>
      <c r="L479" s="238"/>
      <c r="M479" s="239"/>
      <c r="N479" s="240"/>
      <c r="O479" s="240"/>
      <c r="P479" s="240"/>
      <c r="Q479" s="240"/>
      <c r="R479" s="240"/>
      <c r="S479" s="240"/>
      <c r="T479" s="241"/>
      <c r="AT479" s="242" t="s">
        <v>257</v>
      </c>
      <c r="AU479" s="242" t="s">
        <v>92</v>
      </c>
      <c r="AV479" s="13" t="s">
        <v>92</v>
      </c>
      <c r="AW479" s="13" t="s">
        <v>44</v>
      </c>
      <c r="AX479" s="13" t="s">
        <v>45</v>
      </c>
      <c r="AY479" s="242" t="s">
        <v>250</v>
      </c>
    </row>
    <row r="480" spans="2:65" s="1" customFormat="1" ht="22.5" customHeight="1">
      <c r="B480" s="43"/>
      <c r="C480" s="208" t="s">
        <v>174</v>
      </c>
      <c r="D480" s="208" t="s">
        <v>252</v>
      </c>
      <c r="E480" s="209" t="s">
        <v>1523</v>
      </c>
      <c r="F480" s="210" t="s">
        <v>1524</v>
      </c>
      <c r="G480" s="211" t="s">
        <v>255</v>
      </c>
      <c r="H480" s="212">
        <v>5.1639999999999997</v>
      </c>
      <c r="I480" s="213"/>
      <c r="J480" s="214">
        <f>ROUND(I480*H480,2)</f>
        <v>0</v>
      </c>
      <c r="K480" s="210" t="s">
        <v>277</v>
      </c>
      <c r="L480" s="63"/>
      <c r="M480" s="215" t="s">
        <v>81</v>
      </c>
      <c r="N480" s="216" t="s">
        <v>53</v>
      </c>
      <c r="O480" s="44"/>
      <c r="P480" s="217">
        <f>O480*H480</f>
        <v>0</v>
      </c>
      <c r="Q480" s="217">
        <v>6.3200000000000001E-3</v>
      </c>
      <c r="R480" s="217">
        <f>Q480*H480</f>
        <v>3.2636479999999995E-2</v>
      </c>
      <c r="S480" s="217">
        <v>0</v>
      </c>
      <c r="T480" s="218">
        <f>S480*H480</f>
        <v>0</v>
      </c>
      <c r="AR480" s="25" t="s">
        <v>128</v>
      </c>
      <c r="AT480" s="25" t="s">
        <v>252</v>
      </c>
      <c r="AU480" s="25" t="s">
        <v>92</v>
      </c>
      <c r="AY480" s="25" t="s">
        <v>250</v>
      </c>
      <c r="BE480" s="219">
        <f>IF(N480="základní",J480,0)</f>
        <v>0</v>
      </c>
      <c r="BF480" s="219">
        <f>IF(N480="snížená",J480,0)</f>
        <v>0</v>
      </c>
      <c r="BG480" s="219">
        <f>IF(N480="zákl. přenesená",J480,0)</f>
        <v>0</v>
      </c>
      <c r="BH480" s="219">
        <f>IF(N480="sníž. přenesená",J480,0)</f>
        <v>0</v>
      </c>
      <c r="BI480" s="219">
        <f>IF(N480="nulová",J480,0)</f>
        <v>0</v>
      </c>
      <c r="BJ480" s="25" t="s">
        <v>45</v>
      </c>
      <c r="BK480" s="219">
        <f>ROUND(I480*H480,2)</f>
        <v>0</v>
      </c>
      <c r="BL480" s="25" t="s">
        <v>128</v>
      </c>
      <c r="BM480" s="25" t="s">
        <v>1525</v>
      </c>
    </row>
    <row r="481" spans="2:65" s="12" customFormat="1">
      <c r="B481" s="220"/>
      <c r="C481" s="221"/>
      <c r="D481" s="222" t="s">
        <v>257</v>
      </c>
      <c r="E481" s="223" t="s">
        <v>81</v>
      </c>
      <c r="F481" s="224" t="s">
        <v>1314</v>
      </c>
      <c r="G481" s="221"/>
      <c r="H481" s="225" t="s">
        <v>81</v>
      </c>
      <c r="I481" s="226"/>
      <c r="J481" s="221"/>
      <c r="K481" s="221"/>
      <c r="L481" s="227"/>
      <c r="M481" s="228"/>
      <c r="N481" s="229"/>
      <c r="O481" s="229"/>
      <c r="P481" s="229"/>
      <c r="Q481" s="229"/>
      <c r="R481" s="229"/>
      <c r="S481" s="229"/>
      <c r="T481" s="230"/>
      <c r="AT481" s="231" t="s">
        <v>257</v>
      </c>
      <c r="AU481" s="231" t="s">
        <v>92</v>
      </c>
      <c r="AV481" s="12" t="s">
        <v>45</v>
      </c>
      <c r="AW481" s="12" t="s">
        <v>44</v>
      </c>
      <c r="AX481" s="12" t="s">
        <v>83</v>
      </c>
      <c r="AY481" s="231" t="s">
        <v>250</v>
      </c>
    </row>
    <row r="482" spans="2:65" s="12" customFormat="1">
      <c r="B482" s="220"/>
      <c r="C482" s="221"/>
      <c r="D482" s="222" t="s">
        <v>257</v>
      </c>
      <c r="E482" s="223" t="s">
        <v>81</v>
      </c>
      <c r="F482" s="224" t="s">
        <v>1526</v>
      </c>
      <c r="G482" s="221"/>
      <c r="H482" s="225" t="s">
        <v>81</v>
      </c>
      <c r="I482" s="226"/>
      <c r="J482" s="221"/>
      <c r="K482" s="221"/>
      <c r="L482" s="227"/>
      <c r="M482" s="228"/>
      <c r="N482" s="229"/>
      <c r="O482" s="229"/>
      <c r="P482" s="229"/>
      <c r="Q482" s="229"/>
      <c r="R482" s="229"/>
      <c r="S482" s="229"/>
      <c r="T482" s="230"/>
      <c r="AT482" s="231" t="s">
        <v>257</v>
      </c>
      <c r="AU482" s="231" t="s">
        <v>92</v>
      </c>
      <c r="AV482" s="12" t="s">
        <v>45</v>
      </c>
      <c r="AW482" s="12" t="s">
        <v>44</v>
      </c>
      <c r="AX482" s="12" t="s">
        <v>83</v>
      </c>
      <c r="AY482" s="231" t="s">
        <v>250</v>
      </c>
    </row>
    <row r="483" spans="2:65" s="12" customFormat="1">
      <c r="B483" s="220"/>
      <c r="C483" s="221"/>
      <c r="D483" s="222" t="s">
        <v>257</v>
      </c>
      <c r="E483" s="223" t="s">
        <v>81</v>
      </c>
      <c r="F483" s="224" t="s">
        <v>1527</v>
      </c>
      <c r="G483" s="221"/>
      <c r="H483" s="225" t="s">
        <v>81</v>
      </c>
      <c r="I483" s="226"/>
      <c r="J483" s="221"/>
      <c r="K483" s="221"/>
      <c r="L483" s="227"/>
      <c r="M483" s="228"/>
      <c r="N483" s="229"/>
      <c r="O483" s="229"/>
      <c r="P483" s="229"/>
      <c r="Q483" s="229"/>
      <c r="R483" s="229"/>
      <c r="S483" s="229"/>
      <c r="T483" s="230"/>
      <c r="AT483" s="231" t="s">
        <v>257</v>
      </c>
      <c r="AU483" s="231" t="s">
        <v>92</v>
      </c>
      <c r="AV483" s="12" t="s">
        <v>45</v>
      </c>
      <c r="AW483" s="12" t="s">
        <v>44</v>
      </c>
      <c r="AX483" s="12" t="s">
        <v>83</v>
      </c>
      <c r="AY483" s="231" t="s">
        <v>250</v>
      </c>
    </row>
    <row r="484" spans="2:65" s="13" customFormat="1">
      <c r="B484" s="232"/>
      <c r="C484" s="233"/>
      <c r="D484" s="222" t="s">
        <v>257</v>
      </c>
      <c r="E484" s="234" t="s">
        <v>81</v>
      </c>
      <c r="F484" s="235" t="s">
        <v>83</v>
      </c>
      <c r="G484" s="233"/>
      <c r="H484" s="236">
        <v>0</v>
      </c>
      <c r="I484" s="237"/>
      <c r="J484" s="233"/>
      <c r="K484" s="233"/>
      <c r="L484" s="238"/>
      <c r="M484" s="239"/>
      <c r="N484" s="240"/>
      <c r="O484" s="240"/>
      <c r="P484" s="240"/>
      <c r="Q484" s="240"/>
      <c r="R484" s="240"/>
      <c r="S484" s="240"/>
      <c r="T484" s="241"/>
      <c r="AT484" s="242" t="s">
        <v>257</v>
      </c>
      <c r="AU484" s="242" t="s">
        <v>92</v>
      </c>
      <c r="AV484" s="13" t="s">
        <v>92</v>
      </c>
      <c r="AW484" s="13" t="s">
        <v>44</v>
      </c>
      <c r="AX484" s="13" t="s">
        <v>83</v>
      </c>
      <c r="AY484" s="242" t="s">
        <v>250</v>
      </c>
    </row>
    <row r="485" spans="2:65" s="14" customFormat="1">
      <c r="B485" s="243"/>
      <c r="C485" s="244"/>
      <c r="D485" s="222" t="s">
        <v>257</v>
      </c>
      <c r="E485" s="245" t="s">
        <v>81</v>
      </c>
      <c r="F485" s="246" t="s">
        <v>272</v>
      </c>
      <c r="G485" s="244"/>
      <c r="H485" s="247">
        <v>0</v>
      </c>
      <c r="I485" s="248"/>
      <c r="J485" s="244"/>
      <c r="K485" s="244"/>
      <c r="L485" s="249"/>
      <c r="M485" s="250"/>
      <c r="N485" s="251"/>
      <c r="O485" s="251"/>
      <c r="P485" s="251"/>
      <c r="Q485" s="251"/>
      <c r="R485" s="251"/>
      <c r="S485" s="251"/>
      <c r="T485" s="252"/>
      <c r="AT485" s="253" t="s">
        <v>257</v>
      </c>
      <c r="AU485" s="253" t="s">
        <v>92</v>
      </c>
      <c r="AV485" s="14" t="s">
        <v>100</v>
      </c>
      <c r="AW485" s="14" t="s">
        <v>44</v>
      </c>
      <c r="AX485" s="14" t="s">
        <v>83</v>
      </c>
      <c r="AY485" s="253" t="s">
        <v>250</v>
      </c>
    </row>
    <row r="486" spans="2:65" s="12" customFormat="1">
      <c r="B486" s="220"/>
      <c r="C486" s="221"/>
      <c r="D486" s="222" t="s">
        <v>257</v>
      </c>
      <c r="E486" s="223" t="s">
        <v>81</v>
      </c>
      <c r="F486" s="224" t="s">
        <v>1512</v>
      </c>
      <c r="G486" s="221"/>
      <c r="H486" s="225" t="s">
        <v>81</v>
      </c>
      <c r="I486" s="226"/>
      <c r="J486" s="221"/>
      <c r="K486" s="221"/>
      <c r="L486" s="227"/>
      <c r="M486" s="228"/>
      <c r="N486" s="229"/>
      <c r="O486" s="229"/>
      <c r="P486" s="229"/>
      <c r="Q486" s="229"/>
      <c r="R486" s="229"/>
      <c r="S486" s="229"/>
      <c r="T486" s="230"/>
      <c r="AT486" s="231" t="s">
        <v>257</v>
      </c>
      <c r="AU486" s="231" t="s">
        <v>92</v>
      </c>
      <c r="AV486" s="12" t="s">
        <v>45</v>
      </c>
      <c r="AW486" s="12" t="s">
        <v>44</v>
      </c>
      <c r="AX486" s="12" t="s">
        <v>83</v>
      </c>
      <c r="AY486" s="231" t="s">
        <v>250</v>
      </c>
    </row>
    <row r="487" spans="2:65" s="12" customFormat="1" ht="27">
      <c r="B487" s="220"/>
      <c r="C487" s="221"/>
      <c r="D487" s="222" t="s">
        <v>257</v>
      </c>
      <c r="E487" s="223" t="s">
        <v>81</v>
      </c>
      <c r="F487" s="224" t="s">
        <v>1528</v>
      </c>
      <c r="G487" s="221"/>
      <c r="H487" s="225" t="s">
        <v>81</v>
      </c>
      <c r="I487" s="226"/>
      <c r="J487" s="221"/>
      <c r="K487" s="221"/>
      <c r="L487" s="227"/>
      <c r="M487" s="228"/>
      <c r="N487" s="229"/>
      <c r="O487" s="229"/>
      <c r="P487" s="229"/>
      <c r="Q487" s="229"/>
      <c r="R487" s="229"/>
      <c r="S487" s="229"/>
      <c r="T487" s="230"/>
      <c r="AT487" s="231" t="s">
        <v>257</v>
      </c>
      <c r="AU487" s="231" t="s">
        <v>92</v>
      </c>
      <c r="AV487" s="12" t="s">
        <v>45</v>
      </c>
      <c r="AW487" s="12" t="s">
        <v>44</v>
      </c>
      <c r="AX487" s="12" t="s">
        <v>83</v>
      </c>
      <c r="AY487" s="231" t="s">
        <v>250</v>
      </c>
    </row>
    <row r="488" spans="2:65" s="13" customFormat="1">
      <c r="B488" s="232"/>
      <c r="C488" s="233"/>
      <c r="D488" s="222" t="s">
        <v>257</v>
      </c>
      <c r="E488" s="234" t="s">
        <v>81</v>
      </c>
      <c r="F488" s="235" t="s">
        <v>1529</v>
      </c>
      <c r="G488" s="233"/>
      <c r="H488" s="236">
        <v>2.5819999999999999</v>
      </c>
      <c r="I488" s="237"/>
      <c r="J488" s="233"/>
      <c r="K488" s="233"/>
      <c r="L488" s="238"/>
      <c r="M488" s="239"/>
      <c r="N488" s="240"/>
      <c r="O488" s="240"/>
      <c r="P488" s="240"/>
      <c r="Q488" s="240"/>
      <c r="R488" s="240"/>
      <c r="S488" s="240"/>
      <c r="T488" s="241"/>
      <c r="AT488" s="242" t="s">
        <v>257</v>
      </c>
      <c r="AU488" s="242" t="s">
        <v>92</v>
      </c>
      <c r="AV488" s="13" t="s">
        <v>92</v>
      </c>
      <c r="AW488" s="13" t="s">
        <v>44</v>
      </c>
      <c r="AX488" s="13" t="s">
        <v>83</v>
      </c>
      <c r="AY488" s="242" t="s">
        <v>250</v>
      </c>
    </row>
    <row r="489" spans="2:65" s="13" customFormat="1">
      <c r="B489" s="232"/>
      <c r="C489" s="233"/>
      <c r="D489" s="222" t="s">
        <v>257</v>
      </c>
      <c r="E489" s="234" t="s">
        <v>81</v>
      </c>
      <c r="F489" s="235" t="s">
        <v>1530</v>
      </c>
      <c r="G489" s="233"/>
      <c r="H489" s="236">
        <v>2.5819999999999999</v>
      </c>
      <c r="I489" s="237"/>
      <c r="J489" s="233"/>
      <c r="K489" s="233"/>
      <c r="L489" s="238"/>
      <c r="M489" s="239"/>
      <c r="N489" s="240"/>
      <c r="O489" s="240"/>
      <c r="P489" s="240"/>
      <c r="Q489" s="240"/>
      <c r="R489" s="240"/>
      <c r="S489" s="240"/>
      <c r="T489" s="241"/>
      <c r="AT489" s="242" t="s">
        <v>257</v>
      </c>
      <c r="AU489" s="242" t="s">
        <v>92</v>
      </c>
      <c r="AV489" s="13" t="s">
        <v>92</v>
      </c>
      <c r="AW489" s="13" t="s">
        <v>44</v>
      </c>
      <c r="AX489" s="13" t="s">
        <v>83</v>
      </c>
      <c r="AY489" s="242" t="s">
        <v>250</v>
      </c>
    </row>
    <row r="490" spans="2:65" s="15" customFormat="1">
      <c r="B490" s="254"/>
      <c r="C490" s="255"/>
      <c r="D490" s="256" t="s">
        <v>257</v>
      </c>
      <c r="E490" s="257" t="s">
        <v>81</v>
      </c>
      <c r="F490" s="258" t="s">
        <v>273</v>
      </c>
      <c r="G490" s="255"/>
      <c r="H490" s="259">
        <v>5.1639999999999997</v>
      </c>
      <c r="I490" s="260"/>
      <c r="J490" s="255"/>
      <c r="K490" s="255"/>
      <c r="L490" s="261"/>
      <c r="M490" s="262"/>
      <c r="N490" s="263"/>
      <c r="O490" s="263"/>
      <c r="P490" s="263"/>
      <c r="Q490" s="263"/>
      <c r="R490" s="263"/>
      <c r="S490" s="263"/>
      <c r="T490" s="264"/>
      <c r="AT490" s="265" t="s">
        <v>257</v>
      </c>
      <c r="AU490" s="265" t="s">
        <v>92</v>
      </c>
      <c r="AV490" s="15" t="s">
        <v>128</v>
      </c>
      <c r="AW490" s="15" t="s">
        <v>44</v>
      </c>
      <c r="AX490" s="15" t="s">
        <v>45</v>
      </c>
      <c r="AY490" s="265" t="s">
        <v>250</v>
      </c>
    </row>
    <row r="491" spans="2:65" s="1" customFormat="1" ht="22.5" customHeight="1">
      <c r="B491" s="43"/>
      <c r="C491" s="208" t="s">
        <v>862</v>
      </c>
      <c r="D491" s="208" t="s">
        <v>252</v>
      </c>
      <c r="E491" s="209" t="s">
        <v>1531</v>
      </c>
      <c r="F491" s="210" t="s">
        <v>1532</v>
      </c>
      <c r="G491" s="211" t="s">
        <v>255</v>
      </c>
      <c r="H491" s="212">
        <v>4.08</v>
      </c>
      <c r="I491" s="213"/>
      <c r="J491" s="214">
        <f>ROUND(I491*H491,2)</f>
        <v>0</v>
      </c>
      <c r="K491" s="210" t="s">
        <v>277</v>
      </c>
      <c r="L491" s="63"/>
      <c r="M491" s="215" t="s">
        <v>81</v>
      </c>
      <c r="N491" s="216" t="s">
        <v>53</v>
      </c>
      <c r="O491" s="44"/>
      <c r="P491" s="217">
        <f>O491*H491</f>
        <v>0</v>
      </c>
      <c r="Q491" s="217">
        <v>6.3899999999999998E-3</v>
      </c>
      <c r="R491" s="217">
        <f>Q491*H491</f>
        <v>2.6071199999999999E-2</v>
      </c>
      <c r="S491" s="217">
        <v>0</v>
      </c>
      <c r="T491" s="218">
        <f>S491*H491</f>
        <v>0</v>
      </c>
      <c r="AR491" s="25" t="s">
        <v>128</v>
      </c>
      <c r="AT491" s="25" t="s">
        <v>252</v>
      </c>
      <c r="AU491" s="25" t="s">
        <v>92</v>
      </c>
      <c r="AY491" s="25" t="s">
        <v>250</v>
      </c>
      <c r="BE491" s="219">
        <f>IF(N491="základní",J491,0)</f>
        <v>0</v>
      </c>
      <c r="BF491" s="219">
        <f>IF(N491="snížená",J491,0)</f>
        <v>0</v>
      </c>
      <c r="BG491" s="219">
        <f>IF(N491="zákl. přenesená",J491,0)</f>
        <v>0</v>
      </c>
      <c r="BH491" s="219">
        <f>IF(N491="sníž. přenesená",J491,0)</f>
        <v>0</v>
      </c>
      <c r="BI491" s="219">
        <f>IF(N491="nulová",J491,0)</f>
        <v>0</v>
      </c>
      <c r="BJ491" s="25" t="s">
        <v>45</v>
      </c>
      <c r="BK491" s="219">
        <f>ROUND(I491*H491,2)</f>
        <v>0</v>
      </c>
      <c r="BL491" s="25" t="s">
        <v>128</v>
      </c>
      <c r="BM491" s="25" t="s">
        <v>1533</v>
      </c>
    </row>
    <row r="492" spans="2:65" s="12" customFormat="1">
      <c r="B492" s="220"/>
      <c r="C492" s="221"/>
      <c r="D492" s="222" t="s">
        <v>257</v>
      </c>
      <c r="E492" s="223" t="s">
        <v>81</v>
      </c>
      <c r="F492" s="224" t="s">
        <v>1534</v>
      </c>
      <c r="G492" s="221"/>
      <c r="H492" s="225" t="s">
        <v>81</v>
      </c>
      <c r="I492" s="226"/>
      <c r="J492" s="221"/>
      <c r="K492" s="221"/>
      <c r="L492" s="227"/>
      <c r="M492" s="228"/>
      <c r="N492" s="229"/>
      <c r="O492" s="229"/>
      <c r="P492" s="229"/>
      <c r="Q492" s="229"/>
      <c r="R492" s="229"/>
      <c r="S492" s="229"/>
      <c r="T492" s="230"/>
      <c r="AT492" s="231" t="s">
        <v>257</v>
      </c>
      <c r="AU492" s="231" t="s">
        <v>92</v>
      </c>
      <c r="AV492" s="12" t="s">
        <v>45</v>
      </c>
      <c r="AW492" s="12" t="s">
        <v>44</v>
      </c>
      <c r="AX492" s="12" t="s">
        <v>83</v>
      </c>
      <c r="AY492" s="231" t="s">
        <v>250</v>
      </c>
    </row>
    <row r="493" spans="2:65" s="12" customFormat="1">
      <c r="B493" s="220"/>
      <c r="C493" s="221"/>
      <c r="D493" s="222" t="s">
        <v>257</v>
      </c>
      <c r="E493" s="223" t="s">
        <v>81</v>
      </c>
      <c r="F493" s="224" t="s">
        <v>1535</v>
      </c>
      <c r="G493" s="221"/>
      <c r="H493" s="225" t="s">
        <v>81</v>
      </c>
      <c r="I493" s="226"/>
      <c r="J493" s="221"/>
      <c r="K493" s="221"/>
      <c r="L493" s="227"/>
      <c r="M493" s="228"/>
      <c r="N493" s="229"/>
      <c r="O493" s="229"/>
      <c r="P493" s="229"/>
      <c r="Q493" s="229"/>
      <c r="R493" s="229"/>
      <c r="S493" s="229"/>
      <c r="T493" s="230"/>
      <c r="AT493" s="231" t="s">
        <v>257</v>
      </c>
      <c r="AU493" s="231" t="s">
        <v>92</v>
      </c>
      <c r="AV493" s="12" t="s">
        <v>45</v>
      </c>
      <c r="AW493" s="12" t="s">
        <v>44</v>
      </c>
      <c r="AX493" s="12" t="s">
        <v>83</v>
      </c>
      <c r="AY493" s="231" t="s">
        <v>250</v>
      </c>
    </row>
    <row r="494" spans="2:65" s="12" customFormat="1">
      <c r="B494" s="220"/>
      <c r="C494" s="221"/>
      <c r="D494" s="222" t="s">
        <v>257</v>
      </c>
      <c r="E494" s="223" t="s">
        <v>81</v>
      </c>
      <c r="F494" s="224" t="s">
        <v>1536</v>
      </c>
      <c r="G494" s="221"/>
      <c r="H494" s="225" t="s">
        <v>81</v>
      </c>
      <c r="I494" s="226"/>
      <c r="J494" s="221"/>
      <c r="K494" s="221"/>
      <c r="L494" s="227"/>
      <c r="M494" s="228"/>
      <c r="N494" s="229"/>
      <c r="O494" s="229"/>
      <c r="P494" s="229"/>
      <c r="Q494" s="229"/>
      <c r="R494" s="229"/>
      <c r="S494" s="229"/>
      <c r="T494" s="230"/>
      <c r="AT494" s="231" t="s">
        <v>257</v>
      </c>
      <c r="AU494" s="231" t="s">
        <v>92</v>
      </c>
      <c r="AV494" s="12" t="s">
        <v>45</v>
      </c>
      <c r="AW494" s="12" t="s">
        <v>44</v>
      </c>
      <c r="AX494" s="12" t="s">
        <v>83</v>
      </c>
      <c r="AY494" s="231" t="s">
        <v>250</v>
      </c>
    </row>
    <row r="495" spans="2:65" s="13" customFormat="1">
      <c r="B495" s="232"/>
      <c r="C495" s="233"/>
      <c r="D495" s="256" t="s">
        <v>257</v>
      </c>
      <c r="E495" s="269" t="s">
        <v>81</v>
      </c>
      <c r="F495" s="270" t="s">
        <v>1537</v>
      </c>
      <c r="G495" s="233"/>
      <c r="H495" s="271">
        <v>4.08</v>
      </c>
      <c r="I495" s="237"/>
      <c r="J495" s="233"/>
      <c r="K495" s="233"/>
      <c r="L495" s="238"/>
      <c r="M495" s="239"/>
      <c r="N495" s="240"/>
      <c r="O495" s="240"/>
      <c r="P495" s="240"/>
      <c r="Q495" s="240"/>
      <c r="R495" s="240"/>
      <c r="S495" s="240"/>
      <c r="T495" s="241"/>
      <c r="AT495" s="242" t="s">
        <v>257</v>
      </c>
      <c r="AU495" s="242" t="s">
        <v>92</v>
      </c>
      <c r="AV495" s="13" t="s">
        <v>92</v>
      </c>
      <c r="AW495" s="13" t="s">
        <v>44</v>
      </c>
      <c r="AX495" s="13" t="s">
        <v>45</v>
      </c>
      <c r="AY495" s="242" t="s">
        <v>250</v>
      </c>
    </row>
    <row r="496" spans="2:65" s="1" customFormat="1" ht="22.5" customHeight="1">
      <c r="B496" s="43"/>
      <c r="C496" s="208" t="s">
        <v>869</v>
      </c>
      <c r="D496" s="208" t="s">
        <v>252</v>
      </c>
      <c r="E496" s="209" t="s">
        <v>1538</v>
      </c>
      <c r="F496" s="210" t="s">
        <v>1539</v>
      </c>
      <c r="G496" s="211" t="s">
        <v>276</v>
      </c>
      <c r="H496" s="212">
        <v>8.4309999999999992</v>
      </c>
      <c r="I496" s="213"/>
      <c r="J496" s="214">
        <f>ROUND(I496*H496,2)</f>
        <v>0</v>
      </c>
      <c r="K496" s="210" t="s">
        <v>81</v>
      </c>
      <c r="L496" s="63"/>
      <c r="M496" s="215" t="s">
        <v>81</v>
      </c>
      <c r="N496" s="216" t="s">
        <v>53</v>
      </c>
      <c r="O496" s="44"/>
      <c r="P496" s="217">
        <f>O496*H496</f>
        <v>0</v>
      </c>
      <c r="Q496" s="217">
        <v>0</v>
      </c>
      <c r="R496" s="217">
        <f>Q496*H496</f>
        <v>0</v>
      </c>
      <c r="S496" s="217">
        <v>0</v>
      </c>
      <c r="T496" s="218">
        <f>S496*H496</f>
        <v>0</v>
      </c>
      <c r="AR496" s="25" t="s">
        <v>128</v>
      </c>
      <c r="AT496" s="25" t="s">
        <v>252</v>
      </c>
      <c r="AU496" s="25" t="s">
        <v>92</v>
      </c>
      <c r="AY496" s="25" t="s">
        <v>250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25" t="s">
        <v>45</v>
      </c>
      <c r="BK496" s="219">
        <f>ROUND(I496*H496,2)</f>
        <v>0</v>
      </c>
      <c r="BL496" s="25" t="s">
        <v>128</v>
      </c>
      <c r="BM496" s="25" t="s">
        <v>1540</v>
      </c>
    </row>
    <row r="497" spans="2:65" s="12" customFormat="1">
      <c r="B497" s="220"/>
      <c r="C497" s="221"/>
      <c r="D497" s="222" t="s">
        <v>257</v>
      </c>
      <c r="E497" s="223" t="s">
        <v>81</v>
      </c>
      <c r="F497" s="224" t="s">
        <v>1534</v>
      </c>
      <c r="G497" s="221"/>
      <c r="H497" s="225" t="s">
        <v>81</v>
      </c>
      <c r="I497" s="226"/>
      <c r="J497" s="221"/>
      <c r="K497" s="221"/>
      <c r="L497" s="227"/>
      <c r="M497" s="228"/>
      <c r="N497" s="229"/>
      <c r="O497" s="229"/>
      <c r="P497" s="229"/>
      <c r="Q497" s="229"/>
      <c r="R497" s="229"/>
      <c r="S497" s="229"/>
      <c r="T497" s="230"/>
      <c r="AT497" s="231" t="s">
        <v>257</v>
      </c>
      <c r="AU497" s="231" t="s">
        <v>92</v>
      </c>
      <c r="AV497" s="12" t="s">
        <v>45</v>
      </c>
      <c r="AW497" s="12" t="s">
        <v>44</v>
      </c>
      <c r="AX497" s="12" t="s">
        <v>83</v>
      </c>
      <c r="AY497" s="231" t="s">
        <v>250</v>
      </c>
    </row>
    <row r="498" spans="2:65" s="12" customFormat="1">
      <c r="B498" s="220"/>
      <c r="C498" s="221"/>
      <c r="D498" s="222" t="s">
        <v>257</v>
      </c>
      <c r="E498" s="223" t="s">
        <v>81</v>
      </c>
      <c r="F498" s="224" t="s">
        <v>1541</v>
      </c>
      <c r="G498" s="221"/>
      <c r="H498" s="225" t="s">
        <v>81</v>
      </c>
      <c r="I498" s="226"/>
      <c r="J498" s="221"/>
      <c r="K498" s="221"/>
      <c r="L498" s="227"/>
      <c r="M498" s="228"/>
      <c r="N498" s="229"/>
      <c r="O498" s="229"/>
      <c r="P498" s="229"/>
      <c r="Q498" s="229"/>
      <c r="R498" s="229"/>
      <c r="S498" s="229"/>
      <c r="T498" s="230"/>
      <c r="AT498" s="231" t="s">
        <v>257</v>
      </c>
      <c r="AU498" s="231" t="s">
        <v>92</v>
      </c>
      <c r="AV498" s="12" t="s">
        <v>45</v>
      </c>
      <c r="AW498" s="12" t="s">
        <v>44</v>
      </c>
      <c r="AX498" s="12" t="s">
        <v>83</v>
      </c>
      <c r="AY498" s="231" t="s">
        <v>250</v>
      </c>
    </row>
    <row r="499" spans="2:65" s="13" customFormat="1">
      <c r="B499" s="232"/>
      <c r="C499" s="233"/>
      <c r="D499" s="256" t="s">
        <v>257</v>
      </c>
      <c r="E499" s="269" t="s">
        <v>81</v>
      </c>
      <c r="F499" s="270" t="s">
        <v>1542</v>
      </c>
      <c r="G499" s="233"/>
      <c r="H499" s="271">
        <v>8.4309999999999992</v>
      </c>
      <c r="I499" s="237"/>
      <c r="J499" s="233"/>
      <c r="K499" s="233"/>
      <c r="L499" s="238"/>
      <c r="M499" s="239"/>
      <c r="N499" s="240"/>
      <c r="O499" s="240"/>
      <c r="P499" s="240"/>
      <c r="Q499" s="240"/>
      <c r="R499" s="240"/>
      <c r="S499" s="240"/>
      <c r="T499" s="241"/>
      <c r="AT499" s="242" t="s">
        <v>257</v>
      </c>
      <c r="AU499" s="242" t="s">
        <v>92</v>
      </c>
      <c r="AV499" s="13" t="s">
        <v>92</v>
      </c>
      <c r="AW499" s="13" t="s">
        <v>44</v>
      </c>
      <c r="AX499" s="13" t="s">
        <v>45</v>
      </c>
      <c r="AY499" s="242" t="s">
        <v>250</v>
      </c>
    </row>
    <row r="500" spans="2:65" s="1" customFormat="1" ht="31.5" customHeight="1">
      <c r="B500" s="43"/>
      <c r="C500" s="208" t="s">
        <v>873</v>
      </c>
      <c r="D500" s="208" t="s">
        <v>252</v>
      </c>
      <c r="E500" s="209" t="s">
        <v>1543</v>
      </c>
      <c r="F500" s="210" t="s">
        <v>1544</v>
      </c>
      <c r="G500" s="211" t="s">
        <v>255</v>
      </c>
      <c r="H500" s="212">
        <v>12.233000000000001</v>
      </c>
      <c r="I500" s="213"/>
      <c r="J500" s="214">
        <f>ROUND(I500*H500,2)</f>
        <v>0</v>
      </c>
      <c r="K500" s="210" t="s">
        <v>277</v>
      </c>
      <c r="L500" s="63"/>
      <c r="M500" s="215" t="s">
        <v>81</v>
      </c>
      <c r="N500" s="216" t="s">
        <v>53</v>
      </c>
      <c r="O500" s="44"/>
      <c r="P500" s="217">
        <f>O500*H500</f>
        <v>0</v>
      </c>
      <c r="Q500" s="217">
        <v>1E-3</v>
      </c>
      <c r="R500" s="217">
        <f>Q500*H500</f>
        <v>1.2233000000000001E-2</v>
      </c>
      <c r="S500" s="217">
        <v>0</v>
      </c>
      <c r="T500" s="218">
        <f>S500*H500</f>
        <v>0</v>
      </c>
      <c r="AR500" s="25" t="s">
        <v>128</v>
      </c>
      <c r="AT500" s="25" t="s">
        <v>252</v>
      </c>
      <c r="AU500" s="25" t="s">
        <v>92</v>
      </c>
      <c r="AY500" s="25" t="s">
        <v>250</v>
      </c>
      <c r="BE500" s="219">
        <f>IF(N500="základní",J500,0)</f>
        <v>0</v>
      </c>
      <c r="BF500" s="219">
        <f>IF(N500="snížená",J500,0)</f>
        <v>0</v>
      </c>
      <c r="BG500" s="219">
        <f>IF(N500="zákl. přenesená",J500,0)</f>
        <v>0</v>
      </c>
      <c r="BH500" s="219">
        <f>IF(N500="sníž. přenesená",J500,0)</f>
        <v>0</v>
      </c>
      <c r="BI500" s="219">
        <f>IF(N500="nulová",J500,0)</f>
        <v>0</v>
      </c>
      <c r="BJ500" s="25" t="s">
        <v>45</v>
      </c>
      <c r="BK500" s="219">
        <f>ROUND(I500*H500,2)</f>
        <v>0</v>
      </c>
      <c r="BL500" s="25" t="s">
        <v>128</v>
      </c>
      <c r="BM500" s="25" t="s">
        <v>1545</v>
      </c>
    </row>
    <row r="501" spans="2:65" s="12" customFormat="1">
      <c r="B501" s="220"/>
      <c r="C501" s="221"/>
      <c r="D501" s="222" t="s">
        <v>257</v>
      </c>
      <c r="E501" s="223" t="s">
        <v>81</v>
      </c>
      <c r="F501" s="224" t="s">
        <v>1211</v>
      </c>
      <c r="G501" s="221"/>
      <c r="H501" s="225" t="s">
        <v>81</v>
      </c>
      <c r="I501" s="226"/>
      <c r="J501" s="221"/>
      <c r="K501" s="221"/>
      <c r="L501" s="227"/>
      <c r="M501" s="228"/>
      <c r="N501" s="229"/>
      <c r="O501" s="229"/>
      <c r="P501" s="229"/>
      <c r="Q501" s="229"/>
      <c r="R501" s="229"/>
      <c r="S501" s="229"/>
      <c r="T501" s="230"/>
      <c r="AT501" s="231" t="s">
        <v>257</v>
      </c>
      <c r="AU501" s="231" t="s">
        <v>92</v>
      </c>
      <c r="AV501" s="12" t="s">
        <v>45</v>
      </c>
      <c r="AW501" s="12" t="s">
        <v>44</v>
      </c>
      <c r="AX501" s="12" t="s">
        <v>83</v>
      </c>
      <c r="AY501" s="231" t="s">
        <v>250</v>
      </c>
    </row>
    <row r="502" spans="2:65" s="12" customFormat="1">
      <c r="B502" s="220"/>
      <c r="C502" s="221"/>
      <c r="D502" s="222" t="s">
        <v>257</v>
      </c>
      <c r="E502" s="223" t="s">
        <v>81</v>
      </c>
      <c r="F502" s="224" t="s">
        <v>1546</v>
      </c>
      <c r="G502" s="221"/>
      <c r="H502" s="225" t="s">
        <v>81</v>
      </c>
      <c r="I502" s="226"/>
      <c r="J502" s="221"/>
      <c r="K502" s="221"/>
      <c r="L502" s="227"/>
      <c r="M502" s="228"/>
      <c r="N502" s="229"/>
      <c r="O502" s="229"/>
      <c r="P502" s="229"/>
      <c r="Q502" s="229"/>
      <c r="R502" s="229"/>
      <c r="S502" s="229"/>
      <c r="T502" s="230"/>
      <c r="AT502" s="231" t="s">
        <v>257</v>
      </c>
      <c r="AU502" s="231" t="s">
        <v>92</v>
      </c>
      <c r="AV502" s="12" t="s">
        <v>45</v>
      </c>
      <c r="AW502" s="12" t="s">
        <v>44</v>
      </c>
      <c r="AX502" s="12" t="s">
        <v>83</v>
      </c>
      <c r="AY502" s="231" t="s">
        <v>250</v>
      </c>
    </row>
    <row r="503" spans="2:65" s="13" customFormat="1">
      <c r="B503" s="232"/>
      <c r="C503" s="233"/>
      <c r="D503" s="256" t="s">
        <v>257</v>
      </c>
      <c r="E503" s="269" t="s">
        <v>81</v>
      </c>
      <c r="F503" s="270" t="s">
        <v>1547</v>
      </c>
      <c r="G503" s="233"/>
      <c r="H503" s="271">
        <v>12.233000000000001</v>
      </c>
      <c r="I503" s="237"/>
      <c r="J503" s="233"/>
      <c r="K503" s="233"/>
      <c r="L503" s="238"/>
      <c r="M503" s="239"/>
      <c r="N503" s="240"/>
      <c r="O503" s="240"/>
      <c r="P503" s="240"/>
      <c r="Q503" s="240"/>
      <c r="R503" s="240"/>
      <c r="S503" s="240"/>
      <c r="T503" s="241"/>
      <c r="AT503" s="242" t="s">
        <v>257</v>
      </c>
      <c r="AU503" s="242" t="s">
        <v>92</v>
      </c>
      <c r="AV503" s="13" t="s">
        <v>92</v>
      </c>
      <c r="AW503" s="13" t="s">
        <v>44</v>
      </c>
      <c r="AX503" s="13" t="s">
        <v>45</v>
      </c>
      <c r="AY503" s="242" t="s">
        <v>250</v>
      </c>
    </row>
    <row r="504" spans="2:65" s="1" customFormat="1" ht="22.5" customHeight="1">
      <c r="B504" s="43"/>
      <c r="C504" s="272" t="s">
        <v>881</v>
      </c>
      <c r="D504" s="272" t="s">
        <v>519</v>
      </c>
      <c r="E504" s="273" t="s">
        <v>1548</v>
      </c>
      <c r="F504" s="274" t="s">
        <v>1549</v>
      </c>
      <c r="G504" s="275" t="s">
        <v>255</v>
      </c>
      <c r="H504" s="276">
        <v>13.457000000000001</v>
      </c>
      <c r="I504" s="277"/>
      <c r="J504" s="278">
        <f>ROUND(I504*H504,2)</f>
        <v>0</v>
      </c>
      <c r="K504" s="274" t="s">
        <v>81</v>
      </c>
      <c r="L504" s="279"/>
      <c r="M504" s="280" t="s">
        <v>81</v>
      </c>
      <c r="N504" s="281" t="s">
        <v>53</v>
      </c>
      <c r="O504" s="44"/>
      <c r="P504" s="217">
        <f>O504*H504</f>
        <v>0</v>
      </c>
      <c r="Q504" s="217">
        <v>9.5E-4</v>
      </c>
      <c r="R504" s="217">
        <f>Q504*H504</f>
        <v>1.2784150000000001E-2</v>
      </c>
      <c r="S504" s="217">
        <v>0</v>
      </c>
      <c r="T504" s="218">
        <f>S504*H504</f>
        <v>0</v>
      </c>
      <c r="AR504" s="25" t="s">
        <v>340</v>
      </c>
      <c r="AT504" s="25" t="s">
        <v>519</v>
      </c>
      <c r="AU504" s="25" t="s">
        <v>92</v>
      </c>
      <c r="AY504" s="25" t="s">
        <v>250</v>
      </c>
      <c r="BE504" s="219">
        <f>IF(N504="základní",J504,0)</f>
        <v>0</v>
      </c>
      <c r="BF504" s="219">
        <f>IF(N504="snížená",J504,0)</f>
        <v>0</v>
      </c>
      <c r="BG504" s="219">
        <f>IF(N504="zákl. přenesená",J504,0)</f>
        <v>0</v>
      </c>
      <c r="BH504" s="219">
        <f>IF(N504="sníž. přenesená",J504,0)</f>
        <v>0</v>
      </c>
      <c r="BI504" s="219">
        <f>IF(N504="nulová",J504,0)</f>
        <v>0</v>
      </c>
      <c r="BJ504" s="25" t="s">
        <v>45</v>
      </c>
      <c r="BK504" s="219">
        <f>ROUND(I504*H504,2)</f>
        <v>0</v>
      </c>
      <c r="BL504" s="25" t="s">
        <v>128</v>
      </c>
      <c r="BM504" s="25" t="s">
        <v>1550</v>
      </c>
    </row>
    <row r="505" spans="2:65" s="12" customFormat="1">
      <c r="B505" s="220"/>
      <c r="C505" s="221"/>
      <c r="D505" s="222" t="s">
        <v>257</v>
      </c>
      <c r="E505" s="223" t="s">
        <v>81</v>
      </c>
      <c r="F505" s="224" t="s">
        <v>1211</v>
      </c>
      <c r="G505" s="221"/>
      <c r="H505" s="225" t="s">
        <v>81</v>
      </c>
      <c r="I505" s="226"/>
      <c r="J505" s="221"/>
      <c r="K505" s="221"/>
      <c r="L505" s="227"/>
      <c r="M505" s="228"/>
      <c r="N505" s="229"/>
      <c r="O505" s="229"/>
      <c r="P505" s="229"/>
      <c r="Q505" s="229"/>
      <c r="R505" s="229"/>
      <c r="S505" s="229"/>
      <c r="T505" s="230"/>
      <c r="AT505" s="231" t="s">
        <v>257</v>
      </c>
      <c r="AU505" s="231" t="s">
        <v>92</v>
      </c>
      <c r="AV505" s="12" t="s">
        <v>45</v>
      </c>
      <c r="AW505" s="12" t="s">
        <v>44</v>
      </c>
      <c r="AX505" s="12" t="s">
        <v>83</v>
      </c>
      <c r="AY505" s="231" t="s">
        <v>250</v>
      </c>
    </row>
    <row r="506" spans="2:65" s="12" customFormat="1">
      <c r="B506" s="220"/>
      <c r="C506" s="221"/>
      <c r="D506" s="222" t="s">
        <v>257</v>
      </c>
      <c r="E506" s="223" t="s">
        <v>81</v>
      </c>
      <c r="F506" s="224" t="s">
        <v>1551</v>
      </c>
      <c r="G506" s="221"/>
      <c r="H506" s="225" t="s">
        <v>81</v>
      </c>
      <c r="I506" s="226"/>
      <c r="J506" s="221"/>
      <c r="K506" s="221"/>
      <c r="L506" s="227"/>
      <c r="M506" s="228"/>
      <c r="N506" s="229"/>
      <c r="O506" s="229"/>
      <c r="P506" s="229"/>
      <c r="Q506" s="229"/>
      <c r="R506" s="229"/>
      <c r="S506" s="229"/>
      <c r="T506" s="230"/>
      <c r="AT506" s="231" t="s">
        <v>257</v>
      </c>
      <c r="AU506" s="231" t="s">
        <v>92</v>
      </c>
      <c r="AV506" s="12" t="s">
        <v>45</v>
      </c>
      <c r="AW506" s="12" t="s">
        <v>44</v>
      </c>
      <c r="AX506" s="12" t="s">
        <v>83</v>
      </c>
      <c r="AY506" s="231" t="s">
        <v>250</v>
      </c>
    </row>
    <row r="507" spans="2:65" s="13" customFormat="1">
      <c r="B507" s="232"/>
      <c r="C507" s="233"/>
      <c r="D507" s="256" t="s">
        <v>257</v>
      </c>
      <c r="E507" s="269" t="s">
        <v>81</v>
      </c>
      <c r="F507" s="270" t="s">
        <v>1552</v>
      </c>
      <c r="G507" s="233"/>
      <c r="H507" s="271">
        <v>13.457000000000001</v>
      </c>
      <c r="I507" s="237"/>
      <c r="J507" s="233"/>
      <c r="K507" s="233"/>
      <c r="L507" s="238"/>
      <c r="M507" s="239"/>
      <c r="N507" s="240"/>
      <c r="O507" s="240"/>
      <c r="P507" s="240"/>
      <c r="Q507" s="240"/>
      <c r="R507" s="240"/>
      <c r="S507" s="240"/>
      <c r="T507" s="241"/>
      <c r="AT507" s="242" t="s">
        <v>257</v>
      </c>
      <c r="AU507" s="242" t="s">
        <v>92</v>
      </c>
      <c r="AV507" s="13" t="s">
        <v>92</v>
      </c>
      <c r="AW507" s="13" t="s">
        <v>44</v>
      </c>
      <c r="AX507" s="13" t="s">
        <v>45</v>
      </c>
      <c r="AY507" s="242" t="s">
        <v>250</v>
      </c>
    </row>
    <row r="508" spans="2:65" s="1" customFormat="1" ht="22.5" customHeight="1">
      <c r="B508" s="43"/>
      <c r="C508" s="208" t="s">
        <v>891</v>
      </c>
      <c r="D508" s="208" t="s">
        <v>252</v>
      </c>
      <c r="E508" s="209" t="s">
        <v>1553</v>
      </c>
      <c r="F508" s="210" t="s">
        <v>1554</v>
      </c>
      <c r="G508" s="211" t="s">
        <v>276</v>
      </c>
      <c r="H508" s="212">
        <v>15.481</v>
      </c>
      <c r="I508" s="213"/>
      <c r="J508" s="214">
        <f>ROUND(I508*H508,2)</f>
        <v>0</v>
      </c>
      <c r="K508" s="210" t="s">
        <v>277</v>
      </c>
      <c r="L508" s="63"/>
      <c r="M508" s="215" t="s">
        <v>81</v>
      </c>
      <c r="N508" s="216" t="s">
        <v>53</v>
      </c>
      <c r="O508" s="44"/>
      <c r="P508" s="217">
        <f>O508*H508</f>
        <v>0</v>
      </c>
      <c r="Q508" s="217">
        <v>2.4300000000000002</v>
      </c>
      <c r="R508" s="217">
        <f>Q508*H508</f>
        <v>37.618830000000003</v>
      </c>
      <c r="S508" s="217">
        <v>0</v>
      </c>
      <c r="T508" s="218">
        <f>S508*H508</f>
        <v>0</v>
      </c>
      <c r="AR508" s="25" t="s">
        <v>128</v>
      </c>
      <c r="AT508" s="25" t="s">
        <v>252</v>
      </c>
      <c r="AU508" s="25" t="s">
        <v>92</v>
      </c>
      <c r="AY508" s="25" t="s">
        <v>250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25" t="s">
        <v>45</v>
      </c>
      <c r="BK508" s="219">
        <f>ROUND(I508*H508,2)</f>
        <v>0</v>
      </c>
      <c r="BL508" s="25" t="s">
        <v>128</v>
      </c>
      <c r="BM508" s="25" t="s">
        <v>1555</v>
      </c>
    </row>
    <row r="509" spans="2:65" s="12" customFormat="1">
      <c r="B509" s="220"/>
      <c r="C509" s="221"/>
      <c r="D509" s="222" t="s">
        <v>257</v>
      </c>
      <c r="E509" s="223" t="s">
        <v>81</v>
      </c>
      <c r="F509" s="224" t="s">
        <v>1105</v>
      </c>
      <c r="G509" s="221"/>
      <c r="H509" s="225" t="s">
        <v>81</v>
      </c>
      <c r="I509" s="226"/>
      <c r="J509" s="221"/>
      <c r="K509" s="221"/>
      <c r="L509" s="227"/>
      <c r="M509" s="228"/>
      <c r="N509" s="229"/>
      <c r="O509" s="229"/>
      <c r="P509" s="229"/>
      <c r="Q509" s="229"/>
      <c r="R509" s="229"/>
      <c r="S509" s="229"/>
      <c r="T509" s="230"/>
      <c r="AT509" s="231" t="s">
        <v>257</v>
      </c>
      <c r="AU509" s="231" t="s">
        <v>92</v>
      </c>
      <c r="AV509" s="12" t="s">
        <v>45</v>
      </c>
      <c r="AW509" s="12" t="s">
        <v>44</v>
      </c>
      <c r="AX509" s="12" t="s">
        <v>83</v>
      </c>
      <c r="AY509" s="231" t="s">
        <v>250</v>
      </c>
    </row>
    <row r="510" spans="2:65" s="12" customFormat="1">
      <c r="B510" s="220"/>
      <c r="C510" s="221"/>
      <c r="D510" s="222" t="s">
        <v>257</v>
      </c>
      <c r="E510" s="223" t="s">
        <v>81</v>
      </c>
      <c r="F510" s="224" t="s">
        <v>1106</v>
      </c>
      <c r="G510" s="221"/>
      <c r="H510" s="225" t="s">
        <v>81</v>
      </c>
      <c r="I510" s="226"/>
      <c r="J510" s="221"/>
      <c r="K510" s="221"/>
      <c r="L510" s="227"/>
      <c r="M510" s="228"/>
      <c r="N510" s="229"/>
      <c r="O510" s="229"/>
      <c r="P510" s="229"/>
      <c r="Q510" s="229"/>
      <c r="R510" s="229"/>
      <c r="S510" s="229"/>
      <c r="T510" s="230"/>
      <c r="AT510" s="231" t="s">
        <v>257</v>
      </c>
      <c r="AU510" s="231" t="s">
        <v>92</v>
      </c>
      <c r="AV510" s="12" t="s">
        <v>45</v>
      </c>
      <c r="AW510" s="12" t="s">
        <v>44</v>
      </c>
      <c r="AX510" s="12" t="s">
        <v>83</v>
      </c>
      <c r="AY510" s="231" t="s">
        <v>250</v>
      </c>
    </row>
    <row r="511" spans="2:65" s="12" customFormat="1">
      <c r="B511" s="220"/>
      <c r="C511" s="221"/>
      <c r="D511" s="222" t="s">
        <v>257</v>
      </c>
      <c r="E511" s="223" t="s">
        <v>81</v>
      </c>
      <c r="F511" s="224" t="s">
        <v>1556</v>
      </c>
      <c r="G511" s="221"/>
      <c r="H511" s="225" t="s">
        <v>81</v>
      </c>
      <c r="I511" s="226"/>
      <c r="J511" s="221"/>
      <c r="K511" s="221"/>
      <c r="L511" s="227"/>
      <c r="M511" s="228"/>
      <c r="N511" s="229"/>
      <c r="O511" s="229"/>
      <c r="P511" s="229"/>
      <c r="Q511" s="229"/>
      <c r="R511" s="229"/>
      <c r="S511" s="229"/>
      <c r="T511" s="230"/>
      <c r="AT511" s="231" t="s">
        <v>257</v>
      </c>
      <c r="AU511" s="231" t="s">
        <v>92</v>
      </c>
      <c r="AV511" s="12" t="s">
        <v>45</v>
      </c>
      <c r="AW511" s="12" t="s">
        <v>44</v>
      </c>
      <c r="AX511" s="12" t="s">
        <v>83</v>
      </c>
      <c r="AY511" s="231" t="s">
        <v>250</v>
      </c>
    </row>
    <row r="512" spans="2:65" s="12" customFormat="1">
      <c r="B512" s="220"/>
      <c r="C512" s="221"/>
      <c r="D512" s="222" t="s">
        <v>257</v>
      </c>
      <c r="E512" s="223" t="s">
        <v>81</v>
      </c>
      <c r="F512" s="224" t="s">
        <v>1557</v>
      </c>
      <c r="G512" s="221"/>
      <c r="H512" s="225" t="s">
        <v>81</v>
      </c>
      <c r="I512" s="226"/>
      <c r="J512" s="221"/>
      <c r="K512" s="221"/>
      <c r="L512" s="227"/>
      <c r="M512" s="228"/>
      <c r="N512" s="229"/>
      <c r="O512" s="229"/>
      <c r="P512" s="229"/>
      <c r="Q512" s="229"/>
      <c r="R512" s="229"/>
      <c r="S512" s="229"/>
      <c r="T512" s="230"/>
      <c r="AT512" s="231" t="s">
        <v>257</v>
      </c>
      <c r="AU512" s="231" t="s">
        <v>92</v>
      </c>
      <c r="AV512" s="12" t="s">
        <v>45</v>
      </c>
      <c r="AW512" s="12" t="s">
        <v>44</v>
      </c>
      <c r="AX512" s="12" t="s">
        <v>83</v>
      </c>
      <c r="AY512" s="231" t="s">
        <v>250</v>
      </c>
    </row>
    <row r="513" spans="2:65" s="13" customFormat="1">
      <c r="B513" s="232"/>
      <c r="C513" s="233"/>
      <c r="D513" s="256" t="s">
        <v>257</v>
      </c>
      <c r="E513" s="269" t="s">
        <v>81</v>
      </c>
      <c r="F513" s="270" t="s">
        <v>1109</v>
      </c>
      <c r="G513" s="233"/>
      <c r="H513" s="271">
        <v>15.481</v>
      </c>
      <c r="I513" s="237"/>
      <c r="J513" s="233"/>
      <c r="K513" s="233"/>
      <c r="L513" s="238"/>
      <c r="M513" s="239"/>
      <c r="N513" s="240"/>
      <c r="O513" s="240"/>
      <c r="P513" s="240"/>
      <c r="Q513" s="240"/>
      <c r="R513" s="240"/>
      <c r="S513" s="240"/>
      <c r="T513" s="241"/>
      <c r="AT513" s="242" t="s">
        <v>257</v>
      </c>
      <c r="AU513" s="242" t="s">
        <v>92</v>
      </c>
      <c r="AV513" s="13" t="s">
        <v>92</v>
      </c>
      <c r="AW513" s="13" t="s">
        <v>44</v>
      </c>
      <c r="AX513" s="13" t="s">
        <v>45</v>
      </c>
      <c r="AY513" s="242" t="s">
        <v>250</v>
      </c>
    </row>
    <row r="514" spans="2:65" s="1" customFormat="1" ht="31.5" customHeight="1">
      <c r="B514" s="43"/>
      <c r="C514" s="208" t="s">
        <v>900</v>
      </c>
      <c r="D514" s="208" t="s">
        <v>252</v>
      </c>
      <c r="E514" s="209" t="s">
        <v>1558</v>
      </c>
      <c r="F514" s="210" t="s">
        <v>1559</v>
      </c>
      <c r="G514" s="211" t="s">
        <v>255</v>
      </c>
      <c r="H514" s="212">
        <v>50.64</v>
      </c>
      <c r="I514" s="213"/>
      <c r="J514" s="214">
        <f>ROUND(I514*H514,2)</f>
        <v>0</v>
      </c>
      <c r="K514" s="210" t="s">
        <v>277</v>
      </c>
      <c r="L514" s="63"/>
      <c r="M514" s="215" t="s">
        <v>81</v>
      </c>
      <c r="N514" s="216" t="s">
        <v>53</v>
      </c>
      <c r="O514" s="44"/>
      <c r="P514" s="217">
        <f>O514*H514</f>
        <v>0</v>
      </c>
      <c r="Q514" s="217">
        <v>1.0311999999999999</v>
      </c>
      <c r="R514" s="217">
        <f>Q514*H514</f>
        <v>52.219967999999994</v>
      </c>
      <c r="S514" s="217">
        <v>0</v>
      </c>
      <c r="T514" s="218">
        <f>S514*H514</f>
        <v>0</v>
      </c>
      <c r="AR514" s="25" t="s">
        <v>128</v>
      </c>
      <c r="AT514" s="25" t="s">
        <v>252</v>
      </c>
      <c r="AU514" s="25" t="s">
        <v>92</v>
      </c>
      <c r="AY514" s="25" t="s">
        <v>250</v>
      </c>
      <c r="BE514" s="219">
        <f>IF(N514="základní",J514,0)</f>
        <v>0</v>
      </c>
      <c r="BF514" s="219">
        <f>IF(N514="snížená",J514,0)</f>
        <v>0</v>
      </c>
      <c r="BG514" s="219">
        <f>IF(N514="zákl. přenesená",J514,0)</f>
        <v>0</v>
      </c>
      <c r="BH514" s="219">
        <f>IF(N514="sníž. přenesená",J514,0)</f>
        <v>0</v>
      </c>
      <c r="BI514" s="219">
        <f>IF(N514="nulová",J514,0)</f>
        <v>0</v>
      </c>
      <c r="BJ514" s="25" t="s">
        <v>45</v>
      </c>
      <c r="BK514" s="219">
        <f>ROUND(I514*H514,2)</f>
        <v>0</v>
      </c>
      <c r="BL514" s="25" t="s">
        <v>128</v>
      </c>
      <c r="BM514" s="25" t="s">
        <v>1560</v>
      </c>
    </row>
    <row r="515" spans="2:65" s="12" customFormat="1">
      <c r="B515" s="220"/>
      <c r="C515" s="221"/>
      <c r="D515" s="222" t="s">
        <v>257</v>
      </c>
      <c r="E515" s="223" t="s">
        <v>81</v>
      </c>
      <c r="F515" s="224" t="s">
        <v>1561</v>
      </c>
      <c r="G515" s="221"/>
      <c r="H515" s="225" t="s">
        <v>81</v>
      </c>
      <c r="I515" s="226"/>
      <c r="J515" s="221"/>
      <c r="K515" s="221"/>
      <c r="L515" s="227"/>
      <c r="M515" s="228"/>
      <c r="N515" s="229"/>
      <c r="O515" s="229"/>
      <c r="P515" s="229"/>
      <c r="Q515" s="229"/>
      <c r="R515" s="229"/>
      <c r="S515" s="229"/>
      <c r="T515" s="230"/>
      <c r="AT515" s="231" t="s">
        <v>257</v>
      </c>
      <c r="AU515" s="231" t="s">
        <v>92</v>
      </c>
      <c r="AV515" s="12" t="s">
        <v>45</v>
      </c>
      <c r="AW515" s="12" t="s">
        <v>44</v>
      </c>
      <c r="AX515" s="12" t="s">
        <v>83</v>
      </c>
      <c r="AY515" s="231" t="s">
        <v>250</v>
      </c>
    </row>
    <row r="516" spans="2:65" s="12" customFormat="1">
      <c r="B516" s="220"/>
      <c r="C516" s="221"/>
      <c r="D516" s="222" t="s">
        <v>257</v>
      </c>
      <c r="E516" s="223" t="s">
        <v>81</v>
      </c>
      <c r="F516" s="224" t="s">
        <v>1562</v>
      </c>
      <c r="G516" s="221"/>
      <c r="H516" s="225" t="s">
        <v>81</v>
      </c>
      <c r="I516" s="226"/>
      <c r="J516" s="221"/>
      <c r="K516" s="221"/>
      <c r="L516" s="227"/>
      <c r="M516" s="228"/>
      <c r="N516" s="229"/>
      <c r="O516" s="229"/>
      <c r="P516" s="229"/>
      <c r="Q516" s="229"/>
      <c r="R516" s="229"/>
      <c r="S516" s="229"/>
      <c r="T516" s="230"/>
      <c r="AT516" s="231" t="s">
        <v>257</v>
      </c>
      <c r="AU516" s="231" t="s">
        <v>92</v>
      </c>
      <c r="AV516" s="12" t="s">
        <v>45</v>
      </c>
      <c r="AW516" s="12" t="s">
        <v>44</v>
      </c>
      <c r="AX516" s="12" t="s">
        <v>83</v>
      </c>
      <c r="AY516" s="231" t="s">
        <v>250</v>
      </c>
    </row>
    <row r="517" spans="2:65" s="12" customFormat="1">
      <c r="B517" s="220"/>
      <c r="C517" s="221"/>
      <c r="D517" s="222" t="s">
        <v>257</v>
      </c>
      <c r="E517" s="223" t="s">
        <v>81</v>
      </c>
      <c r="F517" s="224" t="s">
        <v>1563</v>
      </c>
      <c r="G517" s="221"/>
      <c r="H517" s="225" t="s">
        <v>81</v>
      </c>
      <c r="I517" s="226"/>
      <c r="J517" s="221"/>
      <c r="K517" s="221"/>
      <c r="L517" s="227"/>
      <c r="M517" s="228"/>
      <c r="N517" s="229"/>
      <c r="O517" s="229"/>
      <c r="P517" s="229"/>
      <c r="Q517" s="229"/>
      <c r="R517" s="229"/>
      <c r="S517" s="229"/>
      <c r="T517" s="230"/>
      <c r="AT517" s="231" t="s">
        <v>257</v>
      </c>
      <c r="AU517" s="231" t="s">
        <v>92</v>
      </c>
      <c r="AV517" s="12" t="s">
        <v>45</v>
      </c>
      <c r="AW517" s="12" t="s">
        <v>44</v>
      </c>
      <c r="AX517" s="12" t="s">
        <v>83</v>
      </c>
      <c r="AY517" s="231" t="s">
        <v>250</v>
      </c>
    </row>
    <row r="518" spans="2:65" s="13" customFormat="1">
      <c r="B518" s="232"/>
      <c r="C518" s="233"/>
      <c r="D518" s="222" t="s">
        <v>257</v>
      </c>
      <c r="E518" s="234" t="s">
        <v>81</v>
      </c>
      <c r="F518" s="235" t="s">
        <v>1564</v>
      </c>
      <c r="G518" s="233"/>
      <c r="H518" s="236">
        <v>50.64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AT518" s="242" t="s">
        <v>257</v>
      </c>
      <c r="AU518" s="242" t="s">
        <v>92</v>
      </c>
      <c r="AV518" s="13" t="s">
        <v>92</v>
      </c>
      <c r="AW518" s="13" t="s">
        <v>44</v>
      </c>
      <c r="AX518" s="13" t="s">
        <v>45</v>
      </c>
      <c r="AY518" s="242" t="s">
        <v>250</v>
      </c>
    </row>
    <row r="519" spans="2:65" s="11" customFormat="1" ht="29.85" customHeight="1">
      <c r="B519" s="191"/>
      <c r="C519" s="192"/>
      <c r="D519" s="205" t="s">
        <v>82</v>
      </c>
      <c r="E519" s="206" t="s">
        <v>340</v>
      </c>
      <c r="F519" s="206" t="s">
        <v>1565</v>
      </c>
      <c r="G519" s="192"/>
      <c r="H519" s="192"/>
      <c r="I519" s="195"/>
      <c r="J519" s="207">
        <f>BK519</f>
        <v>0</v>
      </c>
      <c r="K519" s="192"/>
      <c r="L519" s="197"/>
      <c r="M519" s="198"/>
      <c r="N519" s="199"/>
      <c r="O519" s="199"/>
      <c r="P519" s="200">
        <f>SUM(P520:P524)</f>
        <v>0</v>
      </c>
      <c r="Q519" s="199"/>
      <c r="R519" s="200">
        <f>SUM(R520:R524)</f>
        <v>0</v>
      </c>
      <c r="S519" s="199"/>
      <c r="T519" s="201">
        <f>SUM(T520:T524)</f>
        <v>0</v>
      </c>
      <c r="AR519" s="202" t="s">
        <v>45</v>
      </c>
      <c r="AT519" s="203" t="s">
        <v>82</v>
      </c>
      <c r="AU519" s="203" t="s">
        <v>45</v>
      </c>
      <c r="AY519" s="202" t="s">
        <v>250</v>
      </c>
      <c r="BK519" s="204">
        <f>SUM(BK520:BK524)</f>
        <v>0</v>
      </c>
    </row>
    <row r="520" spans="2:65" s="1" customFormat="1" ht="44.25" customHeight="1">
      <c r="B520" s="43"/>
      <c r="C520" s="208" t="s">
        <v>905</v>
      </c>
      <c r="D520" s="208" t="s">
        <v>252</v>
      </c>
      <c r="E520" s="209" t="s">
        <v>1566</v>
      </c>
      <c r="F520" s="210" t="s">
        <v>1567</v>
      </c>
      <c r="G520" s="211" t="s">
        <v>602</v>
      </c>
      <c r="H520" s="212">
        <v>24</v>
      </c>
      <c r="I520" s="213"/>
      <c r="J520" s="214">
        <f>ROUND(I520*H520,2)</f>
        <v>0</v>
      </c>
      <c r="K520" s="210" t="s">
        <v>81</v>
      </c>
      <c r="L520" s="63"/>
      <c r="M520" s="215" t="s">
        <v>81</v>
      </c>
      <c r="N520" s="216" t="s">
        <v>53</v>
      </c>
      <c r="O520" s="44"/>
      <c r="P520" s="217">
        <f>O520*H520</f>
        <v>0</v>
      </c>
      <c r="Q520" s="217">
        <v>0</v>
      </c>
      <c r="R520" s="217">
        <f>Q520*H520</f>
        <v>0</v>
      </c>
      <c r="S520" s="217">
        <v>0</v>
      </c>
      <c r="T520" s="218">
        <f>S520*H520</f>
        <v>0</v>
      </c>
      <c r="AR520" s="25" t="s">
        <v>128</v>
      </c>
      <c r="AT520" s="25" t="s">
        <v>252</v>
      </c>
      <c r="AU520" s="25" t="s">
        <v>92</v>
      </c>
      <c r="AY520" s="25" t="s">
        <v>250</v>
      </c>
      <c r="BE520" s="219">
        <f>IF(N520="základní",J520,0)</f>
        <v>0</v>
      </c>
      <c r="BF520" s="219">
        <f>IF(N520="snížená",J520,0)</f>
        <v>0</v>
      </c>
      <c r="BG520" s="219">
        <f>IF(N520="zákl. přenesená",J520,0)</f>
        <v>0</v>
      </c>
      <c r="BH520" s="219">
        <f>IF(N520="sníž. přenesená",J520,0)</f>
        <v>0</v>
      </c>
      <c r="BI520" s="219">
        <f>IF(N520="nulová",J520,0)</f>
        <v>0</v>
      </c>
      <c r="BJ520" s="25" t="s">
        <v>45</v>
      </c>
      <c r="BK520" s="219">
        <f>ROUND(I520*H520,2)</f>
        <v>0</v>
      </c>
      <c r="BL520" s="25" t="s">
        <v>128</v>
      </c>
      <c r="BM520" s="25" t="s">
        <v>1568</v>
      </c>
    </row>
    <row r="521" spans="2:65" s="12" customFormat="1">
      <c r="B521" s="220"/>
      <c r="C521" s="221"/>
      <c r="D521" s="222" t="s">
        <v>257</v>
      </c>
      <c r="E521" s="223" t="s">
        <v>81</v>
      </c>
      <c r="F521" s="224" t="s">
        <v>1569</v>
      </c>
      <c r="G521" s="221"/>
      <c r="H521" s="225" t="s">
        <v>81</v>
      </c>
      <c r="I521" s="226"/>
      <c r="J521" s="221"/>
      <c r="K521" s="221"/>
      <c r="L521" s="227"/>
      <c r="M521" s="228"/>
      <c r="N521" s="229"/>
      <c r="O521" s="229"/>
      <c r="P521" s="229"/>
      <c r="Q521" s="229"/>
      <c r="R521" s="229"/>
      <c r="S521" s="229"/>
      <c r="T521" s="230"/>
      <c r="AT521" s="231" t="s">
        <v>257</v>
      </c>
      <c r="AU521" s="231" t="s">
        <v>92</v>
      </c>
      <c r="AV521" s="12" t="s">
        <v>45</v>
      </c>
      <c r="AW521" s="12" t="s">
        <v>44</v>
      </c>
      <c r="AX521" s="12" t="s">
        <v>83</v>
      </c>
      <c r="AY521" s="231" t="s">
        <v>250</v>
      </c>
    </row>
    <row r="522" spans="2:65" s="12" customFormat="1">
      <c r="B522" s="220"/>
      <c r="C522" s="221"/>
      <c r="D522" s="222" t="s">
        <v>257</v>
      </c>
      <c r="E522" s="223" t="s">
        <v>81</v>
      </c>
      <c r="F522" s="224" t="s">
        <v>1570</v>
      </c>
      <c r="G522" s="221"/>
      <c r="H522" s="225" t="s">
        <v>81</v>
      </c>
      <c r="I522" s="226"/>
      <c r="J522" s="221"/>
      <c r="K522" s="221"/>
      <c r="L522" s="227"/>
      <c r="M522" s="228"/>
      <c r="N522" s="229"/>
      <c r="O522" s="229"/>
      <c r="P522" s="229"/>
      <c r="Q522" s="229"/>
      <c r="R522" s="229"/>
      <c r="S522" s="229"/>
      <c r="T522" s="230"/>
      <c r="AT522" s="231" t="s">
        <v>257</v>
      </c>
      <c r="AU522" s="231" t="s">
        <v>92</v>
      </c>
      <c r="AV522" s="12" t="s">
        <v>45</v>
      </c>
      <c r="AW522" s="12" t="s">
        <v>44</v>
      </c>
      <c r="AX522" s="12" t="s">
        <v>83</v>
      </c>
      <c r="AY522" s="231" t="s">
        <v>250</v>
      </c>
    </row>
    <row r="523" spans="2:65" s="12" customFormat="1">
      <c r="B523" s="220"/>
      <c r="C523" s="221"/>
      <c r="D523" s="222" t="s">
        <v>257</v>
      </c>
      <c r="E523" s="223" t="s">
        <v>81</v>
      </c>
      <c r="F523" s="224" t="s">
        <v>1571</v>
      </c>
      <c r="G523" s="221"/>
      <c r="H523" s="225" t="s">
        <v>81</v>
      </c>
      <c r="I523" s="226"/>
      <c r="J523" s="221"/>
      <c r="K523" s="221"/>
      <c r="L523" s="227"/>
      <c r="M523" s="228"/>
      <c r="N523" s="229"/>
      <c r="O523" s="229"/>
      <c r="P523" s="229"/>
      <c r="Q523" s="229"/>
      <c r="R523" s="229"/>
      <c r="S523" s="229"/>
      <c r="T523" s="230"/>
      <c r="AT523" s="231" t="s">
        <v>257</v>
      </c>
      <c r="AU523" s="231" t="s">
        <v>92</v>
      </c>
      <c r="AV523" s="12" t="s">
        <v>45</v>
      </c>
      <c r="AW523" s="12" t="s">
        <v>44</v>
      </c>
      <c r="AX523" s="12" t="s">
        <v>83</v>
      </c>
      <c r="AY523" s="231" t="s">
        <v>250</v>
      </c>
    </row>
    <row r="524" spans="2:65" s="13" customFormat="1">
      <c r="B524" s="232"/>
      <c r="C524" s="233"/>
      <c r="D524" s="222" t="s">
        <v>257</v>
      </c>
      <c r="E524" s="234" t="s">
        <v>81</v>
      </c>
      <c r="F524" s="235" t="s">
        <v>1572</v>
      </c>
      <c r="G524" s="233"/>
      <c r="H524" s="236">
        <v>24</v>
      </c>
      <c r="I524" s="237"/>
      <c r="J524" s="233"/>
      <c r="K524" s="233"/>
      <c r="L524" s="238"/>
      <c r="M524" s="239"/>
      <c r="N524" s="240"/>
      <c r="O524" s="240"/>
      <c r="P524" s="240"/>
      <c r="Q524" s="240"/>
      <c r="R524" s="240"/>
      <c r="S524" s="240"/>
      <c r="T524" s="241"/>
      <c r="AT524" s="242" t="s">
        <v>257</v>
      </c>
      <c r="AU524" s="242" t="s">
        <v>92</v>
      </c>
      <c r="AV524" s="13" t="s">
        <v>92</v>
      </c>
      <c r="AW524" s="13" t="s">
        <v>44</v>
      </c>
      <c r="AX524" s="13" t="s">
        <v>45</v>
      </c>
      <c r="AY524" s="242" t="s">
        <v>250</v>
      </c>
    </row>
    <row r="525" spans="2:65" s="11" customFormat="1" ht="29.85" customHeight="1">
      <c r="B525" s="191"/>
      <c r="C525" s="192"/>
      <c r="D525" s="205" t="s">
        <v>82</v>
      </c>
      <c r="E525" s="206" t="s">
        <v>215</v>
      </c>
      <c r="F525" s="206" t="s">
        <v>737</v>
      </c>
      <c r="G525" s="192"/>
      <c r="H525" s="192"/>
      <c r="I525" s="195"/>
      <c r="J525" s="207">
        <f>BK525</f>
        <v>0</v>
      </c>
      <c r="K525" s="192"/>
      <c r="L525" s="197"/>
      <c r="M525" s="198"/>
      <c r="N525" s="199"/>
      <c r="O525" s="199"/>
      <c r="P525" s="200">
        <f>SUM(P526:P618)</f>
        <v>0</v>
      </c>
      <c r="Q525" s="199"/>
      <c r="R525" s="200">
        <f>SUM(R526:R618)</f>
        <v>0.49565095999999997</v>
      </c>
      <c r="S525" s="199"/>
      <c r="T525" s="201">
        <f>SUM(T526:T618)</f>
        <v>0</v>
      </c>
      <c r="AR525" s="202" t="s">
        <v>45</v>
      </c>
      <c r="AT525" s="203" t="s">
        <v>82</v>
      </c>
      <c r="AU525" s="203" t="s">
        <v>45</v>
      </c>
      <c r="AY525" s="202" t="s">
        <v>250</v>
      </c>
      <c r="BK525" s="204">
        <f>SUM(BK526:BK618)</f>
        <v>0</v>
      </c>
    </row>
    <row r="526" spans="2:65" s="1" customFormat="1" ht="22.5" customHeight="1">
      <c r="B526" s="43"/>
      <c r="C526" s="208" t="s">
        <v>912</v>
      </c>
      <c r="D526" s="208" t="s">
        <v>252</v>
      </c>
      <c r="E526" s="209" t="s">
        <v>739</v>
      </c>
      <c r="F526" s="210" t="s">
        <v>740</v>
      </c>
      <c r="G526" s="211" t="s">
        <v>472</v>
      </c>
      <c r="H526" s="212">
        <v>2</v>
      </c>
      <c r="I526" s="213"/>
      <c r="J526" s="214">
        <f>ROUND(I526*H526,2)</f>
        <v>0</v>
      </c>
      <c r="K526" s="210" t="s">
        <v>277</v>
      </c>
      <c r="L526" s="63"/>
      <c r="M526" s="215" t="s">
        <v>81</v>
      </c>
      <c r="N526" s="216" t="s">
        <v>53</v>
      </c>
      <c r="O526" s="44"/>
      <c r="P526" s="217">
        <f>O526*H526</f>
        <v>0</v>
      </c>
      <c r="Q526" s="217">
        <v>6.9999999999999999E-4</v>
      </c>
      <c r="R526" s="217">
        <f>Q526*H526</f>
        <v>1.4E-3</v>
      </c>
      <c r="S526" s="217">
        <v>0</v>
      </c>
      <c r="T526" s="218">
        <f>S526*H526</f>
        <v>0</v>
      </c>
      <c r="AR526" s="25" t="s">
        <v>128</v>
      </c>
      <c r="AT526" s="25" t="s">
        <v>252</v>
      </c>
      <c r="AU526" s="25" t="s">
        <v>92</v>
      </c>
      <c r="AY526" s="25" t="s">
        <v>250</v>
      </c>
      <c r="BE526" s="219">
        <f>IF(N526="základní",J526,0)</f>
        <v>0</v>
      </c>
      <c r="BF526" s="219">
        <f>IF(N526="snížená",J526,0)</f>
        <v>0</v>
      </c>
      <c r="BG526" s="219">
        <f>IF(N526="zákl. přenesená",J526,0)</f>
        <v>0</v>
      </c>
      <c r="BH526" s="219">
        <f>IF(N526="sníž. přenesená",J526,0)</f>
        <v>0</v>
      </c>
      <c r="BI526" s="219">
        <f>IF(N526="nulová",J526,0)</f>
        <v>0</v>
      </c>
      <c r="BJ526" s="25" t="s">
        <v>45</v>
      </c>
      <c r="BK526" s="219">
        <f>ROUND(I526*H526,2)</f>
        <v>0</v>
      </c>
      <c r="BL526" s="25" t="s">
        <v>128</v>
      </c>
      <c r="BM526" s="25" t="s">
        <v>1573</v>
      </c>
    </row>
    <row r="527" spans="2:65" s="12" customFormat="1">
      <c r="B527" s="220"/>
      <c r="C527" s="221"/>
      <c r="D527" s="222" t="s">
        <v>257</v>
      </c>
      <c r="E527" s="223" t="s">
        <v>81</v>
      </c>
      <c r="F527" s="224" t="s">
        <v>1574</v>
      </c>
      <c r="G527" s="221"/>
      <c r="H527" s="225" t="s">
        <v>81</v>
      </c>
      <c r="I527" s="226"/>
      <c r="J527" s="221"/>
      <c r="K527" s="221"/>
      <c r="L527" s="227"/>
      <c r="M527" s="228"/>
      <c r="N527" s="229"/>
      <c r="O527" s="229"/>
      <c r="P527" s="229"/>
      <c r="Q527" s="229"/>
      <c r="R527" s="229"/>
      <c r="S527" s="229"/>
      <c r="T527" s="230"/>
      <c r="AT527" s="231" t="s">
        <v>257</v>
      </c>
      <c r="AU527" s="231" t="s">
        <v>92</v>
      </c>
      <c r="AV527" s="12" t="s">
        <v>45</v>
      </c>
      <c r="AW527" s="12" t="s">
        <v>44</v>
      </c>
      <c r="AX527" s="12" t="s">
        <v>83</v>
      </c>
      <c r="AY527" s="231" t="s">
        <v>250</v>
      </c>
    </row>
    <row r="528" spans="2:65" s="12" customFormat="1">
      <c r="B528" s="220"/>
      <c r="C528" s="221"/>
      <c r="D528" s="222" t="s">
        <v>257</v>
      </c>
      <c r="E528" s="223" t="s">
        <v>81</v>
      </c>
      <c r="F528" s="224" t="s">
        <v>1575</v>
      </c>
      <c r="G528" s="221"/>
      <c r="H528" s="225" t="s">
        <v>81</v>
      </c>
      <c r="I528" s="226"/>
      <c r="J528" s="221"/>
      <c r="K528" s="221"/>
      <c r="L528" s="227"/>
      <c r="M528" s="228"/>
      <c r="N528" s="229"/>
      <c r="O528" s="229"/>
      <c r="P528" s="229"/>
      <c r="Q528" s="229"/>
      <c r="R528" s="229"/>
      <c r="S528" s="229"/>
      <c r="T528" s="230"/>
      <c r="AT528" s="231" t="s">
        <v>257</v>
      </c>
      <c r="AU528" s="231" t="s">
        <v>92</v>
      </c>
      <c r="AV528" s="12" t="s">
        <v>45</v>
      </c>
      <c r="AW528" s="12" t="s">
        <v>44</v>
      </c>
      <c r="AX528" s="12" t="s">
        <v>83</v>
      </c>
      <c r="AY528" s="231" t="s">
        <v>250</v>
      </c>
    </row>
    <row r="529" spans="2:65" s="13" customFormat="1">
      <c r="B529" s="232"/>
      <c r="C529" s="233"/>
      <c r="D529" s="256" t="s">
        <v>257</v>
      </c>
      <c r="E529" s="269" t="s">
        <v>81</v>
      </c>
      <c r="F529" s="270" t="s">
        <v>92</v>
      </c>
      <c r="G529" s="233"/>
      <c r="H529" s="271">
        <v>2</v>
      </c>
      <c r="I529" s="237"/>
      <c r="J529" s="233"/>
      <c r="K529" s="233"/>
      <c r="L529" s="238"/>
      <c r="M529" s="239"/>
      <c r="N529" s="240"/>
      <c r="O529" s="240"/>
      <c r="P529" s="240"/>
      <c r="Q529" s="240"/>
      <c r="R529" s="240"/>
      <c r="S529" s="240"/>
      <c r="T529" s="241"/>
      <c r="AT529" s="242" t="s">
        <v>257</v>
      </c>
      <c r="AU529" s="242" t="s">
        <v>92</v>
      </c>
      <c r="AV529" s="13" t="s">
        <v>92</v>
      </c>
      <c r="AW529" s="13" t="s">
        <v>44</v>
      </c>
      <c r="AX529" s="13" t="s">
        <v>45</v>
      </c>
      <c r="AY529" s="242" t="s">
        <v>250</v>
      </c>
    </row>
    <row r="530" spans="2:65" s="1" customFormat="1" ht="22.5" customHeight="1">
      <c r="B530" s="43"/>
      <c r="C530" s="272" t="s">
        <v>1576</v>
      </c>
      <c r="D530" s="272" t="s">
        <v>519</v>
      </c>
      <c r="E530" s="273" t="s">
        <v>1577</v>
      </c>
      <c r="F530" s="274" t="s">
        <v>1578</v>
      </c>
      <c r="G530" s="275" t="s">
        <v>472</v>
      </c>
      <c r="H530" s="276">
        <v>2</v>
      </c>
      <c r="I530" s="277"/>
      <c r="J530" s="278">
        <f>ROUND(I530*H530,2)</f>
        <v>0</v>
      </c>
      <c r="K530" s="274" t="s">
        <v>277</v>
      </c>
      <c r="L530" s="279"/>
      <c r="M530" s="280" t="s">
        <v>81</v>
      </c>
      <c r="N530" s="281" t="s">
        <v>53</v>
      </c>
      <c r="O530" s="44"/>
      <c r="P530" s="217">
        <f>O530*H530</f>
        <v>0</v>
      </c>
      <c r="Q530" s="217">
        <v>3.0000000000000001E-3</v>
      </c>
      <c r="R530" s="217">
        <f>Q530*H530</f>
        <v>6.0000000000000001E-3</v>
      </c>
      <c r="S530" s="217">
        <v>0</v>
      </c>
      <c r="T530" s="218">
        <f>S530*H530</f>
        <v>0</v>
      </c>
      <c r="AR530" s="25" t="s">
        <v>340</v>
      </c>
      <c r="AT530" s="25" t="s">
        <v>519</v>
      </c>
      <c r="AU530" s="25" t="s">
        <v>92</v>
      </c>
      <c r="AY530" s="25" t="s">
        <v>250</v>
      </c>
      <c r="BE530" s="219">
        <f>IF(N530="základní",J530,0)</f>
        <v>0</v>
      </c>
      <c r="BF530" s="219">
        <f>IF(N530="snížená",J530,0)</f>
        <v>0</v>
      </c>
      <c r="BG530" s="219">
        <f>IF(N530="zákl. přenesená",J530,0)</f>
        <v>0</v>
      </c>
      <c r="BH530" s="219">
        <f>IF(N530="sníž. přenesená",J530,0)</f>
        <v>0</v>
      </c>
      <c r="BI530" s="219">
        <f>IF(N530="nulová",J530,0)</f>
        <v>0</v>
      </c>
      <c r="BJ530" s="25" t="s">
        <v>45</v>
      </c>
      <c r="BK530" s="219">
        <f>ROUND(I530*H530,2)</f>
        <v>0</v>
      </c>
      <c r="BL530" s="25" t="s">
        <v>128</v>
      </c>
      <c r="BM530" s="25" t="s">
        <v>1579</v>
      </c>
    </row>
    <row r="531" spans="2:65" s="12" customFormat="1">
      <c r="B531" s="220"/>
      <c r="C531" s="221"/>
      <c r="D531" s="222" t="s">
        <v>257</v>
      </c>
      <c r="E531" s="223" t="s">
        <v>81</v>
      </c>
      <c r="F531" s="224" t="s">
        <v>1574</v>
      </c>
      <c r="G531" s="221"/>
      <c r="H531" s="225" t="s">
        <v>81</v>
      </c>
      <c r="I531" s="226"/>
      <c r="J531" s="221"/>
      <c r="K531" s="221"/>
      <c r="L531" s="227"/>
      <c r="M531" s="228"/>
      <c r="N531" s="229"/>
      <c r="O531" s="229"/>
      <c r="P531" s="229"/>
      <c r="Q531" s="229"/>
      <c r="R531" s="229"/>
      <c r="S531" s="229"/>
      <c r="T531" s="230"/>
      <c r="AT531" s="231" t="s">
        <v>257</v>
      </c>
      <c r="AU531" s="231" t="s">
        <v>92</v>
      </c>
      <c r="AV531" s="12" t="s">
        <v>45</v>
      </c>
      <c r="AW531" s="12" t="s">
        <v>44</v>
      </c>
      <c r="AX531" s="12" t="s">
        <v>83</v>
      </c>
      <c r="AY531" s="231" t="s">
        <v>250</v>
      </c>
    </row>
    <row r="532" spans="2:65" s="12" customFormat="1">
      <c r="B532" s="220"/>
      <c r="C532" s="221"/>
      <c r="D532" s="222" t="s">
        <v>257</v>
      </c>
      <c r="E532" s="223" t="s">
        <v>81</v>
      </c>
      <c r="F532" s="224" t="s">
        <v>1580</v>
      </c>
      <c r="G532" s="221"/>
      <c r="H532" s="225" t="s">
        <v>81</v>
      </c>
      <c r="I532" s="226"/>
      <c r="J532" s="221"/>
      <c r="K532" s="221"/>
      <c r="L532" s="227"/>
      <c r="M532" s="228"/>
      <c r="N532" s="229"/>
      <c r="O532" s="229"/>
      <c r="P532" s="229"/>
      <c r="Q532" s="229"/>
      <c r="R532" s="229"/>
      <c r="S532" s="229"/>
      <c r="T532" s="230"/>
      <c r="AT532" s="231" t="s">
        <v>257</v>
      </c>
      <c r="AU532" s="231" t="s">
        <v>92</v>
      </c>
      <c r="AV532" s="12" t="s">
        <v>45</v>
      </c>
      <c r="AW532" s="12" t="s">
        <v>44</v>
      </c>
      <c r="AX532" s="12" t="s">
        <v>83</v>
      </c>
      <c r="AY532" s="231" t="s">
        <v>250</v>
      </c>
    </row>
    <row r="533" spans="2:65" s="13" customFormat="1">
      <c r="B533" s="232"/>
      <c r="C533" s="233"/>
      <c r="D533" s="256" t="s">
        <v>257</v>
      </c>
      <c r="E533" s="269" t="s">
        <v>81</v>
      </c>
      <c r="F533" s="270" t="s">
        <v>92</v>
      </c>
      <c r="G533" s="233"/>
      <c r="H533" s="271">
        <v>2</v>
      </c>
      <c r="I533" s="237"/>
      <c r="J533" s="233"/>
      <c r="K533" s="233"/>
      <c r="L533" s="238"/>
      <c r="M533" s="239"/>
      <c r="N533" s="240"/>
      <c r="O533" s="240"/>
      <c r="P533" s="240"/>
      <c r="Q533" s="240"/>
      <c r="R533" s="240"/>
      <c r="S533" s="240"/>
      <c r="T533" s="241"/>
      <c r="AT533" s="242" t="s">
        <v>257</v>
      </c>
      <c r="AU533" s="242" t="s">
        <v>92</v>
      </c>
      <c r="AV533" s="13" t="s">
        <v>92</v>
      </c>
      <c r="AW533" s="13" t="s">
        <v>44</v>
      </c>
      <c r="AX533" s="13" t="s">
        <v>45</v>
      </c>
      <c r="AY533" s="242" t="s">
        <v>250</v>
      </c>
    </row>
    <row r="534" spans="2:65" s="1" customFormat="1" ht="22.5" customHeight="1">
      <c r="B534" s="43"/>
      <c r="C534" s="208" t="s">
        <v>1581</v>
      </c>
      <c r="D534" s="208" t="s">
        <v>252</v>
      </c>
      <c r="E534" s="209" t="s">
        <v>1582</v>
      </c>
      <c r="F534" s="210" t="s">
        <v>1583</v>
      </c>
      <c r="G534" s="211" t="s">
        <v>472</v>
      </c>
      <c r="H534" s="212">
        <v>2</v>
      </c>
      <c r="I534" s="213"/>
      <c r="J534" s="214">
        <f>ROUND(I534*H534,2)</f>
        <v>0</v>
      </c>
      <c r="K534" s="210" t="s">
        <v>277</v>
      </c>
      <c r="L534" s="63"/>
      <c r="M534" s="215" t="s">
        <v>81</v>
      </c>
      <c r="N534" s="216" t="s">
        <v>53</v>
      </c>
      <c r="O534" s="44"/>
      <c r="P534" s="217">
        <f>O534*H534</f>
        <v>0</v>
      </c>
      <c r="Q534" s="217">
        <v>8.5419999999999996E-2</v>
      </c>
      <c r="R534" s="217">
        <f>Q534*H534</f>
        <v>0.17083999999999999</v>
      </c>
      <c r="S534" s="217">
        <v>0</v>
      </c>
      <c r="T534" s="218">
        <f>S534*H534</f>
        <v>0</v>
      </c>
      <c r="AR534" s="25" t="s">
        <v>128</v>
      </c>
      <c r="AT534" s="25" t="s">
        <v>252</v>
      </c>
      <c r="AU534" s="25" t="s">
        <v>92</v>
      </c>
      <c r="AY534" s="25" t="s">
        <v>250</v>
      </c>
      <c r="BE534" s="219">
        <f>IF(N534="základní",J534,0)</f>
        <v>0</v>
      </c>
      <c r="BF534" s="219">
        <f>IF(N534="snížená",J534,0)</f>
        <v>0</v>
      </c>
      <c r="BG534" s="219">
        <f>IF(N534="zákl. přenesená",J534,0)</f>
        <v>0</v>
      </c>
      <c r="BH534" s="219">
        <f>IF(N534="sníž. přenesená",J534,0)</f>
        <v>0</v>
      </c>
      <c r="BI534" s="219">
        <f>IF(N534="nulová",J534,0)</f>
        <v>0</v>
      </c>
      <c r="BJ534" s="25" t="s">
        <v>45</v>
      </c>
      <c r="BK534" s="219">
        <f>ROUND(I534*H534,2)</f>
        <v>0</v>
      </c>
      <c r="BL534" s="25" t="s">
        <v>128</v>
      </c>
      <c r="BM534" s="25" t="s">
        <v>1584</v>
      </c>
    </row>
    <row r="535" spans="2:65" s="12" customFormat="1">
      <c r="B535" s="220"/>
      <c r="C535" s="221"/>
      <c r="D535" s="222" t="s">
        <v>257</v>
      </c>
      <c r="E535" s="223" t="s">
        <v>81</v>
      </c>
      <c r="F535" s="224" t="s">
        <v>1585</v>
      </c>
      <c r="G535" s="221"/>
      <c r="H535" s="225" t="s">
        <v>81</v>
      </c>
      <c r="I535" s="226"/>
      <c r="J535" s="221"/>
      <c r="K535" s="221"/>
      <c r="L535" s="227"/>
      <c r="M535" s="228"/>
      <c r="N535" s="229"/>
      <c r="O535" s="229"/>
      <c r="P535" s="229"/>
      <c r="Q535" s="229"/>
      <c r="R535" s="229"/>
      <c r="S535" s="229"/>
      <c r="T535" s="230"/>
      <c r="AT535" s="231" t="s">
        <v>257</v>
      </c>
      <c r="AU535" s="231" t="s">
        <v>92</v>
      </c>
      <c r="AV535" s="12" t="s">
        <v>45</v>
      </c>
      <c r="AW535" s="12" t="s">
        <v>44</v>
      </c>
      <c r="AX535" s="12" t="s">
        <v>83</v>
      </c>
      <c r="AY535" s="231" t="s">
        <v>250</v>
      </c>
    </row>
    <row r="536" spans="2:65" s="14" customFormat="1">
      <c r="B536" s="243"/>
      <c r="C536" s="244"/>
      <c r="D536" s="222" t="s">
        <v>257</v>
      </c>
      <c r="E536" s="245" t="s">
        <v>81</v>
      </c>
      <c r="F536" s="246" t="s">
        <v>272</v>
      </c>
      <c r="G536" s="244"/>
      <c r="H536" s="247">
        <v>0</v>
      </c>
      <c r="I536" s="248"/>
      <c r="J536" s="244"/>
      <c r="K536" s="244"/>
      <c r="L536" s="249"/>
      <c r="M536" s="250"/>
      <c r="N536" s="251"/>
      <c r="O536" s="251"/>
      <c r="P536" s="251"/>
      <c r="Q536" s="251"/>
      <c r="R536" s="251"/>
      <c r="S536" s="251"/>
      <c r="T536" s="252"/>
      <c r="AT536" s="253" t="s">
        <v>257</v>
      </c>
      <c r="AU536" s="253" t="s">
        <v>92</v>
      </c>
      <c r="AV536" s="14" t="s">
        <v>100</v>
      </c>
      <c r="AW536" s="14" t="s">
        <v>44</v>
      </c>
      <c r="AX536" s="14" t="s">
        <v>83</v>
      </c>
      <c r="AY536" s="253" t="s">
        <v>250</v>
      </c>
    </row>
    <row r="537" spans="2:65" s="12" customFormat="1">
      <c r="B537" s="220"/>
      <c r="C537" s="221"/>
      <c r="D537" s="222" t="s">
        <v>257</v>
      </c>
      <c r="E537" s="223" t="s">
        <v>81</v>
      </c>
      <c r="F537" s="224" t="s">
        <v>1586</v>
      </c>
      <c r="G537" s="221"/>
      <c r="H537" s="225" t="s">
        <v>81</v>
      </c>
      <c r="I537" s="226"/>
      <c r="J537" s="221"/>
      <c r="K537" s="221"/>
      <c r="L537" s="227"/>
      <c r="M537" s="228"/>
      <c r="N537" s="229"/>
      <c r="O537" s="229"/>
      <c r="P537" s="229"/>
      <c r="Q537" s="229"/>
      <c r="R537" s="229"/>
      <c r="S537" s="229"/>
      <c r="T537" s="230"/>
      <c r="AT537" s="231" t="s">
        <v>257</v>
      </c>
      <c r="AU537" s="231" t="s">
        <v>92</v>
      </c>
      <c r="AV537" s="12" t="s">
        <v>45</v>
      </c>
      <c r="AW537" s="12" t="s">
        <v>44</v>
      </c>
      <c r="AX537" s="12" t="s">
        <v>83</v>
      </c>
      <c r="AY537" s="231" t="s">
        <v>250</v>
      </c>
    </row>
    <row r="538" spans="2:65" s="13" customFormat="1">
      <c r="B538" s="232"/>
      <c r="C538" s="233"/>
      <c r="D538" s="256" t="s">
        <v>257</v>
      </c>
      <c r="E538" s="269" t="s">
        <v>81</v>
      </c>
      <c r="F538" s="270" t="s">
        <v>1587</v>
      </c>
      <c r="G538" s="233"/>
      <c r="H538" s="271">
        <v>2</v>
      </c>
      <c r="I538" s="237"/>
      <c r="J538" s="233"/>
      <c r="K538" s="233"/>
      <c r="L538" s="238"/>
      <c r="M538" s="239"/>
      <c r="N538" s="240"/>
      <c r="O538" s="240"/>
      <c r="P538" s="240"/>
      <c r="Q538" s="240"/>
      <c r="R538" s="240"/>
      <c r="S538" s="240"/>
      <c r="T538" s="241"/>
      <c r="AT538" s="242" t="s">
        <v>257</v>
      </c>
      <c r="AU538" s="242" t="s">
        <v>92</v>
      </c>
      <c r="AV538" s="13" t="s">
        <v>92</v>
      </c>
      <c r="AW538" s="13" t="s">
        <v>44</v>
      </c>
      <c r="AX538" s="13" t="s">
        <v>45</v>
      </c>
      <c r="AY538" s="242" t="s">
        <v>250</v>
      </c>
    </row>
    <row r="539" spans="2:65" s="1" customFormat="1" ht="22.5" customHeight="1">
      <c r="B539" s="43"/>
      <c r="C539" s="208" t="s">
        <v>1588</v>
      </c>
      <c r="D539" s="208" t="s">
        <v>252</v>
      </c>
      <c r="E539" s="209" t="s">
        <v>752</v>
      </c>
      <c r="F539" s="210" t="s">
        <v>753</v>
      </c>
      <c r="G539" s="211" t="s">
        <v>472</v>
      </c>
      <c r="H539" s="212">
        <v>2</v>
      </c>
      <c r="I539" s="213"/>
      <c r="J539" s="214">
        <f>ROUND(I539*H539,2)</f>
        <v>0</v>
      </c>
      <c r="K539" s="210" t="s">
        <v>277</v>
      </c>
      <c r="L539" s="63"/>
      <c r="M539" s="215" t="s">
        <v>81</v>
      </c>
      <c r="N539" s="216" t="s">
        <v>53</v>
      </c>
      <c r="O539" s="44"/>
      <c r="P539" s="217">
        <f>O539*H539</f>
        <v>0</v>
      </c>
      <c r="Q539" s="217">
        <v>0.11241</v>
      </c>
      <c r="R539" s="217">
        <f>Q539*H539</f>
        <v>0.22481999999999999</v>
      </c>
      <c r="S539" s="217">
        <v>0</v>
      </c>
      <c r="T539" s="218">
        <f>S539*H539</f>
        <v>0</v>
      </c>
      <c r="AR539" s="25" t="s">
        <v>128</v>
      </c>
      <c r="AT539" s="25" t="s">
        <v>252</v>
      </c>
      <c r="AU539" s="25" t="s">
        <v>92</v>
      </c>
      <c r="AY539" s="25" t="s">
        <v>250</v>
      </c>
      <c r="BE539" s="219">
        <f>IF(N539="základní",J539,0)</f>
        <v>0</v>
      </c>
      <c r="BF539" s="219">
        <f>IF(N539="snížená",J539,0)</f>
        <v>0</v>
      </c>
      <c r="BG539" s="219">
        <f>IF(N539="zákl. přenesená",J539,0)</f>
        <v>0</v>
      </c>
      <c r="BH539" s="219">
        <f>IF(N539="sníž. přenesená",J539,0)</f>
        <v>0</v>
      </c>
      <c r="BI539" s="219">
        <f>IF(N539="nulová",J539,0)</f>
        <v>0</v>
      </c>
      <c r="BJ539" s="25" t="s">
        <v>45</v>
      </c>
      <c r="BK539" s="219">
        <f>ROUND(I539*H539,2)</f>
        <v>0</v>
      </c>
      <c r="BL539" s="25" t="s">
        <v>128</v>
      </c>
      <c r="BM539" s="25" t="s">
        <v>1589</v>
      </c>
    </row>
    <row r="540" spans="2:65" s="12" customFormat="1">
      <c r="B540" s="220"/>
      <c r="C540" s="221"/>
      <c r="D540" s="222" t="s">
        <v>257</v>
      </c>
      <c r="E540" s="223" t="s">
        <v>81</v>
      </c>
      <c r="F540" s="224" t="s">
        <v>1574</v>
      </c>
      <c r="G540" s="221"/>
      <c r="H540" s="225" t="s">
        <v>81</v>
      </c>
      <c r="I540" s="226"/>
      <c r="J540" s="221"/>
      <c r="K540" s="221"/>
      <c r="L540" s="227"/>
      <c r="M540" s="228"/>
      <c r="N540" s="229"/>
      <c r="O540" s="229"/>
      <c r="P540" s="229"/>
      <c r="Q540" s="229"/>
      <c r="R540" s="229"/>
      <c r="S540" s="229"/>
      <c r="T540" s="230"/>
      <c r="AT540" s="231" t="s">
        <v>257</v>
      </c>
      <c r="AU540" s="231" t="s">
        <v>92</v>
      </c>
      <c r="AV540" s="12" t="s">
        <v>45</v>
      </c>
      <c r="AW540" s="12" t="s">
        <v>44</v>
      </c>
      <c r="AX540" s="12" t="s">
        <v>83</v>
      </c>
      <c r="AY540" s="231" t="s">
        <v>250</v>
      </c>
    </row>
    <row r="541" spans="2:65" s="12" customFormat="1">
      <c r="B541" s="220"/>
      <c r="C541" s="221"/>
      <c r="D541" s="222" t="s">
        <v>257</v>
      </c>
      <c r="E541" s="223" t="s">
        <v>81</v>
      </c>
      <c r="F541" s="224" t="s">
        <v>1590</v>
      </c>
      <c r="G541" s="221"/>
      <c r="H541" s="225" t="s">
        <v>81</v>
      </c>
      <c r="I541" s="226"/>
      <c r="J541" s="221"/>
      <c r="K541" s="221"/>
      <c r="L541" s="227"/>
      <c r="M541" s="228"/>
      <c r="N541" s="229"/>
      <c r="O541" s="229"/>
      <c r="P541" s="229"/>
      <c r="Q541" s="229"/>
      <c r="R541" s="229"/>
      <c r="S541" s="229"/>
      <c r="T541" s="230"/>
      <c r="AT541" s="231" t="s">
        <v>257</v>
      </c>
      <c r="AU541" s="231" t="s">
        <v>92</v>
      </c>
      <c r="AV541" s="12" t="s">
        <v>45</v>
      </c>
      <c r="AW541" s="12" t="s">
        <v>44</v>
      </c>
      <c r="AX541" s="12" t="s">
        <v>83</v>
      </c>
      <c r="AY541" s="231" t="s">
        <v>250</v>
      </c>
    </row>
    <row r="542" spans="2:65" s="13" customFormat="1">
      <c r="B542" s="232"/>
      <c r="C542" s="233"/>
      <c r="D542" s="256" t="s">
        <v>257</v>
      </c>
      <c r="E542" s="269" t="s">
        <v>81</v>
      </c>
      <c r="F542" s="270" t="s">
        <v>92</v>
      </c>
      <c r="G542" s="233"/>
      <c r="H542" s="271">
        <v>2</v>
      </c>
      <c r="I542" s="237"/>
      <c r="J542" s="233"/>
      <c r="K542" s="233"/>
      <c r="L542" s="238"/>
      <c r="M542" s="239"/>
      <c r="N542" s="240"/>
      <c r="O542" s="240"/>
      <c r="P542" s="240"/>
      <c r="Q542" s="240"/>
      <c r="R542" s="240"/>
      <c r="S542" s="240"/>
      <c r="T542" s="241"/>
      <c r="AT542" s="242" t="s">
        <v>257</v>
      </c>
      <c r="AU542" s="242" t="s">
        <v>92</v>
      </c>
      <c r="AV542" s="13" t="s">
        <v>92</v>
      </c>
      <c r="AW542" s="13" t="s">
        <v>44</v>
      </c>
      <c r="AX542" s="13" t="s">
        <v>45</v>
      </c>
      <c r="AY542" s="242" t="s">
        <v>250</v>
      </c>
    </row>
    <row r="543" spans="2:65" s="1" customFormat="1" ht="22.5" customHeight="1">
      <c r="B543" s="43"/>
      <c r="C543" s="272" t="s">
        <v>1591</v>
      </c>
      <c r="D543" s="272" t="s">
        <v>519</v>
      </c>
      <c r="E543" s="273" t="s">
        <v>759</v>
      </c>
      <c r="F543" s="274" t="s">
        <v>760</v>
      </c>
      <c r="G543" s="275" t="s">
        <v>472</v>
      </c>
      <c r="H543" s="276">
        <v>2</v>
      </c>
      <c r="I543" s="277"/>
      <c r="J543" s="278">
        <f>ROUND(I543*H543,2)</f>
        <v>0</v>
      </c>
      <c r="K543" s="274" t="s">
        <v>277</v>
      </c>
      <c r="L543" s="279"/>
      <c r="M543" s="280" t="s">
        <v>81</v>
      </c>
      <c r="N543" s="281" t="s">
        <v>53</v>
      </c>
      <c r="O543" s="44"/>
      <c r="P543" s="217">
        <f>O543*H543</f>
        <v>0</v>
      </c>
      <c r="Q543" s="217">
        <v>2.5000000000000001E-3</v>
      </c>
      <c r="R543" s="217">
        <f>Q543*H543</f>
        <v>5.0000000000000001E-3</v>
      </c>
      <c r="S543" s="217">
        <v>0</v>
      </c>
      <c r="T543" s="218">
        <f>S543*H543</f>
        <v>0</v>
      </c>
      <c r="AR543" s="25" t="s">
        <v>340</v>
      </c>
      <c r="AT543" s="25" t="s">
        <v>519</v>
      </c>
      <c r="AU543" s="25" t="s">
        <v>92</v>
      </c>
      <c r="AY543" s="25" t="s">
        <v>250</v>
      </c>
      <c r="BE543" s="219">
        <f>IF(N543="základní",J543,0)</f>
        <v>0</v>
      </c>
      <c r="BF543" s="219">
        <f>IF(N543="snížená",J543,0)</f>
        <v>0</v>
      </c>
      <c r="BG543" s="219">
        <f>IF(N543="zákl. přenesená",J543,0)</f>
        <v>0</v>
      </c>
      <c r="BH543" s="219">
        <f>IF(N543="sníž. přenesená",J543,0)</f>
        <v>0</v>
      </c>
      <c r="BI543" s="219">
        <f>IF(N543="nulová",J543,0)</f>
        <v>0</v>
      </c>
      <c r="BJ543" s="25" t="s">
        <v>45</v>
      </c>
      <c r="BK543" s="219">
        <f>ROUND(I543*H543,2)</f>
        <v>0</v>
      </c>
      <c r="BL543" s="25" t="s">
        <v>128</v>
      </c>
      <c r="BM543" s="25" t="s">
        <v>1592</v>
      </c>
    </row>
    <row r="544" spans="2:65" s="12" customFormat="1">
      <c r="B544" s="220"/>
      <c r="C544" s="221"/>
      <c r="D544" s="222" t="s">
        <v>257</v>
      </c>
      <c r="E544" s="223" t="s">
        <v>81</v>
      </c>
      <c r="F544" s="224" t="s">
        <v>1574</v>
      </c>
      <c r="G544" s="221"/>
      <c r="H544" s="225" t="s">
        <v>81</v>
      </c>
      <c r="I544" s="226"/>
      <c r="J544" s="221"/>
      <c r="K544" s="221"/>
      <c r="L544" s="227"/>
      <c r="M544" s="228"/>
      <c r="N544" s="229"/>
      <c r="O544" s="229"/>
      <c r="P544" s="229"/>
      <c r="Q544" s="229"/>
      <c r="R544" s="229"/>
      <c r="S544" s="229"/>
      <c r="T544" s="230"/>
      <c r="AT544" s="231" t="s">
        <v>257</v>
      </c>
      <c r="AU544" s="231" t="s">
        <v>92</v>
      </c>
      <c r="AV544" s="12" t="s">
        <v>45</v>
      </c>
      <c r="AW544" s="12" t="s">
        <v>44</v>
      </c>
      <c r="AX544" s="12" t="s">
        <v>83</v>
      </c>
      <c r="AY544" s="231" t="s">
        <v>250</v>
      </c>
    </row>
    <row r="545" spans="2:65" s="12" customFormat="1">
      <c r="B545" s="220"/>
      <c r="C545" s="221"/>
      <c r="D545" s="222" t="s">
        <v>257</v>
      </c>
      <c r="E545" s="223" t="s">
        <v>81</v>
      </c>
      <c r="F545" s="224" t="s">
        <v>1590</v>
      </c>
      <c r="G545" s="221"/>
      <c r="H545" s="225" t="s">
        <v>81</v>
      </c>
      <c r="I545" s="226"/>
      <c r="J545" s="221"/>
      <c r="K545" s="221"/>
      <c r="L545" s="227"/>
      <c r="M545" s="228"/>
      <c r="N545" s="229"/>
      <c r="O545" s="229"/>
      <c r="P545" s="229"/>
      <c r="Q545" s="229"/>
      <c r="R545" s="229"/>
      <c r="S545" s="229"/>
      <c r="T545" s="230"/>
      <c r="AT545" s="231" t="s">
        <v>257</v>
      </c>
      <c r="AU545" s="231" t="s">
        <v>92</v>
      </c>
      <c r="AV545" s="12" t="s">
        <v>45</v>
      </c>
      <c r="AW545" s="12" t="s">
        <v>44</v>
      </c>
      <c r="AX545" s="12" t="s">
        <v>83</v>
      </c>
      <c r="AY545" s="231" t="s">
        <v>250</v>
      </c>
    </row>
    <row r="546" spans="2:65" s="13" customFormat="1">
      <c r="B546" s="232"/>
      <c r="C546" s="233"/>
      <c r="D546" s="256" t="s">
        <v>257</v>
      </c>
      <c r="E546" s="269" t="s">
        <v>81</v>
      </c>
      <c r="F546" s="270" t="s">
        <v>92</v>
      </c>
      <c r="G546" s="233"/>
      <c r="H546" s="271">
        <v>2</v>
      </c>
      <c r="I546" s="237"/>
      <c r="J546" s="233"/>
      <c r="K546" s="233"/>
      <c r="L546" s="238"/>
      <c r="M546" s="239"/>
      <c r="N546" s="240"/>
      <c r="O546" s="240"/>
      <c r="P546" s="240"/>
      <c r="Q546" s="240"/>
      <c r="R546" s="240"/>
      <c r="S546" s="240"/>
      <c r="T546" s="241"/>
      <c r="AT546" s="242" t="s">
        <v>257</v>
      </c>
      <c r="AU546" s="242" t="s">
        <v>92</v>
      </c>
      <c r="AV546" s="13" t="s">
        <v>92</v>
      </c>
      <c r="AW546" s="13" t="s">
        <v>44</v>
      </c>
      <c r="AX546" s="13" t="s">
        <v>45</v>
      </c>
      <c r="AY546" s="242" t="s">
        <v>250</v>
      </c>
    </row>
    <row r="547" spans="2:65" s="1" customFormat="1" ht="31.5" customHeight="1">
      <c r="B547" s="43"/>
      <c r="C547" s="208" t="s">
        <v>1593</v>
      </c>
      <c r="D547" s="208" t="s">
        <v>252</v>
      </c>
      <c r="E547" s="209" t="s">
        <v>1594</v>
      </c>
      <c r="F547" s="210" t="s">
        <v>1595</v>
      </c>
      <c r="G547" s="211" t="s">
        <v>602</v>
      </c>
      <c r="H547" s="212">
        <v>38.4</v>
      </c>
      <c r="I547" s="213"/>
      <c r="J547" s="214">
        <f>ROUND(I547*H547,2)</f>
        <v>0</v>
      </c>
      <c r="K547" s="210" t="s">
        <v>277</v>
      </c>
      <c r="L547" s="63"/>
      <c r="M547" s="215" t="s">
        <v>81</v>
      </c>
      <c r="N547" s="216" t="s">
        <v>53</v>
      </c>
      <c r="O547" s="44"/>
      <c r="P547" s="217">
        <f>O547*H547</f>
        <v>0</v>
      </c>
      <c r="Q547" s="217">
        <v>1.0000000000000001E-5</v>
      </c>
      <c r="R547" s="217">
        <f>Q547*H547</f>
        <v>3.8400000000000001E-4</v>
      </c>
      <c r="S547" s="217">
        <v>0</v>
      </c>
      <c r="T547" s="218">
        <f>S547*H547</f>
        <v>0</v>
      </c>
      <c r="AR547" s="25" t="s">
        <v>128</v>
      </c>
      <c r="AT547" s="25" t="s">
        <v>252</v>
      </c>
      <c r="AU547" s="25" t="s">
        <v>92</v>
      </c>
      <c r="AY547" s="25" t="s">
        <v>250</v>
      </c>
      <c r="BE547" s="219">
        <f>IF(N547="základní",J547,0)</f>
        <v>0</v>
      </c>
      <c r="BF547" s="219">
        <f>IF(N547="snížená",J547,0)</f>
        <v>0</v>
      </c>
      <c r="BG547" s="219">
        <f>IF(N547="zákl. přenesená",J547,0)</f>
        <v>0</v>
      </c>
      <c r="BH547" s="219">
        <f>IF(N547="sníž. přenesená",J547,0)</f>
        <v>0</v>
      </c>
      <c r="BI547" s="219">
        <f>IF(N547="nulová",J547,0)</f>
        <v>0</v>
      </c>
      <c r="BJ547" s="25" t="s">
        <v>45</v>
      </c>
      <c r="BK547" s="219">
        <f>ROUND(I547*H547,2)</f>
        <v>0</v>
      </c>
      <c r="BL547" s="25" t="s">
        <v>128</v>
      </c>
      <c r="BM547" s="25" t="s">
        <v>1596</v>
      </c>
    </row>
    <row r="548" spans="2:65" s="12" customFormat="1">
      <c r="B548" s="220"/>
      <c r="C548" s="221"/>
      <c r="D548" s="222" t="s">
        <v>257</v>
      </c>
      <c r="E548" s="223" t="s">
        <v>81</v>
      </c>
      <c r="F548" s="224" t="s">
        <v>1597</v>
      </c>
      <c r="G548" s="221"/>
      <c r="H548" s="225" t="s">
        <v>81</v>
      </c>
      <c r="I548" s="226"/>
      <c r="J548" s="221"/>
      <c r="K548" s="221"/>
      <c r="L548" s="227"/>
      <c r="M548" s="228"/>
      <c r="N548" s="229"/>
      <c r="O548" s="229"/>
      <c r="P548" s="229"/>
      <c r="Q548" s="229"/>
      <c r="R548" s="229"/>
      <c r="S548" s="229"/>
      <c r="T548" s="230"/>
      <c r="AT548" s="231" t="s">
        <v>257</v>
      </c>
      <c r="AU548" s="231" t="s">
        <v>92</v>
      </c>
      <c r="AV548" s="12" t="s">
        <v>45</v>
      </c>
      <c r="AW548" s="12" t="s">
        <v>44</v>
      </c>
      <c r="AX548" s="12" t="s">
        <v>83</v>
      </c>
      <c r="AY548" s="231" t="s">
        <v>250</v>
      </c>
    </row>
    <row r="549" spans="2:65" s="12" customFormat="1">
      <c r="B549" s="220"/>
      <c r="C549" s="221"/>
      <c r="D549" s="222" t="s">
        <v>257</v>
      </c>
      <c r="E549" s="223" t="s">
        <v>81</v>
      </c>
      <c r="F549" s="224" t="s">
        <v>1598</v>
      </c>
      <c r="G549" s="221"/>
      <c r="H549" s="225" t="s">
        <v>81</v>
      </c>
      <c r="I549" s="226"/>
      <c r="J549" s="221"/>
      <c r="K549" s="221"/>
      <c r="L549" s="227"/>
      <c r="M549" s="228"/>
      <c r="N549" s="229"/>
      <c r="O549" s="229"/>
      <c r="P549" s="229"/>
      <c r="Q549" s="229"/>
      <c r="R549" s="229"/>
      <c r="S549" s="229"/>
      <c r="T549" s="230"/>
      <c r="AT549" s="231" t="s">
        <v>257</v>
      </c>
      <c r="AU549" s="231" t="s">
        <v>92</v>
      </c>
      <c r="AV549" s="12" t="s">
        <v>45</v>
      </c>
      <c r="AW549" s="12" t="s">
        <v>44</v>
      </c>
      <c r="AX549" s="12" t="s">
        <v>83</v>
      </c>
      <c r="AY549" s="231" t="s">
        <v>250</v>
      </c>
    </row>
    <row r="550" spans="2:65" s="13" customFormat="1">
      <c r="B550" s="232"/>
      <c r="C550" s="233"/>
      <c r="D550" s="256" t="s">
        <v>257</v>
      </c>
      <c r="E550" s="269" t="s">
        <v>81</v>
      </c>
      <c r="F550" s="270" t="s">
        <v>1599</v>
      </c>
      <c r="G550" s="233"/>
      <c r="H550" s="271">
        <v>38.4</v>
      </c>
      <c r="I550" s="237"/>
      <c r="J550" s="233"/>
      <c r="K550" s="233"/>
      <c r="L550" s="238"/>
      <c r="M550" s="239"/>
      <c r="N550" s="240"/>
      <c r="O550" s="240"/>
      <c r="P550" s="240"/>
      <c r="Q550" s="240"/>
      <c r="R550" s="240"/>
      <c r="S550" s="240"/>
      <c r="T550" s="241"/>
      <c r="AT550" s="242" t="s">
        <v>257</v>
      </c>
      <c r="AU550" s="242" t="s">
        <v>92</v>
      </c>
      <c r="AV550" s="13" t="s">
        <v>92</v>
      </c>
      <c r="AW550" s="13" t="s">
        <v>44</v>
      </c>
      <c r="AX550" s="13" t="s">
        <v>45</v>
      </c>
      <c r="AY550" s="242" t="s">
        <v>250</v>
      </c>
    </row>
    <row r="551" spans="2:65" s="1" customFormat="1" ht="22.5" customHeight="1">
      <c r="B551" s="43"/>
      <c r="C551" s="208" t="s">
        <v>1600</v>
      </c>
      <c r="D551" s="208" t="s">
        <v>252</v>
      </c>
      <c r="E551" s="209" t="s">
        <v>1601</v>
      </c>
      <c r="F551" s="210" t="s">
        <v>1602</v>
      </c>
      <c r="G551" s="211" t="s">
        <v>602</v>
      </c>
      <c r="H551" s="212">
        <v>38.4</v>
      </c>
      <c r="I551" s="213"/>
      <c r="J551" s="214">
        <f>ROUND(I551*H551,2)</f>
        <v>0</v>
      </c>
      <c r="K551" s="210" t="s">
        <v>277</v>
      </c>
      <c r="L551" s="63"/>
      <c r="M551" s="215" t="s">
        <v>81</v>
      </c>
      <c r="N551" s="216" t="s">
        <v>53</v>
      </c>
      <c r="O551" s="44"/>
      <c r="P551" s="217">
        <f>O551*H551</f>
        <v>0</v>
      </c>
      <c r="Q551" s="217">
        <v>1.2E-4</v>
      </c>
      <c r="R551" s="217">
        <f>Q551*H551</f>
        <v>4.6080000000000001E-3</v>
      </c>
      <c r="S551" s="217">
        <v>0</v>
      </c>
      <c r="T551" s="218">
        <f>S551*H551</f>
        <v>0</v>
      </c>
      <c r="AR551" s="25" t="s">
        <v>128</v>
      </c>
      <c r="AT551" s="25" t="s">
        <v>252</v>
      </c>
      <c r="AU551" s="25" t="s">
        <v>92</v>
      </c>
      <c r="AY551" s="25" t="s">
        <v>250</v>
      </c>
      <c r="BE551" s="219">
        <f>IF(N551="základní",J551,0)</f>
        <v>0</v>
      </c>
      <c r="BF551" s="219">
        <f>IF(N551="snížená",J551,0)</f>
        <v>0</v>
      </c>
      <c r="BG551" s="219">
        <f>IF(N551="zákl. přenesená",J551,0)</f>
        <v>0</v>
      </c>
      <c r="BH551" s="219">
        <f>IF(N551="sníž. přenesená",J551,0)</f>
        <v>0</v>
      </c>
      <c r="BI551" s="219">
        <f>IF(N551="nulová",J551,0)</f>
        <v>0</v>
      </c>
      <c r="BJ551" s="25" t="s">
        <v>45</v>
      </c>
      <c r="BK551" s="219">
        <f>ROUND(I551*H551,2)</f>
        <v>0</v>
      </c>
      <c r="BL551" s="25" t="s">
        <v>128</v>
      </c>
      <c r="BM551" s="25" t="s">
        <v>1603</v>
      </c>
    </row>
    <row r="552" spans="2:65" s="12" customFormat="1">
      <c r="B552" s="220"/>
      <c r="C552" s="221"/>
      <c r="D552" s="222" t="s">
        <v>257</v>
      </c>
      <c r="E552" s="223" t="s">
        <v>81</v>
      </c>
      <c r="F552" s="224" t="s">
        <v>1597</v>
      </c>
      <c r="G552" s="221"/>
      <c r="H552" s="225" t="s">
        <v>81</v>
      </c>
      <c r="I552" s="226"/>
      <c r="J552" s="221"/>
      <c r="K552" s="221"/>
      <c r="L552" s="227"/>
      <c r="M552" s="228"/>
      <c r="N552" s="229"/>
      <c r="O552" s="229"/>
      <c r="P552" s="229"/>
      <c r="Q552" s="229"/>
      <c r="R552" s="229"/>
      <c r="S552" s="229"/>
      <c r="T552" s="230"/>
      <c r="AT552" s="231" t="s">
        <v>257</v>
      </c>
      <c r="AU552" s="231" t="s">
        <v>92</v>
      </c>
      <c r="AV552" s="12" t="s">
        <v>45</v>
      </c>
      <c r="AW552" s="12" t="s">
        <v>44</v>
      </c>
      <c r="AX552" s="12" t="s">
        <v>83</v>
      </c>
      <c r="AY552" s="231" t="s">
        <v>250</v>
      </c>
    </row>
    <row r="553" spans="2:65" s="12" customFormat="1">
      <c r="B553" s="220"/>
      <c r="C553" s="221"/>
      <c r="D553" s="222" t="s">
        <v>257</v>
      </c>
      <c r="E553" s="223" t="s">
        <v>81</v>
      </c>
      <c r="F553" s="224" t="s">
        <v>1604</v>
      </c>
      <c r="G553" s="221"/>
      <c r="H553" s="225" t="s">
        <v>81</v>
      </c>
      <c r="I553" s="226"/>
      <c r="J553" s="221"/>
      <c r="K553" s="221"/>
      <c r="L553" s="227"/>
      <c r="M553" s="228"/>
      <c r="N553" s="229"/>
      <c r="O553" s="229"/>
      <c r="P553" s="229"/>
      <c r="Q553" s="229"/>
      <c r="R553" s="229"/>
      <c r="S553" s="229"/>
      <c r="T553" s="230"/>
      <c r="AT553" s="231" t="s">
        <v>257</v>
      </c>
      <c r="AU553" s="231" t="s">
        <v>92</v>
      </c>
      <c r="AV553" s="12" t="s">
        <v>45</v>
      </c>
      <c r="AW553" s="12" t="s">
        <v>44</v>
      </c>
      <c r="AX553" s="12" t="s">
        <v>83</v>
      </c>
      <c r="AY553" s="231" t="s">
        <v>250</v>
      </c>
    </row>
    <row r="554" spans="2:65" s="13" customFormat="1">
      <c r="B554" s="232"/>
      <c r="C554" s="233"/>
      <c r="D554" s="256" t="s">
        <v>257</v>
      </c>
      <c r="E554" s="269" t="s">
        <v>81</v>
      </c>
      <c r="F554" s="270" t="s">
        <v>1599</v>
      </c>
      <c r="G554" s="233"/>
      <c r="H554" s="271">
        <v>38.4</v>
      </c>
      <c r="I554" s="237"/>
      <c r="J554" s="233"/>
      <c r="K554" s="233"/>
      <c r="L554" s="238"/>
      <c r="M554" s="239"/>
      <c r="N554" s="240"/>
      <c r="O554" s="240"/>
      <c r="P554" s="240"/>
      <c r="Q554" s="240"/>
      <c r="R554" s="240"/>
      <c r="S554" s="240"/>
      <c r="T554" s="241"/>
      <c r="AT554" s="242" t="s">
        <v>257</v>
      </c>
      <c r="AU554" s="242" t="s">
        <v>92</v>
      </c>
      <c r="AV554" s="13" t="s">
        <v>92</v>
      </c>
      <c r="AW554" s="13" t="s">
        <v>44</v>
      </c>
      <c r="AX554" s="13" t="s">
        <v>45</v>
      </c>
      <c r="AY554" s="242" t="s">
        <v>250</v>
      </c>
    </row>
    <row r="555" spans="2:65" s="1" customFormat="1" ht="22.5" customHeight="1">
      <c r="B555" s="43"/>
      <c r="C555" s="208" t="s">
        <v>1605</v>
      </c>
      <c r="D555" s="208" t="s">
        <v>252</v>
      </c>
      <c r="E555" s="209" t="s">
        <v>1606</v>
      </c>
      <c r="F555" s="210" t="s">
        <v>1607</v>
      </c>
      <c r="G555" s="211" t="s">
        <v>255</v>
      </c>
      <c r="H555" s="212">
        <v>6.766</v>
      </c>
      <c r="I555" s="213"/>
      <c r="J555" s="214">
        <f>ROUND(I555*H555,2)</f>
        <v>0</v>
      </c>
      <c r="K555" s="210" t="s">
        <v>277</v>
      </c>
      <c r="L555" s="63"/>
      <c r="M555" s="215" t="s">
        <v>81</v>
      </c>
      <c r="N555" s="216" t="s">
        <v>53</v>
      </c>
      <c r="O555" s="44"/>
      <c r="P555" s="217">
        <f>O555*H555</f>
        <v>0</v>
      </c>
      <c r="Q555" s="217">
        <v>4.0000000000000003E-5</v>
      </c>
      <c r="R555" s="217">
        <f>Q555*H555</f>
        <v>2.7064E-4</v>
      </c>
      <c r="S555" s="217">
        <v>0</v>
      </c>
      <c r="T555" s="218">
        <f>S555*H555</f>
        <v>0</v>
      </c>
      <c r="AR555" s="25" t="s">
        <v>128</v>
      </c>
      <c r="AT555" s="25" t="s">
        <v>252</v>
      </c>
      <c r="AU555" s="25" t="s">
        <v>92</v>
      </c>
      <c r="AY555" s="25" t="s">
        <v>250</v>
      </c>
      <c r="BE555" s="219">
        <f>IF(N555="základní",J555,0)</f>
        <v>0</v>
      </c>
      <c r="BF555" s="219">
        <f>IF(N555="snížená",J555,0)</f>
        <v>0</v>
      </c>
      <c r="BG555" s="219">
        <f>IF(N555="zákl. přenesená",J555,0)</f>
        <v>0</v>
      </c>
      <c r="BH555" s="219">
        <f>IF(N555="sníž. přenesená",J555,0)</f>
        <v>0</v>
      </c>
      <c r="BI555" s="219">
        <f>IF(N555="nulová",J555,0)</f>
        <v>0</v>
      </c>
      <c r="BJ555" s="25" t="s">
        <v>45</v>
      </c>
      <c r="BK555" s="219">
        <f>ROUND(I555*H555,2)</f>
        <v>0</v>
      </c>
      <c r="BL555" s="25" t="s">
        <v>128</v>
      </c>
      <c r="BM555" s="25" t="s">
        <v>1608</v>
      </c>
    </row>
    <row r="556" spans="2:65" s="12" customFormat="1">
      <c r="B556" s="220"/>
      <c r="C556" s="221"/>
      <c r="D556" s="222" t="s">
        <v>257</v>
      </c>
      <c r="E556" s="223" t="s">
        <v>81</v>
      </c>
      <c r="F556" s="224" t="s">
        <v>1355</v>
      </c>
      <c r="G556" s="221"/>
      <c r="H556" s="225" t="s">
        <v>81</v>
      </c>
      <c r="I556" s="226"/>
      <c r="J556" s="221"/>
      <c r="K556" s="221"/>
      <c r="L556" s="227"/>
      <c r="M556" s="228"/>
      <c r="N556" s="229"/>
      <c r="O556" s="229"/>
      <c r="P556" s="229"/>
      <c r="Q556" s="229"/>
      <c r="R556" s="229"/>
      <c r="S556" s="229"/>
      <c r="T556" s="230"/>
      <c r="AT556" s="231" t="s">
        <v>257</v>
      </c>
      <c r="AU556" s="231" t="s">
        <v>92</v>
      </c>
      <c r="AV556" s="12" t="s">
        <v>45</v>
      </c>
      <c r="AW556" s="12" t="s">
        <v>44</v>
      </c>
      <c r="AX556" s="12" t="s">
        <v>83</v>
      </c>
      <c r="AY556" s="231" t="s">
        <v>250</v>
      </c>
    </row>
    <row r="557" spans="2:65" s="12" customFormat="1">
      <c r="B557" s="220"/>
      <c r="C557" s="221"/>
      <c r="D557" s="222" t="s">
        <v>257</v>
      </c>
      <c r="E557" s="223" t="s">
        <v>81</v>
      </c>
      <c r="F557" s="224" t="s">
        <v>1356</v>
      </c>
      <c r="G557" s="221"/>
      <c r="H557" s="225" t="s">
        <v>81</v>
      </c>
      <c r="I557" s="226"/>
      <c r="J557" s="221"/>
      <c r="K557" s="221"/>
      <c r="L557" s="227"/>
      <c r="M557" s="228"/>
      <c r="N557" s="229"/>
      <c r="O557" s="229"/>
      <c r="P557" s="229"/>
      <c r="Q557" s="229"/>
      <c r="R557" s="229"/>
      <c r="S557" s="229"/>
      <c r="T557" s="230"/>
      <c r="AT557" s="231" t="s">
        <v>257</v>
      </c>
      <c r="AU557" s="231" t="s">
        <v>92</v>
      </c>
      <c r="AV557" s="12" t="s">
        <v>45</v>
      </c>
      <c r="AW557" s="12" t="s">
        <v>44</v>
      </c>
      <c r="AX557" s="12" t="s">
        <v>83</v>
      </c>
      <c r="AY557" s="231" t="s">
        <v>250</v>
      </c>
    </row>
    <row r="558" spans="2:65" s="12" customFormat="1">
      <c r="B558" s="220"/>
      <c r="C558" s="221"/>
      <c r="D558" s="222" t="s">
        <v>257</v>
      </c>
      <c r="E558" s="223" t="s">
        <v>81</v>
      </c>
      <c r="F558" s="224" t="s">
        <v>1357</v>
      </c>
      <c r="G558" s="221"/>
      <c r="H558" s="225" t="s">
        <v>81</v>
      </c>
      <c r="I558" s="226"/>
      <c r="J558" s="221"/>
      <c r="K558" s="221"/>
      <c r="L558" s="227"/>
      <c r="M558" s="228"/>
      <c r="N558" s="229"/>
      <c r="O558" s="229"/>
      <c r="P558" s="229"/>
      <c r="Q558" s="229"/>
      <c r="R558" s="229"/>
      <c r="S558" s="229"/>
      <c r="T558" s="230"/>
      <c r="AT558" s="231" t="s">
        <v>257</v>
      </c>
      <c r="AU558" s="231" t="s">
        <v>92</v>
      </c>
      <c r="AV558" s="12" t="s">
        <v>45</v>
      </c>
      <c r="AW558" s="12" t="s">
        <v>44</v>
      </c>
      <c r="AX558" s="12" t="s">
        <v>83</v>
      </c>
      <c r="AY558" s="231" t="s">
        <v>250</v>
      </c>
    </row>
    <row r="559" spans="2:65" s="12" customFormat="1">
      <c r="B559" s="220"/>
      <c r="C559" s="221"/>
      <c r="D559" s="222" t="s">
        <v>257</v>
      </c>
      <c r="E559" s="223" t="s">
        <v>81</v>
      </c>
      <c r="F559" s="224" t="s">
        <v>1609</v>
      </c>
      <c r="G559" s="221"/>
      <c r="H559" s="225" t="s">
        <v>81</v>
      </c>
      <c r="I559" s="226"/>
      <c r="J559" s="221"/>
      <c r="K559" s="221"/>
      <c r="L559" s="227"/>
      <c r="M559" s="228"/>
      <c r="N559" s="229"/>
      <c r="O559" s="229"/>
      <c r="P559" s="229"/>
      <c r="Q559" s="229"/>
      <c r="R559" s="229"/>
      <c r="S559" s="229"/>
      <c r="T559" s="230"/>
      <c r="AT559" s="231" t="s">
        <v>257</v>
      </c>
      <c r="AU559" s="231" t="s">
        <v>92</v>
      </c>
      <c r="AV559" s="12" t="s">
        <v>45</v>
      </c>
      <c r="AW559" s="12" t="s">
        <v>44</v>
      </c>
      <c r="AX559" s="12" t="s">
        <v>83</v>
      </c>
      <c r="AY559" s="231" t="s">
        <v>250</v>
      </c>
    </row>
    <row r="560" spans="2:65" s="13" customFormat="1">
      <c r="B560" s="232"/>
      <c r="C560" s="233"/>
      <c r="D560" s="256" t="s">
        <v>257</v>
      </c>
      <c r="E560" s="269" t="s">
        <v>81</v>
      </c>
      <c r="F560" s="270" t="s">
        <v>1610</v>
      </c>
      <c r="G560" s="233"/>
      <c r="H560" s="271">
        <v>6.766</v>
      </c>
      <c r="I560" s="237"/>
      <c r="J560" s="233"/>
      <c r="K560" s="233"/>
      <c r="L560" s="238"/>
      <c r="M560" s="239"/>
      <c r="N560" s="240"/>
      <c r="O560" s="240"/>
      <c r="P560" s="240"/>
      <c r="Q560" s="240"/>
      <c r="R560" s="240"/>
      <c r="S560" s="240"/>
      <c r="T560" s="241"/>
      <c r="AT560" s="242" t="s">
        <v>257</v>
      </c>
      <c r="AU560" s="242" t="s">
        <v>92</v>
      </c>
      <c r="AV560" s="13" t="s">
        <v>92</v>
      </c>
      <c r="AW560" s="13" t="s">
        <v>44</v>
      </c>
      <c r="AX560" s="13" t="s">
        <v>45</v>
      </c>
      <c r="AY560" s="242" t="s">
        <v>250</v>
      </c>
    </row>
    <row r="561" spans="2:65" s="1" customFormat="1" ht="22.5" customHeight="1">
      <c r="B561" s="43"/>
      <c r="C561" s="208" t="s">
        <v>1611</v>
      </c>
      <c r="D561" s="208" t="s">
        <v>252</v>
      </c>
      <c r="E561" s="209" t="s">
        <v>1612</v>
      </c>
      <c r="F561" s="210" t="s">
        <v>1613</v>
      </c>
      <c r="G561" s="211" t="s">
        <v>602</v>
      </c>
      <c r="H561" s="212">
        <v>5.18</v>
      </c>
      <c r="I561" s="213"/>
      <c r="J561" s="214">
        <f>ROUND(I561*H561,2)</f>
        <v>0</v>
      </c>
      <c r="K561" s="210" t="s">
        <v>277</v>
      </c>
      <c r="L561" s="63"/>
      <c r="M561" s="215" t="s">
        <v>81</v>
      </c>
      <c r="N561" s="216" t="s">
        <v>53</v>
      </c>
      <c r="O561" s="44"/>
      <c r="P561" s="217">
        <f>O561*H561</f>
        <v>0</v>
      </c>
      <c r="Q561" s="217">
        <v>0</v>
      </c>
      <c r="R561" s="217">
        <f>Q561*H561</f>
        <v>0</v>
      </c>
      <c r="S561" s="217">
        <v>0</v>
      </c>
      <c r="T561" s="218">
        <f>S561*H561</f>
        <v>0</v>
      </c>
      <c r="AR561" s="25" t="s">
        <v>128</v>
      </c>
      <c r="AT561" s="25" t="s">
        <v>252</v>
      </c>
      <c r="AU561" s="25" t="s">
        <v>92</v>
      </c>
      <c r="AY561" s="25" t="s">
        <v>250</v>
      </c>
      <c r="BE561" s="219">
        <f>IF(N561="základní",J561,0)</f>
        <v>0</v>
      </c>
      <c r="BF561" s="219">
        <f>IF(N561="snížená",J561,0)</f>
        <v>0</v>
      </c>
      <c r="BG561" s="219">
        <f>IF(N561="zákl. přenesená",J561,0)</f>
        <v>0</v>
      </c>
      <c r="BH561" s="219">
        <f>IF(N561="sníž. přenesená",J561,0)</f>
        <v>0</v>
      </c>
      <c r="BI561" s="219">
        <f>IF(N561="nulová",J561,0)</f>
        <v>0</v>
      </c>
      <c r="BJ561" s="25" t="s">
        <v>45</v>
      </c>
      <c r="BK561" s="219">
        <f>ROUND(I561*H561,2)</f>
        <v>0</v>
      </c>
      <c r="BL561" s="25" t="s">
        <v>128</v>
      </c>
      <c r="BM561" s="25" t="s">
        <v>1614</v>
      </c>
    </row>
    <row r="562" spans="2:65" s="12" customFormat="1">
      <c r="B562" s="220"/>
      <c r="C562" s="221"/>
      <c r="D562" s="222" t="s">
        <v>257</v>
      </c>
      <c r="E562" s="223" t="s">
        <v>81</v>
      </c>
      <c r="F562" s="224" t="s">
        <v>1615</v>
      </c>
      <c r="G562" s="221"/>
      <c r="H562" s="225" t="s">
        <v>81</v>
      </c>
      <c r="I562" s="226"/>
      <c r="J562" s="221"/>
      <c r="K562" s="221"/>
      <c r="L562" s="227"/>
      <c r="M562" s="228"/>
      <c r="N562" s="229"/>
      <c r="O562" s="229"/>
      <c r="P562" s="229"/>
      <c r="Q562" s="229"/>
      <c r="R562" s="229"/>
      <c r="S562" s="229"/>
      <c r="T562" s="230"/>
      <c r="AT562" s="231" t="s">
        <v>257</v>
      </c>
      <c r="AU562" s="231" t="s">
        <v>92</v>
      </c>
      <c r="AV562" s="12" t="s">
        <v>45</v>
      </c>
      <c r="AW562" s="12" t="s">
        <v>44</v>
      </c>
      <c r="AX562" s="12" t="s">
        <v>83</v>
      </c>
      <c r="AY562" s="231" t="s">
        <v>250</v>
      </c>
    </row>
    <row r="563" spans="2:65" s="12" customFormat="1">
      <c r="B563" s="220"/>
      <c r="C563" s="221"/>
      <c r="D563" s="222" t="s">
        <v>257</v>
      </c>
      <c r="E563" s="223" t="s">
        <v>81</v>
      </c>
      <c r="F563" s="224" t="s">
        <v>1616</v>
      </c>
      <c r="G563" s="221"/>
      <c r="H563" s="225" t="s">
        <v>81</v>
      </c>
      <c r="I563" s="226"/>
      <c r="J563" s="221"/>
      <c r="K563" s="221"/>
      <c r="L563" s="227"/>
      <c r="M563" s="228"/>
      <c r="N563" s="229"/>
      <c r="O563" s="229"/>
      <c r="P563" s="229"/>
      <c r="Q563" s="229"/>
      <c r="R563" s="229"/>
      <c r="S563" s="229"/>
      <c r="T563" s="230"/>
      <c r="AT563" s="231" t="s">
        <v>257</v>
      </c>
      <c r="AU563" s="231" t="s">
        <v>92</v>
      </c>
      <c r="AV563" s="12" t="s">
        <v>45</v>
      </c>
      <c r="AW563" s="12" t="s">
        <v>44</v>
      </c>
      <c r="AX563" s="12" t="s">
        <v>83</v>
      </c>
      <c r="AY563" s="231" t="s">
        <v>250</v>
      </c>
    </row>
    <row r="564" spans="2:65" s="13" customFormat="1">
      <c r="B564" s="232"/>
      <c r="C564" s="233"/>
      <c r="D564" s="256" t="s">
        <v>257</v>
      </c>
      <c r="E564" s="269" t="s">
        <v>81</v>
      </c>
      <c r="F564" s="270" t="s">
        <v>1617</v>
      </c>
      <c r="G564" s="233"/>
      <c r="H564" s="271">
        <v>5.18</v>
      </c>
      <c r="I564" s="237"/>
      <c r="J564" s="233"/>
      <c r="K564" s="233"/>
      <c r="L564" s="238"/>
      <c r="M564" s="239"/>
      <c r="N564" s="240"/>
      <c r="O564" s="240"/>
      <c r="P564" s="240"/>
      <c r="Q564" s="240"/>
      <c r="R564" s="240"/>
      <c r="S564" s="240"/>
      <c r="T564" s="241"/>
      <c r="AT564" s="242" t="s">
        <v>257</v>
      </c>
      <c r="AU564" s="242" t="s">
        <v>92</v>
      </c>
      <c r="AV564" s="13" t="s">
        <v>92</v>
      </c>
      <c r="AW564" s="13" t="s">
        <v>44</v>
      </c>
      <c r="AX564" s="13" t="s">
        <v>45</v>
      </c>
      <c r="AY564" s="242" t="s">
        <v>250</v>
      </c>
    </row>
    <row r="565" spans="2:65" s="1" customFormat="1" ht="22.5" customHeight="1">
      <c r="B565" s="43"/>
      <c r="C565" s="208" t="s">
        <v>1618</v>
      </c>
      <c r="D565" s="208" t="s">
        <v>252</v>
      </c>
      <c r="E565" s="209" t="s">
        <v>1619</v>
      </c>
      <c r="F565" s="210" t="s">
        <v>1620</v>
      </c>
      <c r="G565" s="211" t="s">
        <v>602</v>
      </c>
      <c r="H565" s="212">
        <v>8.6280000000000001</v>
      </c>
      <c r="I565" s="213"/>
      <c r="J565" s="214">
        <f>ROUND(I565*H565,2)</f>
        <v>0</v>
      </c>
      <c r="K565" s="210" t="s">
        <v>277</v>
      </c>
      <c r="L565" s="63"/>
      <c r="M565" s="215" t="s">
        <v>81</v>
      </c>
      <c r="N565" s="216" t="s">
        <v>53</v>
      </c>
      <c r="O565" s="44"/>
      <c r="P565" s="217">
        <f>O565*H565</f>
        <v>0</v>
      </c>
      <c r="Q565" s="217">
        <v>1.8000000000000001E-4</v>
      </c>
      <c r="R565" s="217">
        <f>Q565*H565</f>
        <v>1.5530400000000001E-3</v>
      </c>
      <c r="S565" s="217">
        <v>0</v>
      </c>
      <c r="T565" s="218">
        <f>S565*H565</f>
        <v>0</v>
      </c>
      <c r="AR565" s="25" t="s">
        <v>128</v>
      </c>
      <c r="AT565" s="25" t="s">
        <v>252</v>
      </c>
      <c r="AU565" s="25" t="s">
        <v>92</v>
      </c>
      <c r="AY565" s="25" t="s">
        <v>250</v>
      </c>
      <c r="BE565" s="219">
        <f>IF(N565="základní",J565,0)</f>
        <v>0</v>
      </c>
      <c r="BF565" s="219">
        <f>IF(N565="snížená",J565,0)</f>
        <v>0</v>
      </c>
      <c r="BG565" s="219">
        <f>IF(N565="zákl. přenesená",J565,0)</f>
        <v>0</v>
      </c>
      <c r="BH565" s="219">
        <f>IF(N565="sníž. přenesená",J565,0)</f>
        <v>0</v>
      </c>
      <c r="BI565" s="219">
        <f>IF(N565="nulová",J565,0)</f>
        <v>0</v>
      </c>
      <c r="BJ565" s="25" t="s">
        <v>45</v>
      </c>
      <c r="BK565" s="219">
        <f>ROUND(I565*H565,2)</f>
        <v>0</v>
      </c>
      <c r="BL565" s="25" t="s">
        <v>128</v>
      </c>
      <c r="BM565" s="25" t="s">
        <v>1621</v>
      </c>
    </row>
    <row r="566" spans="2:65" s="12" customFormat="1">
      <c r="B566" s="220"/>
      <c r="C566" s="221"/>
      <c r="D566" s="222" t="s">
        <v>257</v>
      </c>
      <c r="E566" s="223" t="s">
        <v>81</v>
      </c>
      <c r="F566" s="224" t="s">
        <v>1622</v>
      </c>
      <c r="G566" s="221"/>
      <c r="H566" s="225" t="s">
        <v>81</v>
      </c>
      <c r="I566" s="226"/>
      <c r="J566" s="221"/>
      <c r="K566" s="221"/>
      <c r="L566" s="227"/>
      <c r="M566" s="228"/>
      <c r="N566" s="229"/>
      <c r="O566" s="229"/>
      <c r="P566" s="229"/>
      <c r="Q566" s="229"/>
      <c r="R566" s="229"/>
      <c r="S566" s="229"/>
      <c r="T566" s="230"/>
      <c r="AT566" s="231" t="s">
        <v>257</v>
      </c>
      <c r="AU566" s="231" t="s">
        <v>92</v>
      </c>
      <c r="AV566" s="12" t="s">
        <v>45</v>
      </c>
      <c r="AW566" s="12" t="s">
        <v>44</v>
      </c>
      <c r="AX566" s="12" t="s">
        <v>83</v>
      </c>
      <c r="AY566" s="231" t="s">
        <v>250</v>
      </c>
    </row>
    <row r="567" spans="2:65" s="12" customFormat="1">
      <c r="B567" s="220"/>
      <c r="C567" s="221"/>
      <c r="D567" s="222" t="s">
        <v>257</v>
      </c>
      <c r="E567" s="223" t="s">
        <v>81</v>
      </c>
      <c r="F567" s="224" t="s">
        <v>1623</v>
      </c>
      <c r="G567" s="221"/>
      <c r="H567" s="225" t="s">
        <v>81</v>
      </c>
      <c r="I567" s="226"/>
      <c r="J567" s="221"/>
      <c r="K567" s="221"/>
      <c r="L567" s="227"/>
      <c r="M567" s="228"/>
      <c r="N567" s="229"/>
      <c r="O567" s="229"/>
      <c r="P567" s="229"/>
      <c r="Q567" s="229"/>
      <c r="R567" s="229"/>
      <c r="S567" s="229"/>
      <c r="T567" s="230"/>
      <c r="AT567" s="231" t="s">
        <v>257</v>
      </c>
      <c r="AU567" s="231" t="s">
        <v>92</v>
      </c>
      <c r="AV567" s="12" t="s">
        <v>45</v>
      </c>
      <c r="AW567" s="12" t="s">
        <v>44</v>
      </c>
      <c r="AX567" s="12" t="s">
        <v>83</v>
      </c>
      <c r="AY567" s="231" t="s">
        <v>250</v>
      </c>
    </row>
    <row r="568" spans="2:65" s="13" customFormat="1">
      <c r="B568" s="232"/>
      <c r="C568" s="233"/>
      <c r="D568" s="256" t="s">
        <v>257</v>
      </c>
      <c r="E568" s="269" t="s">
        <v>81</v>
      </c>
      <c r="F568" s="270" t="s">
        <v>1624</v>
      </c>
      <c r="G568" s="233"/>
      <c r="H568" s="271">
        <v>8.6280000000000001</v>
      </c>
      <c r="I568" s="237"/>
      <c r="J568" s="233"/>
      <c r="K568" s="233"/>
      <c r="L568" s="238"/>
      <c r="M568" s="239"/>
      <c r="N568" s="240"/>
      <c r="O568" s="240"/>
      <c r="P568" s="240"/>
      <c r="Q568" s="240"/>
      <c r="R568" s="240"/>
      <c r="S568" s="240"/>
      <c r="T568" s="241"/>
      <c r="AT568" s="242" t="s">
        <v>257</v>
      </c>
      <c r="AU568" s="242" t="s">
        <v>92</v>
      </c>
      <c r="AV568" s="13" t="s">
        <v>92</v>
      </c>
      <c r="AW568" s="13" t="s">
        <v>44</v>
      </c>
      <c r="AX568" s="13" t="s">
        <v>45</v>
      </c>
      <c r="AY568" s="242" t="s">
        <v>250</v>
      </c>
    </row>
    <row r="569" spans="2:65" s="1" customFormat="1" ht="22.5" customHeight="1">
      <c r="B569" s="43"/>
      <c r="C569" s="208" t="s">
        <v>1625</v>
      </c>
      <c r="D569" s="208" t="s">
        <v>252</v>
      </c>
      <c r="E569" s="209" t="s">
        <v>1626</v>
      </c>
      <c r="F569" s="210" t="s">
        <v>1627</v>
      </c>
      <c r="G569" s="211" t="s">
        <v>472</v>
      </c>
      <c r="H569" s="212">
        <v>12</v>
      </c>
      <c r="I569" s="213"/>
      <c r="J569" s="214">
        <f>ROUND(I569*H569,2)</f>
        <v>0</v>
      </c>
      <c r="K569" s="210" t="s">
        <v>277</v>
      </c>
      <c r="L569" s="63"/>
      <c r="M569" s="215" t="s">
        <v>81</v>
      </c>
      <c r="N569" s="216" t="s">
        <v>53</v>
      </c>
      <c r="O569" s="44"/>
      <c r="P569" s="217">
        <f>O569*H569</f>
        <v>0</v>
      </c>
      <c r="Q569" s="217">
        <v>0</v>
      </c>
      <c r="R569" s="217">
        <f>Q569*H569</f>
        <v>0</v>
      </c>
      <c r="S569" s="217">
        <v>0</v>
      </c>
      <c r="T569" s="218">
        <f>S569*H569</f>
        <v>0</v>
      </c>
      <c r="AR569" s="25" t="s">
        <v>128</v>
      </c>
      <c r="AT569" s="25" t="s">
        <v>252</v>
      </c>
      <c r="AU569" s="25" t="s">
        <v>92</v>
      </c>
      <c r="AY569" s="25" t="s">
        <v>250</v>
      </c>
      <c r="BE569" s="219">
        <f>IF(N569="základní",J569,0)</f>
        <v>0</v>
      </c>
      <c r="BF569" s="219">
        <f>IF(N569="snížená",J569,0)</f>
        <v>0</v>
      </c>
      <c r="BG569" s="219">
        <f>IF(N569="zákl. přenesená",J569,0)</f>
        <v>0</v>
      </c>
      <c r="BH569" s="219">
        <f>IF(N569="sníž. přenesená",J569,0)</f>
        <v>0</v>
      </c>
      <c r="BI569" s="219">
        <f>IF(N569="nulová",J569,0)</f>
        <v>0</v>
      </c>
      <c r="BJ569" s="25" t="s">
        <v>45</v>
      </c>
      <c r="BK569" s="219">
        <f>ROUND(I569*H569,2)</f>
        <v>0</v>
      </c>
      <c r="BL569" s="25" t="s">
        <v>128</v>
      </c>
      <c r="BM569" s="25" t="s">
        <v>1628</v>
      </c>
    </row>
    <row r="570" spans="2:65" s="12" customFormat="1">
      <c r="B570" s="220"/>
      <c r="C570" s="221"/>
      <c r="D570" s="222" t="s">
        <v>257</v>
      </c>
      <c r="E570" s="223" t="s">
        <v>81</v>
      </c>
      <c r="F570" s="224" t="s">
        <v>1502</v>
      </c>
      <c r="G570" s="221"/>
      <c r="H570" s="225" t="s">
        <v>81</v>
      </c>
      <c r="I570" s="226"/>
      <c r="J570" s="221"/>
      <c r="K570" s="221"/>
      <c r="L570" s="227"/>
      <c r="M570" s="228"/>
      <c r="N570" s="229"/>
      <c r="O570" s="229"/>
      <c r="P570" s="229"/>
      <c r="Q570" s="229"/>
      <c r="R570" s="229"/>
      <c r="S570" s="229"/>
      <c r="T570" s="230"/>
      <c r="AT570" s="231" t="s">
        <v>257</v>
      </c>
      <c r="AU570" s="231" t="s">
        <v>92</v>
      </c>
      <c r="AV570" s="12" t="s">
        <v>45</v>
      </c>
      <c r="AW570" s="12" t="s">
        <v>44</v>
      </c>
      <c r="AX570" s="12" t="s">
        <v>83</v>
      </c>
      <c r="AY570" s="231" t="s">
        <v>250</v>
      </c>
    </row>
    <row r="571" spans="2:65" s="12" customFormat="1">
      <c r="B571" s="220"/>
      <c r="C571" s="221"/>
      <c r="D571" s="222" t="s">
        <v>257</v>
      </c>
      <c r="E571" s="223" t="s">
        <v>81</v>
      </c>
      <c r="F571" s="224" t="s">
        <v>1503</v>
      </c>
      <c r="G571" s="221"/>
      <c r="H571" s="225" t="s">
        <v>81</v>
      </c>
      <c r="I571" s="226"/>
      <c r="J571" s="221"/>
      <c r="K571" s="221"/>
      <c r="L571" s="227"/>
      <c r="M571" s="228"/>
      <c r="N571" s="229"/>
      <c r="O571" s="229"/>
      <c r="P571" s="229"/>
      <c r="Q571" s="229"/>
      <c r="R571" s="229"/>
      <c r="S571" s="229"/>
      <c r="T571" s="230"/>
      <c r="AT571" s="231" t="s">
        <v>257</v>
      </c>
      <c r="AU571" s="231" t="s">
        <v>92</v>
      </c>
      <c r="AV571" s="12" t="s">
        <v>45</v>
      </c>
      <c r="AW571" s="12" t="s">
        <v>44</v>
      </c>
      <c r="AX571" s="12" t="s">
        <v>83</v>
      </c>
      <c r="AY571" s="231" t="s">
        <v>250</v>
      </c>
    </row>
    <row r="572" spans="2:65" s="12" customFormat="1">
      <c r="B572" s="220"/>
      <c r="C572" s="221"/>
      <c r="D572" s="222" t="s">
        <v>257</v>
      </c>
      <c r="E572" s="223" t="s">
        <v>81</v>
      </c>
      <c r="F572" s="224" t="s">
        <v>1629</v>
      </c>
      <c r="G572" s="221"/>
      <c r="H572" s="225" t="s">
        <v>81</v>
      </c>
      <c r="I572" s="226"/>
      <c r="J572" s="221"/>
      <c r="K572" s="221"/>
      <c r="L572" s="227"/>
      <c r="M572" s="228"/>
      <c r="N572" s="229"/>
      <c r="O572" s="229"/>
      <c r="P572" s="229"/>
      <c r="Q572" s="229"/>
      <c r="R572" s="229"/>
      <c r="S572" s="229"/>
      <c r="T572" s="230"/>
      <c r="AT572" s="231" t="s">
        <v>257</v>
      </c>
      <c r="AU572" s="231" t="s">
        <v>92</v>
      </c>
      <c r="AV572" s="12" t="s">
        <v>45</v>
      </c>
      <c r="AW572" s="12" t="s">
        <v>44</v>
      </c>
      <c r="AX572" s="12" t="s">
        <v>83</v>
      </c>
      <c r="AY572" s="231" t="s">
        <v>250</v>
      </c>
    </row>
    <row r="573" spans="2:65" s="13" customFormat="1">
      <c r="B573" s="232"/>
      <c r="C573" s="233"/>
      <c r="D573" s="256" t="s">
        <v>257</v>
      </c>
      <c r="E573" s="269" t="s">
        <v>81</v>
      </c>
      <c r="F573" s="270" t="s">
        <v>1630</v>
      </c>
      <c r="G573" s="233"/>
      <c r="H573" s="271">
        <v>12</v>
      </c>
      <c r="I573" s="237"/>
      <c r="J573" s="233"/>
      <c r="K573" s="233"/>
      <c r="L573" s="238"/>
      <c r="M573" s="239"/>
      <c r="N573" s="240"/>
      <c r="O573" s="240"/>
      <c r="P573" s="240"/>
      <c r="Q573" s="240"/>
      <c r="R573" s="240"/>
      <c r="S573" s="240"/>
      <c r="T573" s="241"/>
      <c r="AT573" s="242" t="s">
        <v>257</v>
      </c>
      <c r="AU573" s="242" t="s">
        <v>92</v>
      </c>
      <c r="AV573" s="13" t="s">
        <v>92</v>
      </c>
      <c r="AW573" s="13" t="s">
        <v>44</v>
      </c>
      <c r="AX573" s="13" t="s">
        <v>45</v>
      </c>
      <c r="AY573" s="242" t="s">
        <v>250</v>
      </c>
    </row>
    <row r="574" spans="2:65" s="1" customFormat="1" ht="22.5" customHeight="1">
      <c r="B574" s="43"/>
      <c r="C574" s="208" t="s">
        <v>1631</v>
      </c>
      <c r="D574" s="208" t="s">
        <v>252</v>
      </c>
      <c r="E574" s="209" t="s">
        <v>1632</v>
      </c>
      <c r="F574" s="210" t="s">
        <v>1633</v>
      </c>
      <c r="G574" s="211" t="s">
        <v>472</v>
      </c>
      <c r="H574" s="212">
        <v>6</v>
      </c>
      <c r="I574" s="213"/>
      <c r="J574" s="214">
        <f>ROUND(I574*H574,2)</f>
        <v>0</v>
      </c>
      <c r="K574" s="210" t="s">
        <v>81</v>
      </c>
      <c r="L574" s="63"/>
      <c r="M574" s="215" t="s">
        <v>81</v>
      </c>
      <c r="N574" s="216" t="s">
        <v>53</v>
      </c>
      <c r="O574" s="44"/>
      <c r="P574" s="217">
        <f>O574*H574</f>
        <v>0</v>
      </c>
      <c r="Q574" s="217">
        <v>0</v>
      </c>
      <c r="R574" s="217">
        <f>Q574*H574</f>
        <v>0</v>
      </c>
      <c r="S574" s="217">
        <v>0</v>
      </c>
      <c r="T574" s="218">
        <f>S574*H574</f>
        <v>0</v>
      </c>
      <c r="AR574" s="25" t="s">
        <v>128</v>
      </c>
      <c r="AT574" s="25" t="s">
        <v>252</v>
      </c>
      <c r="AU574" s="25" t="s">
        <v>92</v>
      </c>
      <c r="AY574" s="25" t="s">
        <v>250</v>
      </c>
      <c r="BE574" s="219">
        <f>IF(N574="základní",J574,0)</f>
        <v>0</v>
      </c>
      <c r="BF574" s="219">
        <f>IF(N574="snížená",J574,0)</f>
        <v>0</v>
      </c>
      <c r="BG574" s="219">
        <f>IF(N574="zákl. přenesená",J574,0)</f>
        <v>0</v>
      </c>
      <c r="BH574" s="219">
        <f>IF(N574="sníž. přenesená",J574,0)</f>
        <v>0</v>
      </c>
      <c r="BI574" s="219">
        <f>IF(N574="nulová",J574,0)</f>
        <v>0</v>
      </c>
      <c r="BJ574" s="25" t="s">
        <v>45</v>
      </c>
      <c r="BK574" s="219">
        <f>ROUND(I574*H574,2)</f>
        <v>0</v>
      </c>
      <c r="BL574" s="25" t="s">
        <v>128</v>
      </c>
      <c r="BM574" s="25" t="s">
        <v>1634</v>
      </c>
    </row>
    <row r="575" spans="2:65" s="12" customFormat="1">
      <c r="B575" s="220"/>
      <c r="C575" s="221"/>
      <c r="D575" s="222" t="s">
        <v>257</v>
      </c>
      <c r="E575" s="223" t="s">
        <v>81</v>
      </c>
      <c r="F575" s="224" t="s">
        <v>1635</v>
      </c>
      <c r="G575" s="221"/>
      <c r="H575" s="225" t="s">
        <v>81</v>
      </c>
      <c r="I575" s="226"/>
      <c r="J575" s="221"/>
      <c r="K575" s="221"/>
      <c r="L575" s="227"/>
      <c r="M575" s="228"/>
      <c r="N575" s="229"/>
      <c r="O575" s="229"/>
      <c r="P575" s="229"/>
      <c r="Q575" s="229"/>
      <c r="R575" s="229"/>
      <c r="S575" s="229"/>
      <c r="T575" s="230"/>
      <c r="AT575" s="231" t="s">
        <v>257</v>
      </c>
      <c r="AU575" s="231" t="s">
        <v>92</v>
      </c>
      <c r="AV575" s="12" t="s">
        <v>45</v>
      </c>
      <c r="AW575" s="12" t="s">
        <v>44</v>
      </c>
      <c r="AX575" s="12" t="s">
        <v>83</v>
      </c>
      <c r="AY575" s="231" t="s">
        <v>250</v>
      </c>
    </row>
    <row r="576" spans="2:65" s="12" customFormat="1">
      <c r="B576" s="220"/>
      <c r="C576" s="221"/>
      <c r="D576" s="222" t="s">
        <v>257</v>
      </c>
      <c r="E576" s="223" t="s">
        <v>81</v>
      </c>
      <c r="F576" s="224" t="s">
        <v>1636</v>
      </c>
      <c r="G576" s="221"/>
      <c r="H576" s="225" t="s">
        <v>81</v>
      </c>
      <c r="I576" s="226"/>
      <c r="J576" s="221"/>
      <c r="K576" s="221"/>
      <c r="L576" s="227"/>
      <c r="M576" s="228"/>
      <c r="N576" s="229"/>
      <c r="O576" s="229"/>
      <c r="P576" s="229"/>
      <c r="Q576" s="229"/>
      <c r="R576" s="229"/>
      <c r="S576" s="229"/>
      <c r="T576" s="230"/>
      <c r="AT576" s="231" t="s">
        <v>257</v>
      </c>
      <c r="AU576" s="231" t="s">
        <v>92</v>
      </c>
      <c r="AV576" s="12" t="s">
        <v>45</v>
      </c>
      <c r="AW576" s="12" t="s">
        <v>44</v>
      </c>
      <c r="AX576" s="12" t="s">
        <v>83</v>
      </c>
      <c r="AY576" s="231" t="s">
        <v>250</v>
      </c>
    </row>
    <row r="577" spans="2:65" s="13" customFormat="1">
      <c r="B577" s="232"/>
      <c r="C577" s="233"/>
      <c r="D577" s="256" t="s">
        <v>257</v>
      </c>
      <c r="E577" s="269" t="s">
        <v>81</v>
      </c>
      <c r="F577" s="270" t="s">
        <v>193</v>
      </c>
      <c r="G577" s="233"/>
      <c r="H577" s="271">
        <v>6</v>
      </c>
      <c r="I577" s="237"/>
      <c r="J577" s="233"/>
      <c r="K577" s="233"/>
      <c r="L577" s="238"/>
      <c r="M577" s="239"/>
      <c r="N577" s="240"/>
      <c r="O577" s="240"/>
      <c r="P577" s="240"/>
      <c r="Q577" s="240"/>
      <c r="R577" s="240"/>
      <c r="S577" s="240"/>
      <c r="T577" s="241"/>
      <c r="AT577" s="242" t="s">
        <v>257</v>
      </c>
      <c r="AU577" s="242" t="s">
        <v>92</v>
      </c>
      <c r="AV577" s="13" t="s">
        <v>92</v>
      </c>
      <c r="AW577" s="13" t="s">
        <v>44</v>
      </c>
      <c r="AX577" s="13" t="s">
        <v>45</v>
      </c>
      <c r="AY577" s="242" t="s">
        <v>250</v>
      </c>
    </row>
    <row r="578" spans="2:65" s="1" customFormat="1" ht="22.5" customHeight="1">
      <c r="B578" s="43"/>
      <c r="C578" s="272" t="s">
        <v>1637</v>
      </c>
      <c r="D578" s="272" t="s">
        <v>519</v>
      </c>
      <c r="E578" s="273" t="s">
        <v>1638</v>
      </c>
      <c r="F578" s="274" t="s">
        <v>1639</v>
      </c>
      <c r="G578" s="275" t="s">
        <v>472</v>
      </c>
      <c r="H578" s="276">
        <v>6</v>
      </c>
      <c r="I578" s="277"/>
      <c r="J578" s="278">
        <f>ROUND(I578*H578,2)</f>
        <v>0</v>
      </c>
      <c r="K578" s="274" t="s">
        <v>81</v>
      </c>
      <c r="L578" s="279"/>
      <c r="M578" s="280" t="s">
        <v>81</v>
      </c>
      <c r="N578" s="281" t="s">
        <v>53</v>
      </c>
      <c r="O578" s="44"/>
      <c r="P578" s="217">
        <f>O578*H578</f>
        <v>0</v>
      </c>
      <c r="Q578" s="217">
        <v>1E-3</v>
      </c>
      <c r="R578" s="217">
        <f>Q578*H578</f>
        <v>6.0000000000000001E-3</v>
      </c>
      <c r="S578" s="217">
        <v>0</v>
      </c>
      <c r="T578" s="218">
        <f>S578*H578</f>
        <v>0</v>
      </c>
      <c r="AR578" s="25" t="s">
        <v>340</v>
      </c>
      <c r="AT578" s="25" t="s">
        <v>519</v>
      </c>
      <c r="AU578" s="25" t="s">
        <v>92</v>
      </c>
      <c r="AY578" s="25" t="s">
        <v>250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25" t="s">
        <v>45</v>
      </c>
      <c r="BK578" s="219">
        <f>ROUND(I578*H578,2)</f>
        <v>0</v>
      </c>
      <c r="BL578" s="25" t="s">
        <v>128</v>
      </c>
      <c r="BM578" s="25" t="s">
        <v>1640</v>
      </c>
    </row>
    <row r="579" spans="2:65" s="12" customFormat="1">
      <c r="B579" s="220"/>
      <c r="C579" s="221"/>
      <c r="D579" s="222" t="s">
        <v>257</v>
      </c>
      <c r="E579" s="223" t="s">
        <v>81</v>
      </c>
      <c r="F579" s="224" t="s">
        <v>1635</v>
      </c>
      <c r="G579" s="221"/>
      <c r="H579" s="225" t="s">
        <v>81</v>
      </c>
      <c r="I579" s="226"/>
      <c r="J579" s="221"/>
      <c r="K579" s="221"/>
      <c r="L579" s="227"/>
      <c r="M579" s="228"/>
      <c r="N579" s="229"/>
      <c r="O579" s="229"/>
      <c r="P579" s="229"/>
      <c r="Q579" s="229"/>
      <c r="R579" s="229"/>
      <c r="S579" s="229"/>
      <c r="T579" s="230"/>
      <c r="AT579" s="231" t="s">
        <v>257</v>
      </c>
      <c r="AU579" s="231" t="s">
        <v>92</v>
      </c>
      <c r="AV579" s="12" t="s">
        <v>45</v>
      </c>
      <c r="AW579" s="12" t="s">
        <v>44</v>
      </c>
      <c r="AX579" s="12" t="s">
        <v>83</v>
      </c>
      <c r="AY579" s="231" t="s">
        <v>250</v>
      </c>
    </row>
    <row r="580" spans="2:65" s="13" customFormat="1">
      <c r="B580" s="232"/>
      <c r="C580" s="233"/>
      <c r="D580" s="256" t="s">
        <v>257</v>
      </c>
      <c r="E580" s="269" t="s">
        <v>81</v>
      </c>
      <c r="F580" s="270" t="s">
        <v>193</v>
      </c>
      <c r="G580" s="233"/>
      <c r="H580" s="271">
        <v>6</v>
      </c>
      <c r="I580" s="237"/>
      <c r="J580" s="233"/>
      <c r="K580" s="233"/>
      <c r="L580" s="238"/>
      <c r="M580" s="239"/>
      <c r="N580" s="240"/>
      <c r="O580" s="240"/>
      <c r="P580" s="240"/>
      <c r="Q580" s="240"/>
      <c r="R580" s="240"/>
      <c r="S580" s="240"/>
      <c r="T580" s="241"/>
      <c r="AT580" s="242" t="s">
        <v>257</v>
      </c>
      <c r="AU580" s="242" t="s">
        <v>92</v>
      </c>
      <c r="AV580" s="13" t="s">
        <v>92</v>
      </c>
      <c r="AW580" s="13" t="s">
        <v>44</v>
      </c>
      <c r="AX580" s="13" t="s">
        <v>45</v>
      </c>
      <c r="AY580" s="242" t="s">
        <v>250</v>
      </c>
    </row>
    <row r="581" spans="2:65" s="1" customFormat="1" ht="22.5" customHeight="1">
      <c r="B581" s="43"/>
      <c r="C581" s="208" t="s">
        <v>1641</v>
      </c>
      <c r="D581" s="208" t="s">
        <v>252</v>
      </c>
      <c r="E581" s="209" t="s">
        <v>1642</v>
      </c>
      <c r="F581" s="210" t="s">
        <v>1643</v>
      </c>
      <c r="G581" s="211" t="s">
        <v>472</v>
      </c>
      <c r="H581" s="212">
        <v>1</v>
      </c>
      <c r="I581" s="213"/>
      <c r="J581" s="214">
        <f>ROUND(I581*H581,2)</f>
        <v>0</v>
      </c>
      <c r="K581" s="210" t="s">
        <v>277</v>
      </c>
      <c r="L581" s="63"/>
      <c r="M581" s="215" t="s">
        <v>81</v>
      </c>
      <c r="N581" s="216" t="s">
        <v>53</v>
      </c>
      <c r="O581" s="44"/>
      <c r="P581" s="217">
        <f>O581*H581</f>
        <v>0</v>
      </c>
      <c r="Q581" s="217">
        <v>6.4900000000000001E-3</v>
      </c>
      <c r="R581" s="217">
        <f>Q581*H581</f>
        <v>6.4900000000000001E-3</v>
      </c>
      <c r="S581" s="217">
        <v>0</v>
      </c>
      <c r="T581" s="218">
        <f>S581*H581</f>
        <v>0</v>
      </c>
      <c r="AR581" s="25" t="s">
        <v>128</v>
      </c>
      <c r="AT581" s="25" t="s">
        <v>252</v>
      </c>
      <c r="AU581" s="25" t="s">
        <v>92</v>
      </c>
      <c r="AY581" s="25" t="s">
        <v>250</v>
      </c>
      <c r="BE581" s="219">
        <f>IF(N581="základní",J581,0)</f>
        <v>0</v>
      </c>
      <c r="BF581" s="219">
        <f>IF(N581="snížená",J581,0)</f>
        <v>0</v>
      </c>
      <c r="BG581" s="219">
        <f>IF(N581="zákl. přenesená",J581,0)</f>
        <v>0</v>
      </c>
      <c r="BH581" s="219">
        <f>IF(N581="sníž. přenesená",J581,0)</f>
        <v>0</v>
      </c>
      <c r="BI581" s="219">
        <f>IF(N581="nulová",J581,0)</f>
        <v>0</v>
      </c>
      <c r="BJ581" s="25" t="s">
        <v>45</v>
      </c>
      <c r="BK581" s="219">
        <f>ROUND(I581*H581,2)</f>
        <v>0</v>
      </c>
      <c r="BL581" s="25" t="s">
        <v>128</v>
      </c>
      <c r="BM581" s="25" t="s">
        <v>1644</v>
      </c>
    </row>
    <row r="582" spans="2:65" s="12" customFormat="1">
      <c r="B582" s="220"/>
      <c r="C582" s="221"/>
      <c r="D582" s="222" t="s">
        <v>257</v>
      </c>
      <c r="E582" s="223" t="s">
        <v>81</v>
      </c>
      <c r="F582" s="224" t="s">
        <v>1645</v>
      </c>
      <c r="G582" s="221"/>
      <c r="H582" s="225" t="s">
        <v>81</v>
      </c>
      <c r="I582" s="226"/>
      <c r="J582" s="221"/>
      <c r="K582" s="221"/>
      <c r="L582" s="227"/>
      <c r="M582" s="228"/>
      <c r="N582" s="229"/>
      <c r="O582" s="229"/>
      <c r="P582" s="229"/>
      <c r="Q582" s="229"/>
      <c r="R582" s="229"/>
      <c r="S582" s="229"/>
      <c r="T582" s="230"/>
      <c r="AT582" s="231" t="s">
        <v>257</v>
      </c>
      <c r="AU582" s="231" t="s">
        <v>92</v>
      </c>
      <c r="AV582" s="12" t="s">
        <v>45</v>
      </c>
      <c r="AW582" s="12" t="s">
        <v>44</v>
      </c>
      <c r="AX582" s="12" t="s">
        <v>83</v>
      </c>
      <c r="AY582" s="231" t="s">
        <v>250</v>
      </c>
    </row>
    <row r="583" spans="2:65" s="12" customFormat="1">
      <c r="B583" s="220"/>
      <c r="C583" s="221"/>
      <c r="D583" s="222" t="s">
        <v>257</v>
      </c>
      <c r="E583" s="223" t="s">
        <v>81</v>
      </c>
      <c r="F583" s="224" t="s">
        <v>1646</v>
      </c>
      <c r="G583" s="221"/>
      <c r="H583" s="225" t="s">
        <v>81</v>
      </c>
      <c r="I583" s="226"/>
      <c r="J583" s="221"/>
      <c r="K583" s="221"/>
      <c r="L583" s="227"/>
      <c r="M583" s="228"/>
      <c r="N583" s="229"/>
      <c r="O583" s="229"/>
      <c r="P583" s="229"/>
      <c r="Q583" s="229"/>
      <c r="R583" s="229"/>
      <c r="S583" s="229"/>
      <c r="T583" s="230"/>
      <c r="AT583" s="231" t="s">
        <v>257</v>
      </c>
      <c r="AU583" s="231" t="s">
        <v>92</v>
      </c>
      <c r="AV583" s="12" t="s">
        <v>45</v>
      </c>
      <c r="AW583" s="12" t="s">
        <v>44</v>
      </c>
      <c r="AX583" s="12" t="s">
        <v>83</v>
      </c>
      <c r="AY583" s="231" t="s">
        <v>250</v>
      </c>
    </row>
    <row r="584" spans="2:65" s="13" customFormat="1">
      <c r="B584" s="232"/>
      <c r="C584" s="233"/>
      <c r="D584" s="256" t="s">
        <v>257</v>
      </c>
      <c r="E584" s="269" t="s">
        <v>81</v>
      </c>
      <c r="F584" s="270" t="s">
        <v>45</v>
      </c>
      <c r="G584" s="233"/>
      <c r="H584" s="271">
        <v>1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AT584" s="242" t="s">
        <v>257</v>
      </c>
      <c r="AU584" s="242" t="s">
        <v>92</v>
      </c>
      <c r="AV584" s="13" t="s">
        <v>92</v>
      </c>
      <c r="AW584" s="13" t="s">
        <v>44</v>
      </c>
      <c r="AX584" s="13" t="s">
        <v>45</v>
      </c>
      <c r="AY584" s="242" t="s">
        <v>250</v>
      </c>
    </row>
    <row r="585" spans="2:65" s="1" customFormat="1" ht="22.5" customHeight="1">
      <c r="B585" s="43"/>
      <c r="C585" s="208" t="s">
        <v>1647</v>
      </c>
      <c r="D585" s="208" t="s">
        <v>252</v>
      </c>
      <c r="E585" s="209" t="s">
        <v>1648</v>
      </c>
      <c r="F585" s="210" t="s">
        <v>1649</v>
      </c>
      <c r="G585" s="211" t="s">
        <v>276</v>
      </c>
      <c r="H585" s="212">
        <v>64.506</v>
      </c>
      <c r="I585" s="213"/>
      <c r="J585" s="214">
        <f>ROUND(I585*H585,2)</f>
        <v>0</v>
      </c>
      <c r="K585" s="210" t="s">
        <v>277</v>
      </c>
      <c r="L585" s="63"/>
      <c r="M585" s="215" t="s">
        <v>81</v>
      </c>
      <c r="N585" s="216" t="s">
        <v>53</v>
      </c>
      <c r="O585" s="44"/>
      <c r="P585" s="217">
        <f>O585*H585</f>
        <v>0</v>
      </c>
      <c r="Q585" s="217">
        <v>8.8000000000000003E-4</v>
      </c>
      <c r="R585" s="217">
        <f>Q585*H585</f>
        <v>5.6765280000000001E-2</v>
      </c>
      <c r="S585" s="217">
        <v>0</v>
      </c>
      <c r="T585" s="218">
        <f>S585*H585</f>
        <v>0</v>
      </c>
      <c r="AR585" s="25" t="s">
        <v>128</v>
      </c>
      <c r="AT585" s="25" t="s">
        <v>252</v>
      </c>
      <c r="AU585" s="25" t="s">
        <v>92</v>
      </c>
      <c r="AY585" s="25" t="s">
        <v>250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25" t="s">
        <v>45</v>
      </c>
      <c r="BK585" s="219">
        <f>ROUND(I585*H585,2)</f>
        <v>0</v>
      </c>
      <c r="BL585" s="25" t="s">
        <v>128</v>
      </c>
      <c r="BM585" s="25" t="s">
        <v>1650</v>
      </c>
    </row>
    <row r="586" spans="2:65" s="12" customFormat="1">
      <c r="B586" s="220"/>
      <c r="C586" s="221"/>
      <c r="D586" s="222" t="s">
        <v>257</v>
      </c>
      <c r="E586" s="223" t="s">
        <v>81</v>
      </c>
      <c r="F586" s="224" t="s">
        <v>1105</v>
      </c>
      <c r="G586" s="221"/>
      <c r="H586" s="225" t="s">
        <v>81</v>
      </c>
      <c r="I586" s="226"/>
      <c r="J586" s="221"/>
      <c r="K586" s="221"/>
      <c r="L586" s="227"/>
      <c r="M586" s="228"/>
      <c r="N586" s="229"/>
      <c r="O586" s="229"/>
      <c r="P586" s="229"/>
      <c r="Q586" s="229"/>
      <c r="R586" s="229"/>
      <c r="S586" s="229"/>
      <c r="T586" s="230"/>
      <c r="AT586" s="231" t="s">
        <v>257</v>
      </c>
      <c r="AU586" s="231" t="s">
        <v>92</v>
      </c>
      <c r="AV586" s="12" t="s">
        <v>45</v>
      </c>
      <c r="AW586" s="12" t="s">
        <v>44</v>
      </c>
      <c r="AX586" s="12" t="s">
        <v>83</v>
      </c>
      <c r="AY586" s="231" t="s">
        <v>250</v>
      </c>
    </row>
    <row r="587" spans="2:65" s="12" customFormat="1">
      <c r="B587" s="220"/>
      <c r="C587" s="221"/>
      <c r="D587" s="222" t="s">
        <v>257</v>
      </c>
      <c r="E587" s="223" t="s">
        <v>81</v>
      </c>
      <c r="F587" s="224" t="s">
        <v>1106</v>
      </c>
      <c r="G587" s="221"/>
      <c r="H587" s="225" t="s">
        <v>81</v>
      </c>
      <c r="I587" s="226"/>
      <c r="J587" s="221"/>
      <c r="K587" s="221"/>
      <c r="L587" s="227"/>
      <c r="M587" s="228"/>
      <c r="N587" s="229"/>
      <c r="O587" s="229"/>
      <c r="P587" s="229"/>
      <c r="Q587" s="229"/>
      <c r="R587" s="229"/>
      <c r="S587" s="229"/>
      <c r="T587" s="230"/>
      <c r="AT587" s="231" t="s">
        <v>257</v>
      </c>
      <c r="AU587" s="231" t="s">
        <v>92</v>
      </c>
      <c r="AV587" s="12" t="s">
        <v>45</v>
      </c>
      <c r="AW587" s="12" t="s">
        <v>44</v>
      </c>
      <c r="AX587" s="12" t="s">
        <v>83</v>
      </c>
      <c r="AY587" s="231" t="s">
        <v>250</v>
      </c>
    </row>
    <row r="588" spans="2:65" s="13" customFormat="1">
      <c r="B588" s="232"/>
      <c r="C588" s="233"/>
      <c r="D588" s="256" t="s">
        <v>257</v>
      </c>
      <c r="E588" s="269" t="s">
        <v>81</v>
      </c>
      <c r="F588" s="270" t="s">
        <v>1651</v>
      </c>
      <c r="G588" s="233"/>
      <c r="H588" s="271">
        <v>64.506</v>
      </c>
      <c r="I588" s="237"/>
      <c r="J588" s="233"/>
      <c r="K588" s="233"/>
      <c r="L588" s="238"/>
      <c r="M588" s="239"/>
      <c r="N588" s="240"/>
      <c r="O588" s="240"/>
      <c r="P588" s="240"/>
      <c r="Q588" s="240"/>
      <c r="R588" s="240"/>
      <c r="S588" s="240"/>
      <c r="T588" s="241"/>
      <c r="AT588" s="242" t="s">
        <v>257</v>
      </c>
      <c r="AU588" s="242" t="s">
        <v>92</v>
      </c>
      <c r="AV588" s="13" t="s">
        <v>92</v>
      </c>
      <c r="AW588" s="13" t="s">
        <v>44</v>
      </c>
      <c r="AX588" s="13" t="s">
        <v>45</v>
      </c>
      <c r="AY588" s="242" t="s">
        <v>250</v>
      </c>
    </row>
    <row r="589" spans="2:65" s="1" customFormat="1" ht="22.5" customHeight="1">
      <c r="B589" s="43"/>
      <c r="C589" s="208" t="s">
        <v>1652</v>
      </c>
      <c r="D589" s="208" t="s">
        <v>252</v>
      </c>
      <c r="E589" s="209" t="s">
        <v>1653</v>
      </c>
      <c r="F589" s="210" t="s">
        <v>1654</v>
      </c>
      <c r="G589" s="211" t="s">
        <v>276</v>
      </c>
      <c r="H589" s="212">
        <v>64.506</v>
      </c>
      <c r="I589" s="213"/>
      <c r="J589" s="214">
        <f>ROUND(I589*H589,2)</f>
        <v>0</v>
      </c>
      <c r="K589" s="210" t="s">
        <v>277</v>
      </c>
      <c r="L589" s="63"/>
      <c r="M589" s="215" t="s">
        <v>81</v>
      </c>
      <c r="N589" s="216" t="s">
        <v>53</v>
      </c>
      <c r="O589" s="44"/>
      <c r="P589" s="217">
        <f>O589*H589</f>
        <v>0</v>
      </c>
      <c r="Q589" s="217">
        <v>0</v>
      </c>
      <c r="R589" s="217">
        <f>Q589*H589</f>
        <v>0</v>
      </c>
      <c r="S589" s="217">
        <v>0</v>
      </c>
      <c r="T589" s="218">
        <f>S589*H589</f>
        <v>0</v>
      </c>
      <c r="AR589" s="25" t="s">
        <v>128</v>
      </c>
      <c r="AT589" s="25" t="s">
        <v>252</v>
      </c>
      <c r="AU589" s="25" t="s">
        <v>92</v>
      </c>
      <c r="AY589" s="25" t="s">
        <v>250</v>
      </c>
      <c r="BE589" s="219">
        <f>IF(N589="základní",J589,0)</f>
        <v>0</v>
      </c>
      <c r="BF589" s="219">
        <f>IF(N589="snížená",J589,0)</f>
        <v>0</v>
      </c>
      <c r="BG589" s="219">
        <f>IF(N589="zákl. přenesená",J589,0)</f>
        <v>0</v>
      </c>
      <c r="BH589" s="219">
        <f>IF(N589="sníž. přenesená",J589,0)</f>
        <v>0</v>
      </c>
      <c r="BI589" s="219">
        <f>IF(N589="nulová",J589,0)</f>
        <v>0</v>
      </c>
      <c r="BJ589" s="25" t="s">
        <v>45</v>
      </c>
      <c r="BK589" s="219">
        <f>ROUND(I589*H589,2)</f>
        <v>0</v>
      </c>
      <c r="BL589" s="25" t="s">
        <v>128</v>
      </c>
      <c r="BM589" s="25" t="s">
        <v>1655</v>
      </c>
    </row>
    <row r="590" spans="2:65" s="12" customFormat="1">
      <c r="B590" s="220"/>
      <c r="C590" s="221"/>
      <c r="D590" s="222" t="s">
        <v>257</v>
      </c>
      <c r="E590" s="223" t="s">
        <v>81</v>
      </c>
      <c r="F590" s="224" t="s">
        <v>1105</v>
      </c>
      <c r="G590" s="221"/>
      <c r="H590" s="225" t="s">
        <v>81</v>
      </c>
      <c r="I590" s="226"/>
      <c r="J590" s="221"/>
      <c r="K590" s="221"/>
      <c r="L590" s="227"/>
      <c r="M590" s="228"/>
      <c r="N590" s="229"/>
      <c r="O590" s="229"/>
      <c r="P590" s="229"/>
      <c r="Q590" s="229"/>
      <c r="R590" s="229"/>
      <c r="S590" s="229"/>
      <c r="T590" s="230"/>
      <c r="AT590" s="231" t="s">
        <v>257</v>
      </c>
      <c r="AU590" s="231" t="s">
        <v>92</v>
      </c>
      <c r="AV590" s="12" t="s">
        <v>45</v>
      </c>
      <c r="AW590" s="12" t="s">
        <v>44</v>
      </c>
      <c r="AX590" s="12" t="s">
        <v>83</v>
      </c>
      <c r="AY590" s="231" t="s">
        <v>250</v>
      </c>
    </row>
    <row r="591" spans="2:65" s="12" customFormat="1">
      <c r="B591" s="220"/>
      <c r="C591" s="221"/>
      <c r="D591" s="222" t="s">
        <v>257</v>
      </c>
      <c r="E591" s="223" t="s">
        <v>81</v>
      </c>
      <c r="F591" s="224" t="s">
        <v>1106</v>
      </c>
      <c r="G591" s="221"/>
      <c r="H591" s="225" t="s">
        <v>81</v>
      </c>
      <c r="I591" s="226"/>
      <c r="J591" s="221"/>
      <c r="K591" s="221"/>
      <c r="L591" s="227"/>
      <c r="M591" s="228"/>
      <c r="N591" s="229"/>
      <c r="O591" s="229"/>
      <c r="P591" s="229"/>
      <c r="Q591" s="229"/>
      <c r="R591" s="229"/>
      <c r="S591" s="229"/>
      <c r="T591" s="230"/>
      <c r="AT591" s="231" t="s">
        <v>257</v>
      </c>
      <c r="AU591" s="231" t="s">
        <v>92</v>
      </c>
      <c r="AV591" s="12" t="s">
        <v>45</v>
      </c>
      <c r="AW591" s="12" t="s">
        <v>44</v>
      </c>
      <c r="AX591" s="12" t="s">
        <v>83</v>
      </c>
      <c r="AY591" s="231" t="s">
        <v>250</v>
      </c>
    </row>
    <row r="592" spans="2:65" s="13" customFormat="1">
      <c r="B592" s="232"/>
      <c r="C592" s="233"/>
      <c r="D592" s="256" t="s">
        <v>257</v>
      </c>
      <c r="E592" s="269" t="s">
        <v>81</v>
      </c>
      <c r="F592" s="270" t="s">
        <v>1651</v>
      </c>
      <c r="G592" s="233"/>
      <c r="H592" s="271">
        <v>64.506</v>
      </c>
      <c r="I592" s="237"/>
      <c r="J592" s="233"/>
      <c r="K592" s="233"/>
      <c r="L592" s="238"/>
      <c r="M592" s="239"/>
      <c r="N592" s="240"/>
      <c r="O592" s="240"/>
      <c r="P592" s="240"/>
      <c r="Q592" s="240"/>
      <c r="R592" s="240"/>
      <c r="S592" s="240"/>
      <c r="T592" s="241"/>
      <c r="AT592" s="242" t="s">
        <v>257</v>
      </c>
      <c r="AU592" s="242" t="s">
        <v>92</v>
      </c>
      <c r="AV592" s="13" t="s">
        <v>92</v>
      </c>
      <c r="AW592" s="13" t="s">
        <v>44</v>
      </c>
      <c r="AX592" s="13" t="s">
        <v>45</v>
      </c>
      <c r="AY592" s="242" t="s">
        <v>250</v>
      </c>
    </row>
    <row r="593" spans="2:65" s="1" customFormat="1" ht="22.5" customHeight="1">
      <c r="B593" s="43"/>
      <c r="C593" s="208" t="s">
        <v>1656</v>
      </c>
      <c r="D593" s="208" t="s">
        <v>252</v>
      </c>
      <c r="E593" s="209" t="s">
        <v>1657</v>
      </c>
      <c r="F593" s="210" t="s">
        <v>1658</v>
      </c>
      <c r="G593" s="211" t="s">
        <v>276</v>
      </c>
      <c r="H593" s="212">
        <v>193.518</v>
      </c>
      <c r="I593" s="213"/>
      <c r="J593" s="214">
        <f>ROUND(I593*H593,2)</f>
        <v>0</v>
      </c>
      <c r="K593" s="210" t="s">
        <v>277</v>
      </c>
      <c r="L593" s="63"/>
      <c r="M593" s="215" t="s">
        <v>81</v>
      </c>
      <c r="N593" s="216" t="s">
        <v>53</v>
      </c>
      <c r="O593" s="44"/>
      <c r="P593" s="217">
        <f>O593*H593</f>
        <v>0</v>
      </c>
      <c r="Q593" s="217">
        <v>0</v>
      </c>
      <c r="R593" s="217">
        <f>Q593*H593</f>
        <v>0</v>
      </c>
      <c r="S593" s="217">
        <v>0</v>
      </c>
      <c r="T593" s="218">
        <f>S593*H593</f>
        <v>0</v>
      </c>
      <c r="AR593" s="25" t="s">
        <v>128</v>
      </c>
      <c r="AT593" s="25" t="s">
        <v>252</v>
      </c>
      <c r="AU593" s="25" t="s">
        <v>92</v>
      </c>
      <c r="AY593" s="25" t="s">
        <v>250</v>
      </c>
      <c r="BE593" s="219">
        <f>IF(N593="základní",J593,0)</f>
        <v>0</v>
      </c>
      <c r="BF593" s="219">
        <f>IF(N593="snížená",J593,0)</f>
        <v>0</v>
      </c>
      <c r="BG593" s="219">
        <f>IF(N593="zákl. přenesená",J593,0)</f>
        <v>0</v>
      </c>
      <c r="BH593" s="219">
        <f>IF(N593="sníž. přenesená",J593,0)</f>
        <v>0</v>
      </c>
      <c r="BI593" s="219">
        <f>IF(N593="nulová",J593,0)</f>
        <v>0</v>
      </c>
      <c r="BJ593" s="25" t="s">
        <v>45</v>
      </c>
      <c r="BK593" s="219">
        <f>ROUND(I593*H593,2)</f>
        <v>0</v>
      </c>
      <c r="BL593" s="25" t="s">
        <v>128</v>
      </c>
      <c r="BM593" s="25" t="s">
        <v>1659</v>
      </c>
    </row>
    <row r="594" spans="2:65" s="12" customFormat="1">
      <c r="B594" s="220"/>
      <c r="C594" s="221"/>
      <c r="D594" s="222" t="s">
        <v>257</v>
      </c>
      <c r="E594" s="223" t="s">
        <v>81</v>
      </c>
      <c r="F594" s="224" t="s">
        <v>1105</v>
      </c>
      <c r="G594" s="221"/>
      <c r="H594" s="225" t="s">
        <v>81</v>
      </c>
      <c r="I594" s="226"/>
      <c r="J594" s="221"/>
      <c r="K594" s="221"/>
      <c r="L594" s="227"/>
      <c r="M594" s="228"/>
      <c r="N594" s="229"/>
      <c r="O594" s="229"/>
      <c r="P594" s="229"/>
      <c r="Q594" s="229"/>
      <c r="R594" s="229"/>
      <c r="S594" s="229"/>
      <c r="T594" s="230"/>
      <c r="AT594" s="231" t="s">
        <v>257</v>
      </c>
      <c r="AU594" s="231" t="s">
        <v>92</v>
      </c>
      <c r="AV594" s="12" t="s">
        <v>45</v>
      </c>
      <c r="AW594" s="12" t="s">
        <v>44</v>
      </c>
      <c r="AX594" s="12" t="s">
        <v>83</v>
      </c>
      <c r="AY594" s="231" t="s">
        <v>250</v>
      </c>
    </row>
    <row r="595" spans="2:65" s="12" customFormat="1">
      <c r="B595" s="220"/>
      <c r="C595" s="221"/>
      <c r="D595" s="222" t="s">
        <v>257</v>
      </c>
      <c r="E595" s="223" t="s">
        <v>81</v>
      </c>
      <c r="F595" s="224" t="s">
        <v>1660</v>
      </c>
      <c r="G595" s="221"/>
      <c r="H595" s="225" t="s">
        <v>81</v>
      </c>
      <c r="I595" s="226"/>
      <c r="J595" s="221"/>
      <c r="K595" s="221"/>
      <c r="L595" s="227"/>
      <c r="M595" s="228"/>
      <c r="N595" s="229"/>
      <c r="O595" s="229"/>
      <c r="P595" s="229"/>
      <c r="Q595" s="229"/>
      <c r="R595" s="229"/>
      <c r="S595" s="229"/>
      <c r="T595" s="230"/>
      <c r="AT595" s="231" t="s">
        <v>257</v>
      </c>
      <c r="AU595" s="231" t="s">
        <v>92</v>
      </c>
      <c r="AV595" s="12" t="s">
        <v>45</v>
      </c>
      <c r="AW595" s="12" t="s">
        <v>44</v>
      </c>
      <c r="AX595" s="12" t="s">
        <v>83</v>
      </c>
      <c r="AY595" s="231" t="s">
        <v>250</v>
      </c>
    </row>
    <row r="596" spans="2:65" s="13" customFormat="1">
      <c r="B596" s="232"/>
      <c r="C596" s="233"/>
      <c r="D596" s="256" t="s">
        <v>257</v>
      </c>
      <c r="E596" s="269" t="s">
        <v>81</v>
      </c>
      <c r="F596" s="270" t="s">
        <v>1661</v>
      </c>
      <c r="G596" s="233"/>
      <c r="H596" s="271">
        <v>193.518</v>
      </c>
      <c r="I596" s="237"/>
      <c r="J596" s="233"/>
      <c r="K596" s="233"/>
      <c r="L596" s="238"/>
      <c r="M596" s="239"/>
      <c r="N596" s="240"/>
      <c r="O596" s="240"/>
      <c r="P596" s="240"/>
      <c r="Q596" s="240"/>
      <c r="R596" s="240"/>
      <c r="S596" s="240"/>
      <c r="T596" s="241"/>
      <c r="AT596" s="242" t="s">
        <v>257</v>
      </c>
      <c r="AU596" s="242" t="s">
        <v>92</v>
      </c>
      <c r="AV596" s="13" t="s">
        <v>92</v>
      </c>
      <c r="AW596" s="13" t="s">
        <v>44</v>
      </c>
      <c r="AX596" s="13" t="s">
        <v>45</v>
      </c>
      <c r="AY596" s="242" t="s">
        <v>250</v>
      </c>
    </row>
    <row r="597" spans="2:65" s="1" customFormat="1" ht="22.5" customHeight="1">
      <c r="B597" s="43"/>
      <c r="C597" s="208" t="s">
        <v>1662</v>
      </c>
      <c r="D597" s="208" t="s">
        <v>252</v>
      </c>
      <c r="E597" s="209" t="s">
        <v>1663</v>
      </c>
      <c r="F597" s="210" t="s">
        <v>1664</v>
      </c>
      <c r="G597" s="211" t="s">
        <v>255</v>
      </c>
      <c r="H597" s="212">
        <v>25.802</v>
      </c>
      <c r="I597" s="213"/>
      <c r="J597" s="214">
        <f>ROUND(I597*H597,2)</f>
        <v>0</v>
      </c>
      <c r="K597" s="210" t="s">
        <v>277</v>
      </c>
      <c r="L597" s="63"/>
      <c r="M597" s="215" t="s">
        <v>81</v>
      </c>
      <c r="N597" s="216" t="s">
        <v>53</v>
      </c>
      <c r="O597" s="44"/>
      <c r="P597" s="217">
        <f>O597*H597</f>
        <v>0</v>
      </c>
      <c r="Q597" s="217">
        <v>0</v>
      </c>
      <c r="R597" s="217">
        <f>Q597*H597</f>
        <v>0</v>
      </c>
      <c r="S597" s="217">
        <v>0</v>
      </c>
      <c r="T597" s="218">
        <f>S597*H597</f>
        <v>0</v>
      </c>
      <c r="AR597" s="25" t="s">
        <v>128</v>
      </c>
      <c r="AT597" s="25" t="s">
        <v>252</v>
      </c>
      <c r="AU597" s="25" t="s">
        <v>92</v>
      </c>
      <c r="AY597" s="25" t="s">
        <v>250</v>
      </c>
      <c r="BE597" s="219">
        <f>IF(N597="základní",J597,0)</f>
        <v>0</v>
      </c>
      <c r="BF597" s="219">
        <f>IF(N597="snížená",J597,0)</f>
        <v>0</v>
      </c>
      <c r="BG597" s="219">
        <f>IF(N597="zákl. přenesená",J597,0)</f>
        <v>0</v>
      </c>
      <c r="BH597" s="219">
        <f>IF(N597="sníž. přenesená",J597,0)</f>
        <v>0</v>
      </c>
      <c r="BI597" s="219">
        <f>IF(N597="nulová",J597,0)</f>
        <v>0</v>
      </c>
      <c r="BJ597" s="25" t="s">
        <v>45</v>
      </c>
      <c r="BK597" s="219">
        <f>ROUND(I597*H597,2)</f>
        <v>0</v>
      </c>
      <c r="BL597" s="25" t="s">
        <v>128</v>
      </c>
      <c r="BM597" s="25" t="s">
        <v>1665</v>
      </c>
    </row>
    <row r="598" spans="2:65" s="12" customFormat="1">
      <c r="B598" s="220"/>
      <c r="C598" s="221"/>
      <c r="D598" s="222" t="s">
        <v>257</v>
      </c>
      <c r="E598" s="223" t="s">
        <v>81</v>
      </c>
      <c r="F598" s="224" t="s">
        <v>1666</v>
      </c>
      <c r="G598" s="221"/>
      <c r="H598" s="225" t="s">
        <v>81</v>
      </c>
      <c r="I598" s="226"/>
      <c r="J598" s="221"/>
      <c r="K598" s="221"/>
      <c r="L598" s="227"/>
      <c r="M598" s="228"/>
      <c r="N598" s="229"/>
      <c r="O598" s="229"/>
      <c r="P598" s="229"/>
      <c r="Q598" s="229"/>
      <c r="R598" s="229"/>
      <c r="S598" s="229"/>
      <c r="T598" s="230"/>
      <c r="AT598" s="231" t="s">
        <v>257</v>
      </c>
      <c r="AU598" s="231" t="s">
        <v>92</v>
      </c>
      <c r="AV598" s="12" t="s">
        <v>45</v>
      </c>
      <c r="AW598" s="12" t="s">
        <v>44</v>
      </c>
      <c r="AX598" s="12" t="s">
        <v>83</v>
      </c>
      <c r="AY598" s="231" t="s">
        <v>250</v>
      </c>
    </row>
    <row r="599" spans="2:65" s="12" customFormat="1">
      <c r="B599" s="220"/>
      <c r="C599" s="221"/>
      <c r="D599" s="222" t="s">
        <v>257</v>
      </c>
      <c r="E599" s="223" t="s">
        <v>81</v>
      </c>
      <c r="F599" s="224" t="s">
        <v>1667</v>
      </c>
      <c r="G599" s="221"/>
      <c r="H599" s="225" t="s">
        <v>81</v>
      </c>
      <c r="I599" s="226"/>
      <c r="J599" s="221"/>
      <c r="K599" s="221"/>
      <c r="L599" s="227"/>
      <c r="M599" s="228"/>
      <c r="N599" s="229"/>
      <c r="O599" s="229"/>
      <c r="P599" s="229"/>
      <c r="Q599" s="229"/>
      <c r="R599" s="229"/>
      <c r="S599" s="229"/>
      <c r="T599" s="230"/>
      <c r="AT599" s="231" t="s">
        <v>257</v>
      </c>
      <c r="AU599" s="231" t="s">
        <v>92</v>
      </c>
      <c r="AV599" s="12" t="s">
        <v>45</v>
      </c>
      <c r="AW599" s="12" t="s">
        <v>44</v>
      </c>
      <c r="AX599" s="12" t="s">
        <v>83</v>
      </c>
      <c r="AY599" s="231" t="s">
        <v>250</v>
      </c>
    </row>
    <row r="600" spans="2:65" s="13" customFormat="1">
      <c r="B600" s="232"/>
      <c r="C600" s="233"/>
      <c r="D600" s="256" t="s">
        <v>257</v>
      </c>
      <c r="E600" s="269" t="s">
        <v>81</v>
      </c>
      <c r="F600" s="270" t="s">
        <v>1083</v>
      </c>
      <c r="G600" s="233"/>
      <c r="H600" s="271">
        <v>25.802</v>
      </c>
      <c r="I600" s="237"/>
      <c r="J600" s="233"/>
      <c r="K600" s="233"/>
      <c r="L600" s="238"/>
      <c r="M600" s="239"/>
      <c r="N600" s="240"/>
      <c r="O600" s="240"/>
      <c r="P600" s="240"/>
      <c r="Q600" s="240"/>
      <c r="R600" s="240"/>
      <c r="S600" s="240"/>
      <c r="T600" s="241"/>
      <c r="AT600" s="242" t="s">
        <v>257</v>
      </c>
      <c r="AU600" s="242" t="s">
        <v>92</v>
      </c>
      <c r="AV600" s="13" t="s">
        <v>92</v>
      </c>
      <c r="AW600" s="13" t="s">
        <v>44</v>
      </c>
      <c r="AX600" s="13" t="s">
        <v>45</v>
      </c>
      <c r="AY600" s="242" t="s">
        <v>250</v>
      </c>
    </row>
    <row r="601" spans="2:65" s="1" customFormat="1" ht="22.5" customHeight="1">
      <c r="B601" s="43"/>
      <c r="C601" s="208" t="s">
        <v>1668</v>
      </c>
      <c r="D601" s="208" t="s">
        <v>252</v>
      </c>
      <c r="E601" s="209" t="s">
        <v>1669</v>
      </c>
      <c r="F601" s="210" t="s">
        <v>1670</v>
      </c>
      <c r="G601" s="211" t="s">
        <v>255</v>
      </c>
      <c r="H601" s="212">
        <v>2322.1799999999998</v>
      </c>
      <c r="I601" s="213"/>
      <c r="J601" s="214">
        <f>ROUND(I601*H601,2)</f>
        <v>0</v>
      </c>
      <c r="K601" s="210" t="s">
        <v>277</v>
      </c>
      <c r="L601" s="63"/>
      <c r="M601" s="215" t="s">
        <v>81</v>
      </c>
      <c r="N601" s="216" t="s">
        <v>53</v>
      </c>
      <c r="O601" s="44"/>
      <c r="P601" s="217">
        <f>O601*H601</f>
        <v>0</v>
      </c>
      <c r="Q601" s="217">
        <v>0</v>
      </c>
      <c r="R601" s="217">
        <f>Q601*H601</f>
        <v>0</v>
      </c>
      <c r="S601" s="217">
        <v>0</v>
      </c>
      <c r="T601" s="218">
        <f>S601*H601</f>
        <v>0</v>
      </c>
      <c r="AR601" s="25" t="s">
        <v>128</v>
      </c>
      <c r="AT601" s="25" t="s">
        <v>252</v>
      </c>
      <c r="AU601" s="25" t="s">
        <v>92</v>
      </c>
      <c r="AY601" s="25" t="s">
        <v>250</v>
      </c>
      <c r="BE601" s="219">
        <f>IF(N601="základní",J601,0)</f>
        <v>0</v>
      </c>
      <c r="BF601" s="219">
        <f>IF(N601="snížená",J601,0)</f>
        <v>0</v>
      </c>
      <c r="BG601" s="219">
        <f>IF(N601="zákl. přenesená",J601,0)</f>
        <v>0</v>
      </c>
      <c r="BH601" s="219">
        <f>IF(N601="sníž. přenesená",J601,0)</f>
        <v>0</v>
      </c>
      <c r="BI601" s="219">
        <f>IF(N601="nulová",J601,0)</f>
        <v>0</v>
      </c>
      <c r="BJ601" s="25" t="s">
        <v>45</v>
      </c>
      <c r="BK601" s="219">
        <f>ROUND(I601*H601,2)</f>
        <v>0</v>
      </c>
      <c r="BL601" s="25" t="s">
        <v>128</v>
      </c>
      <c r="BM601" s="25" t="s">
        <v>1671</v>
      </c>
    </row>
    <row r="602" spans="2:65" s="12" customFormat="1">
      <c r="B602" s="220"/>
      <c r="C602" s="221"/>
      <c r="D602" s="222" t="s">
        <v>257</v>
      </c>
      <c r="E602" s="223" t="s">
        <v>81</v>
      </c>
      <c r="F602" s="224" t="s">
        <v>1666</v>
      </c>
      <c r="G602" s="221"/>
      <c r="H602" s="225" t="s">
        <v>81</v>
      </c>
      <c r="I602" s="226"/>
      <c r="J602" s="221"/>
      <c r="K602" s="221"/>
      <c r="L602" s="227"/>
      <c r="M602" s="228"/>
      <c r="N602" s="229"/>
      <c r="O602" s="229"/>
      <c r="P602" s="229"/>
      <c r="Q602" s="229"/>
      <c r="R602" s="229"/>
      <c r="S602" s="229"/>
      <c r="T602" s="230"/>
      <c r="AT602" s="231" t="s">
        <v>257</v>
      </c>
      <c r="AU602" s="231" t="s">
        <v>92</v>
      </c>
      <c r="AV602" s="12" t="s">
        <v>45</v>
      </c>
      <c r="AW602" s="12" t="s">
        <v>44</v>
      </c>
      <c r="AX602" s="12" t="s">
        <v>83</v>
      </c>
      <c r="AY602" s="231" t="s">
        <v>250</v>
      </c>
    </row>
    <row r="603" spans="2:65" s="12" customFormat="1">
      <c r="B603" s="220"/>
      <c r="C603" s="221"/>
      <c r="D603" s="222" t="s">
        <v>257</v>
      </c>
      <c r="E603" s="223" t="s">
        <v>81</v>
      </c>
      <c r="F603" s="224" t="s">
        <v>1672</v>
      </c>
      <c r="G603" s="221"/>
      <c r="H603" s="225" t="s">
        <v>81</v>
      </c>
      <c r="I603" s="226"/>
      <c r="J603" s="221"/>
      <c r="K603" s="221"/>
      <c r="L603" s="227"/>
      <c r="M603" s="228"/>
      <c r="N603" s="229"/>
      <c r="O603" s="229"/>
      <c r="P603" s="229"/>
      <c r="Q603" s="229"/>
      <c r="R603" s="229"/>
      <c r="S603" s="229"/>
      <c r="T603" s="230"/>
      <c r="AT603" s="231" t="s">
        <v>257</v>
      </c>
      <c r="AU603" s="231" t="s">
        <v>92</v>
      </c>
      <c r="AV603" s="12" t="s">
        <v>45</v>
      </c>
      <c r="AW603" s="12" t="s">
        <v>44</v>
      </c>
      <c r="AX603" s="12" t="s">
        <v>83</v>
      </c>
      <c r="AY603" s="231" t="s">
        <v>250</v>
      </c>
    </row>
    <row r="604" spans="2:65" s="13" customFormat="1">
      <c r="B604" s="232"/>
      <c r="C604" s="233"/>
      <c r="D604" s="256" t="s">
        <v>257</v>
      </c>
      <c r="E604" s="269" t="s">
        <v>81</v>
      </c>
      <c r="F604" s="270" t="s">
        <v>1673</v>
      </c>
      <c r="G604" s="233"/>
      <c r="H604" s="271">
        <v>2322.1799999999998</v>
      </c>
      <c r="I604" s="237"/>
      <c r="J604" s="233"/>
      <c r="K604" s="233"/>
      <c r="L604" s="238"/>
      <c r="M604" s="239"/>
      <c r="N604" s="240"/>
      <c r="O604" s="240"/>
      <c r="P604" s="240"/>
      <c r="Q604" s="240"/>
      <c r="R604" s="240"/>
      <c r="S604" s="240"/>
      <c r="T604" s="241"/>
      <c r="AT604" s="242" t="s">
        <v>257</v>
      </c>
      <c r="AU604" s="242" t="s">
        <v>92</v>
      </c>
      <c r="AV604" s="13" t="s">
        <v>92</v>
      </c>
      <c r="AW604" s="13" t="s">
        <v>44</v>
      </c>
      <c r="AX604" s="13" t="s">
        <v>45</v>
      </c>
      <c r="AY604" s="242" t="s">
        <v>250</v>
      </c>
    </row>
    <row r="605" spans="2:65" s="1" customFormat="1" ht="22.5" customHeight="1">
      <c r="B605" s="43"/>
      <c r="C605" s="208" t="s">
        <v>1674</v>
      </c>
      <c r="D605" s="208" t="s">
        <v>252</v>
      </c>
      <c r="E605" s="209" t="s">
        <v>1675</v>
      </c>
      <c r="F605" s="210" t="s">
        <v>1676</v>
      </c>
      <c r="G605" s="211" t="s">
        <v>255</v>
      </c>
      <c r="H605" s="212">
        <v>25.802</v>
      </c>
      <c r="I605" s="213"/>
      <c r="J605" s="214">
        <f>ROUND(I605*H605,2)</f>
        <v>0</v>
      </c>
      <c r="K605" s="210" t="s">
        <v>277</v>
      </c>
      <c r="L605" s="63"/>
      <c r="M605" s="215" t="s">
        <v>81</v>
      </c>
      <c r="N605" s="216" t="s">
        <v>53</v>
      </c>
      <c r="O605" s="44"/>
      <c r="P605" s="217">
        <f>O605*H605</f>
        <v>0</v>
      </c>
      <c r="Q605" s="217">
        <v>0</v>
      </c>
      <c r="R605" s="217">
        <f>Q605*H605</f>
        <v>0</v>
      </c>
      <c r="S605" s="217">
        <v>0</v>
      </c>
      <c r="T605" s="218">
        <f>S605*H605</f>
        <v>0</v>
      </c>
      <c r="AR605" s="25" t="s">
        <v>128</v>
      </c>
      <c r="AT605" s="25" t="s">
        <v>252</v>
      </c>
      <c r="AU605" s="25" t="s">
        <v>92</v>
      </c>
      <c r="AY605" s="25" t="s">
        <v>250</v>
      </c>
      <c r="BE605" s="219">
        <f>IF(N605="základní",J605,0)</f>
        <v>0</v>
      </c>
      <c r="BF605" s="219">
        <f>IF(N605="snížená",J605,0)</f>
        <v>0</v>
      </c>
      <c r="BG605" s="219">
        <f>IF(N605="zákl. přenesená",J605,0)</f>
        <v>0</v>
      </c>
      <c r="BH605" s="219">
        <f>IF(N605="sníž. přenesená",J605,0)</f>
        <v>0</v>
      </c>
      <c r="BI605" s="219">
        <f>IF(N605="nulová",J605,0)</f>
        <v>0</v>
      </c>
      <c r="BJ605" s="25" t="s">
        <v>45</v>
      </c>
      <c r="BK605" s="219">
        <f>ROUND(I605*H605,2)</f>
        <v>0</v>
      </c>
      <c r="BL605" s="25" t="s">
        <v>128</v>
      </c>
      <c r="BM605" s="25" t="s">
        <v>1677</v>
      </c>
    </row>
    <row r="606" spans="2:65" s="12" customFormat="1">
      <c r="B606" s="220"/>
      <c r="C606" s="221"/>
      <c r="D606" s="222" t="s">
        <v>257</v>
      </c>
      <c r="E606" s="223" t="s">
        <v>81</v>
      </c>
      <c r="F606" s="224" t="s">
        <v>1666</v>
      </c>
      <c r="G606" s="221"/>
      <c r="H606" s="225" t="s">
        <v>81</v>
      </c>
      <c r="I606" s="226"/>
      <c r="J606" s="221"/>
      <c r="K606" s="221"/>
      <c r="L606" s="227"/>
      <c r="M606" s="228"/>
      <c r="N606" s="229"/>
      <c r="O606" s="229"/>
      <c r="P606" s="229"/>
      <c r="Q606" s="229"/>
      <c r="R606" s="229"/>
      <c r="S606" s="229"/>
      <c r="T606" s="230"/>
      <c r="AT606" s="231" t="s">
        <v>257</v>
      </c>
      <c r="AU606" s="231" t="s">
        <v>92</v>
      </c>
      <c r="AV606" s="12" t="s">
        <v>45</v>
      </c>
      <c r="AW606" s="12" t="s">
        <v>44</v>
      </c>
      <c r="AX606" s="12" t="s">
        <v>83</v>
      </c>
      <c r="AY606" s="231" t="s">
        <v>250</v>
      </c>
    </row>
    <row r="607" spans="2:65" s="12" customFormat="1">
      <c r="B607" s="220"/>
      <c r="C607" s="221"/>
      <c r="D607" s="222" t="s">
        <v>257</v>
      </c>
      <c r="E607" s="223" t="s">
        <v>81</v>
      </c>
      <c r="F607" s="224" t="s">
        <v>1667</v>
      </c>
      <c r="G607" s="221"/>
      <c r="H607" s="225" t="s">
        <v>81</v>
      </c>
      <c r="I607" s="226"/>
      <c r="J607" s="221"/>
      <c r="K607" s="221"/>
      <c r="L607" s="227"/>
      <c r="M607" s="228"/>
      <c r="N607" s="229"/>
      <c r="O607" s="229"/>
      <c r="P607" s="229"/>
      <c r="Q607" s="229"/>
      <c r="R607" s="229"/>
      <c r="S607" s="229"/>
      <c r="T607" s="230"/>
      <c r="AT607" s="231" t="s">
        <v>257</v>
      </c>
      <c r="AU607" s="231" t="s">
        <v>92</v>
      </c>
      <c r="AV607" s="12" t="s">
        <v>45</v>
      </c>
      <c r="AW607" s="12" t="s">
        <v>44</v>
      </c>
      <c r="AX607" s="12" t="s">
        <v>83</v>
      </c>
      <c r="AY607" s="231" t="s">
        <v>250</v>
      </c>
    </row>
    <row r="608" spans="2:65" s="13" customFormat="1">
      <c r="B608" s="232"/>
      <c r="C608" s="233"/>
      <c r="D608" s="256" t="s">
        <v>257</v>
      </c>
      <c r="E608" s="269" t="s">
        <v>81</v>
      </c>
      <c r="F608" s="270" t="s">
        <v>1083</v>
      </c>
      <c r="G608" s="233"/>
      <c r="H608" s="271">
        <v>25.802</v>
      </c>
      <c r="I608" s="237"/>
      <c r="J608" s="233"/>
      <c r="K608" s="233"/>
      <c r="L608" s="238"/>
      <c r="M608" s="239"/>
      <c r="N608" s="240"/>
      <c r="O608" s="240"/>
      <c r="P608" s="240"/>
      <c r="Q608" s="240"/>
      <c r="R608" s="240"/>
      <c r="S608" s="240"/>
      <c r="T608" s="241"/>
      <c r="AT608" s="242" t="s">
        <v>257</v>
      </c>
      <c r="AU608" s="242" t="s">
        <v>92</v>
      </c>
      <c r="AV608" s="13" t="s">
        <v>92</v>
      </c>
      <c r="AW608" s="13" t="s">
        <v>44</v>
      </c>
      <c r="AX608" s="13" t="s">
        <v>45</v>
      </c>
      <c r="AY608" s="242" t="s">
        <v>250</v>
      </c>
    </row>
    <row r="609" spans="2:65" s="1" customFormat="1" ht="31.5" customHeight="1">
      <c r="B609" s="43"/>
      <c r="C609" s="208" t="s">
        <v>1678</v>
      </c>
      <c r="D609" s="208" t="s">
        <v>252</v>
      </c>
      <c r="E609" s="209" t="s">
        <v>1679</v>
      </c>
      <c r="F609" s="210" t="s">
        <v>1680</v>
      </c>
      <c r="G609" s="211" t="s">
        <v>472</v>
      </c>
      <c r="H609" s="212">
        <v>48</v>
      </c>
      <c r="I609" s="213"/>
      <c r="J609" s="214">
        <f>ROUND(I609*H609,2)</f>
        <v>0</v>
      </c>
      <c r="K609" s="210" t="s">
        <v>277</v>
      </c>
      <c r="L609" s="63"/>
      <c r="M609" s="215" t="s">
        <v>81</v>
      </c>
      <c r="N609" s="216" t="s">
        <v>53</v>
      </c>
      <c r="O609" s="44"/>
      <c r="P609" s="217">
        <f>O609*H609</f>
        <v>0</v>
      </c>
      <c r="Q609" s="217">
        <v>4.0000000000000003E-5</v>
      </c>
      <c r="R609" s="217">
        <f>Q609*H609</f>
        <v>1.9200000000000003E-3</v>
      </c>
      <c r="S609" s="217">
        <v>0</v>
      </c>
      <c r="T609" s="218">
        <f>S609*H609</f>
        <v>0</v>
      </c>
      <c r="AR609" s="25" t="s">
        <v>128</v>
      </c>
      <c r="AT609" s="25" t="s">
        <v>252</v>
      </c>
      <c r="AU609" s="25" t="s">
        <v>92</v>
      </c>
      <c r="AY609" s="25" t="s">
        <v>250</v>
      </c>
      <c r="BE609" s="219">
        <f>IF(N609="základní",J609,0)</f>
        <v>0</v>
      </c>
      <c r="BF609" s="219">
        <f>IF(N609="snížená",J609,0)</f>
        <v>0</v>
      </c>
      <c r="BG609" s="219">
        <f>IF(N609="zákl. přenesená",J609,0)</f>
        <v>0</v>
      </c>
      <c r="BH609" s="219">
        <f>IF(N609="sníž. přenesená",J609,0)</f>
        <v>0</v>
      </c>
      <c r="BI609" s="219">
        <f>IF(N609="nulová",J609,0)</f>
        <v>0</v>
      </c>
      <c r="BJ609" s="25" t="s">
        <v>45</v>
      </c>
      <c r="BK609" s="219">
        <f>ROUND(I609*H609,2)</f>
        <v>0</v>
      </c>
      <c r="BL609" s="25" t="s">
        <v>128</v>
      </c>
      <c r="BM609" s="25" t="s">
        <v>1681</v>
      </c>
    </row>
    <row r="610" spans="2:65" s="12" customFormat="1">
      <c r="B610" s="220"/>
      <c r="C610" s="221"/>
      <c r="D610" s="222" t="s">
        <v>257</v>
      </c>
      <c r="E610" s="223" t="s">
        <v>81</v>
      </c>
      <c r="F610" s="224" t="s">
        <v>1502</v>
      </c>
      <c r="G610" s="221"/>
      <c r="H610" s="225" t="s">
        <v>81</v>
      </c>
      <c r="I610" s="226"/>
      <c r="J610" s="221"/>
      <c r="K610" s="221"/>
      <c r="L610" s="227"/>
      <c r="M610" s="228"/>
      <c r="N610" s="229"/>
      <c r="O610" s="229"/>
      <c r="P610" s="229"/>
      <c r="Q610" s="229"/>
      <c r="R610" s="229"/>
      <c r="S610" s="229"/>
      <c r="T610" s="230"/>
      <c r="AT610" s="231" t="s">
        <v>257</v>
      </c>
      <c r="AU610" s="231" t="s">
        <v>92</v>
      </c>
      <c r="AV610" s="12" t="s">
        <v>45</v>
      </c>
      <c r="AW610" s="12" t="s">
        <v>44</v>
      </c>
      <c r="AX610" s="12" t="s">
        <v>83</v>
      </c>
      <c r="AY610" s="231" t="s">
        <v>250</v>
      </c>
    </row>
    <row r="611" spans="2:65" s="12" customFormat="1">
      <c r="B611" s="220"/>
      <c r="C611" s="221"/>
      <c r="D611" s="222" t="s">
        <v>257</v>
      </c>
      <c r="E611" s="223" t="s">
        <v>81</v>
      </c>
      <c r="F611" s="224" t="s">
        <v>1682</v>
      </c>
      <c r="G611" s="221"/>
      <c r="H611" s="225" t="s">
        <v>81</v>
      </c>
      <c r="I611" s="226"/>
      <c r="J611" s="221"/>
      <c r="K611" s="221"/>
      <c r="L611" s="227"/>
      <c r="M611" s="228"/>
      <c r="N611" s="229"/>
      <c r="O611" s="229"/>
      <c r="P611" s="229"/>
      <c r="Q611" s="229"/>
      <c r="R611" s="229"/>
      <c r="S611" s="229"/>
      <c r="T611" s="230"/>
      <c r="AT611" s="231" t="s">
        <v>257</v>
      </c>
      <c r="AU611" s="231" t="s">
        <v>92</v>
      </c>
      <c r="AV611" s="12" t="s">
        <v>45</v>
      </c>
      <c r="AW611" s="12" t="s">
        <v>44</v>
      </c>
      <c r="AX611" s="12" t="s">
        <v>83</v>
      </c>
      <c r="AY611" s="231" t="s">
        <v>250</v>
      </c>
    </row>
    <row r="612" spans="2:65" s="12" customFormat="1">
      <c r="B612" s="220"/>
      <c r="C612" s="221"/>
      <c r="D612" s="222" t="s">
        <v>257</v>
      </c>
      <c r="E612" s="223" t="s">
        <v>81</v>
      </c>
      <c r="F612" s="224" t="s">
        <v>1505</v>
      </c>
      <c r="G612" s="221"/>
      <c r="H612" s="225" t="s">
        <v>81</v>
      </c>
      <c r="I612" s="226"/>
      <c r="J612" s="221"/>
      <c r="K612" s="221"/>
      <c r="L612" s="227"/>
      <c r="M612" s="228"/>
      <c r="N612" s="229"/>
      <c r="O612" s="229"/>
      <c r="P612" s="229"/>
      <c r="Q612" s="229"/>
      <c r="R612" s="229"/>
      <c r="S612" s="229"/>
      <c r="T612" s="230"/>
      <c r="AT612" s="231" t="s">
        <v>257</v>
      </c>
      <c r="AU612" s="231" t="s">
        <v>92</v>
      </c>
      <c r="AV612" s="12" t="s">
        <v>45</v>
      </c>
      <c r="AW612" s="12" t="s">
        <v>44</v>
      </c>
      <c r="AX612" s="12" t="s">
        <v>83</v>
      </c>
      <c r="AY612" s="231" t="s">
        <v>250</v>
      </c>
    </row>
    <row r="613" spans="2:65" s="13" customFormat="1">
      <c r="B613" s="232"/>
      <c r="C613" s="233"/>
      <c r="D613" s="256" t="s">
        <v>257</v>
      </c>
      <c r="E613" s="269" t="s">
        <v>81</v>
      </c>
      <c r="F613" s="270" t="s">
        <v>1683</v>
      </c>
      <c r="G613" s="233"/>
      <c r="H613" s="271">
        <v>48</v>
      </c>
      <c r="I613" s="237"/>
      <c r="J613" s="233"/>
      <c r="K613" s="233"/>
      <c r="L613" s="238"/>
      <c r="M613" s="239"/>
      <c r="N613" s="240"/>
      <c r="O613" s="240"/>
      <c r="P613" s="240"/>
      <c r="Q613" s="240"/>
      <c r="R613" s="240"/>
      <c r="S613" s="240"/>
      <c r="T613" s="241"/>
      <c r="AT613" s="242" t="s">
        <v>257</v>
      </c>
      <c r="AU613" s="242" t="s">
        <v>92</v>
      </c>
      <c r="AV613" s="13" t="s">
        <v>92</v>
      </c>
      <c r="AW613" s="13" t="s">
        <v>44</v>
      </c>
      <c r="AX613" s="13" t="s">
        <v>45</v>
      </c>
      <c r="AY613" s="242" t="s">
        <v>250</v>
      </c>
    </row>
    <row r="614" spans="2:65" s="1" customFormat="1" ht="22.5" customHeight="1">
      <c r="B614" s="43"/>
      <c r="C614" s="208" t="s">
        <v>1684</v>
      </c>
      <c r="D614" s="208" t="s">
        <v>252</v>
      </c>
      <c r="E614" s="209" t="s">
        <v>1685</v>
      </c>
      <c r="F614" s="210" t="s">
        <v>1686</v>
      </c>
      <c r="G614" s="211" t="s">
        <v>472</v>
      </c>
      <c r="H614" s="212">
        <v>48</v>
      </c>
      <c r="I614" s="213"/>
      <c r="J614" s="214">
        <f>ROUND(I614*H614,2)</f>
        <v>0</v>
      </c>
      <c r="K614" s="210" t="s">
        <v>277</v>
      </c>
      <c r="L614" s="63"/>
      <c r="M614" s="215" t="s">
        <v>81</v>
      </c>
      <c r="N614" s="216" t="s">
        <v>53</v>
      </c>
      <c r="O614" s="44"/>
      <c r="P614" s="217">
        <f>O614*H614</f>
        <v>0</v>
      </c>
      <c r="Q614" s="217">
        <v>2.0000000000000001E-4</v>
      </c>
      <c r="R614" s="217">
        <f>Q614*H614</f>
        <v>9.6000000000000009E-3</v>
      </c>
      <c r="S614" s="217">
        <v>0</v>
      </c>
      <c r="T614" s="218">
        <f>S614*H614</f>
        <v>0</v>
      </c>
      <c r="AR614" s="25" t="s">
        <v>128</v>
      </c>
      <c r="AT614" s="25" t="s">
        <v>252</v>
      </c>
      <c r="AU614" s="25" t="s">
        <v>92</v>
      </c>
      <c r="AY614" s="25" t="s">
        <v>250</v>
      </c>
      <c r="BE614" s="219">
        <f>IF(N614="základní",J614,0)</f>
        <v>0</v>
      </c>
      <c r="BF614" s="219">
        <f>IF(N614="snížená",J614,0)</f>
        <v>0</v>
      </c>
      <c r="BG614" s="219">
        <f>IF(N614="zákl. přenesená",J614,0)</f>
        <v>0</v>
      </c>
      <c r="BH614" s="219">
        <f>IF(N614="sníž. přenesená",J614,0)</f>
        <v>0</v>
      </c>
      <c r="BI614" s="219">
        <f>IF(N614="nulová",J614,0)</f>
        <v>0</v>
      </c>
      <c r="BJ614" s="25" t="s">
        <v>45</v>
      </c>
      <c r="BK614" s="219">
        <f>ROUND(I614*H614,2)</f>
        <v>0</v>
      </c>
      <c r="BL614" s="25" t="s">
        <v>128</v>
      </c>
      <c r="BM614" s="25" t="s">
        <v>1687</v>
      </c>
    </row>
    <row r="615" spans="2:65" s="12" customFormat="1">
      <c r="B615" s="220"/>
      <c r="C615" s="221"/>
      <c r="D615" s="222" t="s">
        <v>257</v>
      </c>
      <c r="E615" s="223" t="s">
        <v>81</v>
      </c>
      <c r="F615" s="224" t="s">
        <v>1502</v>
      </c>
      <c r="G615" s="221"/>
      <c r="H615" s="225" t="s">
        <v>81</v>
      </c>
      <c r="I615" s="226"/>
      <c r="J615" s="221"/>
      <c r="K615" s="221"/>
      <c r="L615" s="227"/>
      <c r="M615" s="228"/>
      <c r="N615" s="229"/>
      <c r="O615" s="229"/>
      <c r="P615" s="229"/>
      <c r="Q615" s="229"/>
      <c r="R615" s="229"/>
      <c r="S615" s="229"/>
      <c r="T615" s="230"/>
      <c r="AT615" s="231" t="s">
        <v>257</v>
      </c>
      <c r="AU615" s="231" t="s">
        <v>92</v>
      </c>
      <c r="AV615" s="12" t="s">
        <v>45</v>
      </c>
      <c r="AW615" s="12" t="s">
        <v>44</v>
      </c>
      <c r="AX615" s="12" t="s">
        <v>83</v>
      </c>
      <c r="AY615" s="231" t="s">
        <v>250</v>
      </c>
    </row>
    <row r="616" spans="2:65" s="12" customFormat="1">
      <c r="B616" s="220"/>
      <c r="C616" s="221"/>
      <c r="D616" s="222" t="s">
        <v>257</v>
      </c>
      <c r="E616" s="223" t="s">
        <v>81</v>
      </c>
      <c r="F616" s="224" t="s">
        <v>1682</v>
      </c>
      <c r="G616" s="221"/>
      <c r="H616" s="225" t="s">
        <v>81</v>
      </c>
      <c r="I616" s="226"/>
      <c r="J616" s="221"/>
      <c r="K616" s="221"/>
      <c r="L616" s="227"/>
      <c r="M616" s="228"/>
      <c r="N616" s="229"/>
      <c r="O616" s="229"/>
      <c r="P616" s="229"/>
      <c r="Q616" s="229"/>
      <c r="R616" s="229"/>
      <c r="S616" s="229"/>
      <c r="T616" s="230"/>
      <c r="AT616" s="231" t="s">
        <v>257</v>
      </c>
      <c r="AU616" s="231" t="s">
        <v>92</v>
      </c>
      <c r="AV616" s="12" t="s">
        <v>45</v>
      </c>
      <c r="AW616" s="12" t="s">
        <v>44</v>
      </c>
      <c r="AX616" s="12" t="s">
        <v>83</v>
      </c>
      <c r="AY616" s="231" t="s">
        <v>250</v>
      </c>
    </row>
    <row r="617" spans="2:65" s="12" customFormat="1">
      <c r="B617" s="220"/>
      <c r="C617" s="221"/>
      <c r="D617" s="222" t="s">
        <v>257</v>
      </c>
      <c r="E617" s="223" t="s">
        <v>81</v>
      </c>
      <c r="F617" s="224" t="s">
        <v>1505</v>
      </c>
      <c r="G617" s="221"/>
      <c r="H617" s="225" t="s">
        <v>81</v>
      </c>
      <c r="I617" s="226"/>
      <c r="J617" s="221"/>
      <c r="K617" s="221"/>
      <c r="L617" s="227"/>
      <c r="M617" s="228"/>
      <c r="N617" s="229"/>
      <c r="O617" s="229"/>
      <c r="P617" s="229"/>
      <c r="Q617" s="229"/>
      <c r="R617" s="229"/>
      <c r="S617" s="229"/>
      <c r="T617" s="230"/>
      <c r="AT617" s="231" t="s">
        <v>257</v>
      </c>
      <c r="AU617" s="231" t="s">
        <v>92</v>
      </c>
      <c r="AV617" s="12" t="s">
        <v>45</v>
      </c>
      <c r="AW617" s="12" t="s">
        <v>44</v>
      </c>
      <c r="AX617" s="12" t="s">
        <v>83</v>
      </c>
      <c r="AY617" s="231" t="s">
        <v>250</v>
      </c>
    </row>
    <row r="618" spans="2:65" s="13" customFormat="1">
      <c r="B618" s="232"/>
      <c r="C618" s="233"/>
      <c r="D618" s="222" t="s">
        <v>257</v>
      </c>
      <c r="E618" s="234" t="s">
        <v>81</v>
      </c>
      <c r="F618" s="235" t="s">
        <v>1683</v>
      </c>
      <c r="G618" s="233"/>
      <c r="H618" s="236">
        <v>48</v>
      </c>
      <c r="I618" s="237"/>
      <c r="J618" s="233"/>
      <c r="K618" s="233"/>
      <c r="L618" s="238"/>
      <c r="M618" s="239"/>
      <c r="N618" s="240"/>
      <c r="O618" s="240"/>
      <c r="P618" s="240"/>
      <c r="Q618" s="240"/>
      <c r="R618" s="240"/>
      <c r="S618" s="240"/>
      <c r="T618" s="241"/>
      <c r="AT618" s="242" t="s">
        <v>257</v>
      </c>
      <c r="AU618" s="242" t="s">
        <v>92</v>
      </c>
      <c r="AV618" s="13" t="s">
        <v>92</v>
      </c>
      <c r="AW618" s="13" t="s">
        <v>44</v>
      </c>
      <c r="AX618" s="13" t="s">
        <v>45</v>
      </c>
      <c r="AY618" s="242" t="s">
        <v>250</v>
      </c>
    </row>
    <row r="619" spans="2:65" s="11" customFormat="1" ht="29.85" customHeight="1">
      <c r="B619" s="191"/>
      <c r="C619" s="192"/>
      <c r="D619" s="205" t="s">
        <v>82</v>
      </c>
      <c r="E619" s="206" t="s">
        <v>898</v>
      </c>
      <c r="F619" s="206" t="s">
        <v>899</v>
      </c>
      <c r="G619" s="192"/>
      <c r="H619" s="192"/>
      <c r="I619" s="195"/>
      <c r="J619" s="207">
        <f>BK619</f>
        <v>0</v>
      </c>
      <c r="K619" s="192"/>
      <c r="L619" s="197"/>
      <c r="M619" s="198"/>
      <c r="N619" s="199"/>
      <c r="O619" s="199"/>
      <c r="P619" s="200">
        <f>P620</f>
        <v>0</v>
      </c>
      <c r="Q619" s="199"/>
      <c r="R619" s="200">
        <f>R620</f>
        <v>0</v>
      </c>
      <c r="S619" s="199"/>
      <c r="T619" s="201">
        <f>T620</f>
        <v>0</v>
      </c>
      <c r="AR619" s="202" t="s">
        <v>45</v>
      </c>
      <c r="AT619" s="203" t="s">
        <v>82</v>
      </c>
      <c r="AU619" s="203" t="s">
        <v>45</v>
      </c>
      <c r="AY619" s="202" t="s">
        <v>250</v>
      </c>
      <c r="BK619" s="204">
        <f>BK620</f>
        <v>0</v>
      </c>
    </row>
    <row r="620" spans="2:65" s="1" customFormat="1" ht="22.5" customHeight="1">
      <c r="B620" s="43"/>
      <c r="C620" s="208" t="s">
        <v>1688</v>
      </c>
      <c r="D620" s="208" t="s">
        <v>252</v>
      </c>
      <c r="E620" s="209" t="s">
        <v>1689</v>
      </c>
      <c r="F620" s="210" t="s">
        <v>1690</v>
      </c>
      <c r="G620" s="211" t="s">
        <v>634</v>
      </c>
      <c r="H620" s="212">
        <v>262.303</v>
      </c>
      <c r="I620" s="213"/>
      <c r="J620" s="214">
        <f>ROUND(I620*H620,2)</f>
        <v>0</v>
      </c>
      <c r="K620" s="210" t="s">
        <v>277</v>
      </c>
      <c r="L620" s="63"/>
      <c r="M620" s="215" t="s">
        <v>81</v>
      </c>
      <c r="N620" s="216" t="s">
        <v>53</v>
      </c>
      <c r="O620" s="44"/>
      <c r="P620" s="217">
        <f>O620*H620</f>
        <v>0</v>
      </c>
      <c r="Q620" s="217">
        <v>0</v>
      </c>
      <c r="R620" s="217">
        <f>Q620*H620</f>
        <v>0</v>
      </c>
      <c r="S620" s="217">
        <v>0</v>
      </c>
      <c r="T620" s="218">
        <f>S620*H620</f>
        <v>0</v>
      </c>
      <c r="AR620" s="25" t="s">
        <v>128</v>
      </c>
      <c r="AT620" s="25" t="s">
        <v>252</v>
      </c>
      <c r="AU620" s="25" t="s">
        <v>92</v>
      </c>
      <c r="AY620" s="25" t="s">
        <v>250</v>
      </c>
      <c r="BE620" s="219">
        <f>IF(N620="základní",J620,0)</f>
        <v>0</v>
      </c>
      <c r="BF620" s="219">
        <f>IF(N620="snížená",J620,0)</f>
        <v>0</v>
      </c>
      <c r="BG620" s="219">
        <f>IF(N620="zákl. přenesená",J620,0)</f>
        <v>0</v>
      </c>
      <c r="BH620" s="219">
        <f>IF(N620="sníž. přenesená",J620,0)</f>
        <v>0</v>
      </c>
      <c r="BI620" s="219">
        <f>IF(N620="nulová",J620,0)</f>
        <v>0</v>
      </c>
      <c r="BJ620" s="25" t="s">
        <v>45</v>
      </c>
      <c r="BK620" s="219">
        <f>ROUND(I620*H620,2)</f>
        <v>0</v>
      </c>
      <c r="BL620" s="25" t="s">
        <v>128</v>
      </c>
      <c r="BM620" s="25" t="s">
        <v>1691</v>
      </c>
    </row>
    <row r="621" spans="2:65" s="11" customFormat="1" ht="37.35" customHeight="1">
      <c r="B621" s="191"/>
      <c r="C621" s="192"/>
      <c r="D621" s="193" t="s">
        <v>82</v>
      </c>
      <c r="E621" s="194" t="s">
        <v>1692</v>
      </c>
      <c r="F621" s="194" t="s">
        <v>1693</v>
      </c>
      <c r="G621" s="192"/>
      <c r="H621" s="192"/>
      <c r="I621" s="195"/>
      <c r="J621" s="196">
        <f>BK621</f>
        <v>0</v>
      </c>
      <c r="K621" s="192"/>
      <c r="L621" s="197"/>
      <c r="M621" s="198"/>
      <c r="N621" s="199"/>
      <c r="O621" s="199"/>
      <c r="P621" s="200">
        <f>P622</f>
        <v>0</v>
      </c>
      <c r="Q621" s="199"/>
      <c r="R621" s="200">
        <f>R622</f>
        <v>0.73450449999999989</v>
      </c>
      <c r="S621" s="199"/>
      <c r="T621" s="201">
        <f>T622</f>
        <v>0</v>
      </c>
      <c r="AR621" s="202" t="s">
        <v>92</v>
      </c>
      <c r="AT621" s="203" t="s">
        <v>82</v>
      </c>
      <c r="AU621" s="203" t="s">
        <v>83</v>
      </c>
      <c r="AY621" s="202" t="s">
        <v>250</v>
      </c>
      <c r="BK621" s="204">
        <f>BK622</f>
        <v>0</v>
      </c>
    </row>
    <row r="622" spans="2:65" s="11" customFormat="1" ht="19.899999999999999" customHeight="1">
      <c r="B622" s="191"/>
      <c r="C622" s="192"/>
      <c r="D622" s="205" t="s">
        <v>82</v>
      </c>
      <c r="E622" s="206" t="s">
        <v>1694</v>
      </c>
      <c r="F622" s="206" t="s">
        <v>1695</v>
      </c>
      <c r="G622" s="192"/>
      <c r="H622" s="192"/>
      <c r="I622" s="195"/>
      <c r="J622" s="207">
        <f>BK622</f>
        <v>0</v>
      </c>
      <c r="K622" s="192"/>
      <c r="L622" s="197"/>
      <c r="M622" s="198"/>
      <c r="N622" s="199"/>
      <c r="O622" s="199"/>
      <c r="P622" s="200">
        <f>SUM(P623:P673)</f>
        <v>0</v>
      </c>
      <c r="Q622" s="199"/>
      <c r="R622" s="200">
        <f>SUM(R623:R673)</f>
        <v>0.73450449999999989</v>
      </c>
      <c r="S622" s="199"/>
      <c r="T622" s="201">
        <f>SUM(T623:T673)</f>
        <v>0</v>
      </c>
      <c r="AR622" s="202" t="s">
        <v>92</v>
      </c>
      <c r="AT622" s="203" t="s">
        <v>82</v>
      </c>
      <c r="AU622" s="203" t="s">
        <v>45</v>
      </c>
      <c r="AY622" s="202" t="s">
        <v>250</v>
      </c>
      <c r="BK622" s="204">
        <f>SUM(BK623:BK673)</f>
        <v>0</v>
      </c>
    </row>
    <row r="623" spans="2:65" s="1" customFormat="1" ht="22.5" customHeight="1">
      <c r="B623" s="43"/>
      <c r="C623" s="208" t="s">
        <v>1696</v>
      </c>
      <c r="D623" s="208" t="s">
        <v>252</v>
      </c>
      <c r="E623" s="209" t="s">
        <v>1697</v>
      </c>
      <c r="F623" s="210" t="s">
        <v>1698</v>
      </c>
      <c r="G623" s="211" t="s">
        <v>255</v>
      </c>
      <c r="H623" s="212">
        <v>67.051000000000002</v>
      </c>
      <c r="I623" s="213"/>
      <c r="J623" s="214">
        <f>ROUND(I623*H623,2)</f>
        <v>0</v>
      </c>
      <c r="K623" s="210" t="s">
        <v>277</v>
      </c>
      <c r="L623" s="63"/>
      <c r="M623" s="215" t="s">
        <v>81</v>
      </c>
      <c r="N623" s="216" t="s">
        <v>53</v>
      </c>
      <c r="O623" s="44"/>
      <c r="P623" s="217">
        <f>O623*H623</f>
        <v>0</v>
      </c>
      <c r="Q623" s="217">
        <v>0</v>
      </c>
      <c r="R623" s="217">
        <f>Q623*H623</f>
        <v>0</v>
      </c>
      <c r="S623" s="217">
        <v>0</v>
      </c>
      <c r="T623" s="218">
        <f>S623*H623</f>
        <v>0</v>
      </c>
      <c r="AR623" s="25" t="s">
        <v>406</v>
      </c>
      <c r="AT623" s="25" t="s">
        <v>252</v>
      </c>
      <c r="AU623" s="25" t="s">
        <v>92</v>
      </c>
      <c r="AY623" s="25" t="s">
        <v>250</v>
      </c>
      <c r="BE623" s="219">
        <f>IF(N623="základní",J623,0)</f>
        <v>0</v>
      </c>
      <c r="BF623" s="219">
        <f>IF(N623="snížená",J623,0)</f>
        <v>0</v>
      </c>
      <c r="BG623" s="219">
        <f>IF(N623="zákl. přenesená",J623,0)</f>
        <v>0</v>
      </c>
      <c r="BH623" s="219">
        <f>IF(N623="sníž. přenesená",J623,0)</f>
        <v>0</v>
      </c>
      <c r="BI623" s="219">
        <f>IF(N623="nulová",J623,0)</f>
        <v>0</v>
      </c>
      <c r="BJ623" s="25" t="s">
        <v>45</v>
      </c>
      <c r="BK623" s="219">
        <f>ROUND(I623*H623,2)</f>
        <v>0</v>
      </c>
      <c r="BL623" s="25" t="s">
        <v>406</v>
      </c>
      <c r="BM623" s="25" t="s">
        <v>1699</v>
      </c>
    </row>
    <row r="624" spans="2:65" s="12" customFormat="1">
      <c r="B624" s="220"/>
      <c r="C624" s="221"/>
      <c r="D624" s="222" t="s">
        <v>257</v>
      </c>
      <c r="E624" s="223" t="s">
        <v>81</v>
      </c>
      <c r="F624" s="224" t="s">
        <v>1700</v>
      </c>
      <c r="G624" s="221"/>
      <c r="H624" s="225" t="s">
        <v>81</v>
      </c>
      <c r="I624" s="226"/>
      <c r="J624" s="221"/>
      <c r="K624" s="221"/>
      <c r="L624" s="227"/>
      <c r="M624" s="228"/>
      <c r="N624" s="229"/>
      <c r="O624" s="229"/>
      <c r="P624" s="229"/>
      <c r="Q624" s="229"/>
      <c r="R624" s="229"/>
      <c r="S624" s="229"/>
      <c r="T624" s="230"/>
      <c r="AT624" s="231" t="s">
        <v>257</v>
      </c>
      <c r="AU624" s="231" t="s">
        <v>92</v>
      </c>
      <c r="AV624" s="12" t="s">
        <v>45</v>
      </c>
      <c r="AW624" s="12" t="s">
        <v>44</v>
      </c>
      <c r="AX624" s="12" t="s">
        <v>83</v>
      </c>
      <c r="AY624" s="231" t="s">
        <v>250</v>
      </c>
    </row>
    <row r="625" spans="2:65" s="12" customFormat="1">
      <c r="B625" s="220"/>
      <c r="C625" s="221"/>
      <c r="D625" s="222" t="s">
        <v>257</v>
      </c>
      <c r="E625" s="223" t="s">
        <v>81</v>
      </c>
      <c r="F625" s="224" t="s">
        <v>1701</v>
      </c>
      <c r="G625" s="221"/>
      <c r="H625" s="225" t="s">
        <v>81</v>
      </c>
      <c r="I625" s="226"/>
      <c r="J625" s="221"/>
      <c r="K625" s="221"/>
      <c r="L625" s="227"/>
      <c r="M625" s="228"/>
      <c r="N625" s="229"/>
      <c r="O625" s="229"/>
      <c r="P625" s="229"/>
      <c r="Q625" s="229"/>
      <c r="R625" s="229"/>
      <c r="S625" s="229"/>
      <c r="T625" s="230"/>
      <c r="AT625" s="231" t="s">
        <v>257</v>
      </c>
      <c r="AU625" s="231" t="s">
        <v>92</v>
      </c>
      <c r="AV625" s="12" t="s">
        <v>45</v>
      </c>
      <c r="AW625" s="12" t="s">
        <v>44</v>
      </c>
      <c r="AX625" s="12" t="s">
        <v>83</v>
      </c>
      <c r="AY625" s="231" t="s">
        <v>250</v>
      </c>
    </row>
    <row r="626" spans="2:65" s="13" customFormat="1">
      <c r="B626" s="232"/>
      <c r="C626" s="233"/>
      <c r="D626" s="256" t="s">
        <v>257</v>
      </c>
      <c r="E626" s="269" t="s">
        <v>81</v>
      </c>
      <c r="F626" s="270" t="s">
        <v>1702</v>
      </c>
      <c r="G626" s="233"/>
      <c r="H626" s="271">
        <v>67.051000000000002</v>
      </c>
      <c r="I626" s="237"/>
      <c r="J626" s="233"/>
      <c r="K626" s="233"/>
      <c r="L626" s="238"/>
      <c r="M626" s="239"/>
      <c r="N626" s="240"/>
      <c r="O626" s="240"/>
      <c r="P626" s="240"/>
      <c r="Q626" s="240"/>
      <c r="R626" s="240"/>
      <c r="S626" s="240"/>
      <c r="T626" s="241"/>
      <c r="AT626" s="242" t="s">
        <v>257</v>
      </c>
      <c r="AU626" s="242" t="s">
        <v>92</v>
      </c>
      <c r="AV626" s="13" t="s">
        <v>92</v>
      </c>
      <c r="AW626" s="13" t="s">
        <v>44</v>
      </c>
      <c r="AX626" s="13" t="s">
        <v>45</v>
      </c>
      <c r="AY626" s="242" t="s">
        <v>250</v>
      </c>
    </row>
    <row r="627" spans="2:65" s="1" customFormat="1" ht="22.5" customHeight="1">
      <c r="B627" s="43"/>
      <c r="C627" s="272" t="s">
        <v>1703</v>
      </c>
      <c r="D627" s="272" t="s">
        <v>519</v>
      </c>
      <c r="E627" s="273" t="s">
        <v>1704</v>
      </c>
      <c r="F627" s="274" t="s">
        <v>1705</v>
      </c>
      <c r="G627" s="275" t="s">
        <v>634</v>
      </c>
      <c r="H627" s="276">
        <v>2.7E-2</v>
      </c>
      <c r="I627" s="277"/>
      <c r="J627" s="278">
        <f>ROUND(I627*H627,2)</f>
        <v>0</v>
      </c>
      <c r="K627" s="274" t="s">
        <v>277</v>
      </c>
      <c r="L627" s="279"/>
      <c r="M627" s="280" t="s">
        <v>81</v>
      </c>
      <c r="N627" s="281" t="s">
        <v>53</v>
      </c>
      <c r="O627" s="44"/>
      <c r="P627" s="217">
        <f>O627*H627</f>
        <v>0</v>
      </c>
      <c r="Q627" s="217">
        <v>1</v>
      </c>
      <c r="R627" s="217">
        <f>Q627*H627</f>
        <v>2.7E-2</v>
      </c>
      <c r="S627" s="217">
        <v>0</v>
      </c>
      <c r="T627" s="218">
        <f>S627*H627</f>
        <v>0</v>
      </c>
      <c r="AR627" s="25" t="s">
        <v>518</v>
      </c>
      <c r="AT627" s="25" t="s">
        <v>519</v>
      </c>
      <c r="AU627" s="25" t="s">
        <v>92</v>
      </c>
      <c r="AY627" s="25" t="s">
        <v>250</v>
      </c>
      <c r="BE627" s="219">
        <f>IF(N627="základní",J627,0)</f>
        <v>0</v>
      </c>
      <c r="BF627" s="219">
        <f>IF(N627="snížená",J627,0)</f>
        <v>0</v>
      </c>
      <c r="BG627" s="219">
        <f>IF(N627="zákl. přenesená",J627,0)</f>
        <v>0</v>
      </c>
      <c r="BH627" s="219">
        <f>IF(N627="sníž. přenesená",J627,0)</f>
        <v>0</v>
      </c>
      <c r="BI627" s="219">
        <f>IF(N627="nulová",J627,0)</f>
        <v>0</v>
      </c>
      <c r="BJ627" s="25" t="s">
        <v>45</v>
      </c>
      <c r="BK627" s="219">
        <f>ROUND(I627*H627,2)</f>
        <v>0</v>
      </c>
      <c r="BL627" s="25" t="s">
        <v>406</v>
      </c>
      <c r="BM627" s="25" t="s">
        <v>1706</v>
      </c>
    </row>
    <row r="628" spans="2:65" s="12" customFormat="1">
      <c r="B628" s="220"/>
      <c r="C628" s="221"/>
      <c r="D628" s="222" t="s">
        <v>257</v>
      </c>
      <c r="E628" s="223" t="s">
        <v>81</v>
      </c>
      <c r="F628" s="224" t="s">
        <v>1707</v>
      </c>
      <c r="G628" s="221"/>
      <c r="H628" s="225" t="s">
        <v>81</v>
      </c>
      <c r="I628" s="226"/>
      <c r="J628" s="221"/>
      <c r="K628" s="221"/>
      <c r="L628" s="227"/>
      <c r="M628" s="228"/>
      <c r="N628" s="229"/>
      <c r="O628" s="229"/>
      <c r="P628" s="229"/>
      <c r="Q628" s="229"/>
      <c r="R628" s="229"/>
      <c r="S628" s="229"/>
      <c r="T628" s="230"/>
      <c r="AT628" s="231" t="s">
        <v>257</v>
      </c>
      <c r="AU628" s="231" t="s">
        <v>92</v>
      </c>
      <c r="AV628" s="12" t="s">
        <v>45</v>
      </c>
      <c r="AW628" s="12" t="s">
        <v>44</v>
      </c>
      <c r="AX628" s="12" t="s">
        <v>83</v>
      </c>
      <c r="AY628" s="231" t="s">
        <v>250</v>
      </c>
    </row>
    <row r="629" spans="2:65" s="12" customFormat="1">
      <c r="B629" s="220"/>
      <c r="C629" s="221"/>
      <c r="D629" s="222" t="s">
        <v>257</v>
      </c>
      <c r="E629" s="223" t="s">
        <v>81</v>
      </c>
      <c r="F629" s="224" t="s">
        <v>1708</v>
      </c>
      <c r="G629" s="221"/>
      <c r="H629" s="225" t="s">
        <v>81</v>
      </c>
      <c r="I629" s="226"/>
      <c r="J629" s="221"/>
      <c r="K629" s="221"/>
      <c r="L629" s="227"/>
      <c r="M629" s="228"/>
      <c r="N629" s="229"/>
      <c r="O629" s="229"/>
      <c r="P629" s="229"/>
      <c r="Q629" s="229"/>
      <c r="R629" s="229"/>
      <c r="S629" s="229"/>
      <c r="T629" s="230"/>
      <c r="AT629" s="231" t="s">
        <v>257</v>
      </c>
      <c r="AU629" s="231" t="s">
        <v>92</v>
      </c>
      <c r="AV629" s="12" t="s">
        <v>45</v>
      </c>
      <c r="AW629" s="12" t="s">
        <v>44</v>
      </c>
      <c r="AX629" s="12" t="s">
        <v>83</v>
      </c>
      <c r="AY629" s="231" t="s">
        <v>250</v>
      </c>
    </row>
    <row r="630" spans="2:65" s="13" customFormat="1">
      <c r="B630" s="232"/>
      <c r="C630" s="233"/>
      <c r="D630" s="256" t="s">
        <v>257</v>
      </c>
      <c r="E630" s="269" t="s">
        <v>81</v>
      </c>
      <c r="F630" s="270" t="s">
        <v>1709</v>
      </c>
      <c r="G630" s="233"/>
      <c r="H630" s="271">
        <v>2.7E-2</v>
      </c>
      <c r="I630" s="237"/>
      <c r="J630" s="233"/>
      <c r="K630" s="233"/>
      <c r="L630" s="238"/>
      <c r="M630" s="239"/>
      <c r="N630" s="240"/>
      <c r="O630" s="240"/>
      <c r="P630" s="240"/>
      <c r="Q630" s="240"/>
      <c r="R630" s="240"/>
      <c r="S630" s="240"/>
      <c r="T630" s="241"/>
      <c r="AT630" s="242" t="s">
        <v>257</v>
      </c>
      <c r="AU630" s="242" t="s">
        <v>92</v>
      </c>
      <c r="AV630" s="13" t="s">
        <v>92</v>
      </c>
      <c r="AW630" s="13" t="s">
        <v>44</v>
      </c>
      <c r="AX630" s="13" t="s">
        <v>45</v>
      </c>
      <c r="AY630" s="242" t="s">
        <v>250</v>
      </c>
    </row>
    <row r="631" spans="2:65" s="1" customFormat="1" ht="22.5" customHeight="1">
      <c r="B631" s="43"/>
      <c r="C631" s="208" t="s">
        <v>1710</v>
      </c>
      <c r="D631" s="208" t="s">
        <v>252</v>
      </c>
      <c r="E631" s="209" t="s">
        <v>1711</v>
      </c>
      <c r="F631" s="210" t="s">
        <v>1712</v>
      </c>
      <c r="G631" s="211" t="s">
        <v>255</v>
      </c>
      <c r="H631" s="212">
        <v>88.614000000000004</v>
      </c>
      <c r="I631" s="213"/>
      <c r="J631" s="214">
        <f>ROUND(I631*H631,2)</f>
        <v>0</v>
      </c>
      <c r="K631" s="210" t="s">
        <v>277</v>
      </c>
      <c r="L631" s="63"/>
      <c r="M631" s="215" t="s">
        <v>81</v>
      </c>
      <c r="N631" s="216" t="s">
        <v>53</v>
      </c>
      <c r="O631" s="44"/>
      <c r="P631" s="217">
        <f>O631*H631</f>
        <v>0</v>
      </c>
      <c r="Q631" s="217">
        <v>0</v>
      </c>
      <c r="R631" s="217">
        <f>Q631*H631</f>
        <v>0</v>
      </c>
      <c r="S631" s="217">
        <v>0</v>
      </c>
      <c r="T631" s="218">
        <f>S631*H631</f>
        <v>0</v>
      </c>
      <c r="AR631" s="25" t="s">
        <v>406</v>
      </c>
      <c r="AT631" s="25" t="s">
        <v>252</v>
      </c>
      <c r="AU631" s="25" t="s">
        <v>92</v>
      </c>
      <c r="AY631" s="25" t="s">
        <v>250</v>
      </c>
      <c r="BE631" s="219">
        <f>IF(N631="základní",J631,0)</f>
        <v>0</v>
      </c>
      <c r="BF631" s="219">
        <f>IF(N631="snížená",J631,0)</f>
        <v>0</v>
      </c>
      <c r="BG631" s="219">
        <f>IF(N631="zákl. přenesená",J631,0)</f>
        <v>0</v>
      </c>
      <c r="BH631" s="219">
        <f>IF(N631="sníž. přenesená",J631,0)</f>
        <v>0</v>
      </c>
      <c r="BI631" s="219">
        <f>IF(N631="nulová",J631,0)</f>
        <v>0</v>
      </c>
      <c r="BJ631" s="25" t="s">
        <v>45</v>
      </c>
      <c r="BK631" s="219">
        <f>ROUND(I631*H631,2)</f>
        <v>0</v>
      </c>
      <c r="BL631" s="25" t="s">
        <v>406</v>
      </c>
      <c r="BM631" s="25" t="s">
        <v>1713</v>
      </c>
    </row>
    <row r="632" spans="2:65" s="12" customFormat="1">
      <c r="B632" s="220"/>
      <c r="C632" s="221"/>
      <c r="D632" s="222" t="s">
        <v>257</v>
      </c>
      <c r="E632" s="223" t="s">
        <v>81</v>
      </c>
      <c r="F632" s="224" t="s">
        <v>1714</v>
      </c>
      <c r="G632" s="221"/>
      <c r="H632" s="225" t="s">
        <v>81</v>
      </c>
      <c r="I632" s="226"/>
      <c r="J632" s="221"/>
      <c r="K632" s="221"/>
      <c r="L632" s="227"/>
      <c r="M632" s="228"/>
      <c r="N632" s="229"/>
      <c r="O632" s="229"/>
      <c r="P632" s="229"/>
      <c r="Q632" s="229"/>
      <c r="R632" s="229"/>
      <c r="S632" s="229"/>
      <c r="T632" s="230"/>
      <c r="AT632" s="231" t="s">
        <v>257</v>
      </c>
      <c r="AU632" s="231" t="s">
        <v>92</v>
      </c>
      <c r="AV632" s="12" t="s">
        <v>45</v>
      </c>
      <c r="AW632" s="12" t="s">
        <v>44</v>
      </c>
      <c r="AX632" s="12" t="s">
        <v>83</v>
      </c>
      <c r="AY632" s="231" t="s">
        <v>250</v>
      </c>
    </row>
    <row r="633" spans="2:65" s="12" customFormat="1">
      <c r="B633" s="220"/>
      <c r="C633" s="221"/>
      <c r="D633" s="222" t="s">
        <v>257</v>
      </c>
      <c r="E633" s="223" t="s">
        <v>81</v>
      </c>
      <c r="F633" s="224" t="s">
        <v>1715</v>
      </c>
      <c r="G633" s="221"/>
      <c r="H633" s="225" t="s">
        <v>81</v>
      </c>
      <c r="I633" s="226"/>
      <c r="J633" s="221"/>
      <c r="K633" s="221"/>
      <c r="L633" s="227"/>
      <c r="M633" s="228"/>
      <c r="N633" s="229"/>
      <c r="O633" s="229"/>
      <c r="P633" s="229"/>
      <c r="Q633" s="229"/>
      <c r="R633" s="229"/>
      <c r="S633" s="229"/>
      <c r="T633" s="230"/>
      <c r="AT633" s="231" t="s">
        <v>257</v>
      </c>
      <c r="AU633" s="231" t="s">
        <v>92</v>
      </c>
      <c r="AV633" s="12" t="s">
        <v>45</v>
      </c>
      <c r="AW633" s="12" t="s">
        <v>44</v>
      </c>
      <c r="AX633" s="12" t="s">
        <v>83</v>
      </c>
      <c r="AY633" s="231" t="s">
        <v>250</v>
      </c>
    </row>
    <row r="634" spans="2:65" s="13" customFormat="1">
      <c r="B634" s="232"/>
      <c r="C634" s="233"/>
      <c r="D634" s="256" t="s">
        <v>257</v>
      </c>
      <c r="E634" s="269" t="s">
        <v>81</v>
      </c>
      <c r="F634" s="270" t="s">
        <v>1716</v>
      </c>
      <c r="G634" s="233"/>
      <c r="H634" s="271">
        <v>88.614000000000004</v>
      </c>
      <c r="I634" s="237"/>
      <c r="J634" s="233"/>
      <c r="K634" s="233"/>
      <c r="L634" s="238"/>
      <c r="M634" s="239"/>
      <c r="N634" s="240"/>
      <c r="O634" s="240"/>
      <c r="P634" s="240"/>
      <c r="Q634" s="240"/>
      <c r="R634" s="240"/>
      <c r="S634" s="240"/>
      <c r="T634" s="241"/>
      <c r="AT634" s="242" t="s">
        <v>257</v>
      </c>
      <c r="AU634" s="242" t="s">
        <v>92</v>
      </c>
      <c r="AV634" s="13" t="s">
        <v>92</v>
      </c>
      <c r="AW634" s="13" t="s">
        <v>44</v>
      </c>
      <c r="AX634" s="13" t="s">
        <v>45</v>
      </c>
      <c r="AY634" s="242" t="s">
        <v>250</v>
      </c>
    </row>
    <row r="635" spans="2:65" s="1" customFormat="1" ht="22.5" customHeight="1">
      <c r="B635" s="43"/>
      <c r="C635" s="272" t="s">
        <v>1717</v>
      </c>
      <c r="D635" s="272" t="s">
        <v>519</v>
      </c>
      <c r="E635" s="273" t="s">
        <v>1718</v>
      </c>
      <c r="F635" s="274" t="s">
        <v>1719</v>
      </c>
      <c r="G635" s="275" t="s">
        <v>634</v>
      </c>
      <c r="H635" s="276">
        <v>4.3999999999999997E-2</v>
      </c>
      <c r="I635" s="277"/>
      <c r="J635" s="278">
        <f>ROUND(I635*H635,2)</f>
        <v>0</v>
      </c>
      <c r="K635" s="274" t="s">
        <v>81</v>
      </c>
      <c r="L635" s="279"/>
      <c r="M635" s="280" t="s">
        <v>81</v>
      </c>
      <c r="N635" s="281" t="s">
        <v>53</v>
      </c>
      <c r="O635" s="44"/>
      <c r="P635" s="217">
        <f>O635*H635</f>
        <v>0</v>
      </c>
      <c r="Q635" s="217">
        <v>1</v>
      </c>
      <c r="R635" s="217">
        <f>Q635*H635</f>
        <v>4.3999999999999997E-2</v>
      </c>
      <c r="S635" s="217">
        <v>0</v>
      </c>
      <c r="T635" s="218">
        <f>S635*H635</f>
        <v>0</v>
      </c>
      <c r="AR635" s="25" t="s">
        <v>518</v>
      </c>
      <c r="AT635" s="25" t="s">
        <v>519</v>
      </c>
      <c r="AU635" s="25" t="s">
        <v>92</v>
      </c>
      <c r="AY635" s="25" t="s">
        <v>250</v>
      </c>
      <c r="BE635" s="219">
        <f>IF(N635="základní",J635,0)</f>
        <v>0</v>
      </c>
      <c r="BF635" s="219">
        <f>IF(N635="snížená",J635,0)</f>
        <v>0</v>
      </c>
      <c r="BG635" s="219">
        <f>IF(N635="zákl. přenesená",J635,0)</f>
        <v>0</v>
      </c>
      <c r="BH635" s="219">
        <f>IF(N635="sníž. přenesená",J635,0)</f>
        <v>0</v>
      </c>
      <c r="BI635" s="219">
        <f>IF(N635="nulová",J635,0)</f>
        <v>0</v>
      </c>
      <c r="BJ635" s="25" t="s">
        <v>45</v>
      </c>
      <c r="BK635" s="219">
        <f>ROUND(I635*H635,2)</f>
        <v>0</v>
      </c>
      <c r="BL635" s="25" t="s">
        <v>406</v>
      </c>
      <c r="BM635" s="25" t="s">
        <v>1720</v>
      </c>
    </row>
    <row r="636" spans="2:65" s="12" customFormat="1">
      <c r="B636" s="220"/>
      <c r="C636" s="221"/>
      <c r="D636" s="222" t="s">
        <v>257</v>
      </c>
      <c r="E636" s="223" t="s">
        <v>81</v>
      </c>
      <c r="F636" s="224" t="s">
        <v>1714</v>
      </c>
      <c r="G636" s="221"/>
      <c r="H636" s="225" t="s">
        <v>81</v>
      </c>
      <c r="I636" s="226"/>
      <c r="J636" s="221"/>
      <c r="K636" s="221"/>
      <c r="L636" s="227"/>
      <c r="M636" s="228"/>
      <c r="N636" s="229"/>
      <c r="O636" s="229"/>
      <c r="P636" s="229"/>
      <c r="Q636" s="229"/>
      <c r="R636" s="229"/>
      <c r="S636" s="229"/>
      <c r="T636" s="230"/>
      <c r="AT636" s="231" t="s">
        <v>257</v>
      </c>
      <c r="AU636" s="231" t="s">
        <v>92</v>
      </c>
      <c r="AV636" s="12" t="s">
        <v>45</v>
      </c>
      <c r="AW636" s="12" t="s">
        <v>44</v>
      </c>
      <c r="AX636" s="12" t="s">
        <v>83</v>
      </c>
      <c r="AY636" s="231" t="s">
        <v>250</v>
      </c>
    </row>
    <row r="637" spans="2:65" s="12" customFormat="1">
      <c r="B637" s="220"/>
      <c r="C637" s="221"/>
      <c r="D637" s="222" t="s">
        <v>257</v>
      </c>
      <c r="E637" s="223" t="s">
        <v>81</v>
      </c>
      <c r="F637" s="224" t="s">
        <v>1721</v>
      </c>
      <c r="G637" s="221"/>
      <c r="H637" s="225" t="s">
        <v>81</v>
      </c>
      <c r="I637" s="226"/>
      <c r="J637" s="221"/>
      <c r="K637" s="221"/>
      <c r="L637" s="227"/>
      <c r="M637" s="228"/>
      <c r="N637" s="229"/>
      <c r="O637" s="229"/>
      <c r="P637" s="229"/>
      <c r="Q637" s="229"/>
      <c r="R637" s="229"/>
      <c r="S637" s="229"/>
      <c r="T637" s="230"/>
      <c r="AT637" s="231" t="s">
        <v>257</v>
      </c>
      <c r="AU637" s="231" t="s">
        <v>92</v>
      </c>
      <c r="AV637" s="12" t="s">
        <v>45</v>
      </c>
      <c r="AW637" s="12" t="s">
        <v>44</v>
      </c>
      <c r="AX637" s="12" t="s">
        <v>83</v>
      </c>
      <c r="AY637" s="231" t="s">
        <v>250</v>
      </c>
    </row>
    <row r="638" spans="2:65" s="13" customFormat="1">
      <c r="B638" s="232"/>
      <c r="C638" s="233"/>
      <c r="D638" s="256" t="s">
        <v>257</v>
      </c>
      <c r="E638" s="269" t="s">
        <v>81</v>
      </c>
      <c r="F638" s="270" t="s">
        <v>1722</v>
      </c>
      <c r="G638" s="233"/>
      <c r="H638" s="271">
        <v>4.3999999999999997E-2</v>
      </c>
      <c r="I638" s="237"/>
      <c r="J638" s="233"/>
      <c r="K638" s="233"/>
      <c r="L638" s="238"/>
      <c r="M638" s="239"/>
      <c r="N638" s="240"/>
      <c r="O638" s="240"/>
      <c r="P638" s="240"/>
      <c r="Q638" s="240"/>
      <c r="R638" s="240"/>
      <c r="S638" s="240"/>
      <c r="T638" s="241"/>
      <c r="AT638" s="242" t="s">
        <v>257</v>
      </c>
      <c r="AU638" s="242" t="s">
        <v>92</v>
      </c>
      <c r="AV638" s="13" t="s">
        <v>92</v>
      </c>
      <c r="AW638" s="13" t="s">
        <v>44</v>
      </c>
      <c r="AX638" s="13" t="s">
        <v>45</v>
      </c>
      <c r="AY638" s="242" t="s">
        <v>250</v>
      </c>
    </row>
    <row r="639" spans="2:65" s="1" customFormat="1" ht="22.5" customHeight="1">
      <c r="B639" s="43"/>
      <c r="C639" s="208" t="s">
        <v>1723</v>
      </c>
      <c r="D639" s="208" t="s">
        <v>252</v>
      </c>
      <c r="E639" s="209" t="s">
        <v>1724</v>
      </c>
      <c r="F639" s="210" t="s">
        <v>1725</v>
      </c>
      <c r="G639" s="211" t="s">
        <v>255</v>
      </c>
      <c r="H639" s="212">
        <v>22.744</v>
      </c>
      <c r="I639" s="213"/>
      <c r="J639" s="214">
        <f>ROUND(I639*H639,2)</f>
        <v>0</v>
      </c>
      <c r="K639" s="210" t="s">
        <v>277</v>
      </c>
      <c r="L639" s="63"/>
      <c r="M639" s="215" t="s">
        <v>81</v>
      </c>
      <c r="N639" s="216" t="s">
        <v>53</v>
      </c>
      <c r="O639" s="44"/>
      <c r="P639" s="217">
        <f>O639*H639</f>
        <v>0</v>
      </c>
      <c r="Q639" s="217">
        <v>4.0000000000000002E-4</v>
      </c>
      <c r="R639" s="217">
        <f>Q639*H639</f>
        <v>9.0976000000000008E-3</v>
      </c>
      <c r="S639" s="217">
        <v>0</v>
      </c>
      <c r="T639" s="218">
        <f>S639*H639</f>
        <v>0</v>
      </c>
      <c r="AR639" s="25" t="s">
        <v>406</v>
      </c>
      <c r="AT639" s="25" t="s">
        <v>252</v>
      </c>
      <c r="AU639" s="25" t="s">
        <v>92</v>
      </c>
      <c r="AY639" s="25" t="s">
        <v>250</v>
      </c>
      <c r="BE639" s="219">
        <f>IF(N639="základní",J639,0)</f>
        <v>0</v>
      </c>
      <c r="BF639" s="219">
        <f>IF(N639="snížená",J639,0)</f>
        <v>0</v>
      </c>
      <c r="BG639" s="219">
        <f>IF(N639="zákl. přenesená",J639,0)</f>
        <v>0</v>
      </c>
      <c r="BH639" s="219">
        <f>IF(N639="sníž. přenesená",J639,0)</f>
        <v>0</v>
      </c>
      <c r="BI639" s="219">
        <f>IF(N639="nulová",J639,0)</f>
        <v>0</v>
      </c>
      <c r="BJ639" s="25" t="s">
        <v>45</v>
      </c>
      <c r="BK639" s="219">
        <f>ROUND(I639*H639,2)</f>
        <v>0</v>
      </c>
      <c r="BL639" s="25" t="s">
        <v>406</v>
      </c>
      <c r="BM639" s="25" t="s">
        <v>1726</v>
      </c>
    </row>
    <row r="640" spans="2:65" s="12" customFormat="1">
      <c r="B640" s="220"/>
      <c r="C640" s="221"/>
      <c r="D640" s="222" t="s">
        <v>257</v>
      </c>
      <c r="E640" s="223" t="s">
        <v>81</v>
      </c>
      <c r="F640" s="224" t="s">
        <v>1727</v>
      </c>
      <c r="G640" s="221"/>
      <c r="H640" s="225" t="s">
        <v>81</v>
      </c>
      <c r="I640" s="226"/>
      <c r="J640" s="221"/>
      <c r="K640" s="221"/>
      <c r="L640" s="227"/>
      <c r="M640" s="228"/>
      <c r="N640" s="229"/>
      <c r="O640" s="229"/>
      <c r="P640" s="229"/>
      <c r="Q640" s="229"/>
      <c r="R640" s="229"/>
      <c r="S640" s="229"/>
      <c r="T640" s="230"/>
      <c r="AT640" s="231" t="s">
        <v>257</v>
      </c>
      <c r="AU640" s="231" t="s">
        <v>92</v>
      </c>
      <c r="AV640" s="12" t="s">
        <v>45</v>
      </c>
      <c r="AW640" s="12" t="s">
        <v>44</v>
      </c>
      <c r="AX640" s="12" t="s">
        <v>83</v>
      </c>
      <c r="AY640" s="231" t="s">
        <v>250</v>
      </c>
    </row>
    <row r="641" spans="2:65" s="12" customFormat="1">
      <c r="B641" s="220"/>
      <c r="C641" s="221"/>
      <c r="D641" s="222" t="s">
        <v>257</v>
      </c>
      <c r="E641" s="223" t="s">
        <v>81</v>
      </c>
      <c r="F641" s="224" t="s">
        <v>1728</v>
      </c>
      <c r="G641" s="221"/>
      <c r="H641" s="225" t="s">
        <v>81</v>
      </c>
      <c r="I641" s="226"/>
      <c r="J641" s="221"/>
      <c r="K641" s="221"/>
      <c r="L641" s="227"/>
      <c r="M641" s="228"/>
      <c r="N641" s="229"/>
      <c r="O641" s="229"/>
      <c r="P641" s="229"/>
      <c r="Q641" s="229"/>
      <c r="R641" s="229"/>
      <c r="S641" s="229"/>
      <c r="T641" s="230"/>
      <c r="AT641" s="231" t="s">
        <v>257</v>
      </c>
      <c r="AU641" s="231" t="s">
        <v>92</v>
      </c>
      <c r="AV641" s="12" t="s">
        <v>45</v>
      </c>
      <c r="AW641" s="12" t="s">
        <v>44</v>
      </c>
      <c r="AX641" s="12" t="s">
        <v>83</v>
      </c>
      <c r="AY641" s="231" t="s">
        <v>250</v>
      </c>
    </row>
    <row r="642" spans="2:65" s="13" customFormat="1">
      <c r="B642" s="232"/>
      <c r="C642" s="233"/>
      <c r="D642" s="256" t="s">
        <v>257</v>
      </c>
      <c r="E642" s="269" t="s">
        <v>81</v>
      </c>
      <c r="F642" s="270" t="s">
        <v>1729</v>
      </c>
      <c r="G642" s="233"/>
      <c r="H642" s="271">
        <v>22.744</v>
      </c>
      <c r="I642" s="237"/>
      <c r="J642" s="233"/>
      <c r="K642" s="233"/>
      <c r="L642" s="238"/>
      <c r="M642" s="239"/>
      <c r="N642" s="240"/>
      <c r="O642" s="240"/>
      <c r="P642" s="240"/>
      <c r="Q642" s="240"/>
      <c r="R642" s="240"/>
      <c r="S642" s="240"/>
      <c r="T642" s="241"/>
      <c r="AT642" s="242" t="s">
        <v>257</v>
      </c>
      <c r="AU642" s="242" t="s">
        <v>92</v>
      </c>
      <c r="AV642" s="13" t="s">
        <v>92</v>
      </c>
      <c r="AW642" s="13" t="s">
        <v>44</v>
      </c>
      <c r="AX642" s="13" t="s">
        <v>45</v>
      </c>
      <c r="AY642" s="242" t="s">
        <v>250</v>
      </c>
    </row>
    <row r="643" spans="2:65" s="1" customFormat="1" ht="22.5" customHeight="1">
      <c r="B643" s="43"/>
      <c r="C643" s="272" t="s">
        <v>1730</v>
      </c>
      <c r="D643" s="272" t="s">
        <v>519</v>
      </c>
      <c r="E643" s="273" t="s">
        <v>1731</v>
      </c>
      <c r="F643" s="274" t="s">
        <v>1732</v>
      </c>
      <c r="G643" s="275" t="s">
        <v>255</v>
      </c>
      <c r="H643" s="276">
        <v>27.292999999999999</v>
      </c>
      <c r="I643" s="277"/>
      <c r="J643" s="278">
        <f>ROUND(I643*H643,2)</f>
        <v>0</v>
      </c>
      <c r="K643" s="274" t="s">
        <v>81</v>
      </c>
      <c r="L643" s="279"/>
      <c r="M643" s="280" t="s">
        <v>81</v>
      </c>
      <c r="N643" s="281" t="s">
        <v>53</v>
      </c>
      <c r="O643" s="44"/>
      <c r="P643" s="217">
        <f>O643*H643</f>
        <v>0</v>
      </c>
      <c r="Q643" s="217">
        <v>5.3E-3</v>
      </c>
      <c r="R643" s="217">
        <f>Q643*H643</f>
        <v>0.1446529</v>
      </c>
      <c r="S643" s="217">
        <v>0</v>
      </c>
      <c r="T643" s="218">
        <f>S643*H643</f>
        <v>0</v>
      </c>
      <c r="AR643" s="25" t="s">
        <v>518</v>
      </c>
      <c r="AT643" s="25" t="s">
        <v>519</v>
      </c>
      <c r="AU643" s="25" t="s">
        <v>92</v>
      </c>
      <c r="AY643" s="25" t="s">
        <v>250</v>
      </c>
      <c r="BE643" s="219">
        <f>IF(N643="základní",J643,0)</f>
        <v>0</v>
      </c>
      <c r="BF643" s="219">
        <f>IF(N643="snížená",J643,0)</f>
        <v>0</v>
      </c>
      <c r="BG643" s="219">
        <f>IF(N643="zákl. přenesená",J643,0)</f>
        <v>0</v>
      </c>
      <c r="BH643" s="219">
        <f>IF(N643="sníž. přenesená",J643,0)</f>
        <v>0</v>
      </c>
      <c r="BI643" s="219">
        <f>IF(N643="nulová",J643,0)</f>
        <v>0</v>
      </c>
      <c r="BJ643" s="25" t="s">
        <v>45</v>
      </c>
      <c r="BK643" s="219">
        <f>ROUND(I643*H643,2)</f>
        <v>0</v>
      </c>
      <c r="BL643" s="25" t="s">
        <v>406</v>
      </c>
      <c r="BM643" s="25" t="s">
        <v>1733</v>
      </c>
    </row>
    <row r="644" spans="2:65" s="12" customFormat="1">
      <c r="B644" s="220"/>
      <c r="C644" s="221"/>
      <c r="D644" s="222" t="s">
        <v>257</v>
      </c>
      <c r="E644" s="223" t="s">
        <v>81</v>
      </c>
      <c r="F644" s="224" t="s">
        <v>1727</v>
      </c>
      <c r="G644" s="221"/>
      <c r="H644" s="225" t="s">
        <v>81</v>
      </c>
      <c r="I644" s="226"/>
      <c r="J644" s="221"/>
      <c r="K644" s="221"/>
      <c r="L644" s="227"/>
      <c r="M644" s="228"/>
      <c r="N644" s="229"/>
      <c r="O644" s="229"/>
      <c r="P644" s="229"/>
      <c r="Q644" s="229"/>
      <c r="R644" s="229"/>
      <c r="S644" s="229"/>
      <c r="T644" s="230"/>
      <c r="AT644" s="231" t="s">
        <v>257</v>
      </c>
      <c r="AU644" s="231" t="s">
        <v>92</v>
      </c>
      <c r="AV644" s="12" t="s">
        <v>45</v>
      </c>
      <c r="AW644" s="12" t="s">
        <v>44</v>
      </c>
      <c r="AX644" s="12" t="s">
        <v>83</v>
      </c>
      <c r="AY644" s="231" t="s">
        <v>250</v>
      </c>
    </row>
    <row r="645" spans="2:65" s="12" customFormat="1">
      <c r="B645" s="220"/>
      <c r="C645" s="221"/>
      <c r="D645" s="222" t="s">
        <v>257</v>
      </c>
      <c r="E645" s="223" t="s">
        <v>81</v>
      </c>
      <c r="F645" s="224" t="s">
        <v>1728</v>
      </c>
      <c r="G645" s="221"/>
      <c r="H645" s="225" t="s">
        <v>81</v>
      </c>
      <c r="I645" s="226"/>
      <c r="J645" s="221"/>
      <c r="K645" s="221"/>
      <c r="L645" s="227"/>
      <c r="M645" s="228"/>
      <c r="N645" s="229"/>
      <c r="O645" s="229"/>
      <c r="P645" s="229"/>
      <c r="Q645" s="229"/>
      <c r="R645" s="229"/>
      <c r="S645" s="229"/>
      <c r="T645" s="230"/>
      <c r="AT645" s="231" t="s">
        <v>257</v>
      </c>
      <c r="AU645" s="231" t="s">
        <v>92</v>
      </c>
      <c r="AV645" s="12" t="s">
        <v>45</v>
      </c>
      <c r="AW645" s="12" t="s">
        <v>44</v>
      </c>
      <c r="AX645" s="12" t="s">
        <v>83</v>
      </c>
      <c r="AY645" s="231" t="s">
        <v>250</v>
      </c>
    </row>
    <row r="646" spans="2:65" s="13" customFormat="1">
      <c r="B646" s="232"/>
      <c r="C646" s="233"/>
      <c r="D646" s="256" t="s">
        <v>257</v>
      </c>
      <c r="E646" s="269" t="s">
        <v>81</v>
      </c>
      <c r="F646" s="270" t="s">
        <v>1734</v>
      </c>
      <c r="G646" s="233"/>
      <c r="H646" s="271">
        <v>27.292999999999999</v>
      </c>
      <c r="I646" s="237"/>
      <c r="J646" s="233"/>
      <c r="K646" s="233"/>
      <c r="L646" s="238"/>
      <c r="M646" s="239"/>
      <c r="N646" s="240"/>
      <c r="O646" s="240"/>
      <c r="P646" s="240"/>
      <c r="Q646" s="240"/>
      <c r="R646" s="240"/>
      <c r="S646" s="240"/>
      <c r="T646" s="241"/>
      <c r="AT646" s="242" t="s">
        <v>257</v>
      </c>
      <c r="AU646" s="242" t="s">
        <v>92</v>
      </c>
      <c r="AV646" s="13" t="s">
        <v>92</v>
      </c>
      <c r="AW646" s="13" t="s">
        <v>44</v>
      </c>
      <c r="AX646" s="13" t="s">
        <v>45</v>
      </c>
      <c r="AY646" s="242" t="s">
        <v>250</v>
      </c>
    </row>
    <row r="647" spans="2:65" s="1" customFormat="1" ht="22.5" customHeight="1">
      <c r="B647" s="43"/>
      <c r="C647" s="208" t="s">
        <v>1735</v>
      </c>
      <c r="D647" s="208" t="s">
        <v>252</v>
      </c>
      <c r="E647" s="209" t="s">
        <v>1736</v>
      </c>
      <c r="F647" s="210" t="s">
        <v>1737</v>
      </c>
      <c r="G647" s="211" t="s">
        <v>255</v>
      </c>
      <c r="H647" s="212">
        <v>21.748000000000001</v>
      </c>
      <c r="I647" s="213"/>
      <c r="J647" s="214">
        <f>ROUND(I647*H647,2)</f>
        <v>0</v>
      </c>
      <c r="K647" s="210" t="s">
        <v>81</v>
      </c>
      <c r="L647" s="63"/>
      <c r="M647" s="215" t="s">
        <v>81</v>
      </c>
      <c r="N647" s="216" t="s">
        <v>53</v>
      </c>
      <c r="O647" s="44"/>
      <c r="P647" s="217">
        <f>O647*H647</f>
        <v>0</v>
      </c>
      <c r="Q647" s="217">
        <v>0</v>
      </c>
      <c r="R647" s="217">
        <f>Q647*H647</f>
        <v>0</v>
      </c>
      <c r="S647" s="217">
        <v>0</v>
      </c>
      <c r="T647" s="218">
        <f>S647*H647</f>
        <v>0</v>
      </c>
      <c r="AR647" s="25" t="s">
        <v>406</v>
      </c>
      <c r="AT647" s="25" t="s">
        <v>252</v>
      </c>
      <c r="AU647" s="25" t="s">
        <v>92</v>
      </c>
      <c r="AY647" s="25" t="s">
        <v>250</v>
      </c>
      <c r="BE647" s="219">
        <f>IF(N647="základní",J647,0)</f>
        <v>0</v>
      </c>
      <c r="BF647" s="219">
        <f>IF(N647="snížená",J647,0)</f>
        <v>0</v>
      </c>
      <c r="BG647" s="219">
        <f>IF(N647="zákl. přenesená",J647,0)</f>
        <v>0</v>
      </c>
      <c r="BH647" s="219">
        <f>IF(N647="sníž. přenesená",J647,0)</f>
        <v>0</v>
      </c>
      <c r="BI647" s="219">
        <f>IF(N647="nulová",J647,0)</f>
        <v>0</v>
      </c>
      <c r="BJ647" s="25" t="s">
        <v>45</v>
      </c>
      <c r="BK647" s="219">
        <f>ROUND(I647*H647,2)</f>
        <v>0</v>
      </c>
      <c r="BL647" s="25" t="s">
        <v>406</v>
      </c>
      <c r="BM647" s="25" t="s">
        <v>1738</v>
      </c>
    </row>
    <row r="648" spans="2:65" s="12" customFormat="1">
      <c r="B648" s="220"/>
      <c r="C648" s="221"/>
      <c r="D648" s="222" t="s">
        <v>257</v>
      </c>
      <c r="E648" s="223" t="s">
        <v>81</v>
      </c>
      <c r="F648" s="224" t="s">
        <v>1098</v>
      </c>
      <c r="G648" s="221"/>
      <c r="H648" s="225" t="s">
        <v>81</v>
      </c>
      <c r="I648" s="226"/>
      <c r="J648" s="221"/>
      <c r="K648" s="221"/>
      <c r="L648" s="227"/>
      <c r="M648" s="228"/>
      <c r="N648" s="229"/>
      <c r="O648" s="229"/>
      <c r="P648" s="229"/>
      <c r="Q648" s="229"/>
      <c r="R648" s="229"/>
      <c r="S648" s="229"/>
      <c r="T648" s="230"/>
      <c r="AT648" s="231" t="s">
        <v>257</v>
      </c>
      <c r="AU648" s="231" t="s">
        <v>92</v>
      </c>
      <c r="AV648" s="12" t="s">
        <v>45</v>
      </c>
      <c r="AW648" s="12" t="s">
        <v>44</v>
      </c>
      <c r="AX648" s="12" t="s">
        <v>83</v>
      </c>
      <c r="AY648" s="231" t="s">
        <v>250</v>
      </c>
    </row>
    <row r="649" spans="2:65" s="12" customFormat="1">
      <c r="B649" s="220"/>
      <c r="C649" s="221"/>
      <c r="D649" s="222" t="s">
        <v>257</v>
      </c>
      <c r="E649" s="223" t="s">
        <v>81</v>
      </c>
      <c r="F649" s="224" t="s">
        <v>1739</v>
      </c>
      <c r="G649" s="221"/>
      <c r="H649" s="225" t="s">
        <v>81</v>
      </c>
      <c r="I649" s="226"/>
      <c r="J649" s="221"/>
      <c r="K649" s="221"/>
      <c r="L649" s="227"/>
      <c r="M649" s="228"/>
      <c r="N649" s="229"/>
      <c r="O649" s="229"/>
      <c r="P649" s="229"/>
      <c r="Q649" s="229"/>
      <c r="R649" s="229"/>
      <c r="S649" s="229"/>
      <c r="T649" s="230"/>
      <c r="AT649" s="231" t="s">
        <v>257</v>
      </c>
      <c r="AU649" s="231" t="s">
        <v>92</v>
      </c>
      <c r="AV649" s="12" t="s">
        <v>45</v>
      </c>
      <c r="AW649" s="12" t="s">
        <v>44</v>
      </c>
      <c r="AX649" s="12" t="s">
        <v>83</v>
      </c>
      <c r="AY649" s="231" t="s">
        <v>250</v>
      </c>
    </row>
    <row r="650" spans="2:65" s="13" customFormat="1">
      <c r="B650" s="232"/>
      <c r="C650" s="233"/>
      <c r="D650" s="256" t="s">
        <v>257</v>
      </c>
      <c r="E650" s="269" t="s">
        <v>81</v>
      </c>
      <c r="F650" s="270" t="s">
        <v>1740</v>
      </c>
      <c r="G650" s="233"/>
      <c r="H650" s="271">
        <v>21.748000000000001</v>
      </c>
      <c r="I650" s="237"/>
      <c r="J650" s="233"/>
      <c r="K650" s="233"/>
      <c r="L650" s="238"/>
      <c r="M650" s="239"/>
      <c r="N650" s="240"/>
      <c r="O650" s="240"/>
      <c r="P650" s="240"/>
      <c r="Q650" s="240"/>
      <c r="R650" s="240"/>
      <c r="S650" s="240"/>
      <c r="T650" s="241"/>
      <c r="AT650" s="242" t="s">
        <v>257</v>
      </c>
      <c r="AU650" s="242" t="s">
        <v>92</v>
      </c>
      <c r="AV650" s="13" t="s">
        <v>92</v>
      </c>
      <c r="AW650" s="13" t="s">
        <v>44</v>
      </c>
      <c r="AX650" s="13" t="s">
        <v>45</v>
      </c>
      <c r="AY650" s="242" t="s">
        <v>250</v>
      </c>
    </row>
    <row r="651" spans="2:65" s="1" customFormat="1" ht="31.5" customHeight="1">
      <c r="B651" s="43"/>
      <c r="C651" s="208" t="s">
        <v>1741</v>
      </c>
      <c r="D651" s="208" t="s">
        <v>252</v>
      </c>
      <c r="E651" s="209" t="s">
        <v>1742</v>
      </c>
      <c r="F651" s="210" t="s">
        <v>1743</v>
      </c>
      <c r="G651" s="211" t="s">
        <v>255</v>
      </c>
      <c r="H651" s="212">
        <v>21.748000000000001</v>
      </c>
      <c r="I651" s="213"/>
      <c r="J651" s="214">
        <f>ROUND(I651*H651,2)</f>
        <v>0</v>
      </c>
      <c r="K651" s="210" t="s">
        <v>81</v>
      </c>
      <c r="L651" s="63"/>
      <c r="M651" s="215" t="s">
        <v>81</v>
      </c>
      <c r="N651" s="216" t="s">
        <v>53</v>
      </c>
      <c r="O651" s="44"/>
      <c r="P651" s="217">
        <f>O651*H651</f>
        <v>0</v>
      </c>
      <c r="Q651" s="217">
        <v>1.9E-2</v>
      </c>
      <c r="R651" s="217">
        <f>Q651*H651</f>
        <v>0.41321200000000002</v>
      </c>
      <c r="S651" s="217">
        <v>0</v>
      </c>
      <c r="T651" s="218">
        <f>S651*H651</f>
        <v>0</v>
      </c>
      <c r="AR651" s="25" t="s">
        <v>406</v>
      </c>
      <c r="AT651" s="25" t="s">
        <v>252</v>
      </c>
      <c r="AU651" s="25" t="s">
        <v>92</v>
      </c>
      <c r="AY651" s="25" t="s">
        <v>250</v>
      </c>
      <c r="BE651" s="219">
        <f>IF(N651="základní",J651,0)</f>
        <v>0</v>
      </c>
      <c r="BF651" s="219">
        <f>IF(N651="snížená",J651,0)</f>
        <v>0</v>
      </c>
      <c r="BG651" s="219">
        <f>IF(N651="zákl. přenesená",J651,0)</f>
        <v>0</v>
      </c>
      <c r="BH651" s="219">
        <f>IF(N651="sníž. přenesená",J651,0)</f>
        <v>0</v>
      </c>
      <c r="BI651" s="219">
        <f>IF(N651="nulová",J651,0)</f>
        <v>0</v>
      </c>
      <c r="BJ651" s="25" t="s">
        <v>45</v>
      </c>
      <c r="BK651" s="219">
        <f>ROUND(I651*H651,2)</f>
        <v>0</v>
      </c>
      <c r="BL651" s="25" t="s">
        <v>406</v>
      </c>
      <c r="BM651" s="25" t="s">
        <v>1744</v>
      </c>
    </row>
    <row r="652" spans="2:65" s="12" customFormat="1">
      <c r="B652" s="220"/>
      <c r="C652" s="221"/>
      <c r="D652" s="222" t="s">
        <v>257</v>
      </c>
      <c r="E652" s="223" t="s">
        <v>81</v>
      </c>
      <c r="F652" s="224" t="s">
        <v>1098</v>
      </c>
      <c r="G652" s="221"/>
      <c r="H652" s="225" t="s">
        <v>81</v>
      </c>
      <c r="I652" s="226"/>
      <c r="J652" s="221"/>
      <c r="K652" s="221"/>
      <c r="L652" s="227"/>
      <c r="M652" s="228"/>
      <c r="N652" s="229"/>
      <c r="O652" s="229"/>
      <c r="P652" s="229"/>
      <c r="Q652" s="229"/>
      <c r="R652" s="229"/>
      <c r="S652" s="229"/>
      <c r="T652" s="230"/>
      <c r="AT652" s="231" t="s">
        <v>257</v>
      </c>
      <c r="AU652" s="231" t="s">
        <v>92</v>
      </c>
      <c r="AV652" s="12" t="s">
        <v>45</v>
      </c>
      <c r="AW652" s="12" t="s">
        <v>44</v>
      </c>
      <c r="AX652" s="12" t="s">
        <v>83</v>
      </c>
      <c r="AY652" s="231" t="s">
        <v>250</v>
      </c>
    </row>
    <row r="653" spans="2:65" s="12" customFormat="1">
      <c r="B653" s="220"/>
      <c r="C653" s="221"/>
      <c r="D653" s="222" t="s">
        <v>257</v>
      </c>
      <c r="E653" s="223" t="s">
        <v>81</v>
      </c>
      <c r="F653" s="224" t="s">
        <v>1745</v>
      </c>
      <c r="G653" s="221"/>
      <c r="H653" s="225" t="s">
        <v>81</v>
      </c>
      <c r="I653" s="226"/>
      <c r="J653" s="221"/>
      <c r="K653" s="221"/>
      <c r="L653" s="227"/>
      <c r="M653" s="228"/>
      <c r="N653" s="229"/>
      <c r="O653" s="229"/>
      <c r="P653" s="229"/>
      <c r="Q653" s="229"/>
      <c r="R653" s="229"/>
      <c r="S653" s="229"/>
      <c r="T653" s="230"/>
      <c r="AT653" s="231" t="s">
        <v>257</v>
      </c>
      <c r="AU653" s="231" t="s">
        <v>92</v>
      </c>
      <c r="AV653" s="12" t="s">
        <v>45</v>
      </c>
      <c r="AW653" s="12" t="s">
        <v>44</v>
      </c>
      <c r="AX653" s="12" t="s">
        <v>83</v>
      </c>
      <c r="AY653" s="231" t="s">
        <v>250</v>
      </c>
    </row>
    <row r="654" spans="2:65" s="12" customFormat="1">
      <c r="B654" s="220"/>
      <c r="C654" s="221"/>
      <c r="D654" s="222" t="s">
        <v>257</v>
      </c>
      <c r="E654" s="223" t="s">
        <v>81</v>
      </c>
      <c r="F654" s="224" t="s">
        <v>1746</v>
      </c>
      <c r="G654" s="221"/>
      <c r="H654" s="225" t="s">
        <v>81</v>
      </c>
      <c r="I654" s="226"/>
      <c r="J654" s="221"/>
      <c r="K654" s="221"/>
      <c r="L654" s="227"/>
      <c r="M654" s="228"/>
      <c r="N654" s="229"/>
      <c r="O654" s="229"/>
      <c r="P654" s="229"/>
      <c r="Q654" s="229"/>
      <c r="R654" s="229"/>
      <c r="S654" s="229"/>
      <c r="T654" s="230"/>
      <c r="AT654" s="231" t="s">
        <v>257</v>
      </c>
      <c r="AU654" s="231" t="s">
        <v>92</v>
      </c>
      <c r="AV654" s="12" t="s">
        <v>45</v>
      </c>
      <c r="AW654" s="12" t="s">
        <v>44</v>
      </c>
      <c r="AX654" s="12" t="s">
        <v>83</v>
      </c>
      <c r="AY654" s="231" t="s">
        <v>250</v>
      </c>
    </row>
    <row r="655" spans="2:65" s="13" customFormat="1">
      <c r="B655" s="232"/>
      <c r="C655" s="233"/>
      <c r="D655" s="256" t="s">
        <v>257</v>
      </c>
      <c r="E655" s="269" t="s">
        <v>81</v>
      </c>
      <c r="F655" s="270" t="s">
        <v>1740</v>
      </c>
      <c r="G655" s="233"/>
      <c r="H655" s="271">
        <v>21.748000000000001</v>
      </c>
      <c r="I655" s="237"/>
      <c r="J655" s="233"/>
      <c r="K655" s="233"/>
      <c r="L655" s="238"/>
      <c r="M655" s="239"/>
      <c r="N655" s="240"/>
      <c r="O655" s="240"/>
      <c r="P655" s="240"/>
      <c r="Q655" s="240"/>
      <c r="R655" s="240"/>
      <c r="S655" s="240"/>
      <c r="T655" s="241"/>
      <c r="AT655" s="242" t="s">
        <v>257</v>
      </c>
      <c r="AU655" s="242" t="s">
        <v>92</v>
      </c>
      <c r="AV655" s="13" t="s">
        <v>92</v>
      </c>
      <c r="AW655" s="13" t="s">
        <v>44</v>
      </c>
      <c r="AX655" s="13" t="s">
        <v>45</v>
      </c>
      <c r="AY655" s="242" t="s">
        <v>250</v>
      </c>
    </row>
    <row r="656" spans="2:65" s="1" customFormat="1" ht="22.5" customHeight="1">
      <c r="B656" s="43"/>
      <c r="C656" s="208" t="s">
        <v>1747</v>
      </c>
      <c r="D656" s="208" t="s">
        <v>252</v>
      </c>
      <c r="E656" s="209" t="s">
        <v>1748</v>
      </c>
      <c r="F656" s="210" t="s">
        <v>1749</v>
      </c>
      <c r="G656" s="211" t="s">
        <v>255</v>
      </c>
      <c r="H656" s="212">
        <v>56.999000000000002</v>
      </c>
      <c r="I656" s="213"/>
      <c r="J656" s="214">
        <f>ROUND(I656*H656,2)</f>
        <v>0</v>
      </c>
      <c r="K656" s="210" t="s">
        <v>277</v>
      </c>
      <c r="L656" s="63"/>
      <c r="M656" s="215" t="s">
        <v>81</v>
      </c>
      <c r="N656" s="216" t="s">
        <v>53</v>
      </c>
      <c r="O656" s="44"/>
      <c r="P656" s="217">
        <f>O656*H656</f>
        <v>0</v>
      </c>
      <c r="Q656" s="217">
        <v>0</v>
      </c>
      <c r="R656" s="217">
        <f>Q656*H656</f>
        <v>0</v>
      </c>
      <c r="S656" s="217">
        <v>0</v>
      </c>
      <c r="T656" s="218">
        <f>S656*H656</f>
        <v>0</v>
      </c>
      <c r="AR656" s="25" t="s">
        <v>406</v>
      </c>
      <c r="AT656" s="25" t="s">
        <v>252</v>
      </c>
      <c r="AU656" s="25" t="s">
        <v>92</v>
      </c>
      <c r="AY656" s="25" t="s">
        <v>250</v>
      </c>
      <c r="BE656" s="219">
        <f>IF(N656="základní",J656,0)</f>
        <v>0</v>
      </c>
      <c r="BF656" s="219">
        <f>IF(N656="snížená",J656,0)</f>
        <v>0</v>
      </c>
      <c r="BG656" s="219">
        <f>IF(N656="zákl. přenesená",J656,0)</f>
        <v>0</v>
      </c>
      <c r="BH656" s="219">
        <f>IF(N656="sníž. přenesená",J656,0)</f>
        <v>0</v>
      </c>
      <c r="BI656" s="219">
        <f>IF(N656="nulová",J656,0)</f>
        <v>0</v>
      </c>
      <c r="BJ656" s="25" t="s">
        <v>45</v>
      </c>
      <c r="BK656" s="219">
        <f>ROUND(I656*H656,2)</f>
        <v>0</v>
      </c>
      <c r="BL656" s="25" t="s">
        <v>406</v>
      </c>
      <c r="BM656" s="25" t="s">
        <v>1750</v>
      </c>
    </row>
    <row r="657" spans="2:65" s="12" customFormat="1">
      <c r="B657" s="220"/>
      <c r="C657" s="221"/>
      <c r="D657" s="222" t="s">
        <v>257</v>
      </c>
      <c r="E657" s="223" t="s">
        <v>81</v>
      </c>
      <c r="F657" s="224" t="s">
        <v>1751</v>
      </c>
      <c r="G657" s="221"/>
      <c r="H657" s="225" t="s">
        <v>81</v>
      </c>
      <c r="I657" s="226"/>
      <c r="J657" s="221"/>
      <c r="K657" s="221"/>
      <c r="L657" s="227"/>
      <c r="M657" s="228"/>
      <c r="N657" s="229"/>
      <c r="O657" s="229"/>
      <c r="P657" s="229"/>
      <c r="Q657" s="229"/>
      <c r="R657" s="229"/>
      <c r="S657" s="229"/>
      <c r="T657" s="230"/>
      <c r="AT657" s="231" t="s">
        <v>257</v>
      </c>
      <c r="AU657" s="231" t="s">
        <v>92</v>
      </c>
      <c r="AV657" s="12" t="s">
        <v>45</v>
      </c>
      <c r="AW657" s="12" t="s">
        <v>44</v>
      </c>
      <c r="AX657" s="12" t="s">
        <v>83</v>
      </c>
      <c r="AY657" s="231" t="s">
        <v>250</v>
      </c>
    </row>
    <row r="658" spans="2:65" s="12" customFormat="1">
      <c r="B658" s="220"/>
      <c r="C658" s="221"/>
      <c r="D658" s="222" t="s">
        <v>257</v>
      </c>
      <c r="E658" s="223" t="s">
        <v>81</v>
      </c>
      <c r="F658" s="224" t="s">
        <v>1752</v>
      </c>
      <c r="G658" s="221"/>
      <c r="H658" s="225" t="s">
        <v>81</v>
      </c>
      <c r="I658" s="226"/>
      <c r="J658" s="221"/>
      <c r="K658" s="221"/>
      <c r="L658" s="227"/>
      <c r="M658" s="228"/>
      <c r="N658" s="229"/>
      <c r="O658" s="229"/>
      <c r="P658" s="229"/>
      <c r="Q658" s="229"/>
      <c r="R658" s="229"/>
      <c r="S658" s="229"/>
      <c r="T658" s="230"/>
      <c r="AT658" s="231" t="s">
        <v>257</v>
      </c>
      <c r="AU658" s="231" t="s">
        <v>92</v>
      </c>
      <c r="AV658" s="12" t="s">
        <v>45</v>
      </c>
      <c r="AW658" s="12" t="s">
        <v>44</v>
      </c>
      <c r="AX658" s="12" t="s">
        <v>83</v>
      </c>
      <c r="AY658" s="231" t="s">
        <v>250</v>
      </c>
    </row>
    <row r="659" spans="2:65" s="13" customFormat="1">
      <c r="B659" s="232"/>
      <c r="C659" s="233"/>
      <c r="D659" s="256" t="s">
        <v>257</v>
      </c>
      <c r="E659" s="269" t="s">
        <v>81</v>
      </c>
      <c r="F659" s="270" t="s">
        <v>1753</v>
      </c>
      <c r="G659" s="233"/>
      <c r="H659" s="271">
        <v>56.999000000000002</v>
      </c>
      <c r="I659" s="237"/>
      <c r="J659" s="233"/>
      <c r="K659" s="233"/>
      <c r="L659" s="238"/>
      <c r="M659" s="239"/>
      <c r="N659" s="240"/>
      <c r="O659" s="240"/>
      <c r="P659" s="240"/>
      <c r="Q659" s="240"/>
      <c r="R659" s="240"/>
      <c r="S659" s="240"/>
      <c r="T659" s="241"/>
      <c r="AT659" s="242" t="s">
        <v>257</v>
      </c>
      <c r="AU659" s="242" t="s">
        <v>92</v>
      </c>
      <c r="AV659" s="13" t="s">
        <v>92</v>
      </c>
      <c r="AW659" s="13" t="s">
        <v>44</v>
      </c>
      <c r="AX659" s="13" t="s">
        <v>45</v>
      </c>
      <c r="AY659" s="242" t="s">
        <v>250</v>
      </c>
    </row>
    <row r="660" spans="2:65" s="1" customFormat="1" ht="22.5" customHeight="1">
      <c r="B660" s="43"/>
      <c r="C660" s="272" t="s">
        <v>1754</v>
      </c>
      <c r="D660" s="272" t="s">
        <v>519</v>
      </c>
      <c r="E660" s="273" t="s">
        <v>1755</v>
      </c>
      <c r="F660" s="274" t="s">
        <v>1756</v>
      </c>
      <c r="G660" s="275" t="s">
        <v>255</v>
      </c>
      <c r="H660" s="276">
        <v>59.848999999999997</v>
      </c>
      <c r="I660" s="277"/>
      <c r="J660" s="278">
        <f>ROUND(I660*H660,2)</f>
        <v>0</v>
      </c>
      <c r="K660" s="274" t="s">
        <v>81</v>
      </c>
      <c r="L660" s="279"/>
      <c r="M660" s="280" t="s">
        <v>81</v>
      </c>
      <c r="N660" s="281" t="s">
        <v>53</v>
      </c>
      <c r="O660" s="44"/>
      <c r="P660" s="217">
        <f>O660*H660</f>
        <v>0</v>
      </c>
      <c r="Q660" s="217">
        <v>4.0000000000000002E-4</v>
      </c>
      <c r="R660" s="217">
        <f>Q660*H660</f>
        <v>2.3939599999999998E-2</v>
      </c>
      <c r="S660" s="217">
        <v>0</v>
      </c>
      <c r="T660" s="218">
        <f>S660*H660</f>
        <v>0</v>
      </c>
      <c r="AR660" s="25" t="s">
        <v>518</v>
      </c>
      <c r="AT660" s="25" t="s">
        <v>519</v>
      </c>
      <c r="AU660" s="25" t="s">
        <v>92</v>
      </c>
      <c r="AY660" s="25" t="s">
        <v>250</v>
      </c>
      <c r="BE660" s="219">
        <f>IF(N660="základní",J660,0)</f>
        <v>0</v>
      </c>
      <c r="BF660" s="219">
        <f>IF(N660="snížená",J660,0)</f>
        <v>0</v>
      </c>
      <c r="BG660" s="219">
        <f>IF(N660="zákl. přenesená",J660,0)</f>
        <v>0</v>
      </c>
      <c r="BH660" s="219">
        <f>IF(N660="sníž. přenesená",J660,0)</f>
        <v>0</v>
      </c>
      <c r="BI660" s="219">
        <f>IF(N660="nulová",J660,0)</f>
        <v>0</v>
      </c>
      <c r="BJ660" s="25" t="s">
        <v>45</v>
      </c>
      <c r="BK660" s="219">
        <f>ROUND(I660*H660,2)</f>
        <v>0</v>
      </c>
      <c r="BL660" s="25" t="s">
        <v>406</v>
      </c>
      <c r="BM660" s="25" t="s">
        <v>1757</v>
      </c>
    </row>
    <row r="661" spans="2:65" s="12" customFormat="1">
      <c r="B661" s="220"/>
      <c r="C661" s="221"/>
      <c r="D661" s="222" t="s">
        <v>257</v>
      </c>
      <c r="E661" s="223" t="s">
        <v>81</v>
      </c>
      <c r="F661" s="224" t="s">
        <v>1751</v>
      </c>
      <c r="G661" s="221"/>
      <c r="H661" s="225" t="s">
        <v>81</v>
      </c>
      <c r="I661" s="226"/>
      <c r="J661" s="221"/>
      <c r="K661" s="221"/>
      <c r="L661" s="227"/>
      <c r="M661" s="228"/>
      <c r="N661" s="229"/>
      <c r="O661" s="229"/>
      <c r="P661" s="229"/>
      <c r="Q661" s="229"/>
      <c r="R661" s="229"/>
      <c r="S661" s="229"/>
      <c r="T661" s="230"/>
      <c r="AT661" s="231" t="s">
        <v>257</v>
      </c>
      <c r="AU661" s="231" t="s">
        <v>92</v>
      </c>
      <c r="AV661" s="12" t="s">
        <v>45</v>
      </c>
      <c r="AW661" s="12" t="s">
        <v>44</v>
      </c>
      <c r="AX661" s="12" t="s">
        <v>83</v>
      </c>
      <c r="AY661" s="231" t="s">
        <v>250</v>
      </c>
    </row>
    <row r="662" spans="2:65" s="12" customFormat="1">
      <c r="B662" s="220"/>
      <c r="C662" s="221"/>
      <c r="D662" s="222" t="s">
        <v>257</v>
      </c>
      <c r="E662" s="223" t="s">
        <v>81</v>
      </c>
      <c r="F662" s="224" t="s">
        <v>1752</v>
      </c>
      <c r="G662" s="221"/>
      <c r="H662" s="225" t="s">
        <v>81</v>
      </c>
      <c r="I662" s="226"/>
      <c r="J662" s="221"/>
      <c r="K662" s="221"/>
      <c r="L662" s="227"/>
      <c r="M662" s="228"/>
      <c r="N662" s="229"/>
      <c r="O662" s="229"/>
      <c r="P662" s="229"/>
      <c r="Q662" s="229"/>
      <c r="R662" s="229"/>
      <c r="S662" s="229"/>
      <c r="T662" s="230"/>
      <c r="AT662" s="231" t="s">
        <v>257</v>
      </c>
      <c r="AU662" s="231" t="s">
        <v>92</v>
      </c>
      <c r="AV662" s="12" t="s">
        <v>45</v>
      </c>
      <c r="AW662" s="12" t="s">
        <v>44</v>
      </c>
      <c r="AX662" s="12" t="s">
        <v>83</v>
      </c>
      <c r="AY662" s="231" t="s">
        <v>250</v>
      </c>
    </row>
    <row r="663" spans="2:65" s="13" customFormat="1">
      <c r="B663" s="232"/>
      <c r="C663" s="233"/>
      <c r="D663" s="256" t="s">
        <v>257</v>
      </c>
      <c r="E663" s="269" t="s">
        <v>81</v>
      </c>
      <c r="F663" s="270" t="s">
        <v>1758</v>
      </c>
      <c r="G663" s="233"/>
      <c r="H663" s="271">
        <v>59.848999999999997</v>
      </c>
      <c r="I663" s="237"/>
      <c r="J663" s="233"/>
      <c r="K663" s="233"/>
      <c r="L663" s="238"/>
      <c r="M663" s="239"/>
      <c r="N663" s="240"/>
      <c r="O663" s="240"/>
      <c r="P663" s="240"/>
      <c r="Q663" s="240"/>
      <c r="R663" s="240"/>
      <c r="S663" s="240"/>
      <c r="T663" s="241"/>
      <c r="AT663" s="242" t="s">
        <v>257</v>
      </c>
      <c r="AU663" s="242" t="s">
        <v>92</v>
      </c>
      <c r="AV663" s="13" t="s">
        <v>92</v>
      </c>
      <c r="AW663" s="13" t="s">
        <v>44</v>
      </c>
      <c r="AX663" s="13" t="s">
        <v>45</v>
      </c>
      <c r="AY663" s="242" t="s">
        <v>250</v>
      </c>
    </row>
    <row r="664" spans="2:65" s="1" customFormat="1" ht="22.5" customHeight="1">
      <c r="B664" s="43"/>
      <c r="C664" s="208" t="s">
        <v>1759</v>
      </c>
      <c r="D664" s="208" t="s">
        <v>252</v>
      </c>
      <c r="E664" s="209" t="s">
        <v>1760</v>
      </c>
      <c r="F664" s="210" t="s">
        <v>1761</v>
      </c>
      <c r="G664" s="211" t="s">
        <v>602</v>
      </c>
      <c r="H664" s="212">
        <v>20.28</v>
      </c>
      <c r="I664" s="213"/>
      <c r="J664" s="214">
        <f>ROUND(I664*H664,2)</f>
        <v>0</v>
      </c>
      <c r="K664" s="210" t="s">
        <v>277</v>
      </c>
      <c r="L664" s="63"/>
      <c r="M664" s="215" t="s">
        <v>81</v>
      </c>
      <c r="N664" s="216" t="s">
        <v>53</v>
      </c>
      <c r="O664" s="44"/>
      <c r="P664" s="217">
        <f>O664*H664</f>
        <v>0</v>
      </c>
      <c r="Q664" s="217">
        <v>4.0000000000000002E-4</v>
      </c>
      <c r="R664" s="217">
        <f>Q664*H664</f>
        <v>8.1120000000000012E-3</v>
      </c>
      <c r="S664" s="217">
        <v>0</v>
      </c>
      <c r="T664" s="218">
        <f>S664*H664</f>
        <v>0</v>
      </c>
      <c r="AR664" s="25" t="s">
        <v>406</v>
      </c>
      <c r="AT664" s="25" t="s">
        <v>252</v>
      </c>
      <c r="AU664" s="25" t="s">
        <v>92</v>
      </c>
      <c r="AY664" s="25" t="s">
        <v>250</v>
      </c>
      <c r="BE664" s="219">
        <f>IF(N664="základní",J664,0)</f>
        <v>0</v>
      </c>
      <c r="BF664" s="219">
        <f>IF(N664="snížená",J664,0)</f>
        <v>0</v>
      </c>
      <c r="BG664" s="219">
        <f>IF(N664="zákl. přenesená",J664,0)</f>
        <v>0</v>
      </c>
      <c r="BH664" s="219">
        <f>IF(N664="sníž. přenesená",J664,0)</f>
        <v>0</v>
      </c>
      <c r="BI664" s="219">
        <f>IF(N664="nulová",J664,0)</f>
        <v>0</v>
      </c>
      <c r="BJ664" s="25" t="s">
        <v>45</v>
      </c>
      <c r="BK664" s="219">
        <f>ROUND(I664*H664,2)</f>
        <v>0</v>
      </c>
      <c r="BL664" s="25" t="s">
        <v>406</v>
      </c>
      <c r="BM664" s="25" t="s">
        <v>1762</v>
      </c>
    </row>
    <row r="665" spans="2:65" s="12" customFormat="1">
      <c r="B665" s="220"/>
      <c r="C665" s="221"/>
      <c r="D665" s="222" t="s">
        <v>257</v>
      </c>
      <c r="E665" s="223" t="s">
        <v>81</v>
      </c>
      <c r="F665" s="224" t="s">
        <v>1763</v>
      </c>
      <c r="G665" s="221"/>
      <c r="H665" s="225" t="s">
        <v>81</v>
      </c>
      <c r="I665" s="226"/>
      <c r="J665" s="221"/>
      <c r="K665" s="221"/>
      <c r="L665" s="227"/>
      <c r="M665" s="228"/>
      <c r="N665" s="229"/>
      <c r="O665" s="229"/>
      <c r="P665" s="229"/>
      <c r="Q665" s="229"/>
      <c r="R665" s="229"/>
      <c r="S665" s="229"/>
      <c r="T665" s="230"/>
      <c r="AT665" s="231" t="s">
        <v>257</v>
      </c>
      <c r="AU665" s="231" t="s">
        <v>92</v>
      </c>
      <c r="AV665" s="12" t="s">
        <v>45</v>
      </c>
      <c r="AW665" s="12" t="s">
        <v>44</v>
      </c>
      <c r="AX665" s="12" t="s">
        <v>83</v>
      </c>
      <c r="AY665" s="231" t="s">
        <v>250</v>
      </c>
    </row>
    <row r="666" spans="2:65" s="12" customFormat="1">
      <c r="B666" s="220"/>
      <c r="C666" s="221"/>
      <c r="D666" s="222" t="s">
        <v>257</v>
      </c>
      <c r="E666" s="223" t="s">
        <v>81</v>
      </c>
      <c r="F666" s="224" t="s">
        <v>1764</v>
      </c>
      <c r="G666" s="221"/>
      <c r="H666" s="225" t="s">
        <v>81</v>
      </c>
      <c r="I666" s="226"/>
      <c r="J666" s="221"/>
      <c r="K666" s="221"/>
      <c r="L666" s="227"/>
      <c r="M666" s="228"/>
      <c r="N666" s="229"/>
      <c r="O666" s="229"/>
      <c r="P666" s="229"/>
      <c r="Q666" s="229"/>
      <c r="R666" s="229"/>
      <c r="S666" s="229"/>
      <c r="T666" s="230"/>
      <c r="AT666" s="231" t="s">
        <v>257</v>
      </c>
      <c r="AU666" s="231" t="s">
        <v>92</v>
      </c>
      <c r="AV666" s="12" t="s">
        <v>45</v>
      </c>
      <c r="AW666" s="12" t="s">
        <v>44</v>
      </c>
      <c r="AX666" s="12" t="s">
        <v>83</v>
      </c>
      <c r="AY666" s="231" t="s">
        <v>250</v>
      </c>
    </row>
    <row r="667" spans="2:65" s="12" customFormat="1">
      <c r="B667" s="220"/>
      <c r="C667" s="221"/>
      <c r="D667" s="222" t="s">
        <v>257</v>
      </c>
      <c r="E667" s="223" t="s">
        <v>81</v>
      </c>
      <c r="F667" s="224" t="s">
        <v>1765</v>
      </c>
      <c r="G667" s="221"/>
      <c r="H667" s="225" t="s">
        <v>81</v>
      </c>
      <c r="I667" s="226"/>
      <c r="J667" s="221"/>
      <c r="K667" s="221"/>
      <c r="L667" s="227"/>
      <c r="M667" s="228"/>
      <c r="N667" s="229"/>
      <c r="O667" s="229"/>
      <c r="P667" s="229"/>
      <c r="Q667" s="229"/>
      <c r="R667" s="229"/>
      <c r="S667" s="229"/>
      <c r="T667" s="230"/>
      <c r="AT667" s="231" t="s">
        <v>257</v>
      </c>
      <c r="AU667" s="231" t="s">
        <v>92</v>
      </c>
      <c r="AV667" s="12" t="s">
        <v>45</v>
      </c>
      <c r="AW667" s="12" t="s">
        <v>44</v>
      </c>
      <c r="AX667" s="12" t="s">
        <v>83</v>
      </c>
      <c r="AY667" s="231" t="s">
        <v>250</v>
      </c>
    </row>
    <row r="668" spans="2:65" s="13" customFormat="1">
      <c r="B668" s="232"/>
      <c r="C668" s="233"/>
      <c r="D668" s="256" t="s">
        <v>257</v>
      </c>
      <c r="E668" s="269" t="s">
        <v>81</v>
      </c>
      <c r="F668" s="270" t="s">
        <v>1766</v>
      </c>
      <c r="G668" s="233"/>
      <c r="H668" s="271">
        <v>20.28</v>
      </c>
      <c r="I668" s="237"/>
      <c r="J668" s="233"/>
      <c r="K668" s="233"/>
      <c r="L668" s="238"/>
      <c r="M668" s="239"/>
      <c r="N668" s="240"/>
      <c r="O668" s="240"/>
      <c r="P668" s="240"/>
      <c r="Q668" s="240"/>
      <c r="R668" s="240"/>
      <c r="S668" s="240"/>
      <c r="T668" s="241"/>
      <c r="AT668" s="242" t="s">
        <v>257</v>
      </c>
      <c r="AU668" s="242" t="s">
        <v>92</v>
      </c>
      <c r="AV668" s="13" t="s">
        <v>92</v>
      </c>
      <c r="AW668" s="13" t="s">
        <v>44</v>
      </c>
      <c r="AX668" s="13" t="s">
        <v>45</v>
      </c>
      <c r="AY668" s="242" t="s">
        <v>250</v>
      </c>
    </row>
    <row r="669" spans="2:65" s="1" customFormat="1" ht="22.5" customHeight="1">
      <c r="B669" s="43"/>
      <c r="C669" s="272" t="s">
        <v>1767</v>
      </c>
      <c r="D669" s="272" t="s">
        <v>519</v>
      </c>
      <c r="E669" s="273" t="s">
        <v>1731</v>
      </c>
      <c r="F669" s="274" t="s">
        <v>1732</v>
      </c>
      <c r="G669" s="275" t="s">
        <v>255</v>
      </c>
      <c r="H669" s="276">
        <v>12.167999999999999</v>
      </c>
      <c r="I669" s="277"/>
      <c r="J669" s="278">
        <f>ROUND(I669*H669,2)</f>
        <v>0</v>
      </c>
      <c r="K669" s="274" t="s">
        <v>81</v>
      </c>
      <c r="L669" s="279"/>
      <c r="M669" s="280" t="s">
        <v>81</v>
      </c>
      <c r="N669" s="281" t="s">
        <v>53</v>
      </c>
      <c r="O669" s="44"/>
      <c r="P669" s="217">
        <f>O669*H669</f>
        <v>0</v>
      </c>
      <c r="Q669" s="217">
        <v>5.3E-3</v>
      </c>
      <c r="R669" s="217">
        <f>Q669*H669</f>
        <v>6.4490400000000003E-2</v>
      </c>
      <c r="S669" s="217">
        <v>0</v>
      </c>
      <c r="T669" s="218">
        <f>S669*H669</f>
        <v>0</v>
      </c>
      <c r="AR669" s="25" t="s">
        <v>518</v>
      </c>
      <c r="AT669" s="25" t="s">
        <v>519</v>
      </c>
      <c r="AU669" s="25" t="s">
        <v>92</v>
      </c>
      <c r="AY669" s="25" t="s">
        <v>250</v>
      </c>
      <c r="BE669" s="219">
        <f>IF(N669="základní",J669,0)</f>
        <v>0</v>
      </c>
      <c r="BF669" s="219">
        <f>IF(N669="snížená",J669,0)</f>
        <v>0</v>
      </c>
      <c r="BG669" s="219">
        <f>IF(N669="zákl. přenesená",J669,0)</f>
        <v>0</v>
      </c>
      <c r="BH669" s="219">
        <f>IF(N669="sníž. přenesená",J669,0)</f>
        <v>0</v>
      </c>
      <c r="BI669" s="219">
        <f>IF(N669="nulová",J669,0)</f>
        <v>0</v>
      </c>
      <c r="BJ669" s="25" t="s">
        <v>45</v>
      </c>
      <c r="BK669" s="219">
        <f>ROUND(I669*H669,2)</f>
        <v>0</v>
      </c>
      <c r="BL669" s="25" t="s">
        <v>406</v>
      </c>
      <c r="BM669" s="25" t="s">
        <v>1768</v>
      </c>
    </row>
    <row r="670" spans="2:65" s="12" customFormat="1">
      <c r="B670" s="220"/>
      <c r="C670" s="221"/>
      <c r="D670" s="222" t="s">
        <v>257</v>
      </c>
      <c r="E670" s="223" t="s">
        <v>81</v>
      </c>
      <c r="F670" s="224" t="s">
        <v>1764</v>
      </c>
      <c r="G670" s="221"/>
      <c r="H670" s="225" t="s">
        <v>81</v>
      </c>
      <c r="I670" s="226"/>
      <c r="J670" s="221"/>
      <c r="K670" s="221"/>
      <c r="L670" s="227"/>
      <c r="M670" s="228"/>
      <c r="N670" s="229"/>
      <c r="O670" s="229"/>
      <c r="P670" s="229"/>
      <c r="Q670" s="229"/>
      <c r="R670" s="229"/>
      <c r="S670" s="229"/>
      <c r="T670" s="230"/>
      <c r="AT670" s="231" t="s">
        <v>257</v>
      </c>
      <c r="AU670" s="231" t="s">
        <v>92</v>
      </c>
      <c r="AV670" s="12" t="s">
        <v>45</v>
      </c>
      <c r="AW670" s="12" t="s">
        <v>44</v>
      </c>
      <c r="AX670" s="12" t="s">
        <v>83</v>
      </c>
      <c r="AY670" s="231" t="s">
        <v>250</v>
      </c>
    </row>
    <row r="671" spans="2:65" s="12" customFormat="1">
      <c r="B671" s="220"/>
      <c r="C671" s="221"/>
      <c r="D671" s="222" t="s">
        <v>257</v>
      </c>
      <c r="E671" s="223" t="s">
        <v>81</v>
      </c>
      <c r="F671" s="224" t="s">
        <v>1765</v>
      </c>
      <c r="G671" s="221"/>
      <c r="H671" s="225" t="s">
        <v>81</v>
      </c>
      <c r="I671" s="226"/>
      <c r="J671" s="221"/>
      <c r="K671" s="221"/>
      <c r="L671" s="227"/>
      <c r="M671" s="228"/>
      <c r="N671" s="229"/>
      <c r="O671" s="229"/>
      <c r="P671" s="229"/>
      <c r="Q671" s="229"/>
      <c r="R671" s="229"/>
      <c r="S671" s="229"/>
      <c r="T671" s="230"/>
      <c r="AT671" s="231" t="s">
        <v>257</v>
      </c>
      <c r="AU671" s="231" t="s">
        <v>92</v>
      </c>
      <c r="AV671" s="12" t="s">
        <v>45</v>
      </c>
      <c r="AW671" s="12" t="s">
        <v>44</v>
      </c>
      <c r="AX671" s="12" t="s">
        <v>83</v>
      </c>
      <c r="AY671" s="231" t="s">
        <v>250</v>
      </c>
    </row>
    <row r="672" spans="2:65" s="13" customFormat="1">
      <c r="B672" s="232"/>
      <c r="C672" s="233"/>
      <c r="D672" s="256" t="s">
        <v>257</v>
      </c>
      <c r="E672" s="269" t="s">
        <v>81</v>
      </c>
      <c r="F672" s="270" t="s">
        <v>1769</v>
      </c>
      <c r="G672" s="233"/>
      <c r="H672" s="271">
        <v>12.167999999999999</v>
      </c>
      <c r="I672" s="237"/>
      <c r="J672" s="233"/>
      <c r="K672" s="233"/>
      <c r="L672" s="238"/>
      <c r="M672" s="239"/>
      <c r="N672" s="240"/>
      <c r="O672" s="240"/>
      <c r="P672" s="240"/>
      <c r="Q672" s="240"/>
      <c r="R672" s="240"/>
      <c r="S672" s="240"/>
      <c r="T672" s="241"/>
      <c r="AT672" s="242" t="s">
        <v>257</v>
      </c>
      <c r="AU672" s="242" t="s">
        <v>92</v>
      </c>
      <c r="AV672" s="13" t="s">
        <v>92</v>
      </c>
      <c r="AW672" s="13" t="s">
        <v>44</v>
      </c>
      <c r="AX672" s="13" t="s">
        <v>45</v>
      </c>
      <c r="AY672" s="242" t="s">
        <v>250</v>
      </c>
    </row>
    <row r="673" spans="2:65" s="1" customFormat="1" ht="22.5" customHeight="1">
      <c r="B673" s="43"/>
      <c r="C673" s="208" t="s">
        <v>1770</v>
      </c>
      <c r="D673" s="208" t="s">
        <v>252</v>
      </c>
      <c r="E673" s="209" t="s">
        <v>1771</v>
      </c>
      <c r="F673" s="210" t="s">
        <v>1772</v>
      </c>
      <c r="G673" s="211" t="s">
        <v>634</v>
      </c>
      <c r="H673" s="212">
        <v>0.73499999999999999</v>
      </c>
      <c r="I673" s="213"/>
      <c r="J673" s="214">
        <f>ROUND(I673*H673,2)</f>
        <v>0</v>
      </c>
      <c r="K673" s="210" t="s">
        <v>277</v>
      </c>
      <c r="L673" s="63"/>
      <c r="M673" s="215" t="s">
        <v>81</v>
      </c>
      <c r="N673" s="285" t="s">
        <v>53</v>
      </c>
      <c r="O673" s="286"/>
      <c r="P673" s="287">
        <f>O673*H673</f>
        <v>0</v>
      </c>
      <c r="Q673" s="287">
        <v>0</v>
      </c>
      <c r="R673" s="287">
        <f>Q673*H673</f>
        <v>0</v>
      </c>
      <c r="S673" s="287">
        <v>0</v>
      </c>
      <c r="T673" s="288">
        <f>S673*H673</f>
        <v>0</v>
      </c>
      <c r="AR673" s="25" t="s">
        <v>406</v>
      </c>
      <c r="AT673" s="25" t="s">
        <v>252</v>
      </c>
      <c r="AU673" s="25" t="s">
        <v>92</v>
      </c>
      <c r="AY673" s="25" t="s">
        <v>250</v>
      </c>
      <c r="BE673" s="219">
        <f>IF(N673="základní",J673,0)</f>
        <v>0</v>
      </c>
      <c r="BF673" s="219">
        <f>IF(N673="snížená",J673,0)</f>
        <v>0</v>
      </c>
      <c r="BG673" s="219">
        <f>IF(N673="zákl. přenesená",J673,0)</f>
        <v>0</v>
      </c>
      <c r="BH673" s="219">
        <f>IF(N673="sníž. přenesená",J673,0)</f>
        <v>0</v>
      </c>
      <c r="BI673" s="219">
        <f>IF(N673="nulová",J673,0)</f>
        <v>0</v>
      </c>
      <c r="BJ673" s="25" t="s">
        <v>45</v>
      </c>
      <c r="BK673" s="219">
        <f>ROUND(I673*H673,2)</f>
        <v>0</v>
      </c>
      <c r="BL673" s="25" t="s">
        <v>406</v>
      </c>
      <c r="BM673" s="25" t="s">
        <v>1773</v>
      </c>
    </row>
    <row r="674" spans="2:65" s="1" customFormat="1" ht="6.95" customHeight="1">
      <c r="B674" s="58"/>
      <c r="C674" s="59"/>
      <c r="D674" s="59"/>
      <c r="E674" s="59"/>
      <c r="F674" s="59"/>
      <c r="G674" s="59"/>
      <c r="H674" s="59"/>
      <c r="I674" s="152"/>
      <c r="J674" s="59"/>
      <c r="K674" s="59"/>
      <c r="L674" s="63"/>
    </row>
  </sheetData>
  <sheetProtection password="CC35" sheet="1" objects="1" scenarios="1" formatCells="0" formatColumns="0" formatRows="0" sort="0" autoFilter="0"/>
  <autoFilter ref="C92:K673"/>
  <mergeCells count="12">
    <mergeCell ref="G1:H1"/>
    <mergeCell ref="L2:V2"/>
    <mergeCell ref="E49:H49"/>
    <mergeCell ref="E51:H51"/>
    <mergeCell ref="E81:H81"/>
    <mergeCell ref="E83:H83"/>
    <mergeCell ref="E85:H85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7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115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ht="22.5" customHeight="1">
      <c r="B9" s="29"/>
      <c r="C9" s="30"/>
      <c r="D9" s="30"/>
      <c r="E9" s="421" t="s">
        <v>182</v>
      </c>
      <c r="F9" s="376"/>
      <c r="G9" s="376"/>
      <c r="H9" s="376"/>
      <c r="I9" s="129"/>
      <c r="J9" s="30"/>
      <c r="K9" s="32"/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</row>
    <row r="11" spans="1:70" s="1" customFormat="1" ht="22.5" customHeight="1">
      <c r="B11" s="43"/>
      <c r="C11" s="44"/>
      <c r="D11" s="44"/>
      <c r="E11" s="400" t="s">
        <v>1774</v>
      </c>
      <c r="F11" s="423"/>
      <c r="G11" s="423"/>
      <c r="H11" s="423"/>
      <c r="I11" s="130"/>
      <c r="J11" s="44"/>
      <c r="K11" s="47"/>
    </row>
    <row r="12" spans="1:70" s="1" customFormat="1" ht="15">
      <c r="B12" s="43"/>
      <c r="C12" s="44"/>
      <c r="D12" s="38" t="s">
        <v>191</v>
      </c>
      <c r="E12" s="44"/>
      <c r="F12" s="44"/>
      <c r="G12" s="44"/>
      <c r="H12" s="44"/>
      <c r="I12" s="130"/>
      <c r="J12" s="44"/>
      <c r="K12" s="47"/>
    </row>
    <row r="13" spans="1:70" s="1" customFormat="1" ht="36.950000000000003" customHeight="1">
      <c r="B13" s="43"/>
      <c r="C13" s="44"/>
      <c r="D13" s="44"/>
      <c r="E13" s="424" t="s">
        <v>1775</v>
      </c>
      <c r="F13" s="423"/>
      <c r="G13" s="423"/>
      <c r="H13" s="423"/>
      <c r="I13" s="130"/>
      <c r="J13" s="44"/>
      <c r="K13" s="47"/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</row>
    <row r="15" spans="1:70" s="1" customFormat="1" ht="14.45" customHeight="1">
      <c r="B15" s="43"/>
      <c r="C15" s="44"/>
      <c r="D15" s="38" t="s">
        <v>20</v>
      </c>
      <c r="E15" s="44"/>
      <c r="F15" s="36" t="s">
        <v>112</v>
      </c>
      <c r="G15" s="44"/>
      <c r="H15" s="44"/>
      <c r="I15" s="131" t="s">
        <v>22</v>
      </c>
      <c r="J15" s="36" t="s">
        <v>1776</v>
      </c>
      <c r="K15" s="47"/>
    </row>
    <row r="16" spans="1:70" s="1" customFormat="1" ht="14.45" customHeight="1">
      <c r="B16" s="43"/>
      <c r="C16" s="44"/>
      <c r="D16" s="38" t="s">
        <v>24</v>
      </c>
      <c r="E16" s="44"/>
      <c r="F16" s="36" t="s">
        <v>25</v>
      </c>
      <c r="G16" s="44"/>
      <c r="H16" s="44"/>
      <c r="I16" s="131" t="s">
        <v>26</v>
      </c>
      <c r="J16" s="132" t="str">
        <f>'Rekapitulace stavby'!AN8</f>
        <v>7. 7. 2017</v>
      </c>
      <c r="K16" s="47"/>
    </row>
    <row r="17" spans="2:11" s="1" customFormat="1" ht="21.75" customHeight="1">
      <c r="B17" s="43"/>
      <c r="C17" s="44"/>
      <c r="D17" s="35" t="s">
        <v>28</v>
      </c>
      <c r="E17" s="44"/>
      <c r="F17" s="40" t="s">
        <v>1777</v>
      </c>
      <c r="G17" s="44"/>
      <c r="H17" s="44"/>
      <c r="I17" s="133" t="s">
        <v>30</v>
      </c>
      <c r="J17" s="40" t="s">
        <v>1778</v>
      </c>
      <c r="K17" s="47"/>
    </row>
    <row r="18" spans="2:11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</row>
    <row r="19" spans="2:11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</row>
    <row r="20" spans="2:11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</row>
    <row r="21" spans="2:11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</row>
    <row r="22" spans="2:11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</row>
    <row r="23" spans="2:11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</row>
    <row r="24" spans="2:11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</row>
    <row r="25" spans="2:11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11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11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11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11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ROUND(J93,0)</f>
        <v>0</v>
      </c>
      <c r="K31" s="47"/>
    </row>
    <row r="32" spans="2:11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ROUND(SUM(BE93:BE136), 0)</f>
        <v>0</v>
      </c>
      <c r="G34" s="44"/>
      <c r="H34" s="44"/>
      <c r="I34" s="144">
        <v>0.21</v>
      </c>
      <c r="J34" s="143">
        <f>ROUND(ROUND((SUM(BE93:BE136)),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ROUND(SUM(BF93:BF136), 0)</f>
        <v>0</v>
      </c>
      <c r="G35" s="44"/>
      <c r="H35" s="44"/>
      <c r="I35" s="144">
        <v>0.15</v>
      </c>
      <c r="J35" s="143">
        <f>ROUND(ROUND((SUM(BF93:BF136)),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ROUND(SUM(BG93:BG136),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ROUND(SUM(BH93:BH136),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ROUND(SUM(BI93:BI136),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182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1774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191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401.1 - Veřejné osvětlení E1  (ZVHA)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>ŠUMVALD - LIBINA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J93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1779</v>
      </c>
      <c r="E65" s="165"/>
      <c r="F65" s="165"/>
      <c r="G65" s="165"/>
      <c r="H65" s="165"/>
      <c r="I65" s="166"/>
      <c r="J65" s="167">
        <f>J94</f>
        <v>0</v>
      </c>
      <c r="K65" s="168"/>
    </row>
    <row r="66" spans="2:12" s="9" customFormat="1" ht="19.899999999999999" customHeight="1">
      <c r="B66" s="169"/>
      <c r="C66" s="170"/>
      <c r="D66" s="171" t="s">
        <v>1780</v>
      </c>
      <c r="E66" s="172"/>
      <c r="F66" s="172"/>
      <c r="G66" s="172"/>
      <c r="H66" s="172"/>
      <c r="I66" s="173"/>
      <c r="J66" s="174">
        <f>J95</f>
        <v>0</v>
      </c>
      <c r="K66" s="175"/>
    </row>
    <row r="67" spans="2:12" s="9" customFormat="1" ht="19.899999999999999" customHeight="1">
      <c r="B67" s="169"/>
      <c r="C67" s="170"/>
      <c r="D67" s="171" t="s">
        <v>1781</v>
      </c>
      <c r="E67" s="172"/>
      <c r="F67" s="172"/>
      <c r="G67" s="172"/>
      <c r="H67" s="172"/>
      <c r="I67" s="173"/>
      <c r="J67" s="174">
        <f>J116</f>
        <v>0</v>
      </c>
      <c r="K67" s="175"/>
    </row>
    <row r="68" spans="2:12" s="8" customFormat="1" ht="24.95" customHeight="1">
      <c r="B68" s="162"/>
      <c r="C68" s="163"/>
      <c r="D68" s="164" t="s">
        <v>1093</v>
      </c>
      <c r="E68" s="165"/>
      <c r="F68" s="165"/>
      <c r="G68" s="165"/>
      <c r="H68" s="165"/>
      <c r="I68" s="166"/>
      <c r="J68" s="167">
        <f>J132</f>
        <v>0</v>
      </c>
      <c r="K68" s="168"/>
    </row>
    <row r="69" spans="2:12" s="9" customFormat="1" ht="19.899999999999999" customHeight="1">
      <c r="B69" s="169"/>
      <c r="C69" s="170"/>
      <c r="D69" s="171" t="s">
        <v>1782</v>
      </c>
      <c r="E69" s="172"/>
      <c r="F69" s="172"/>
      <c r="G69" s="172"/>
      <c r="H69" s="172"/>
      <c r="I69" s="173"/>
      <c r="J69" s="174">
        <f>J133</f>
        <v>0</v>
      </c>
      <c r="K69" s="175"/>
    </row>
    <row r="70" spans="2:12" s="1" customFormat="1" ht="21.75" customHeight="1">
      <c r="B70" s="43"/>
      <c r="C70" s="44"/>
      <c r="D70" s="44"/>
      <c r="E70" s="44"/>
      <c r="F70" s="44"/>
      <c r="G70" s="44"/>
      <c r="H70" s="44"/>
      <c r="I70" s="130"/>
      <c r="J70" s="44"/>
      <c r="K70" s="47"/>
    </row>
    <row r="71" spans="2:12" s="1" customFormat="1" ht="6.95" customHeight="1">
      <c r="B71" s="58"/>
      <c r="C71" s="59"/>
      <c r="D71" s="59"/>
      <c r="E71" s="59"/>
      <c r="F71" s="59"/>
      <c r="G71" s="59"/>
      <c r="H71" s="59"/>
      <c r="I71" s="152"/>
      <c r="J71" s="59"/>
      <c r="K71" s="60"/>
    </row>
    <row r="75" spans="2:12" s="1" customFormat="1" ht="6.95" customHeight="1">
      <c r="B75" s="61"/>
      <c r="C75" s="62"/>
      <c r="D75" s="62"/>
      <c r="E75" s="62"/>
      <c r="F75" s="62"/>
      <c r="G75" s="62"/>
      <c r="H75" s="62"/>
      <c r="I75" s="155"/>
      <c r="J75" s="62"/>
      <c r="K75" s="62"/>
      <c r="L75" s="63"/>
    </row>
    <row r="76" spans="2:12" s="1" customFormat="1" ht="36.950000000000003" customHeight="1">
      <c r="B76" s="43"/>
      <c r="C76" s="64" t="s">
        <v>234</v>
      </c>
      <c r="D76" s="65"/>
      <c r="E76" s="65"/>
      <c r="F76" s="65"/>
      <c r="G76" s="65"/>
      <c r="H76" s="65"/>
      <c r="I76" s="176"/>
      <c r="J76" s="65"/>
      <c r="K76" s="65"/>
      <c r="L76" s="63"/>
    </row>
    <row r="77" spans="2:12" s="1" customFormat="1" ht="6.95" customHeight="1">
      <c r="B77" s="43"/>
      <c r="C77" s="65"/>
      <c r="D77" s="65"/>
      <c r="E77" s="65"/>
      <c r="F77" s="65"/>
      <c r="G77" s="65"/>
      <c r="H77" s="65"/>
      <c r="I77" s="176"/>
      <c r="J77" s="65"/>
      <c r="K77" s="65"/>
      <c r="L77" s="63"/>
    </row>
    <row r="78" spans="2:12" s="1" customFormat="1" ht="14.45" customHeight="1">
      <c r="B78" s="43"/>
      <c r="C78" s="67" t="s">
        <v>18</v>
      </c>
      <c r="D78" s="65"/>
      <c r="E78" s="65"/>
      <c r="F78" s="65"/>
      <c r="G78" s="65"/>
      <c r="H78" s="65"/>
      <c r="I78" s="176"/>
      <c r="J78" s="65"/>
      <c r="K78" s="65"/>
      <c r="L78" s="63"/>
    </row>
    <row r="79" spans="2:12" s="1" customFormat="1" ht="22.5" customHeight="1">
      <c r="B79" s="43"/>
      <c r="C79" s="65"/>
      <c r="D79" s="65"/>
      <c r="E79" s="418" t="str">
        <f>E7</f>
        <v>STEZKA PRO CHODCE A CYKLISTY ŠUMVALD - LIBINA  ( dělené výdaje)</v>
      </c>
      <c r="F79" s="425"/>
      <c r="G79" s="425"/>
      <c r="H79" s="425"/>
      <c r="I79" s="176"/>
      <c r="J79" s="65"/>
      <c r="K79" s="65"/>
      <c r="L79" s="63"/>
    </row>
    <row r="80" spans="2:12" ht="15">
      <c r="B80" s="29"/>
      <c r="C80" s="67" t="s">
        <v>179</v>
      </c>
      <c r="D80" s="177"/>
      <c r="E80" s="177"/>
      <c r="F80" s="177"/>
      <c r="G80" s="177"/>
      <c r="H80" s="177"/>
      <c r="J80" s="177"/>
      <c r="K80" s="177"/>
      <c r="L80" s="178"/>
    </row>
    <row r="81" spans="2:65" ht="22.5" customHeight="1">
      <c r="B81" s="29"/>
      <c r="C81" s="177"/>
      <c r="D81" s="177"/>
      <c r="E81" s="418" t="s">
        <v>182</v>
      </c>
      <c r="F81" s="419"/>
      <c r="G81" s="419"/>
      <c r="H81" s="419"/>
      <c r="J81" s="177"/>
      <c r="K81" s="177"/>
      <c r="L81" s="178"/>
    </row>
    <row r="82" spans="2:65" ht="15">
      <c r="B82" s="29"/>
      <c r="C82" s="67" t="s">
        <v>185</v>
      </c>
      <c r="D82" s="177"/>
      <c r="E82" s="177"/>
      <c r="F82" s="177"/>
      <c r="G82" s="177"/>
      <c r="H82" s="177"/>
      <c r="J82" s="177"/>
      <c r="K82" s="177"/>
      <c r="L82" s="178"/>
    </row>
    <row r="83" spans="2:65" s="1" customFormat="1" ht="22.5" customHeight="1">
      <c r="B83" s="43"/>
      <c r="C83" s="65"/>
      <c r="D83" s="65"/>
      <c r="E83" s="416" t="s">
        <v>1774</v>
      </c>
      <c r="F83" s="417"/>
      <c r="G83" s="417"/>
      <c r="H83" s="417"/>
      <c r="I83" s="176"/>
      <c r="J83" s="65"/>
      <c r="K83" s="65"/>
      <c r="L83" s="63"/>
    </row>
    <row r="84" spans="2:65" s="1" customFormat="1" ht="14.45" customHeight="1">
      <c r="B84" s="43"/>
      <c r="C84" s="67" t="s">
        <v>191</v>
      </c>
      <c r="D84" s="65"/>
      <c r="E84" s="65"/>
      <c r="F84" s="65"/>
      <c r="G84" s="65"/>
      <c r="H84" s="65"/>
      <c r="I84" s="176"/>
      <c r="J84" s="65"/>
      <c r="K84" s="65"/>
      <c r="L84" s="63"/>
    </row>
    <row r="85" spans="2:65" s="1" customFormat="1" ht="23.25" customHeight="1">
      <c r="B85" s="43"/>
      <c r="C85" s="65"/>
      <c r="D85" s="65"/>
      <c r="E85" s="391" t="str">
        <f>E13</f>
        <v>SO 401.1 - Veřejné osvětlení E1  (ZVHA)</v>
      </c>
      <c r="F85" s="417"/>
      <c r="G85" s="417"/>
      <c r="H85" s="417"/>
      <c r="I85" s="176"/>
      <c r="J85" s="65"/>
      <c r="K85" s="65"/>
      <c r="L85" s="63"/>
    </row>
    <row r="86" spans="2:65" s="1" customFormat="1" ht="6.95" customHeight="1">
      <c r="B86" s="43"/>
      <c r="C86" s="65"/>
      <c r="D86" s="65"/>
      <c r="E86" s="65"/>
      <c r="F86" s="65"/>
      <c r="G86" s="65"/>
      <c r="H86" s="65"/>
      <c r="I86" s="176"/>
      <c r="J86" s="65"/>
      <c r="K86" s="65"/>
      <c r="L86" s="63"/>
    </row>
    <row r="87" spans="2:65" s="1" customFormat="1" ht="18" customHeight="1">
      <c r="B87" s="43"/>
      <c r="C87" s="67" t="s">
        <v>24</v>
      </c>
      <c r="D87" s="65"/>
      <c r="E87" s="65"/>
      <c r="F87" s="179" t="str">
        <f>F16</f>
        <v>ŠUMVALD - LIBINA</v>
      </c>
      <c r="G87" s="65"/>
      <c r="H87" s="65"/>
      <c r="I87" s="180" t="s">
        <v>26</v>
      </c>
      <c r="J87" s="75" t="str">
        <f>IF(J16="","",J16)</f>
        <v>7. 7. 2017</v>
      </c>
      <c r="K87" s="65"/>
      <c r="L87" s="63"/>
    </row>
    <row r="88" spans="2:65" s="1" customFormat="1" ht="6.95" customHeight="1">
      <c r="B88" s="43"/>
      <c r="C88" s="65"/>
      <c r="D88" s="65"/>
      <c r="E88" s="65"/>
      <c r="F88" s="65"/>
      <c r="G88" s="65"/>
      <c r="H88" s="65"/>
      <c r="I88" s="176"/>
      <c r="J88" s="65"/>
      <c r="K88" s="65"/>
      <c r="L88" s="63"/>
    </row>
    <row r="89" spans="2:65" s="1" customFormat="1" ht="15">
      <c r="B89" s="43"/>
      <c r="C89" s="67" t="s">
        <v>32</v>
      </c>
      <c r="D89" s="65"/>
      <c r="E89" s="65"/>
      <c r="F89" s="179" t="str">
        <f>E19</f>
        <v>Obec Šumvald, Obec Libina</v>
      </c>
      <c r="G89" s="65"/>
      <c r="H89" s="65"/>
      <c r="I89" s="180" t="s">
        <v>40</v>
      </c>
      <c r="J89" s="179" t="str">
        <f>E25</f>
        <v xml:space="preserve">EPROJEKT s.r.o., PŘEROV  </v>
      </c>
      <c r="K89" s="65"/>
      <c r="L89" s="63"/>
    </row>
    <row r="90" spans="2:65" s="1" customFormat="1" ht="14.45" customHeight="1">
      <c r="B90" s="43"/>
      <c r="C90" s="67" t="s">
        <v>38</v>
      </c>
      <c r="D90" s="65"/>
      <c r="E90" s="65"/>
      <c r="F90" s="179" t="str">
        <f>IF(E22="","",E22)</f>
        <v/>
      </c>
      <c r="G90" s="65"/>
      <c r="H90" s="65"/>
      <c r="I90" s="176"/>
      <c r="J90" s="65"/>
      <c r="K90" s="65"/>
      <c r="L90" s="63"/>
    </row>
    <row r="91" spans="2:65" s="1" customFormat="1" ht="10.35" customHeight="1">
      <c r="B91" s="43"/>
      <c r="C91" s="65"/>
      <c r="D91" s="65"/>
      <c r="E91" s="65"/>
      <c r="F91" s="65"/>
      <c r="G91" s="65"/>
      <c r="H91" s="65"/>
      <c r="I91" s="176"/>
      <c r="J91" s="65"/>
      <c r="K91" s="65"/>
      <c r="L91" s="63"/>
    </row>
    <row r="92" spans="2:65" s="10" customFormat="1" ht="29.25" customHeight="1">
      <c r="B92" s="181"/>
      <c r="C92" s="182" t="s">
        <v>235</v>
      </c>
      <c r="D92" s="183" t="s">
        <v>67</v>
      </c>
      <c r="E92" s="183" t="s">
        <v>63</v>
      </c>
      <c r="F92" s="183" t="s">
        <v>236</v>
      </c>
      <c r="G92" s="183" t="s">
        <v>237</v>
      </c>
      <c r="H92" s="183" t="s">
        <v>238</v>
      </c>
      <c r="I92" s="184" t="s">
        <v>239</v>
      </c>
      <c r="J92" s="183" t="s">
        <v>222</v>
      </c>
      <c r="K92" s="185" t="s">
        <v>240</v>
      </c>
      <c r="L92" s="186"/>
      <c r="M92" s="83" t="s">
        <v>241</v>
      </c>
      <c r="N92" s="84" t="s">
        <v>52</v>
      </c>
      <c r="O92" s="84" t="s">
        <v>242</v>
      </c>
      <c r="P92" s="84" t="s">
        <v>243</v>
      </c>
      <c r="Q92" s="84" t="s">
        <v>244</v>
      </c>
      <c r="R92" s="84" t="s">
        <v>245</v>
      </c>
      <c r="S92" s="84" t="s">
        <v>246</v>
      </c>
      <c r="T92" s="85" t="s">
        <v>247</v>
      </c>
    </row>
    <row r="93" spans="2:65" s="1" customFormat="1" ht="29.25" customHeight="1">
      <c r="B93" s="43"/>
      <c r="C93" s="89" t="s">
        <v>223</v>
      </c>
      <c r="D93" s="65"/>
      <c r="E93" s="65"/>
      <c r="F93" s="65"/>
      <c r="G93" s="65"/>
      <c r="H93" s="65"/>
      <c r="I93" s="176"/>
      <c r="J93" s="187">
        <f>BK93</f>
        <v>0</v>
      </c>
      <c r="K93" s="65"/>
      <c r="L93" s="63"/>
      <c r="M93" s="86"/>
      <c r="N93" s="87"/>
      <c r="O93" s="87"/>
      <c r="P93" s="188">
        <f>P94+P132</f>
        <v>0</v>
      </c>
      <c r="Q93" s="87"/>
      <c r="R93" s="188">
        <f>R94+R132</f>
        <v>10.20632</v>
      </c>
      <c r="S93" s="87"/>
      <c r="T93" s="189">
        <f>T94+T132</f>
        <v>0</v>
      </c>
      <c r="AT93" s="25" t="s">
        <v>82</v>
      </c>
      <c r="AU93" s="25" t="s">
        <v>224</v>
      </c>
      <c r="BK93" s="190">
        <f>BK94+BK132</f>
        <v>0</v>
      </c>
    </row>
    <row r="94" spans="2:65" s="11" customFormat="1" ht="37.35" customHeight="1">
      <c r="B94" s="191"/>
      <c r="C94" s="192"/>
      <c r="D94" s="193" t="s">
        <v>82</v>
      </c>
      <c r="E94" s="194" t="s">
        <v>519</v>
      </c>
      <c r="F94" s="194" t="s">
        <v>1783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P95+P116</f>
        <v>0</v>
      </c>
      <c r="Q94" s="199"/>
      <c r="R94" s="200">
        <f>R95+R116</f>
        <v>10.20632</v>
      </c>
      <c r="S94" s="199"/>
      <c r="T94" s="201">
        <f>T95+T116</f>
        <v>0</v>
      </c>
      <c r="AR94" s="202" t="s">
        <v>100</v>
      </c>
      <c r="AT94" s="203" t="s">
        <v>82</v>
      </c>
      <c r="AU94" s="203" t="s">
        <v>83</v>
      </c>
      <c r="AY94" s="202" t="s">
        <v>250</v>
      </c>
      <c r="BK94" s="204">
        <f>BK95+BK116</f>
        <v>0</v>
      </c>
    </row>
    <row r="95" spans="2:65" s="11" customFormat="1" ht="19.899999999999999" customHeight="1">
      <c r="B95" s="191"/>
      <c r="C95" s="192"/>
      <c r="D95" s="205" t="s">
        <v>82</v>
      </c>
      <c r="E95" s="206" t="s">
        <v>1784</v>
      </c>
      <c r="F95" s="206" t="s">
        <v>1785</v>
      </c>
      <c r="G95" s="192"/>
      <c r="H95" s="192"/>
      <c r="I95" s="195"/>
      <c r="J95" s="207">
        <f>BK95</f>
        <v>0</v>
      </c>
      <c r="K95" s="192"/>
      <c r="L95" s="197"/>
      <c r="M95" s="198"/>
      <c r="N95" s="199"/>
      <c r="O95" s="199"/>
      <c r="P95" s="200">
        <f>SUM(P96:P115)</f>
        <v>0</v>
      </c>
      <c r="Q95" s="199"/>
      <c r="R95" s="200">
        <f>SUM(R96:R115)</f>
        <v>0.18228999999999998</v>
      </c>
      <c r="S95" s="199"/>
      <c r="T95" s="201">
        <f>SUM(T96:T115)</f>
        <v>0</v>
      </c>
      <c r="AR95" s="202" t="s">
        <v>100</v>
      </c>
      <c r="AT95" s="203" t="s">
        <v>82</v>
      </c>
      <c r="AU95" s="203" t="s">
        <v>45</v>
      </c>
      <c r="AY95" s="202" t="s">
        <v>250</v>
      </c>
      <c r="BK95" s="204">
        <f>SUM(BK96:BK115)</f>
        <v>0</v>
      </c>
    </row>
    <row r="96" spans="2:65" s="1" customFormat="1" ht="22.5" customHeight="1">
      <c r="B96" s="43"/>
      <c r="C96" s="208" t="s">
        <v>45</v>
      </c>
      <c r="D96" s="208" t="s">
        <v>252</v>
      </c>
      <c r="E96" s="209" t="s">
        <v>1786</v>
      </c>
      <c r="F96" s="210" t="s">
        <v>1787</v>
      </c>
      <c r="G96" s="211" t="s">
        <v>472</v>
      </c>
      <c r="H96" s="212">
        <v>1</v>
      </c>
      <c r="I96" s="213"/>
      <c r="J96" s="214">
        <f t="shared" ref="J96:J115" si="0">ROUND(I96*H96,2)</f>
        <v>0</v>
      </c>
      <c r="K96" s="210" t="s">
        <v>277</v>
      </c>
      <c r="L96" s="63"/>
      <c r="M96" s="215" t="s">
        <v>81</v>
      </c>
      <c r="N96" s="216" t="s">
        <v>53</v>
      </c>
      <c r="O96" s="44"/>
      <c r="P96" s="217">
        <f t="shared" ref="P96:P115" si="1">O96*H96</f>
        <v>0</v>
      </c>
      <c r="Q96" s="217">
        <v>0</v>
      </c>
      <c r="R96" s="217">
        <f t="shared" ref="R96:R115" si="2">Q96*H96</f>
        <v>0</v>
      </c>
      <c r="S96" s="217">
        <v>0</v>
      </c>
      <c r="T96" s="218">
        <f t="shared" ref="T96:T115" si="3">S96*H96</f>
        <v>0</v>
      </c>
      <c r="AR96" s="25" t="s">
        <v>738</v>
      </c>
      <c r="AT96" s="25" t="s">
        <v>252</v>
      </c>
      <c r="AU96" s="25" t="s">
        <v>92</v>
      </c>
      <c r="AY96" s="25" t="s">
        <v>250</v>
      </c>
      <c r="BE96" s="219">
        <f t="shared" ref="BE96:BE115" si="4">IF(N96="základní",J96,0)</f>
        <v>0</v>
      </c>
      <c r="BF96" s="219">
        <f t="shared" ref="BF96:BF115" si="5">IF(N96="snížená",J96,0)</f>
        <v>0</v>
      </c>
      <c r="BG96" s="219">
        <f t="shared" ref="BG96:BG115" si="6">IF(N96="zákl. přenesená",J96,0)</f>
        <v>0</v>
      </c>
      <c r="BH96" s="219">
        <f t="shared" ref="BH96:BH115" si="7">IF(N96="sníž. přenesená",J96,0)</f>
        <v>0</v>
      </c>
      <c r="BI96" s="219">
        <f t="shared" ref="BI96:BI115" si="8">IF(N96="nulová",J96,0)</f>
        <v>0</v>
      </c>
      <c r="BJ96" s="25" t="s">
        <v>45</v>
      </c>
      <c r="BK96" s="219">
        <f t="shared" ref="BK96:BK115" si="9">ROUND(I96*H96,2)</f>
        <v>0</v>
      </c>
      <c r="BL96" s="25" t="s">
        <v>738</v>
      </c>
      <c r="BM96" s="25" t="s">
        <v>92</v>
      </c>
    </row>
    <row r="97" spans="2:65" s="1" customFormat="1" ht="22.5" customHeight="1">
      <c r="B97" s="43"/>
      <c r="C97" s="272" t="s">
        <v>92</v>
      </c>
      <c r="D97" s="272" t="s">
        <v>519</v>
      </c>
      <c r="E97" s="273" t="s">
        <v>1788</v>
      </c>
      <c r="F97" s="274" t="s">
        <v>1789</v>
      </c>
      <c r="G97" s="275" t="s">
        <v>472</v>
      </c>
      <c r="H97" s="276">
        <v>1</v>
      </c>
      <c r="I97" s="277"/>
      <c r="J97" s="278">
        <f t="shared" si="0"/>
        <v>0</v>
      </c>
      <c r="K97" s="274" t="s">
        <v>277</v>
      </c>
      <c r="L97" s="279"/>
      <c r="M97" s="280" t="s">
        <v>81</v>
      </c>
      <c r="N97" s="281" t="s">
        <v>53</v>
      </c>
      <c r="O97" s="44"/>
      <c r="P97" s="217">
        <f t="shared" si="1"/>
        <v>0</v>
      </c>
      <c r="Q97" s="217">
        <v>5.0000000000000001E-3</v>
      </c>
      <c r="R97" s="217">
        <f t="shared" si="2"/>
        <v>5.0000000000000001E-3</v>
      </c>
      <c r="S97" s="217">
        <v>0</v>
      </c>
      <c r="T97" s="218">
        <f t="shared" si="3"/>
        <v>0</v>
      </c>
      <c r="AR97" s="25" t="s">
        <v>1790</v>
      </c>
      <c r="AT97" s="25" t="s">
        <v>519</v>
      </c>
      <c r="AU97" s="25" t="s">
        <v>92</v>
      </c>
      <c r="AY97" s="25" t="s">
        <v>250</v>
      </c>
      <c r="BE97" s="219">
        <f t="shared" si="4"/>
        <v>0</v>
      </c>
      <c r="BF97" s="219">
        <f t="shared" si="5"/>
        <v>0</v>
      </c>
      <c r="BG97" s="219">
        <f t="shared" si="6"/>
        <v>0</v>
      </c>
      <c r="BH97" s="219">
        <f t="shared" si="7"/>
        <v>0</v>
      </c>
      <c r="BI97" s="219">
        <f t="shared" si="8"/>
        <v>0</v>
      </c>
      <c r="BJ97" s="25" t="s">
        <v>45</v>
      </c>
      <c r="BK97" s="219">
        <f t="shared" si="9"/>
        <v>0</v>
      </c>
      <c r="BL97" s="25" t="s">
        <v>738</v>
      </c>
      <c r="BM97" s="25" t="s">
        <v>128</v>
      </c>
    </row>
    <row r="98" spans="2:65" s="1" customFormat="1" ht="22.5" customHeight="1">
      <c r="B98" s="43"/>
      <c r="C98" s="208" t="s">
        <v>100</v>
      </c>
      <c r="D98" s="208" t="s">
        <v>252</v>
      </c>
      <c r="E98" s="209" t="s">
        <v>1791</v>
      </c>
      <c r="F98" s="210" t="s">
        <v>1792</v>
      </c>
      <c r="G98" s="211" t="s">
        <v>472</v>
      </c>
      <c r="H98" s="212">
        <v>2</v>
      </c>
      <c r="I98" s="213"/>
      <c r="J98" s="214">
        <f t="shared" si="0"/>
        <v>0</v>
      </c>
      <c r="K98" s="210" t="s">
        <v>277</v>
      </c>
      <c r="L98" s="63"/>
      <c r="M98" s="215" t="s">
        <v>81</v>
      </c>
      <c r="N98" s="216" t="s">
        <v>53</v>
      </c>
      <c r="O98" s="44"/>
      <c r="P98" s="217">
        <f t="shared" si="1"/>
        <v>0</v>
      </c>
      <c r="Q98" s="217">
        <v>0</v>
      </c>
      <c r="R98" s="217">
        <f t="shared" si="2"/>
        <v>0</v>
      </c>
      <c r="S98" s="217">
        <v>0</v>
      </c>
      <c r="T98" s="218">
        <f t="shared" si="3"/>
        <v>0</v>
      </c>
      <c r="AR98" s="25" t="s">
        <v>738</v>
      </c>
      <c r="AT98" s="25" t="s">
        <v>252</v>
      </c>
      <c r="AU98" s="25" t="s">
        <v>92</v>
      </c>
      <c r="AY98" s="25" t="s">
        <v>250</v>
      </c>
      <c r="BE98" s="219">
        <f t="shared" si="4"/>
        <v>0</v>
      </c>
      <c r="BF98" s="219">
        <f t="shared" si="5"/>
        <v>0</v>
      </c>
      <c r="BG98" s="219">
        <f t="shared" si="6"/>
        <v>0</v>
      </c>
      <c r="BH98" s="219">
        <f t="shared" si="7"/>
        <v>0</v>
      </c>
      <c r="BI98" s="219">
        <f t="shared" si="8"/>
        <v>0</v>
      </c>
      <c r="BJ98" s="25" t="s">
        <v>45</v>
      </c>
      <c r="BK98" s="219">
        <f t="shared" si="9"/>
        <v>0</v>
      </c>
      <c r="BL98" s="25" t="s">
        <v>738</v>
      </c>
      <c r="BM98" s="25" t="s">
        <v>193</v>
      </c>
    </row>
    <row r="99" spans="2:65" s="1" customFormat="1" ht="22.5" customHeight="1">
      <c r="B99" s="43"/>
      <c r="C99" s="272" t="s">
        <v>128</v>
      </c>
      <c r="D99" s="272" t="s">
        <v>519</v>
      </c>
      <c r="E99" s="273" t="s">
        <v>1793</v>
      </c>
      <c r="F99" s="274" t="s">
        <v>1794</v>
      </c>
      <c r="G99" s="275" t="s">
        <v>472</v>
      </c>
      <c r="H99" s="276">
        <v>2</v>
      </c>
      <c r="I99" s="277"/>
      <c r="J99" s="278">
        <f t="shared" si="0"/>
        <v>0</v>
      </c>
      <c r="K99" s="274" t="s">
        <v>277</v>
      </c>
      <c r="L99" s="279"/>
      <c r="M99" s="280" t="s">
        <v>81</v>
      </c>
      <c r="N99" s="281" t="s">
        <v>53</v>
      </c>
      <c r="O99" s="44"/>
      <c r="P99" s="217">
        <f t="shared" si="1"/>
        <v>0</v>
      </c>
      <c r="Q99" s="217">
        <v>1.2E-4</v>
      </c>
      <c r="R99" s="217">
        <f t="shared" si="2"/>
        <v>2.4000000000000001E-4</v>
      </c>
      <c r="S99" s="217">
        <v>0</v>
      </c>
      <c r="T99" s="218">
        <f t="shared" si="3"/>
        <v>0</v>
      </c>
      <c r="AR99" s="25" t="s">
        <v>1790</v>
      </c>
      <c r="AT99" s="25" t="s">
        <v>519</v>
      </c>
      <c r="AU99" s="25" t="s">
        <v>92</v>
      </c>
      <c r="AY99" s="25" t="s">
        <v>250</v>
      </c>
      <c r="BE99" s="219">
        <f t="shared" si="4"/>
        <v>0</v>
      </c>
      <c r="BF99" s="219">
        <f t="shared" si="5"/>
        <v>0</v>
      </c>
      <c r="BG99" s="219">
        <f t="shared" si="6"/>
        <v>0</v>
      </c>
      <c r="BH99" s="219">
        <f t="shared" si="7"/>
        <v>0</v>
      </c>
      <c r="BI99" s="219">
        <f t="shared" si="8"/>
        <v>0</v>
      </c>
      <c r="BJ99" s="25" t="s">
        <v>45</v>
      </c>
      <c r="BK99" s="219">
        <f t="shared" si="9"/>
        <v>0</v>
      </c>
      <c r="BL99" s="25" t="s">
        <v>738</v>
      </c>
      <c r="BM99" s="25" t="s">
        <v>340</v>
      </c>
    </row>
    <row r="100" spans="2:65" s="1" customFormat="1" ht="22.5" customHeight="1">
      <c r="B100" s="43"/>
      <c r="C100" s="208" t="s">
        <v>304</v>
      </c>
      <c r="D100" s="208" t="s">
        <v>252</v>
      </c>
      <c r="E100" s="209" t="s">
        <v>1795</v>
      </c>
      <c r="F100" s="210" t="s">
        <v>1796</v>
      </c>
      <c r="G100" s="211" t="s">
        <v>472</v>
      </c>
      <c r="H100" s="212">
        <v>1</v>
      </c>
      <c r="I100" s="213"/>
      <c r="J100" s="214">
        <f t="shared" si="0"/>
        <v>0</v>
      </c>
      <c r="K100" s="210" t="s">
        <v>277</v>
      </c>
      <c r="L100" s="63"/>
      <c r="M100" s="215" t="s">
        <v>81</v>
      </c>
      <c r="N100" s="216" t="s">
        <v>53</v>
      </c>
      <c r="O100" s="44"/>
      <c r="P100" s="217">
        <f t="shared" si="1"/>
        <v>0</v>
      </c>
      <c r="Q100" s="217">
        <v>0</v>
      </c>
      <c r="R100" s="217">
        <f t="shared" si="2"/>
        <v>0</v>
      </c>
      <c r="S100" s="217">
        <v>0</v>
      </c>
      <c r="T100" s="218">
        <f t="shared" si="3"/>
        <v>0</v>
      </c>
      <c r="AR100" s="25" t="s">
        <v>738</v>
      </c>
      <c r="AT100" s="25" t="s">
        <v>252</v>
      </c>
      <c r="AU100" s="25" t="s">
        <v>92</v>
      </c>
      <c r="AY100" s="25" t="s">
        <v>250</v>
      </c>
      <c r="BE100" s="219">
        <f t="shared" si="4"/>
        <v>0</v>
      </c>
      <c r="BF100" s="219">
        <f t="shared" si="5"/>
        <v>0</v>
      </c>
      <c r="BG100" s="219">
        <f t="shared" si="6"/>
        <v>0</v>
      </c>
      <c r="BH100" s="219">
        <f t="shared" si="7"/>
        <v>0</v>
      </c>
      <c r="BI100" s="219">
        <f t="shared" si="8"/>
        <v>0</v>
      </c>
      <c r="BJ100" s="25" t="s">
        <v>45</v>
      </c>
      <c r="BK100" s="219">
        <f t="shared" si="9"/>
        <v>0</v>
      </c>
      <c r="BL100" s="25" t="s">
        <v>738</v>
      </c>
      <c r="BM100" s="25" t="s">
        <v>352</v>
      </c>
    </row>
    <row r="101" spans="2:65" s="1" customFormat="1" ht="22.5" customHeight="1">
      <c r="B101" s="43"/>
      <c r="C101" s="272" t="s">
        <v>193</v>
      </c>
      <c r="D101" s="272" t="s">
        <v>519</v>
      </c>
      <c r="E101" s="273" t="s">
        <v>1797</v>
      </c>
      <c r="F101" s="274" t="s">
        <v>1798</v>
      </c>
      <c r="G101" s="275" t="s">
        <v>472</v>
      </c>
      <c r="H101" s="276">
        <v>1</v>
      </c>
      <c r="I101" s="277"/>
      <c r="J101" s="278">
        <f t="shared" si="0"/>
        <v>0</v>
      </c>
      <c r="K101" s="274" t="s">
        <v>81</v>
      </c>
      <c r="L101" s="279"/>
      <c r="M101" s="280" t="s">
        <v>81</v>
      </c>
      <c r="N101" s="281" t="s">
        <v>53</v>
      </c>
      <c r="O101" s="44"/>
      <c r="P101" s="217">
        <f t="shared" si="1"/>
        <v>0</v>
      </c>
      <c r="Q101" s="217">
        <v>0.115</v>
      </c>
      <c r="R101" s="217">
        <f t="shared" si="2"/>
        <v>0.115</v>
      </c>
      <c r="S101" s="217">
        <v>0</v>
      </c>
      <c r="T101" s="218">
        <f t="shared" si="3"/>
        <v>0</v>
      </c>
      <c r="AR101" s="25" t="s">
        <v>1790</v>
      </c>
      <c r="AT101" s="25" t="s">
        <v>519</v>
      </c>
      <c r="AU101" s="25" t="s">
        <v>92</v>
      </c>
      <c r="AY101" s="25" t="s">
        <v>250</v>
      </c>
      <c r="BE101" s="219">
        <f t="shared" si="4"/>
        <v>0</v>
      </c>
      <c r="BF101" s="219">
        <f t="shared" si="5"/>
        <v>0</v>
      </c>
      <c r="BG101" s="219">
        <f t="shared" si="6"/>
        <v>0</v>
      </c>
      <c r="BH101" s="219">
        <f t="shared" si="7"/>
        <v>0</v>
      </c>
      <c r="BI101" s="219">
        <f t="shared" si="8"/>
        <v>0</v>
      </c>
      <c r="BJ101" s="25" t="s">
        <v>45</v>
      </c>
      <c r="BK101" s="219">
        <f t="shared" si="9"/>
        <v>0</v>
      </c>
      <c r="BL101" s="25" t="s">
        <v>738</v>
      </c>
      <c r="BM101" s="25" t="s">
        <v>369</v>
      </c>
    </row>
    <row r="102" spans="2:65" s="1" customFormat="1" ht="22.5" customHeight="1">
      <c r="B102" s="43"/>
      <c r="C102" s="208" t="s">
        <v>327</v>
      </c>
      <c r="D102" s="208" t="s">
        <v>252</v>
      </c>
      <c r="E102" s="209" t="s">
        <v>1799</v>
      </c>
      <c r="F102" s="210" t="s">
        <v>1800</v>
      </c>
      <c r="G102" s="211" t="s">
        <v>472</v>
      </c>
      <c r="H102" s="212">
        <v>1</v>
      </c>
      <c r="I102" s="213"/>
      <c r="J102" s="214">
        <f t="shared" si="0"/>
        <v>0</v>
      </c>
      <c r="K102" s="210" t="s">
        <v>277</v>
      </c>
      <c r="L102" s="63"/>
      <c r="M102" s="215" t="s">
        <v>81</v>
      </c>
      <c r="N102" s="216" t="s">
        <v>53</v>
      </c>
      <c r="O102" s="44"/>
      <c r="P102" s="217">
        <f t="shared" si="1"/>
        <v>0</v>
      </c>
      <c r="Q102" s="217">
        <v>0</v>
      </c>
      <c r="R102" s="217">
        <f t="shared" si="2"/>
        <v>0</v>
      </c>
      <c r="S102" s="217">
        <v>0</v>
      </c>
      <c r="T102" s="218">
        <f t="shared" si="3"/>
        <v>0</v>
      </c>
      <c r="AR102" s="25" t="s">
        <v>738</v>
      </c>
      <c r="AT102" s="25" t="s">
        <v>252</v>
      </c>
      <c r="AU102" s="25" t="s">
        <v>92</v>
      </c>
      <c r="AY102" s="25" t="s">
        <v>250</v>
      </c>
      <c r="BE102" s="219">
        <f t="shared" si="4"/>
        <v>0</v>
      </c>
      <c r="BF102" s="219">
        <f t="shared" si="5"/>
        <v>0</v>
      </c>
      <c r="BG102" s="219">
        <f t="shared" si="6"/>
        <v>0</v>
      </c>
      <c r="BH102" s="219">
        <f t="shared" si="7"/>
        <v>0</v>
      </c>
      <c r="BI102" s="219">
        <f t="shared" si="8"/>
        <v>0</v>
      </c>
      <c r="BJ102" s="25" t="s">
        <v>45</v>
      </c>
      <c r="BK102" s="219">
        <f t="shared" si="9"/>
        <v>0</v>
      </c>
      <c r="BL102" s="25" t="s">
        <v>738</v>
      </c>
      <c r="BM102" s="25" t="s">
        <v>381</v>
      </c>
    </row>
    <row r="103" spans="2:65" s="1" customFormat="1" ht="22.5" customHeight="1">
      <c r="B103" s="43"/>
      <c r="C103" s="272" t="s">
        <v>340</v>
      </c>
      <c r="D103" s="272" t="s">
        <v>519</v>
      </c>
      <c r="E103" s="273" t="s">
        <v>1801</v>
      </c>
      <c r="F103" s="274" t="s">
        <v>1802</v>
      </c>
      <c r="G103" s="275" t="s">
        <v>472</v>
      </c>
      <c r="H103" s="276">
        <v>1</v>
      </c>
      <c r="I103" s="277"/>
      <c r="J103" s="278">
        <f t="shared" si="0"/>
        <v>0</v>
      </c>
      <c r="K103" s="274" t="s">
        <v>81</v>
      </c>
      <c r="L103" s="279"/>
      <c r="M103" s="280" t="s">
        <v>81</v>
      </c>
      <c r="N103" s="281" t="s">
        <v>53</v>
      </c>
      <c r="O103" s="44"/>
      <c r="P103" s="217">
        <f t="shared" si="1"/>
        <v>0</v>
      </c>
      <c r="Q103" s="217">
        <v>5.0000000000000001E-4</v>
      </c>
      <c r="R103" s="217">
        <f t="shared" si="2"/>
        <v>5.0000000000000001E-4</v>
      </c>
      <c r="S103" s="217">
        <v>0</v>
      </c>
      <c r="T103" s="218">
        <f t="shared" si="3"/>
        <v>0</v>
      </c>
      <c r="AR103" s="25" t="s">
        <v>1790</v>
      </c>
      <c r="AT103" s="25" t="s">
        <v>519</v>
      </c>
      <c r="AU103" s="25" t="s">
        <v>92</v>
      </c>
      <c r="AY103" s="25" t="s">
        <v>250</v>
      </c>
      <c r="BE103" s="219">
        <f t="shared" si="4"/>
        <v>0</v>
      </c>
      <c r="BF103" s="219">
        <f t="shared" si="5"/>
        <v>0</v>
      </c>
      <c r="BG103" s="219">
        <f t="shared" si="6"/>
        <v>0</v>
      </c>
      <c r="BH103" s="219">
        <f t="shared" si="7"/>
        <v>0</v>
      </c>
      <c r="BI103" s="219">
        <f t="shared" si="8"/>
        <v>0</v>
      </c>
      <c r="BJ103" s="25" t="s">
        <v>45</v>
      </c>
      <c r="BK103" s="219">
        <f t="shared" si="9"/>
        <v>0</v>
      </c>
      <c r="BL103" s="25" t="s">
        <v>738</v>
      </c>
      <c r="BM103" s="25" t="s">
        <v>406</v>
      </c>
    </row>
    <row r="104" spans="2:65" s="1" customFormat="1" ht="22.5" customHeight="1">
      <c r="B104" s="43"/>
      <c r="C104" s="208" t="s">
        <v>215</v>
      </c>
      <c r="D104" s="208" t="s">
        <v>252</v>
      </c>
      <c r="E104" s="209" t="s">
        <v>1803</v>
      </c>
      <c r="F104" s="210" t="s">
        <v>1804</v>
      </c>
      <c r="G104" s="211" t="s">
        <v>472</v>
      </c>
      <c r="H104" s="212">
        <v>1</v>
      </c>
      <c r="I104" s="213"/>
      <c r="J104" s="214">
        <f t="shared" si="0"/>
        <v>0</v>
      </c>
      <c r="K104" s="210" t="s">
        <v>277</v>
      </c>
      <c r="L104" s="63"/>
      <c r="M104" s="215" t="s">
        <v>81</v>
      </c>
      <c r="N104" s="216" t="s">
        <v>53</v>
      </c>
      <c r="O104" s="44"/>
      <c r="P104" s="217">
        <f t="shared" si="1"/>
        <v>0</v>
      </c>
      <c r="Q104" s="217">
        <v>0</v>
      </c>
      <c r="R104" s="217">
        <f t="shared" si="2"/>
        <v>0</v>
      </c>
      <c r="S104" s="217">
        <v>0</v>
      </c>
      <c r="T104" s="218">
        <f t="shared" si="3"/>
        <v>0</v>
      </c>
      <c r="AR104" s="25" t="s">
        <v>738</v>
      </c>
      <c r="AT104" s="25" t="s">
        <v>252</v>
      </c>
      <c r="AU104" s="25" t="s">
        <v>92</v>
      </c>
      <c r="AY104" s="25" t="s">
        <v>250</v>
      </c>
      <c r="BE104" s="219">
        <f t="shared" si="4"/>
        <v>0</v>
      </c>
      <c r="BF104" s="219">
        <f t="shared" si="5"/>
        <v>0</v>
      </c>
      <c r="BG104" s="219">
        <f t="shared" si="6"/>
        <v>0</v>
      </c>
      <c r="BH104" s="219">
        <f t="shared" si="7"/>
        <v>0</v>
      </c>
      <c r="BI104" s="219">
        <f t="shared" si="8"/>
        <v>0</v>
      </c>
      <c r="BJ104" s="25" t="s">
        <v>45</v>
      </c>
      <c r="BK104" s="219">
        <f t="shared" si="9"/>
        <v>0</v>
      </c>
      <c r="BL104" s="25" t="s">
        <v>738</v>
      </c>
      <c r="BM104" s="25" t="s">
        <v>386</v>
      </c>
    </row>
    <row r="105" spans="2:65" s="1" customFormat="1" ht="22.5" customHeight="1">
      <c r="B105" s="43"/>
      <c r="C105" s="272" t="s">
        <v>352</v>
      </c>
      <c r="D105" s="272" t="s">
        <v>519</v>
      </c>
      <c r="E105" s="273" t="s">
        <v>1805</v>
      </c>
      <c r="F105" s="274" t="s">
        <v>1806</v>
      </c>
      <c r="G105" s="275" t="s">
        <v>472</v>
      </c>
      <c r="H105" s="276">
        <v>1</v>
      </c>
      <c r="I105" s="277"/>
      <c r="J105" s="278">
        <f t="shared" si="0"/>
        <v>0</v>
      </c>
      <c r="K105" s="274" t="s">
        <v>81</v>
      </c>
      <c r="L105" s="279"/>
      <c r="M105" s="280" t="s">
        <v>81</v>
      </c>
      <c r="N105" s="281" t="s">
        <v>53</v>
      </c>
      <c r="O105" s="44"/>
      <c r="P105" s="217">
        <f t="shared" si="1"/>
        <v>0</v>
      </c>
      <c r="Q105" s="217">
        <v>7.4999999999999997E-3</v>
      </c>
      <c r="R105" s="217">
        <f t="shared" si="2"/>
        <v>7.4999999999999997E-3</v>
      </c>
      <c r="S105" s="217">
        <v>0</v>
      </c>
      <c r="T105" s="218">
        <f t="shared" si="3"/>
        <v>0</v>
      </c>
      <c r="AR105" s="25" t="s">
        <v>1790</v>
      </c>
      <c r="AT105" s="25" t="s">
        <v>519</v>
      </c>
      <c r="AU105" s="25" t="s">
        <v>92</v>
      </c>
      <c r="AY105" s="25" t="s">
        <v>250</v>
      </c>
      <c r="BE105" s="219">
        <f t="shared" si="4"/>
        <v>0</v>
      </c>
      <c r="BF105" s="219">
        <f t="shared" si="5"/>
        <v>0</v>
      </c>
      <c r="BG105" s="219">
        <f t="shared" si="6"/>
        <v>0</v>
      </c>
      <c r="BH105" s="219">
        <f t="shared" si="7"/>
        <v>0</v>
      </c>
      <c r="BI105" s="219">
        <f t="shared" si="8"/>
        <v>0</v>
      </c>
      <c r="BJ105" s="25" t="s">
        <v>45</v>
      </c>
      <c r="BK105" s="219">
        <f t="shared" si="9"/>
        <v>0</v>
      </c>
      <c r="BL105" s="25" t="s">
        <v>738</v>
      </c>
      <c r="BM105" s="25" t="s">
        <v>426</v>
      </c>
    </row>
    <row r="106" spans="2:65" s="1" customFormat="1" ht="22.5" customHeight="1">
      <c r="B106" s="43"/>
      <c r="C106" s="208" t="s">
        <v>358</v>
      </c>
      <c r="D106" s="208" t="s">
        <v>252</v>
      </c>
      <c r="E106" s="209" t="s">
        <v>1807</v>
      </c>
      <c r="F106" s="210" t="s">
        <v>1808</v>
      </c>
      <c r="G106" s="211" t="s">
        <v>472</v>
      </c>
      <c r="H106" s="212">
        <v>1</v>
      </c>
      <c r="I106" s="213"/>
      <c r="J106" s="214">
        <f t="shared" si="0"/>
        <v>0</v>
      </c>
      <c r="K106" s="210" t="s">
        <v>277</v>
      </c>
      <c r="L106" s="63"/>
      <c r="M106" s="215" t="s">
        <v>81</v>
      </c>
      <c r="N106" s="216" t="s">
        <v>53</v>
      </c>
      <c r="O106" s="44"/>
      <c r="P106" s="217">
        <f t="shared" si="1"/>
        <v>0</v>
      </c>
      <c r="Q106" s="217">
        <v>0</v>
      </c>
      <c r="R106" s="217">
        <f t="shared" si="2"/>
        <v>0</v>
      </c>
      <c r="S106" s="217">
        <v>0</v>
      </c>
      <c r="T106" s="218">
        <f t="shared" si="3"/>
        <v>0</v>
      </c>
      <c r="AR106" s="25" t="s">
        <v>738</v>
      </c>
      <c r="AT106" s="25" t="s">
        <v>252</v>
      </c>
      <c r="AU106" s="25" t="s">
        <v>92</v>
      </c>
      <c r="AY106" s="25" t="s">
        <v>250</v>
      </c>
      <c r="BE106" s="219">
        <f t="shared" si="4"/>
        <v>0</v>
      </c>
      <c r="BF106" s="219">
        <f t="shared" si="5"/>
        <v>0</v>
      </c>
      <c r="BG106" s="219">
        <f t="shared" si="6"/>
        <v>0</v>
      </c>
      <c r="BH106" s="219">
        <f t="shared" si="7"/>
        <v>0</v>
      </c>
      <c r="BI106" s="219">
        <f t="shared" si="8"/>
        <v>0</v>
      </c>
      <c r="BJ106" s="25" t="s">
        <v>45</v>
      </c>
      <c r="BK106" s="219">
        <f t="shared" si="9"/>
        <v>0</v>
      </c>
      <c r="BL106" s="25" t="s">
        <v>738</v>
      </c>
      <c r="BM106" s="25" t="s">
        <v>436</v>
      </c>
    </row>
    <row r="107" spans="2:65" s="1" customFormat="1" ht="22.5" customHeight="1">
      <c r="B107" s="43"/>
      <c r="C107" s="272" t="s">
        <v>369</v>
      </c>
      <c r="D107" s="272" t="s">
        <v>519</v>
      </c>
      <c r="E107" s="273" t="s">
        <v>1809</v>
      </c>
      <c r="F107" s="274" t="s">
        <v>1810</v>
      </c>
      <c r="G107" s="275" t="s">
        <v>472</v>
      </c>
      <c r="H107" s="276">
        <v>1</v>
      </c>
      <c r="I107" s="277"/>
      <c r="J107" s="278">
        <f t="shared" si="0"/>
        <v>0</v>
      </c>
      <c r="K107" s="274" t="s">
        <v>81</v>
      </c>
      <c r="L107" s="279"/>
      <c r="M107" s="280" t="s">
        <v>81</v>
      </c>
      <c r="N107" s="281" t="s">
        <v>53</v>
      </c>
      <c r="O107" s="44"/>
      <c r="P107" s="217">
        <f t="shared" si="1"/>
        <v>0</v>
      </c>
      <c r="Q107" s="217">
        <v>9.3000000000000005E-4</v>
      </c>
      <c r="R107" s="217">
        <f t="shared" si="2"/>
        <v>9.3000000000000005E-4</v>
      </c>
      <c r="S107" s="217">
        <v>0</v>
      </c>
      <c r="T107" s="218">
        <f t="shared" si="3"/>
        <v>0</v>
      </c>
      <c r="AR107" s="25" t="s">
        <v>1790</v>
      </c>
      <c r="AT107" s="25" t="s">
        <v>519</v>
      </c>
      <c r="AU107" s="25" t="s">
        <v>92</v>
      </c>
      <c r="AY107" s="25" t="s">
        <v>250</v>
      </c>
      <c r="BE107" s="219">
        <f t="shared" si="4"/>
        <v>0</v>
      </c>
      <c r="BF107" s="219">
        <f t="shared" si="5"/>
        <v>0</v>
      </c>
      <c r="BG107" s="219">
        <f t="shared" si="6"/>
        <v>0</v>
      </c>
      <c r="BH107" s="219">
        <f t="shared" si="7"/>
        <v>0</v>
      </c>
      <c r="BI107" s="219">
        <f t="shared" si="8"/>
        <v>0</v>
      </c>
      <c r="BJ107" s="25" t="s">
        <v>45</v>
      </c>
      <c r="BK107" s="219">
        <f t="shared" si="9"/>
        <v>0</v>
      </c>
      <c r="BL107" s="25" t="s">
        <v>738</v>
      </c>
      <c r="BM107" s="25" t="s">
        <v>453</v>
      </c>
    </row>
    <row r="108" spans="2:65" s="1" customFormat="1" ht="22.5" customHeight="1">
      <c r="B108" s="43"/>
      <c r="C108" s="208" t="s">
        <v>374</v>
      </c>
      <c r="D108" s="208" t="s">
        <v>252</v>
      </c>
      <c r="E108" s="209" t="s">
        <v>1811</v>
      </c>
      <c r="F108" s="210" t="s">
        <v>1812</v>
      </c>
      <c r="G108" s="211" t="s">
        <v>472</v>
      </c>
      <c r="H108" s="212">
        <v>1</v>
      </c>
      <c r="I108" s="213"/>
      <c r="J108" s="214">
        <f t="shared" si="0"/>
        <v>0</v>
      </c>
      <c r="K108" s="210" t="s">
        <v>277</v>
      </c>
      <c r="L108" s="63"/>
      <c r="M108" s="215" t="s">
        <v>81</v>
      </c>
      <c r="N108" s="216" t="s">
        <v>53</v>
      </c>
      <c r="O108" s="44"/>
      <c r="P108" s="217">
        <f t="shared" si="1"/>
        <v>0</v>
      </c>
      <c r="Q108" s="217">
        <v>0</v>
      </c>
      <c r="R108" s="217">
        <f t="shared" si="2"/>
        <v>0</v>
      </c>
      <c r="S108" s="217">
        <v>0</v>
      </c>
      <c r="T108" s="218">
        <f t="shared" si="3"/>
        <v>0</v>
      </c>
      <c r="AR108" s="25" t="s">
        <v>738</v>
      </c>
      <c r="AT108" s="25" t="s">
        <v>252</v>
      </c>
      <c r="AU108" s="25" t="s">
        <v>92</v>
      </c>
      <c r="AY108" s="25" t="s">
        <v>250</v>
      </c>
      <c r="BE108" s="219">
        <f t="shared" si="4"/>
        <v>0</v>
      </c>
      <c r="BF108" s="219">
        <f t="shared" si="5"/>
        <v>0</v>
      </c>
      <c r="BG108" s="219">
        <f t="shared" si="6"/>
        <v>0</v>
      </c>
      <c r="BH108" s="219">
        <f t="shared" si="7"/>
        <v>0</v>
      </c>
      <c r="BI108" s="219">
        <f t="shared" si="8"/>
        <v>0</v>
      </c>
      <c r="BJ108" s="25" t="s">
        <v>45</v>
      </c>
      <c r="BK108" s="219">
        <f t="shared" si="9"/>
        <v>0</v>
      </c>
      <c r="BL108" s="25" t="s">
        <v>738</v>
      </c>
      <c r="BM108" s="25" t="s">
        <v>469</v>
      </c>
    </row>
    <row r="109" spans="2:65" s="1" customFormat="1" ht="22.5" customHeight="1">
      <c r="B109" s="43"/>
      <c r="C109" s="272" t="s">
        <v>381</v>
      </c>
      <c r="D109" s="272" t="s">
        <v>519</v>
      </c>
      <c r="E109" s="273" t="s">
        <v>1813</v>
      </c>
      <c r="F109" s="274" t="s">
        <v>1814</v>
      </c>
      <c r="G109" s="275" t="s">
        <v>472</v>
      </c>
      <c r="H109" s="276">
        <v>1</v>
      </c>
      <c r="I109" s="277"/>
      <c r="J109" s="278">
        <f t="shared" si="0"/>
        <v>0</v>
      </c>
      <c r="K109" s="274" t="s">
        <v>81</v>
      </c>
      <c r="L109" s="279"/>
      <c r="M109" s="280" t="s">
        <v>81</v>
      </c>
      <c r="N109" s="281" t="s">
        <v>53</v>
      </c>
      <c r="O109" s="44"/>
      <c r="P109" s="217">
        <f t="shared" si="1"/>
        <v>0</v>
      </c>
      <c r="Q109" s="217">
        <v>7.4999999999999997E-3</v>
      </c>
      <c r="R109" s="217">
        <f t="shared" si="2"/>
        <v>7.4999999999999997E-3</v>
      </c>
      <c r="S109" s="217">
        <v>0</v>
      </c>
      <c r="T109" s="218">
        <f t="shared" si="3"/>
        <v>0</v>
      </c>
      <c r="AR109" s="25" t="s">
        <v>1790</v>
      </c>
      <c r="AT109" s="25" t="s">
        <v>519</v>
      </c>
      <c r="AU109" s="25" t="s">
        <v>92</v>
      </c>
      <c r="AY109" s="25" t="s">
        <v>250</v>
      </c>
      <c r="BE109" s="219">
        <f t="shared" si="4"/>
        <v>0</v>
      </c>
      <c r="BF109" s="219">
        <f t="shared" si="5"/>
        <v>0</v>
      </c>
      <c r="BG109" s="219">
        <f t="shared" si="6"/>
        <v>0</v>
      </c>
      <c r="BH109" s="219">
        <f t="shared" si="7"/>
        <v>0</v>
      </c>
      <c r="BI109" s="219">
        <f t="shared" si="8"/>
        <v>0</v>
      </c>
      <c r="BJ109" s="25" t="s">
        <v>45</v>
      </c>
      <c r="BK109" s="219">
        <f t="shared" si="9"/>
        <v>0</v>
      </c>
      <c r="BL109" s="25" t="s">
        <v>738</v>
      </c>
      <c r="BM109" s="25" t="s">
        <v>483</v>
      </c>
    </row>
    <row r="110" spans="2:65" s="1" customFormat="1" ht="31.5" customHeight="1">
      <c r="B110" s="43"/>
      <c r="C110" s="208" t="s">
        <v>10</v>
      </c>
      <c r="D110" s="208" t="s">
        <v>252</v>
      </c>
      <c r="E110" s="209" t="s">
        <v>1815</v>
      </c>
      <c r="F110" s="210" t="s">
        <v>1816</v>
      </c>
      <c r="G110" s="211" t="s">
        <v>602</v>
      </c>
      <c r="H110" s="212">
        <v>45</v>
      </c>
      <c r="I110" s="213"/>
      <c r="J110" s="214">
        <f t="shared" si="0"/>
        <v>0</v>
      </c>
      <c r="K110" s="210" t="s">
        <v>277</v>
      </c>
      <c r="L110" s="63"/>
      <c r="M110" s="215" t="s">
        <v>81</v>
      </c>
      <c r="N110" s="216" t="s">
        <v>53</v>
      </c>
      <c r="O110" s="44"/>
      <c r="P110" s="217">
        <f t="shared" si="1"/>
        <v>0</v>
      </c>
      <c r="Q110" s="217">
        <v>0</v>
      </c>
      <c r="R110" s="217">
        <f t="shared" si="2"/>
        <v>0</v>
      </c>
      <c r="S110" s="217">
        <v>0</v>
      </c>
      <c r="T110" s="218">
        <f t="shared" si="3"/>
        <v>0</v>
      </c>
      <c r="AR110" s="25" t="s">
        <v>738</v>
      </c>
      <c r="AT110" s="25" t="s">
        <v>252</v>
      </c>
      <c r="AU110" s="25" t="s">
        <v>92</v>
      </c>
      <c r="AY110" s="25" t="s">
        <v>250</v>
      </c>
      <c r="BE110" s="219">
        <f t="shared" si="4"/>
        <v>0</v>
      </c>
      <c r="BF110" s="219">
        <f t="shared" si="5"/>
        <v>0</v>
      </c>
      <c r="BG110" s="219">
        <f t="shared" si="6"/>
        <v>0</v>
      </c>
      <c r="BH110" s="219">
        <f t="shared" si="7"/>
        <v>0</v>
      </c>
      <c r="BI110" s="219">
        <f t="shared" si="8"/>
        <v>0</v>
      </c>
      <c r="BJ110" s="25" t="s">
        <v>45</v>
      </c>
      <c r="BK110" s="219">
        <f t="shared" si="9"/>
        <v>0</v>
      </c>
      <c r="BL110" s="25" t="s">
        <v>738</v>
      </c>
      <c r="BM110" s="25" t="s">
        <v>498</v>
      </c>
    </row>
    <row r="111" spans="2:65" s="1" customFormat="1" ht="22.5" customHeight="1">
      <c r="B111" s="43"/>
      <c r="C111" s="272" t="s">
        <v>406</v>
      </c>
      <c r="D111" s="272" t="s">
        <v>519</v>
      </c>
      <c r="E111" s="273" t="s">
        <v>1817</v>
      </c>
      <c r="F111" s="274" t="s">
        <v>1818</v>
      </c>
      <c r="G111" s="275" t="s">
        <v>522</v>
      </c>
      <c r="H111" s="276">
        <v>45</v>
      </c>
      <c r="I111" s="277"/>
      <c r="J111" s="278">
        <f t="shared" si="0"/>
        <v>0</v>
      </c>
      <c r="K111" s="274" t="s">
        <v>277</v>
      </c>
      <c r="L111" s="279"/>
      <c r="M111" s="280" t="s">
        <v>81</v>
      </c>
      <c r="N111" s="281" t="s">
        <v>53</v>
      </c>
      <c r="O111" s="44"/>
      <c r="P111" s="217">
        <f t="shared" si="1"/>
        <v>0</v>
      </c>
      <c r="Q111" s="217">
        <v>1E-3</v>
      </c>
      <c r="R111" s="217">
        <f t="shared" si="2"/>
        <v>4.4999999999999998E-2</v>
      </c>
      <c r="S111" s="217">
        <v>0</v>
      </c>
      <c r="T111" s="218">
        <f t="shared" si="3"/>
        <v>0</v>
      </c>
      <c r="AR111" s="25" t="s">
        <v>1790</v>
      </c>
      <c r="AT111" s="25" t="s">
        <v>519</v>
      </c>
      <c r="AU111" s="25" t="s">
        <v>92</v>
      </c>
      <c r="AY111" s="25" t="s">
        <v>250</v>
      </c>
      <c r="BE111" s="219">
        <f t="shared" si="4"/>
        <v>0</v>
      </c>
      <c r="BF111" s="219">
        <f t="shared" si="5"/>
        <v>0</v>
      </c>
      <c r="BG111" s="219">
        <f t="shared" si="6"/>
        <v>0</v>
      </c>
      <c r="BH111" s="219">
        <f t="shared" si="7"/>
        <v>0</v>
      </c>
      <c r="BI111" s="219">
        <f t="shared" si="8"/>
        <v>0</v>
      </c>
      <c r="BJ111" s="25" t="s">
        <v>45</v>
      </c>
      <c r="BK111" s="219">
        <f t="shared" si="9"/>
        <v>0</v>
      </c>
      <c r="BL111" s="25" t="s">
        <v>738</v>
      </c>
      <c r="BM111" s="25" t="s">
        <v>518</v>
      </c>
    </row>
    <row r="112" spans="2:65" s="1" customFormat="1" ht="31.5" customHeight="1">
      <c r="B112" s="43"/>
      <c r="C112" s="208" t="s">
        <v>411</v>
      </c>
      <c r="D112" s="208" t="s">
        <v>252</v>
      </c>
      <c r="E112" s="209" t="s">
        <v>1819</v>
      </c>
      <c r="F112" s="210" t="s">
        <v>1820</v>
      </c>
      <c r="G112" s="211" t="s">
        <v>602</v>
      </c>
      <c r="H112" s="212">
        <v>2</v>
      </c>
      <c r="I112" s="213"/>
      <c r="J112" s="214">
        <f t="shared" si="0"/>
        <v>0</v>
      </c>
      <c r="K112" s="210" t="s">
        <v>277</v>
      </c>
      <c r="L112" s="63"/>
      <c r="M112" s="215" t="s">
        <v>81</v>
      </c>
      <c r="N112" s="216" t="s">
        <v>53</v>
      </c>
      <c r="O112" s="44"/>
      <c r="P112" s="217">
        <f t="shared" si="1"/>
        <v>0</v>
      </c>
      <c r="Q112" s="217">
        <v>0</v>
      </c>
      <c r="R112" s="217">
        <f t="shared" si="2"/>
        <v>0</v>
      </c>
      <c r="S112" s="217">
        <v>0</v>
      </c>
      <c r="T112" s="218">
        <f t="shared" si="3"/>
        <v>0</v>
      </c>
      <c r="AR112" s="25" t="s">
        <v>738</v>
      </c>
      <c r="AT112" s="25" t="s">
        <v>252</v>
      </c>
      <c r="AU112" s="25" t="s">
        <v>92</v>
      </c>
      <c r="AY112" s="25" t="s">
        <v>250</v>
      </c>
      <c r="BE112" s="219">
        <f t="shared" si="4"/>
        <v>0</v>
      </c>
      <c r="BF112" s="219">
        <f t="shared" si="5"/>
        <v>0</v>
      </c>
      <c r="BG112" s="219">
        <f t="shared" si="6"/>
        <v>0</v>
      </c>
      <c r="BH112" s="219">
        <f t="shared" si="7"/>
        <v>0</v>
      </c>
      <c r="BI112" s="219">
        <f t="shared" si="8"/>
        <v>0</v>
      </c>
      <c r="BJ112" s="25" t="s">
        <v>45</v>
      </c>
      <c r="BK112" s="219">
        <f t="shared" si="9"/>
        <v>0</v>
      </c>
      <c r="BL112" s="25" t="s">
        <v>738</v>
      </c>
      <c r="BM112" s="25" t="s">
        <v>530</v>
      </c>
    </row>
    <row r="113" spans="2:65" s="1" customFormat="1" ht="22.5" customHeight="1">
      <c r="B113" s="43"/>
      <c r="C113" s="272" t="s">
        <v>386</v>
      </c>
      <c r="D113" s="272" t="s">
        <v>519</v>
      </c>
      <c r="E113" s="273" t="s">
        <v>1821</v>
      </c>
      <c r="F113" s="274" t="s">
        <v>1822</v>
      </c>
      <c r="G113" s="275" t="s">
        <v>472</v>
      </c>
      <c r="H113" s="276">
        <v>2</v>
      </c>
      <c r="I113" s="277"/>
      <c r="J113" s="278">
        <f t="shared" si="0"/>
        <v>0</v>
      </c>
      <c r="K113" s="274" t="s">
        <v>277</v>
      </c>
      <c r="L113" s="279"/>
      <c r="M113" s="280" t="s">
        <v>81</v>
      </c>
      <c r="N113" s="281" t="s">
        <v>53</v>
      </c>
      <c r="O113" s="44"/>
      <c r="P113" s="217">
        <f t="shared" si="1"/>
        <v>0</v>
      </c>
      <c r="Q113" s="217">
        <v>2.3000000000000001E-4</v>
      </c>
      <c r="R113" s="217">
        <f t="shared" si="2"/>
        <v>4.6000000000000001E-4</v>
      </c>
      <c r="S113" s="217">
        <v>0</v>
      </c>
      <c r="T113" s="218">
        <f t="shared" si="3"/>
        <v>0</v>
      </c>
      <c r="AR113" s="25" t="s">
        <v>1790</v>
      </c>
      <c r="AT113" s="25" t="s">
        <v>519</v>
      </c>
      <c r="AU113" s="25" t="s">
        <v>92</v>
      </c>
      <c r="AY113" s="25" t="s">
        <v>250</v>
      </c>
      <c r="BE113" s="219">
        <f t="shared" si="4"/>
        <v>0</v>
      </c>
      <c r="BF113" s="219">
        <f t="shared" si="5"/>
        <v>0</v>
      </c>
      <c r="BG113" s="219">
        <f t="shared" si="6"/>
        <v>0</v>
      </c>
      <c r="BH113" s="219">
        <f t="shared" si="7"/>
        <v>0</v>
      </c>
      <c r="BI113" s="219">
        <f t="shared" si="8"/>
        <v>0</v>
      </c>
      <c r="BJ113" s="25" t="s">
        <v>45</v>
      </c>
      <c r="BK113" s="219">
        <f t="shared" si="9"/>
        <v>0</v>
      </c>
      <c r="BL113" s="25" t="s">
        <v>738</v>
      </c>
      <c r="BM113" s="25" t="s">
        <v>540</v>
      </c>
    </row>
    <row r="114" spans="2:65" s="1" customFormat="1" ht="22.5" customHeight="1">
      <c r="B114" s="43"/>
      <c r="C114" s="208" t="s">
        <v>420</v>
      </c>
      <c r="D114" s="208" t="s">
        <v>252</v>
      </c>
      <c r="E114" s="209" t="s">
        <v>1823</v>
      </c>
      <c r="F114" s="210" t="s">
        <v>1824</v>
      </c>
      <c r="G114" s="211" t="s">
        <v>472</v>
      </c>
      <c r="H114" s="212">
        <v>1</v>
      </c>
      <c r="I114" s="213"/>
      <c r="J114" s="214">
        <f t="shared" si="0"/>
        <v>0</v>
      </c>
      <c r="K114" s="210" t="s">
        <v>277</v>
      </c>
      <c r="L114" s="63"/>
      <c r="M114" s="215" t="s">
        <v>81</v>
      </c>
      <c r="N114" s="216" t="s">
        <v>53</v>
      </c>
      <c r="O114" s="44"/>
      <c r="P114" s="217">
        <f t="shared" si="1"/>
        <v>0</v>
      </c>
      <c r="Q114" s="217">
        <v>0</v>
      </c>
      <c r="R114" s="217">
        <f t="shared" si="2"/>
        <v>0</v>
      </c>
      <c r="S114" s="217">
        <v>0</v>
      </c>
      <c r="T114" s="218">
        <f t="shared" si="3"/>
        <v>0</v>
      </c>
      <c r="AR114" s="25" t="s">
        <v>738</v>
      </c>
      <c r="AT114" s="25" t="s">
        <v>252</v>
      </c>
      <c r="AU114" s="25" t="s">
        <v>92</v>
      </c>
      <c r="AY114" s="25" t="s">
        <v>250</v>
      </c>
      <c r="BE114" s="219">
        <f t="shared" si="4"/>
        <v>0</v>
      </c>
      <c r="BF114" s="219">
        <f t="shared" si="5"/>
        <v>0</v>
      </c>
      <c r="BG114" s="219">
        <f t="shared" si="6"/>
        <v>0</v>
      </c>
      <c r="BH114" s="219">
        <f t="shared" si="7"/>
        <v>0</v>
      </c>
      <c r="BI114" s="219">
        <f t="shared" si="8"/>
        <v>0</v>
      </c>
      <c r="BJ114" s="25" t="s">
        <v>45</v>
      </c>
      <c r="BK114" s="219">
        <f t="shared" si="9"/>
        <v>0</v>
      </c>
      <c r="BL114" s="25" t="s">
        <v>738</v>
      </c>
      <c r="BM114" s="25" t="s">
        <v>550</v>
      </c>
    </row>
    <row r="115" spans="2:65" s="1" customFormat="1" ht="22.5" customHeight="1">
      <c r="B115" s="43"/>
      <c r="C115" s="272" t="s">
        <v>426</v>
      </c>
      <c r="D115" s="272" t="s">
        <v>519</v>
      </c>
      <c r="E115" s="273" t="s">
        <v>1825</v>
      </c>
      <c r="F115" s="274" t="s">
        <v>1826</v>
      </c>
      <c r="G115" s="275" t="s">
        <v>472</v>
      </c>
      <c r="H115" s="276">
        <v>1</v>
      </c>
      <c r="I115" s="277"/>
      <c r="J115" s="278">
        <f t="shared" si="0"/>
        <v>0</v>
      </c>
      <c r="K115" s="274" t="s">
        <v>277</v>
      </c>
      <c r="L115" s="279"/>
      <c r="M115" s="280" t="s">
        <v>81</v>
      </c>
      <c r="N115" s="281" t="s">
        <v>53</v>
      </c>
      <c r="O115" s="44"/>
      <c r="P115" s="217">
        <f t="shared" si="1"/>
        <v>0</v>
      </c>
      <c r="Q115" s="217">
        <v>1.6000000000000001E-4</v>
      </c>
      <c r="R115" s="217">
        <f t="shared" si="2"/>
        <v>1.6000000000000001E-4</v>
      </c>
      <c r="S115" s="217">
        <v>0</v>
      </c>
      <c r="T115" s="218">
        <f t="shared" si="3"/>
        <v>0</v>
      </c>
      <c r="AR115" s="25" t="s">
        <v>1790</v>
      </c>
      <c r="AT115" s="25" t="s">
        <v>519</v>
      </c>
      <c r="AU115" s="25" t="s">
        <v>92</v>
      </c>
      <c r="AY115" s="25" t="s">
        <v>250</v>
      </c>
      <c r="BE115" s="219">
        <f t="shared" si="4"/>
        <v>0</v>
      </c>
      <c r="BF115" s="219">
        <f t="shared" si="5"/>
        <v>0</v>
      </c>
      <c r="BG115" s="219">
        <f t="shared" si="6"/>
        <v>0</v>
      </c>
      <c r="BH115" s="219">
        <f t="shared" si="7"/>
        <v>0</v>
      </c>
      <c r="BI115" s="219">
        <f t="shared" si="8"/>
        <v>0</v>
      </c>
      <c r="BJ115" s="25" t="s">
        <v>45</v>
      </c>
      <c r="BK115" s="219">
        <f t="shared" si="9"/>
        <v>0</v>
      </c>
      <c r="BL115" s="25" t="s">
        <v>738</v>
      </c>
      <c r="BM115" s="25" t="s">
        <v>559</v>
      </c>
    </row>
    <row r="116" spans="2:65" s="11" customFormat="1" ht="29.85" customHeight="1">
      <c r="B116" s="191"/>
      <c r="C116" s="192"/>
      <c r="D116" s="205" t="s">
        <v>82</v>
      </c>
      <c r="E116" s="206" t="s">
        <v>1827</v>
      </c>
      <c r="F116" s="206" t="s">
        <v>1828</v>
      </c>
      <c r="G116" s="192"/>
      <c r="H116" s="192"/>
      <c r="I116" s="195"/>
      <c r="J116" s="207">
        <f>BK116</f>
        <v>0</v>
      </c>
      <c r="K116" s="192"/>
      <c r="L116" s="197"/>
      <c r="M116" s="198"/>
      <c r="N116" s="199"/>
      <c r="O116" s="199"/>
      <c r="P116" s="200">
        <f>SUM(P117:P131)</f>
        <v>0</v>
      </c>
      <c r="Q116" s="199"/>
      <c r="R116" s="200">
        <f>SUM(R117:R131)</f>
        <v>10.02403</v>
      </c>
      <c r="S116" s="199"/>
      <c r="T116" s="201">
        <f>SUM(T117:T131)</f>
        <v>0</v>
      </c>
      <c r="AR116" s="202" t="s">
        <v>100</v>
      </c>
      <c r="AT116" s="203" t="s">
        <v>82</v>
      </c>
      <c r="AU116" s="203" t="s">
        <v>45</v>
      </c>
      <c r="AY116" s="202" t="s">
        <v>250</v>
      </c>
      <c r="BK116" s="204">
        <f>SUM(BK117:BK131)</f>
        <v>0</v>
      </c>
    </row>
    <row r="117" spans="2:65" s="1" customFormat="1" ht="22.5" customHeight="1">
      <c r="B117" s="43"/>
      <c r="C117" s="208" t="s">
        <v>9</v>
      </c>
      <c r="D117" s="208" t="s">
        <v>252</v>
      </c>
      <c r="E117" s="209" t="s">
        <v>1829</v>
      </c>
      <c r="F117" s="210" t="s">
        <v>1830</v>
      </c>
      <c r="G117" s="211" t="s">
        <v>1831</v>
      </c>
      <c r="H117" s="212">
        <v>5</v>
      </c>
      <c r="I117" s="213"/>
      <c r="J117" s="214">
        <f t="shared" ref="J117:J131" si="10">ROUND(I117*H117,2)</f>
        <v>0</v>
      </c>
      <c r="K117" s="210" t="s">
        <v>81</v>
      </c>
      <c r="L117" s="63"/>
      <c r="M117" s="215" t="s">
        <v>81</v>
      </c>
      <c r="N117" s="216" t="s">
        <v>53</v>
      </c>
      <c r="O117" s="44"/>
      <c r="P117" s="217">
        <f t="shared" ref="P117:P131" si="11">O117*H117</f>
        <v>0</v>
      </c>
      <c r="Q117" s="217">
        <v>8.8000000000000005E-3</v>
      </c>
      <c r="R117" s="217">
        <f t="shared" ref="R117:R131" si="12">Q117*H117</f>
        <v>4.4000000000000004E-2</v>
      </c>
      <c r="S117" s="217">
        <v>0</v>
      </c>
      <c r="T117" s="218">
        <f t="shared" ref="T117:T131" si="13">S117*H117</f>
        <v>0</v>
      </c>
      <c r="AR117" s="25" t="s">
        <v>738</v>
      </c>
      <c r="AT117" s="25" t="s">
        <v>252</v>
      </c>
      <c r="AU117" s="25" t="s">
        <v>92</v>
      </c>
      <c r="AY117" s="25" t="s">
        <v>250</v>
      </c>
      <c r="BE117" s="219">
        <f t="shared" ref="BE117:BE131" si="14">IF(N117="základní",J117,0)</f>
        <v>0</v>
      </c>
      <c r="BF117" s="219">
        <f t="shared" ref="BF117:BF131" si="15">IF(N117="snížená",J117,0)</f>
        <v>0</v>
      </c>
      <c r="BG117" s="219">
        <f t="shared" ref="BG117:BG131" si="16">IF(N117="zákl. přenesená",J117,0)</f>
        <v>0</v>
      </c>
      <c r="BH117" s="219">
        <f t="shared" ref="BH117:BH131" si="17">IF(N117="sníž. přenesená",J117,0)</f>
        <v>0</v>
      </c>
      <c r="BI117" s="219">
        <f t="shared" ref="BI117:BI131" si="18">IF(N117="nulová",J117,0)</f>
        <v>0</v>
      </c>
      <c r="BJ117" s="25" t="s">
        <v>45</v>
      </c>
      <c r="BK117" s="219">
        <f t="shared" ref="BK117:BK131" si="19">ROUND(I117*H117,2)</f>
        <v>0</v>
      </c>
      <c r="BL117" s="25" t="s">
        <v>738</v>
      </c>
      <c r="BM117" s="25" t="s">
        <v>584</v>
      </c>
    </row>
    <row r="118" spans="2:65" s="1" customFormat="1" ht="22.5" customHeight="1">
      <c r="B118" s="43"/>
      <c r="C118" s="208" t="s">
        <v>436</v>
      </c>
      <c r="D118" s="208" t="s">
        <v>252</v>
      </c>
      <c r="E118" s="209" t="s">
        <v>1832</v>
      </c>
      <c r="F118" s="210" t="s">
        <v>1833</v>
      </c>
      <c r="G118" s="211" t="s">
        <v>1834</v>
      </c>
      <c r="H118" s="212">
        <v>0.05</v>
      </c>
      <c r="I118" s="213"/>
      <c r="J118" s="214">
        <f t="shared" si="10"/>
        <v>0</v>
      </c>
      <c r="K118" s="210" t="s">
        <v>277</v>
      </c>
      <c r="L118" s="63"/>
      <c r="M118" s="215" t="s">
        <v>81</v>
      </c>
      <c r="N118" s="216" t="s">
        <v>53</v>
      </c>
      <c r="O118" s="44"/>
      <c r="P118" s="217">
        <f t="shared" si="11"/>
        <v>0</v>
      </c>
      <c r="Q118" s="217">
        <v>8.8000000000000005E-3</v>
      </c>
      <c r="R118" s="217">
        <f t="shared" si="12"/>
        <v>4.4000000000000007E-4</v>
      </c>
      <c r="S118" s="217">
        <v>0</v>
      </c>
      <c r="T118" s="218">
        <f t="shared" si="13"/>
        <v>0</v>
      </c>
      <c r="AR118" s="25" t="s">
        <v>738</v>
      </c>
      <c r="AT118" s="25" t="s">
        <v>252</v>
      </c>
      <c r="AU118" s="25" t="s">
        <v>92</v>
      </c>
      <c r="AY118" s="25" t="s">
        <v>250</v>
      </c>
      <c r="BE118" s="219">
        <f t="shared" si="14"/>
        <v>0</v>
      </c>
      <c r="BF118" s="219">
        <f t="shared" si="15"/>
        <v>0</v>
      </c>
      <c r="BG118" s="219">
        <f t="shared" si="16"/>
        <v>0</v>
      </c>
      <c r="BH118" s="219">
        <f t="shared" si="17"/>
        <v>0</v>
      </c>
      <c r="BI118" s="219">
        <f t="shared" si="18"/>
        <v>0</v>
      </c>
      <c r="BJ118" s="25" t="s">
        <v>45</v>
      </c>
      <c r="BK118" s="219">
        <f t="shared" si="19"/>
        <v>0</v>
      </c>
      <c r="BL118" s="25" t="s">
        <v>738</v>
      </c>
      <c r="BM118" s="25" t="s">
        <v>599</v>
      </c>
    </row>
    <row r="119" spans="2:65" s="1" customFormat="1" ht="31.5" customHeight="1">
      <c r="B119" s="43"/>
      <c r="C119" s="208" t="s">
        <v>445</v>
      </c>
      <c r="D119" s="208" t="s">
        <v>252</v>
      </c>
      <c r="E119" s="209" t="s">
        <v>1835</v>
      </c>
      <c r="F119" s="210" t="s">
        <v>1836</v>
      </c>
      <c r="G119" s="211" t="s">
        <v>472</v>
      </c>
      <c r="H119" s="212">
        <v>1</v>
      </c>
      <c r="I119" s="213"/>
      <c r="J119" s="214">
        <f t="shared" si="10"/>
        <v>0</v>
      </c>
      <c r="K119" s="210" t="s">
        <v>277</v>
      </c>
      <c r="L119" s="63"/>
      <c r="M119" s="215" t="s">
        <v>81</v>
      </c>
      <c r="N119" s="216" t="s">
        <v>53</v>
      </c>
      <c r="O119" s="44"/>
      <c r="P119" s="217">
        <f t="shared" si="11"/>
        <v>0</v>
      </c>
      <c r="Q119" s="217">
        <v>0</v>
      </c>
      <c r="R119" s="217">
        <f t="shared" si="12"/>
        <v>0</v>
      </c>
      <c r="S119" s="217">
        <v>0</v>
      </c>
      <c r="T119" s="218">
        <f t="shared" si="13"/>
        <v>0</v>
      </c>
      <c r="AR119" s="25" t="s">
        <v>738</v>
      </c>
      <c r="AT119" s="25" t="s">
        <v>252</v>
      </c>
      <c r="AU119" s="25" t="s">
        <v>92</v>
      </c>
      <c r="AY119" s="25" t="s">
        <v>250</v>
      </c>
      <c r="BE119" s="219">
        <f t="shared" si="14"/>
        <v>0</v>
      </c>
      <c r="BF119" s="219">
        <f t="shared" si="15"/>
        <v>0</v>
      </c>
      <c r="BG119" s="219">
        <f t="shared" si="16"/>
        <v>0</v>
      </c>
      <c r="BH119" s="219">
        <f t="shared" si="17"/>
        <v>0</v>
      </c>
      <c r="BI119" s="219">
        <f t="shared" si="18"/>
        <v>0</v>
      </c>
      <c r="BJ119" s="25" t="s">
        <v>45</v>
      </c>
      <c r="BK119" s="219">
        <f t="shared" si="19"/>
        <v>0</v>
      </c>
      <c r="BL119" s="25" t="s">
        <v>738</v>
      </c>
      <c r="BM119" s="25" t="s">
        <v>617</v>
      </c>
    </row>
    <row r="120" spans="2:65" s="1" customFormat="1" ht="22.5" customHeight="1">
      <c r="B120" s="43"/>
      <c r="C120" s="208" t="s">
        <v>453</v>
      </c>
      <c r="D120" s="208" t="s">
        <v>252</v>
      </c>
      <c r="E120" s="209" t="s">
        <v>1837</v>
      </c>
      <c r="F120" s="210" t="s">
        <v>1838</v>
      </c>
      <c r="G120" s="211" t="s">
        <v>276</v>
      </c>
      <c r="H120" s="212">
        <v>0.5</v>
      </c>
      <c r="I120" s="213"/>
      <c r="J120" s="214">
        <f t="shared" si="10"/>
        <v>0</v>
      </c>
      <c r="K120" s="210" t="s">
        <v>277</v>
      </c>
      <c r="L120" s="63"/>
      <c r="M120" s="215" t="s">
        <v>81</v>
      </c>
      <c r="N120" s="216" t="s">
        <v>53</v>
      </c>
      <c r="O120" s="44"/>
      <c r="P120" s="217">
        <f t="shared" si="11"/>
        <v>0</v>
      </c>
      <c r="Q120" s="217">
        <v>0</v>
      </c>
      <c r="R120" s="217">
        <f t="shared" si="12"/>
        <v>0</v>
      </c>
      <c r="S120" s="217">
        <v>0</v>
      </c>
      <c r="T120" s="218">
        <f t="shared" si="13"/>
        <v>0</v>
      </c>
      <c r="AR120" s="25" t="s">
        <v>738</v>
      </c>
      <c r="AT120" s="25" t="s">
        <v>252</v>
      </c>
      <c r="AU120" s="25" t="s">
        <v>92</v>
      </c>
      <c r="AY120" s="25" t="s">
        <v>250</v>
      </c>
      <c r="BE120" s="219">
        <f t="shared" si="14"/>
        <v>0</v>
      </c>
      <c r="BF120" s="219">
        <f t="shared" si="15"/>
        <v>0</v>
      </c>
      <c r="BG120" s="219">
        <f t="shared" si="16"/>
        <v>0</v>
      </c>
      <c r="BH120" s="219">
        <f t="shared" si="17"/>
        <v>0</v>
      </c>
      <c r="BI120" s="219">
        <f t="shared" si="18"/>
        <v>0</v>
      </c>
      <c r="BJ120" s="25" t="s">
        <v>45</v>
      </c>
      <c r="BK120" s="219">
        <f t="shared" si="19"/>
        <v>0</v>
      </c>
      <c r="BL120" s="25" t="s">
        <v>738</v>
      </c>
      <c r="BM120" s="25" t="s">
        <v>631</v>
      </c>
    </row>
    <row r="121" spans="2:65" s="1" customFormat="1" ht="31.5" customHeight="1">
      <c r="B121" s="43"/>
      <c r="C121" s="208" t="s">
        <v>460</v>
      </c>
      <c r="D121" s="208" t="s">
        <v>252</v>
      </c>
      <c r="E121" s="209" t="s">
        <v>1839</v>
      </c>
      <c r="F121" s="210" t="s">
        <v>1840</v>
      </c>
      <c r="G121" s="211" t="s">
        <v>602</v>
      </c>
      <c r="H121" s="212">
        <v>45</v>
      </c>
      <c r="I121" s="213"/>
      <c r="J121" s="214">
        <f t="shared" si="10"/>
        <v>0</v>
      </c>
      <c r="K121" s="210" t="s">
        <v>277</v>
      </c>
      <c r="L121" s="63"/>
      <c r="M121" s="215" t="s">
        <v>81</v>
      </c>
      <c r="N121" s="216" t="s">
        <v>53</v>
      </c>
      <c r="O121" s="44"/>
      <c r="P121" s="217">
        <f t="shared" si="11"/>
        <v>0</v>
      </c>
      <c r="Q121" s="217">
        <v>0</v>
      </c>
      <c r="R121" s="217">
        <f t="shared" si="12"/>
        <v>0</v>
      </c>
      <c r="S121" s="217">
        <v>0</v>
      </c>
      <c r="T121" s="218">
        <f t="shared" si="13"/>
        <v>0</v>
      </c>
      <c r="AR121" s="25" t="s">
        <v>738</v>
      </c>
      <c r="AT121" s="25" t="s">
        <v>252</v>
      </c>
      <c r="AU121" s="25" t="s">
        <v>92</v>
      </c>
      <c r="AY121" s="25" t="s">
        <v>250</v>
      </c>
      <c r="BE121" s="219">
        <f t="shared" si="14"/>
        <v>0</v>
      </c>
      <c r="BF121" s="219">
        <f t="shared" si="15"/>
        <v>0</v>
      </c>
      <c r="BG121" s="219">
        <f t="shared" si="16"/>
        <v>0</v>
      </c>
      <c r="BH121" s="219">
        <f t="shared" si="17"/>
        <v>0</v>
      </c>
      <c r="BI121" s="219">
        <f t="shared" si="18"/>
        <v>0</v>
      </c>
      <c r="BJ121" s="25" t="s">
        <v>45</v>
      </c>
      <c r="BK121" s="219">
        <f t="shared" si="19"/>
        <v>0</v>
      </c>
      <c r="BL121" s="25" t="s">
        <v>738</v>
      </c>
      <c r="BM121" s="25" t="s">
        <v>647</v>
      </c>
    </row>
    <row r="122" spans="2:65" s="1" customFormat="1" ht="22.5" customHeight="1">
      <c r="B122" s="43"/>
      <c r="C122" s="208" t="s">
        <v>469</v>
      </c>
      <c r="D122" s="208" t="s">
        <v>252</v>
      </c>
      <c r="E122" s="209" t="s">
        <v>1841</v>
      </c>
      <c r="F122" s="210" t="s">
        <v>1842</v>
      </c>
      <c r="G122" s="211" t="s">
        <v>602</v>
      </c>
      <c r="H122" s="212">
        <v>45</v>
      </c>
      <c r="I122" s="213"/>
      <c r="J122" s="214">
        <f t="shared" si="10"/>
        <v>0</v>
      </c>
      <c r="K122" s="210" t="s">
        <v>277</v>
      </c>
      <c r="L122" s="63"/>
      <c r="M122" s="215" t="s">
        <v>81</v>
      </c>
      <c r="N122" s="216" t="s">
        <v>53</v>
      </c>
      <c r="O122" s="44"/>
      <c r="P122" s="217">
        <f t="shared" si="11"/>
        <v>0</v>
      </c>
      <c r="Q122" s="217">
        <v>0.20300000000000001</v>
      </c>
      <c r="R122" s="217">
        <f t="shared" si="12"/>
        <v>9.1349999999999998</v>
      </c>
      <c r="S122" s="217">
        <v>0</v>
      </c>
      <c r="T122" s="218">
        <f t="shared" si="13"/>
        <v>0</v>
      </c>
      <c r="AR122" s="25" t="s">
        <v>738</v>
      </c>
      <c r="AT122" s="25" t="s">
        <v>252</v>
      </c>
      <c r="AU122" s="25" t="s">
        <v>92</v>
      </c>
      <c r="AY122" s="25" t="s">
        <v>250</v>
      </c>
      <c r="BE122" s="219">
        <f t="shared" si="14"/>
        <v>0</v>
      </c>
      <c r="BF122" s="219">
        <f t="shared" si="15"/>
        <v>0</v>
      </c>
      <c r="BG122" s="219">
        <f t="shared" si="16"/>
        <v>0</v>
      </c>
      <c r="BH122" s="219">
        <f t="shared" si="17"/>
        <v>0</v>
      </c>
      <c r="BI122" s="219">
        <f t="shared" si="18"/>
        <v>0</v>
      </c>
      <c r="BJ122" s="25" t="s">
        <v>45</v>
      </c>
      <c r="BK122" s="219">
        <f t="shared" si="19"/>
        <v>0</v>
      </c>
      <c r="BL122" s="25" t="s">
        <v>738</v>
      </c>
      <c r="BM122" s="25" t="s">
        <v>660</v>
      </c>
    </row>
    <row r="123" spans="2:65" s="1" customFormat="1" ht="22.5" customHeight="1">
      <c r="B123" s="43"/>
      <c r="C123" s="208" t="s">
        <v>477</v>
      </c>
      <c r="D123" s="208" t="s">
        <v>252</v>
      </c>
      <c r="E123" s="209" t="s">
        <v>1843</v>
      </c>
      <c r="F123" s="210" t="s">
        <v>1844</v>
      </c>
      <c r="G123" s="211" t="s">
        <v>472</v>
      </c>
      <c r="H123" s="212">
        <v>2</v>
      </c>
      <c r="I123" s="213"/>
      <c r="J123" s="214">
        <f t="shared" si="10"/>
        <v>0</v>
      </c>
      <c r="K123" s="210" t="s">
        <v>277</v>
      </c>
      <c r="L123" s="63"/>
      <c r="M123" s="215" t="s">
        <v>81</v>
      </c>
      <c r="N123" s="216" t="s">
        <v>53</v>
      </c>
      <c r="O123" s="44"/>
      <c r="P123" s="217">
        <f t="shared" si="11"/>
        <v>0</v>
      </c>
      <c r="Q123" s="217">
        <v>3.8E-3</v>
      </c>
      <c r="R123" s="217">
        <f t="shared" si="12"/>
        <v>7.6E-3</v>
      </c>
      <c r="S123" s="217">
        <v>0</v>
      </c>
      <c r="T123" s="218">
        <f t="shared" si="13"/>
        <v>0</v>
      </c>
      <c r="AR123" s="25" t="s">
        <v>738</v>
      </c>
      <c r="AT123" s="25" t="s">
        <v>252</v>
      </c>
      <c r="AU123" s="25" t="s">
        <v>92</v>
      </c>
      <c r="AY123" s="25" t="s">
        <v>250</v>
      </c>
      <c r="BE123" s="219">
        <f t="shared" si="14"/>
        <v>0</v>
      </c>
      <c r="BF123" s="219">
        <f t="shared" si="15"/>
        <v>0</v>
      </c>
      <c r="BG123" s="219">
        <f t="shared" si="16"/>
        <v>0</v>
      </c>
      <c r="BH123" s="219">
        <f t="shared" si="17"/>
        <v>0</v>
      </c>
      <c r="BI123" s="219">
        <f t="shared" si="18"/>
        <v>0</v>
      </c>
      <c r="BJ123" s="25" t="s">
        <v>45</v>
      </c>
      <c r="BK123" s="219">
        <f t="shared" si="19"/>
        <v>0</v>
      </c>
      <c r="BL123" s="25" t="s">
        <v>738</v>
      </c>
      <c r="BM123" s="25" t="s">
        <v>673</v>
      </c>
    </row>
    <row r="124" spans="2:65" s="1" customFormat="1" ht="22.5" customHeight="1">
      <c r="B124" s="43"/>
      <c r="C124" s="208" t="s">
        <v>483</v>
      </c>
      <c r="D124" s="208" t="s">
        <v>252</v>
      </c>
      <c r="E124" s="209" t="s">
        <v>1845</v>
      </c>
      <c r="F124" s="210" t="s">
        <v>1846</v>
      </c>
      <c r="G124" s="211" t="s">
        <v>602</v>
      </c>
      <c r="H124" s="212">
        <v>55</v>
      </c>
      <c r="I124" s="213"/>
      <c r="J124" s="214">
        <f t="shared" si="10"/>
        <v>0</v>
      </c>
      <c r="K124" s="210" t="s">
        <v>277</v>
      </c>
      <c r="L124" s="63"/>
      <c r="M124" s="215" t="s">
        <v>81</v>
      </c>
      <c r="N124" s="216" t="s">
        <v>53</v>
      </c>
      <c r="O124" s="44"/>
      <c r="P124" s="217">
        <f t="shared" si="11"/>
        <v>0</v>
      </c>
      <c r="Q124" s="217">
        <v>0</v>
      </c>
      <c r="R124" s="217">
        <f t="shared" si="12"/>
        <v>0</v>
      </c>
      <c r="S124" s="217">
        <v>0</v>
      </c>
      <c r="T124" s="218">
        <f t="shared" si="13"/>
        <v>0</v>
      </c>
      <c r="AR124" s="25" t="s">
        <v>738</v>
      </c>
      <c r="AT124" s="25" t="s">
        <v>252</v>
      </c>
      <c r="AU124" s="25" t="s">
        <v>92</v>
      </c>
      <c r="AY124" s="25" t="s">
        <v>250</v>
      </c>
      <c r="BE124" s="219">
        <f t="shared" si="14"/>
        <v>0</v>
      </c>
      <c r="BF124" s="219">
        <f t="shared" si="15"/>
        <v>0</v>
      </c>
      <c r="BG124" s="219">
        <f t="shared" si="16"/>
        <v>0</v>
      </c>
      <c r="BH124" s="219">
        <f t="shared" si="17"/>
        <v>0</v>
      </c>
      <c r="BI124" s="219">
        <f t="shared" si="18"/>
        <v>0</v>
      </c>
      <c r="BJ124" s="25" t="s">
        <v>45</v>
      </c>
      <c r="BK124" s="219">
        <f t="shared" si="19"/>
        <v>0</v>
      </c>
      <c r="BL124" s="25" t="s">
        <v>738</v>
      </c>
      <c r="BM124" s="25" t="s">
        <v>685</v>
      </c>
    </row>
    <row r="125" spans="2:65" s="1" customFormat="1" ht="22.5" customHeight="1">
      <c r="B125" s="43"/>
      <c r="C125" s="272" t="s">
        <v>492</v>
      </c>
      <c r="D125" s="272" t="s">
        <v>519</v>
      </c>
      <c r="E125" s="273" t="s">
        <v>1847</v>
      </c>
      <c r="F125" s="274" t="s">
        <v>1848</v>
      </c>
      <c r="G125" s="275" t="s">
        <v>602</v>
      </c>
      <c r="H125" s="276">
        <v>55</v>
      </c>
      <c r="I125" s="277"/>
      <c r="J125" s="278">
        <f t="shared" si="10"/>
        <v>0</v>
      </c>
      <c r="K125" s="274" t="s">
        <v>277</v>
      </c>
      <c r="L125" s="279"/>
      <c r="M125" s="280" t="s">
        <v>81</v>
      </c>
      <c r="N125" s="281" t="s">
        <v>53</v>
      </c>
      <c r="O125" s="44"/>
      <c r="P125" s="217">
        <f t="shared" si="11"/>
        <v>0</v>
      </c>
      <c r="Q125" s="217">
        <v>3.5E-4</v>
      </c>
      <c r="R125" s="217">
        <f t="shared" si="12"/>
        <v>1.925E-2</v>
      </c>
      <c r="S125" s="217">
        <v>0</v>
      </c>
      <c r="T125" s="218">
        <f t="shared" si="13"/>
        <v>0</v>
      </c>
      <c r="AR125" s="25" t="s">
        <v>1790</v>
      </c>
      <c r="AT125" s="25" t="s">
        <v>519</v>
      </c>
      <c r="AU125" s="25" t="s">
        <v>92</v>
      </c>
      <c r="AY125" s="25" t="s">
        <v>250</v>
      </c>
      <c r="BE125" s="219">
        <f t="shared" si="14"/>
        <v>0</v>
      </c>
      <c r="BF125" s="219">
        <f t="shared" si="15"/>
        <v>0</v>
      </c>
      <c r="BG125" s="219">
        <f t="shared" si="16"/>
        <v>0</v>
      </c>
      <c r="BH125" s="219">
        <f t="shared" si="17"/>
        <v>0</v>
      </c>
      <c r="BI125" s="219">
        <f t="shared" si="18"/>
        <v>0</v>
      </c>
      <c r="BJ125" s="25" t="s">
        <v>45</v>
      </c>
      <c r="BK125" s="219">
        <f t="shared" si="19"/>
        <v>0</v>
      </c>
      <c r="BL125" s="25" t="s">
        <v>738</v>
      </c>
      <c r="BM125" s="25" t="s">
        <v>696</v>
      </c>
    </row>
    <row r="126" spans="2:65" s="1" customFormat="1" ht="22.5" customHeight="1">
      <c r="B126" s="43"/>
      <c r="C126" s="208" t="s">
        <v>498</v>
      </c>
      <c r="D126" s="208" t="s">
        <v>252</v>
      </c>
      <c r="E126" s="209" t="s">
        <v>1849</v>
      </c>
      <c r="F126" s="210" t="s">
        <v>1850</v>
      </c>
      <c r="G126" s="211" t="s">
        <v>602</v>
      </c>
      <c r="H126" s="212">
        <v>45</v>
      </c>
      <c r="I126" s="213"/>
      <c r="J126" s="214">
        <f t="shared" si="10"/>
        <v>0</v>
      </c>
      <c r="K126" s="210" t="s">
        <v>277</v>
      </c>
      <c r="L126" s="63"/>
      <c r="M126" s="215" t="s">
        <v>81</v>
      </c>
      <c r="N126" s="216" t="s">
        <v>53</v>
      </c>
      <c r="O126" s="44"/>
      <c r="P126" s="217">
        <f t="shared" si="11"/>
        <v>0</v>
      </c>
      <c r="Q126" s="217">
        <v>0</v>
      </c>
      <c r="R126" s="217">
        <f t="shared" si="12"/>
        <v>0</v>
      </c>
      <c r="S126" s="217">
        <v>0</v>
      </c>
      <c r="T126" s="218">
        <f t="shared" si="13"/>
        <v>0</v>
      </c>
      <c r="AR126" s="25" t="s">
        <v>738</v>
      </c>
      <c r="AT126" s="25" t="s">
        <v>252</v>
      </c>
      <c r="AU126" s="25" t="s">
        <v>92</v>
      </c>
      <c r="AY126" s="25" t="s">
        <v>250</v>
      </c>
      <c r="BE126" s="219">
        <f t="shared" si="14"/>
        <v>0</v>
      </c>
      <c r="BF126" s="219">
        <f t="shared" si="15"/>
        <v>0</v>
      </c>
      <c r="BG126" s="219">
        <f t="shared" si="16"/>
        <v>0</v>
      </c>
      <c r="BH126" s="219">
        <f t="shared" si="17"/>
        <v>0</v>
      </c>
      <c r="BI126" s="219">
        <f t="shared" si="18"/>
        <v>0</v>
      </c>
      <c r="BJ126" s="25" t="s">
        <v>45</v>
      </c>
      <c r="BK126" s="219">
        <f t="shared" si="19"/>
        <v>0</v>
      </c>
      <c r="BL126" s="25" t="s">
        <v>738</v>
      </c>
      <c r="BM126" s="25" t="s">
        <v>715</v>
      </c>
    </row>
    <row r="127" spans="2:65" s="1" customFormat="1" ht="22.5" customHeight="1">
      <c r="B127" s="43"/>
      <c r="C127" s="208" t="s">
        <v>510</v>
      </c>
      <c r="D127" s="208" t="s">
        <v>252</v>
      </c>
      <c r="E127" s="209" t="s">
        <v>1851</v>
      </c>
      <c r="F127" s="210" t="s">
        <v>1852</v>
      </c>
      <c r="G127" s="211" t="s">
        <v>255</v>
      </c>
      <c r="H127" s="212">
        <v>20</v>
      </c>
      <c r="I127" s="213"/>
      <c r="J127" s="214">
        <f t="shared" si="10"/>
        <v>0</v>
      </c>
      <c r="K127" s="210" t="s">
        <v>277</v>
      </c>
      <c r="L127" s="63"/>
      <c r="M127" s="215" t="s">
        <v>81</v>
      </c>
      <c r="N127" s="216" t="s">
        <v>53</v>
      </c>
      <c r="O127" s="44"/>
      <c r="P127" s="217">
        <f t="shared" si="11"/>
        <v>0</v>
      </c>
      <c r="Q127" s="217">
        <v>0</v>
      </c>
      <c r="R127" s="217">
        <f t="shared" si="12"/>
        <v>0</v>
      </c>
      <c r="S127" s="217">
        <v>0</v>
      </c>
      <c r="T127" s="218">
        <f t="shared" si="13"/>
        <v>0</v>
      </c>
      <c r="AR127" s="25" t="s">
        <v>738</v>
      </c>
      <c r="AT127" s="25" t="s">
        <v>252</v>
      </c>
      <c r="AU127" s="25" t="s">
        <v>92</v>
      </c>
      <c r="AY127" s="25" t="s">
        <v>250</v>
      </c>
      <c r="BE127" s="219">
        <f t="shared" si="14"/>
        <v>0</v>
      </c>
      <c r="BF127" s="219">
        <f t="shared" si="15"/>
        <v>0</v>
      </c>
      <c r="BG127" s="219">
        <f t="shared" si="16"/>
        <v>0</v>
      </c>
      <c r="BH127" s="219">
        <f t="shared" si="17"/>
        <v>0</v>
      </c>
      <c r="BI127" s="219">
        <f t="shared" si="18"/>
        <v>0</v>
      </c>
      <c r="BJ127" s="25" t="s">
        <v>45</v>
      </c>
      <c r="BK127" s="219">
        <f t="shared" si="19"/>
        <v>0</v>
      </c>
      <c r="BL127" s="25" t="s">
        <v>738</v>
      </c>
      <c r="BM127" s="25" t="s">
        <v>725</v>
      </c>
    </row>
    <row r="128" spans="2:65" s="1" customFormat="1" ht="22.5" customHeight="1">
      <c r="B128" s="43"/>
      <c r="C128" s="208" t="s">
        <v>518</v>
      </c>
      <c r="D128" s="208" t="s">
        <v>252</v>
      </c>
      <c r="E128" s="209" t="s">
        <v>1853</v>
      </c>
      <c r="F128" s="210" t="s">
        <v>1854</v>
      </c>
      <c r="G128" s="211" t="s">
        <v>602</v>
      </c>
      <c r="H128" s="212">
        <v>2</v>
      </c>
      <c r="I128" s="213"/>
      <c r="J128" s="214">
        <f t="shared" si="10"/>
        <v>0</v>
      </c>
      <c r="K128" s="210" t="s">
        <v>277</v>
      </c>
      <c r="L128" s="63"/>
      <c r="M128" s="215" t="s">
        <v>81</v>
      </c>
      <c r="N128" s="216" t="s">
        <v>53</v>
      </c>
      <c r="O128" s="44"/>
      <c r="P128" s="217">
        <f t="shared" si="11"/>
        <v>0</v>
      </c>
      <c r="Q128" s="217">
        <v>7.2870000000000004E-2</v>
      </c>
      <c r="R128" s="217">
        <f t="shared" si="12"/>
        <v>0.14574000000000001</v>
      </c>
      <c r="S128" s="217">
        <v>0</v>
      </c>
      <c r="T128" s="218">
        <f t="shared" si="13"/>
        <v>0</v>
      </c>
      <c r="AR128" s="25" t="s">
        <v>738</v>
      </c>
      <c r="AT128" s="25" t="s">
        <v>252</v>
      </c>
      <c r="AU128" s="25" t="s">
        <v>92</v>
      </c>
      <c r="AY128" s="25" t="s">
        <v>250</v>
      </c>
      <c r="BE128" s="219">
        <f t="shared" si="14"/>
        <v>0</v>
      </c>
      <c r="BF128" s="219">
        <f t="shared" si="15"/>
        <v>0</v>
      </c>
      <c r="BG128" s="219">
        <f t="shared" si="16"/>
        <v>0</v>
      </c>
      <c r="BH128" s="219">
        <f t="shared" si="17"/>
        <v>0</v>
      </c>
      <c r="BI128" s="219">
        <f t="shared" si="18"/>
        <v>0</v>
      </c>
      <c r="BJ128" s="25" t="s">
        <v>45</v>
      </c>
      <c r="BK128" s="219">
        <f t="shared" si="19"/>
        <v>0</v>
      </c>
      <c r="BL128" s="25" t="s">
        <v>738</v>
      </c>
      <c r="BM128" s="25" t="s">
        <v>738</v>
      </c>
    </row>
    <row r="129" spans="2:65" s="1" customFormat="1" ht="31.5" customHeight="1">
      <c r="B129" s="43"/>
      <c r="C129" s="208" t="s">
        <v>525</v>
      </c>
      <c r="D129" s="208" t="s">
        <v>252</v>
      </c>
      <c r="E129" s="209" t="s">
        <v>1855</v>
      </c>
      <c r="F129" s="210" t="s">
        <v>1856</v>
      </c>
      <c r="G129" s="211" t="s">
        <v>255</v>
      </c>
      <c r="H129" s="212">
        <v>4</v>
      </c>
      <c r="I129" s="213"/>
      <c r="J129" s="214">
        <f t="shared" si="10"/>
        <v>0</v>
      </c>
      <c r="K129" s="210" t="s">
        <v>277</v>
      </c>
      <c r="L129" s="63"/>
      <c r="M129" s="215" t="s">
        <v>81</v>
      </c>
      <c r="N129" s="216" t="s">
        <v>53</v>
      </c>
      <c r="O129" s="44"/>
      <c r="P129" s="217">
        <f t="shared" si="11"/>
        <v>0</v>
      </c>
      <c r="Q129" s="217">
        <v>0</v>
      </c>
      <c r="R129" s="217">
        <f t="shared" si="12"/>
        <v>0</v>
      </c>
      <c r="S129" s="217">
        <v>0</v>
      </c>
      <c r="T129" s="218">
        <f t="shared" si="13"/>
        <v>0</v>
      </c>
      <c r="AR129" s="25" t="s">
        <v>738</v>
      </c>
      <c r="AT129" s="25" t="s">
        <v>252</v>
      </c>
      <c r="AU129" s="25" t="s">
        <v>92</v>
      </c>
      <c r="AY129" s="25" t="s">
        <v>250</v>
      </c>
      <c r="BE129" s="219">
        <f t="shared" si="14"/>
        <v>0</v>
      </c>
      <c r="BF129" s="219">
        <f t="shared" si="15"/>
        <v>0</v>
      </c>
      <c r="BG129" s="219">
        <f t="shared" si="16"/>
        <v>0</v>
      </c>
      <c r="BH129" s="219">
        <f t="shared" si="17"/>
        <v>0</v>
      </c>
      <c r="BI129" s="219">
        <f t="shared" si="18"/>
        <v>0</v>
      </c>
      <c r="BJ129" s="25" t="s">
        <v>45</v>
      </c>
      <c r="BK129" s="219">
        <f t="shared" si="19"/>
        <v>0</v>
      </c>
      <c r="BL129" s="25" t="s">
        <v>738</v>
      </c>
      <c r="BM129" s="25" t="s">
        <v>751</v>
      </c>
    </row>
    <row r="130" spans="2:65" s="1" customFormat="1" ht="22.5" customHeight="1">
      <c r="B130" s="43"/>
      <c r="C130" s="208" t="s">
        <v>530</v>
      </c>
      <c r="D130" s="208" t="s">
        <v>252</v>
      </c>
      <c r="E130" s="209" t="s">
        <v>1857</v>
      </c>
      <c r="F130" s="210" t="s">
        <v>1858</v>
      </c>
      <c r="G130" s="211" t="s">
        <v>255</v>
      </c>
      <c r="H130" s="212">
        <v>4</v>
      </c>
      <c r="I130" s="213"/>
      <c r="J130" s="214">
        <f t="shared" si="10"/>
        <v>0</v>
      </c>
      <c r="K130" s="210" t="s">
        <v>277</v>
      </c>
      <c r="L130" s="63"/>
      <c r="M130" s="215" t="s">
        <v>81</v>
      </c>
      <c r="N130" s="216" t="s">
        <v>53</v>
      </c>
      <c r="O130" s="44"/>
      <c r="P130" s="217">
        <f t="shared" si="11"/>
        <v>0</v>
      </c>
      <c r="Q130" s="217">
        <v>0.10100000000000001</v>
      </c>
      <c r="R130" s="217">
        <f t="shared" si="12"/>
        <v>0.40400000000000003</v>
      </c>
      <c r="S130" s="217">
        <v>0</v>
      </c>
      <c r="T130" s="218">
        <f t="shared" si="13"/>
        <v>0</v>
      </c>
      <c r="AR130" s="25" t="s">
        <v>738</v>
      </c>
      <c r="AT130" s="25" t="s">
        <v>252</v>
      </c>
      <c r="AU130" s="25" t="s">
        <v>92</v>
      </c>
      <c r="AY130" s="25" t="s">
        <v>250</v>
      </c>
      <c r="BE130" s="219">
        <f t="shared" si="14"/>
        <v>0</v>
      </c>
      <c r="BF130" s="219">
        <f t="shared" si="15"/>
        <v>0</v>
      </c>
      <c r="BG130" s="219">
        <f t="shared" si="16"/>
        <v>0</v>
      </c>
      <c r="BH130" s="219">
        <f t="shared" si="17"/>
        <v>0</v>
      </c>
      <c r="BI130" s="219">
        <f t="shared" si="18"/>
        <v>0</v>
      </c>
      <c r="BJ130" s="25" t="s">
        <v>45</v>
      </c>
      <c r="BK130" s="219">
        <f t="shared" si="19"/>
        <v>0</v>
      </c>
      <c r="BL130" s="25" t="s">
        <v>738</v>
      </c>
      <c r="BM130" s="25" t="s">
        <v>763</v>
      </c>
    </row>
    <row r="131" spans="2:65" s="1" customFormat="1" ht="22.5" customHeight="1">
      <c r="B131" s="43"/>
      <c r="C131" s="272" t="s">
        <v>536</v>
      </c>
      <c r="D131" s="272" t="s">
        <v>519</v>
      </c>
      <c r="E131" s="273" t="s">
        <v>1859</v>
      </c>
      <c r="F131" s="274" t="s">
        <v>1860</v>
      </c>
      <c r="G131" s="275" t="s">
        <v>255</v>
      </c>
      <c r="H131" s="276">
        <v>4</v>
      </c>
      <c r="I131" s="277"/>
      <c r="J131" s="278">
        <f t="shared" si="10"/>
        <v>0</v>
      </c>
      <c r="K131" s="274" t="s">
        <v>277</v>
      </c>
      <c r="L131" s="279"/>
      <c r="M131" s="280" t="s">
        <v>81</v>
      </c>
      <c r="N131" s="281" t="s">
        <v>53</v>
      </c>
      <c r="O131" s="44"/>
      <c r="P131" s="217">
        <f t="shared" si="11"/>
        <v>0</v>
      </c>
      <c r="Q131" s="217">
        <v>6.7000000000000004E-2</v>
      </c>
      <c r="R131" s="217">
        <f t="shared" si="12"/>
        <v>0.26800000000000002</v>
      </c>
      <c r="S131" s="217">
        <v>0</v>
      </c>
      <c r="T131" s="218">
        <f t="shared" si="13"/>
        <v>0</v>
      </c>
      <c r="AR131" s="25" t="s">
        <v>1790</v>
      </c>
      <c r="AT131" s="25" t="s">
        <v>519</v>
      </c>
      <c r="AU131" s="25" t="s">
        <v>92</v>
      </c>
      <c r="AY131" s="25" t="s">
        <v>250</v>
      </c>
      <c r="BE131" s="219">
        <f t="shared" si="14"/>
        <v>0</v>
      </c>
      <c r="BF131" s="219">
        <f t="shared" si="15"/>
        <v>0</v>
      </c>
      <c r="BG131" s="219">
        <f t="shared" si="16"/>
        <v>0</v>
      </c>
      <c r="BH131" s="219">
        <f t="shared" si="17"/>
        <v>0</v>
      </c>
      <c r="BI131" s="219">
        <f t="shared" si="18"/>
        <v>0</v>
      </c>
      <c r="BJ131" s="25" t="s">
        <v>45</v>
      </c>
      <c r="BK131" s="219">
        <f t="shared" si="19"/>
        <v>0</v>
      </c>
      <c r="BL131" s="25" t="s">
        <v>738</v>
      </c>
      <c r="BM131" s="25" t="s">
        <v>778</v>
      </c>
    </row>
    <row r="132" spans="2:65" s="11" customFormat="1" ht="37.35" customHeight="1">
      <c r="B132" s="191"/>
      <c r="C132" s="192"/>
      <c r="D132" s="193" t="s">
        <v>82</v>
      </c>
      <c r="E132" s="194" t="s">
        <v>1692</v>
      </c>
      <c r="F132" s="194" t="s">
        <v>1693</v>
      </c>
      <c r="G132" s="192"/>
      <c r="H132" s="192"/>
      <c r="I132" s="195"/>
      <c r="J132" s="196">
        <f>BK132</f>
        <v>0</v>
      </c>
      <c r="K132" s="192"/>
      <c r="L132" s="197"/>
      <c r="M132" s="198"/>
      <c r="N132" s="199"/>
      <c r="O132" s="199"/>
      <c r="P132" s="200">
        <f>P133</f>
        <v>0</v>
      </c>
      <c r="Q132" s="199"/>
      <c r="R132" s="200">
        <f>R133</f>
        <v>0</v>
      </c>
      <c r="S132" s="199"/>
      <c r="T132" s="201">
        <f>T133</f>
        <v>0</v>
      </c>
      <c r="AR132" s="202" t="s">
        <v>92</v>
      </c>
      <c r="AT132" s="203" t="s">
        <v>82</v>
      </c>
      <c r="AU132" s="203" t="s">
        <v>83</v>
      </c>
      <c r="AY132" s="202" t="s">
        <v>250</v>
      </c>
      <c r="BK132" s="204">
        <f>BK133</f>
        <v>0</v>
      </c>
    </row>
    <row r="133" spans="2:65" s="11" customFormat="1" ht="19.899999999999999" customHeight="1">
      <c r="B133" s="191"/>
      <c r="C133" s="192"/>
      <c r="D133" s="205" t="s">
        <v>82</v>
      </c>
      <c r="E133" s="206" t="s">
        <v>1861</v>
      </c>
      <c r="F133" s="206" t="s">
        <v>1862</v>
      </c>
      <c r="G133" s="192"/>
      <c r="H133" s="192"/>
      <c r="I133" s="195"/>
      <c r="J133" s="207">
        <f>BK133</f>
        <v>0</v>
      </c>
      <c r="K133" s="192"/>
      <c r="L133" s="197"/>
      <c r="M133" s="198"/>
      <c r="N133" s="199"/>
      <c r="O133" s="199"/>
      <c r="P133" s="200">
        <f>SUM(P134:P136)</f>
        <v>0</v>
      </c>
      <c r="Q133" s="199"/>
      <c r="R133" s="200">
        <f>SUM(R134:R136)</f>
        <v>0</v>
      </c>
      <c r="S133" s="199"/>
      <c r="T133" s="201">
        <f>SUM(T134:T136)</f>
        <v>0</v>
      </c>
      <c r="AR133" s="202" t="s">
        <v>92</v>
      </c>
      <c r="AT133" s="203" t="s">
        <v>82</v>
      </c>
      <c r="AU133" s="203" t="s">
        <v>45</v>
      </c>
      <c r="AY133" s="202" t="s">
        <v>250</v>
      </c>
      <c r="BK133" s="204">
        <f>SUM(BK134:BK136)</f>
        <v>0</v>
      </c>
    </row>
    <row r="134" spans="2:65" s="1" customFormat="1" ht="22.5" customHeight="1">
      <c r="B134" s="43"/>
      <c r="C134" s="208" t="s">
        <v>540</v>
      </c>
      <c r="D134" s="208" t="s">
        <v>252</v>
      </c>
      <c r="E134" s="209" t="s">
        <v>1863</v>
      </c>
      <c r="F134" s="210" t="s">
        <v>1864</v>
      </c>
      <c r="G134" s="211" t="s">
        <v>1865</v>
      </c>
      <c r="H134" s="212">
        <v>10</v>
      </c>
      <c r="I134" s="213"/>
      <c r="J134" s="214">
        <f>ROUND(I134*H134,2)</f>
        <v>0</v>
      </c>
      <c r="K134" s="210" t="s">
        <v>81</v>
      </c>
      <c r="L134" s="63"/>
      <c r="M134" s="215" t="s">
        <v>81</v>
      </c>
      <c r="N134" s="216" t="s">
        <v>53</v>
      </c>
      <c r="O134" s="44"/>
      <c r="P134" s="217">
        <f>O134*H134</f>
        <v>0</v>
      </c>
      <c r="Q134" s="217">
        <v>0</v>
      </c>
      <c r="R134" s="217">
        <f>Q134*H134</f>
        <v>0</v>
      </c>
      <c r="S134" s="217">
        <v>0</v>
      </c>
      <c r="T134" s="218">
        <f>S134*H134</f>
        <v>0</v>
      </c>
      <c r="AR134" s="25" t="s">
        <v>406</v>
      </c>
      <c r="AT134" s="25" t="s">
        <v>252</v>
      </c>
      <c r="AU134" s="25" t="s">
        <v>92</v>
      </c>
      <c r="AY134" s="25" t="s">
        <v>250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5" t="s">
        <v>45</v>
      </c>
      <c r="BK134" s="219">
        <f>ROUND(I134*H134,2)</f>
        <v>0</v>
      </c>
      <c r="BL134" s="25" t="s">
        <v>406</v>
      </c>
      <c r="BM134" s="25" t="s">
        <v>787</v>
      </c>
    </row>
    <row r="135" spans="2:65" s="1" customFormat="1" ht="22.5" customHeight="1">
      <c r="B135" s="43"/>
      <c r="C135" s="208" t="s">
        <v>544</v>
      </c>
      <c r="D135" s="208" t="s">
        <v>252</v>
      </c>
      <c r="E135" s="209" t="s">
        <v>1866</v>
      </c>
      <c r="F135" s="210" t="s">
        <v>1867</v>
      </c>
      <c r="G135" s="211" t="s">
        <v>1865</v>
      </c>
      <c r="H135" s="212">
        <v>5</v>
      </c>
      <c r="I135" s="213"/>
      <c r="J135" s="214">
        <f>ROUND(I135*H135,2)</f>
        <v>0</v>
      </c>
      <c r="K135" s="210" t="s">
        <v>81</v>
      </c>
      <c r="L135" s="63"/>
      <c r="M135" s="215" t="s">
        <v>81</v>
      </c>
      <c r="N135" s="216" t="s">
        <v>53</v>
      </c>
      <c r="O135" s="44"/>
      <c r="P135" s="217">
        <f>O135*H135</f>
        <v>0</v>
      </c>
      <c r="Q135" s="217">
        <v>0</v>
      </c>
      <c r="R135" s="217">
        <f>Q135*H135</f>
        <v>0</v>
      </c>
      <c r="S135" s="217">
        <v>0</v>
      </c>
      <c r="T135" s="218">
        <f>S135*H135</f>
        <v>0</v>
      </c>
      <c r="AR135" s="25" t="s">
        <v>406</v>
      </c>
      <c r="AT135" s="25" t="s">
        <v>252</v>
      </c>
      <c r="AU135" s="25" t="s">
        <v>92</v>
      </c>
      <c r="AY135" s="25" t="s">
        <v>250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5" t="s">
        <v>45</v>
      </c>
      <c r="BK135" s="219">
        <f>ROUND(I135*H135,2)</f>
        <v>0</v>
      </c>
      <c r="BL135" s="25" t="s">
        <v>406</v>
      </c>
      <c r="BM135" s="25" t="s">
        <v>798</v>
      </c>
    </row>
    <row r="136" spans="2:65" s="1" customFormat="1" ht="22.5" customHeight="1">
      <c r="B136" s="43"/>
      <c r="C136" s="208" t="s">
        <v>550</v>
      </c>
      <c r="D136" s="208" t="s">
        <v>252</v>
      </c>
      <c r="E136" s="209" t="s">
        <v>1868</v>
      </c>
      <c r="F136" s="210" t="s">
        <v>1869</v>
      </c>
      <c r="G136" s="211" t="s">
        <v>1870</v>
      </c>
      <c r="H136" s="212">
        <v>1</v>
      </c>
      <c r="I136" s="213"/>
      <c r="J136" s="214">
        <f>ROUND(I136*H136,2)</f>
        <v>0</v>
      </c>
      <c r="K136" s="210" t="s">
        <v>81</v>
      </c>
      <c r="L136" s="63"/>
      <c r="M136" s="215" t="s">
        <v>81</v>
      </c>
      <c r="N136" s="285" t="s">
        <v>53</v>
      </c>
      <c r="O136" s="286"/>
      <c r="P136" s="287">
        <f>O136*H136</f>
        <v>0</v>
      </c>
      <c r="Q136" s="287">
        <v>0</v>
      </c>
      <c r="R136" s="287">
        <f>Q136*H136</f>
        <v>0</v>
      </c>
      <c r="S136" s="287">
        <v>0</v>
      </c>
      <c r="T136" s="288">
        <f>S136*H136</f>
        <v>0</v>
      </c>
      <c r="AR136" s="25" t="s">
        <v>406</v>
      </c>
      <c r="AT136" s="25" t="s">
        <v>252</v>
      </c>
      <c r="AU136" s="25" t="s">
        <v>92</v>
      </c>
      <c r="AY136" s="25" t="s">
        <v>250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5" t="s">
        <v>45</v>
      </c>
      <c r="BK136" s="219">
        <f>ROUND(I136*H136,2)</f>
        <v>0</v>
      </c>
      <c r="BL136" s="25" t="s">
        <v>406</v>
      </c>
      <c r="BM136" s="25" t="s">
        <v>809</v>
      </c>
    </row>
    <row r="137" spans="2:65" s="1" customFormat="1" ht="6.95" customHeight="1">
      <c r="B137" s="58"/>
      <c r="C137" s="59"/>
      <c r="D137" s="59"/>
      <c r="E137" s="59"/>
      <c r="F137" s="59"/>
      <c r="G137" s="59"/>
      <c r="H137" s="59"/>
      <c r="I137" s="152"/>
      <c r="J137" s="59"/>
      <c r="K137" s="59"/>
      <c r="L137" s="63"/>
    </row>
  </sheetData>
  <sheetProtection password="CC35" sheet="1" objects="1" scenarios="1" formatCells="0" formatColumns="0" formatRows="0" sort="0" autoFilter="0"/>
  <autoFilter ref="C92:K136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6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118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ht="22.5" customHeight="1">
      <c r="B9" s="29"/>
      <c r="C9" s="30"/>
      <c r="D9" s="30"/>
      <c r="E9" s="421" t="s">
        <v>182</v>
      </c>
      <c r="F9" s="376"/>
      <c r="G9" s="376"/>
      <c r="H9" s="376"/>
      <c r="I9" s="129"/>
      <c r="J9" s="30"/>
      <c r="K9" s="32"/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</row>
    <row r="11" spans="1:70" s="1" customFormat="1" ht="22.5" customHeight="1">
      <c r="B11" s="43"/>
      <c r="C11" s="44"/>
      <c r="D11" s="44"/>
      <c r="E11" s="400" t="s">
        <v>1774</v>
      </c>
      <c r="F11" s="423"/>
      <c r="G11" s="423"/>
      <c r="H11" s="423"/>
      <c r="I11" s="130"/>
      <c r="J11" s="44"/>
      <c r="K11" s="47"/>
    </row>
    <row r="12" spans="1:70" s="1" customFormat="1" ht="15">
      <c r="B12" s="43"/>
      <c r="C12" s="44"/>
      <c r="D12" s="38" t="s">
        <v>191</v>
      </c>
      <c r="E12" s="44"/>
      <c r="F12" s="44"/>
      <c r="G12" s="44"/>
      <c r="H12" s="44"/>
      <c r="I12" s="130"/>
      <c r="J12" s="44"/>
      <c r="K12" s="47"/>
    </row>
    <row r="13" spans="1:70" s="1" customFormat="1" ht="36.950000000000003" customHeight="1">
      <c r="B13" s="43"/>
      <c r="C13" s="44"/>
      <c r="D13" s="44"/>
      <c r="E13" s="424" t="s">
        <v>1871</v>
      </c>
      <c r="F13" s="423"/>
      <c r="G13" s="423"/>
      <c r="H13" s="423"/>
      <c r="I13" s="130"/>
      <c r="J13" s="44"/>
      <c r="K13" s="47"/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</row>
    <row r="15" spans="1:70" s="1" customFormat="1" ht="14.45" customHeight="1">
      <c r="B15" s="43"/>
      <c r="C15" s="44"/>
      <c r="D15" s="38" t="s">
        <v>20</v>
      </c>
      <c r="E15" s="44"/>
      <c r="F15" s="36" t="s">
        <v>112</v>
      </c>
      <c r="G15" s="44"/>
      <c r="H15" s="44"/>
      <c r="I15" s="131" t="s">
        <v>22</v>
      </c>
      <c r="J15" s="36" t="s">
        <v>1776</v>
      </c>
      <c r="K15" s="47"/>
    </row>
    <row r="16" spans="1:70" s="1" customFormat="1" ht="14.45" customHeight="1">
      <c r="B16" s="43"/>
      <c r="C16" s="44"/>
      <c r="D16" s="38" t="s">
        <v>24</v>
      </c>
      <c r="E16" s="44"/>
      <c r="F16" s="36" t="s">
        <v>25</v>
      </c>
      <c r="G16" s="44"/>
      <c r="H16" s="44"/>
      <c r="I16" s="131" t="s">
        <v>26</v>
      </c>
      <c r="J16" s="132" t="str">
        <f>'Rekapitulace stavby'!AN8</f>
        <v>7. 7. 2017</v>
      </c>
      <c r="K16" s="47"/>
    </row>
    <row r="17" spans="2:11" s="1" customFormat="1" ht="21.75" customHeight="1">
      <c r="B17" s="43"/>
      <c r="C17" s="44"/>
      <c r="D17" s="35" t="s">
        <v>28</v>
      </c>
      <c r="E17" s="44"/>
      <c r="F17" s="40" t="s">
        <v>1777</v>
      </c>
      <c r="G17" s="44"/>
      <c r="H17" s="44"/>
      <c r="I17" s="133" t="s">
        <v>30</v>
      </c>
      <c r="J17" s="40" t="s">
        <v>1778</v>
      </c>
      <c r="K17" s="47"/>
    </row>
    <row r="18" spans="2:11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</row>
    <row r="19" spans="2:11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</row>
    <row r="20" spans="2:11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</row>
    <row r="21" spans="2:11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</row>
    <row r="22" spans="2:11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</row>
    <row r="23" spans="2:11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</row>
    <row r="24" spans="2:11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</row>
    <row r="25" spans="2:11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11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11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11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11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ROUND(J93,0)</f>
        <v>0</v>
      </c>
      <c r="K31" s="47"/>
    </row>
    <row r="32" spans="2:11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ROUND(SUM(BE93:BE125), 0)</f>
        <v>0</v>
      </c>
      <c r="G34" s="44"/>
      <c r="H34" s="44"/>
      <c r="I34" s="144">
        <v>0.21</v>
      </c>
      <c r="J34" s="143">
        <f>ROUND(ROUND((SUM(BE93:BE125)),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ROUND(SUM(BF93:BF125), 0)</f>
        <v>0</v>
      </c>
      <c r="G35" s="44"/>
      <c r="H35" s="44"/>
      <c r="I35" s="144">
        <v>0.15</v>
      </c>
      <c r="J35" s="143">
        <f>ROUND(ROUND((SUM(BF93:BF125)),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ROUND(SUM(BG93:BG125),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ROUND(SUM(BH93:BH125),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ROUND(SUM(BI93:BI125),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182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1774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191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401.2 - Veřejné osvětlení - E2  (ZVHA)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>ŠUMVALD - LIBINA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J93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1779</v>
      </c>
      <c r="E65" s="165"/>
      <c r="F65" s="165"/>
      <c r="G65" s="165"/>
      <c r="H65" s="165"/>
      <c r="I65" s="166"/>
      <c r="J65" s="167">
        <f>J94</f>
        <v>0</v>
      </c>
      <c r="K65" s="168"/>
    </row>
    <row r="66" spans="2:12" s="9" customFormat="1" ht="19.899999999999999" customHeight="1">
      <c r="B66" s="169"/>
      <c r="C66" s="170"/>
      <c r="D66" s="171" t="s">
        <v>1780</v>
      </c>
      <c r="E66" s="172"/>
      <c r="F66" s="172"/>
      <c r="G66" s="172"/>
      <c r="H66" s="172"/>
      <c r="I66" s="173"/>
      <c r="J66" s="174">
        <f>J95</f>
        <v>0</v>
      </c>
      <c r="K66" s="175"/>
    </row>
    <row r="67" spans="2:12" s="9" customFormat="1" ht="19.899999999999999" customHeight="1">
      <c r="B67" s="169"/>
      <c r="C67" s="170"/>
      <c r="D67" s="171" t="s">
        <v>1781</v>
      </c>
      <c r="E67" s="172"/>
      <c r="F67" s="172"/>
      <c r="G67" s="172"/>
      <c r="H67" s="172"/>
      <c r="I67" s="173"/>
      <c r="J67" s="174">
        <f>J110</f>
        <v>0</v>
      </c>
      <c r="K67" s="175"/>
    </row>
    <row r="68" spans="2:12" s="8" customFormat="1" ht="24.95" customHeight="1">
      <c r="B68" s="162"/>
      <c r="C68" s="163"/>
      <c r="D68" s="164" t="s">
        <v>1093</v>
      </c>
      <c r="E68" s="165"/>
      <c r="F68" s="165"/>
      <c r="G68" s="165"/>
      <c r="H68" s="165"/>
      <c r="I68" s="166"/>
      <c r="J68" s="167">
        <f>J121</f>
        <v>0</v>
      </c>
      <c r="K68" s="168"/>
    </row>
    <row r="69" spans="2:12" s="9" customFormat="1" ht="19.899999999999999" customHeight="1">
      <c r="B69" s="169"/>
      <c r="C69" s="170"/>
      <c r="D69" s="171" t="s">
        <v>1782</v>
      </c>
      <c r="E69" s="172"/>
      <c r="F69" s="172"/>
      <c r="G69" s="172"/>
      <c r="H69" s="172"/>
      <c r="I69" s="173"/>
      <c r="J69" s="174">
        <f>J122</f>
        <v>0</v>
      </c>
      <c r="K69" s="175"/>
    </row>
    <row r="70" spans="2:12" s="1" customFormat="1" ht="21.75" customHeight="1">
      <c r="B70" s="43"/>
      <c r="C70" s="44"/>
      <c r="D70" s="44"/>
      <c r="E70" s="44"/>
      <c r="F70" s="44"/>
      <c r="G70" s="44"/>
      <c r="H70" s="44"/>
      <c r="I70" s="130"/>
      <c r="J70" s="44"/>
      <c r="K70" s="47"/>
    </row>
    <row r="71" spans="2:12" s="1" customFormat="1" ht="6.95" customHeight="1">
      <c r="B71" s="58"/>
      <c r="C71" s="59"/>
      <c r="D71" s="59"/>
      <c r="E71" s="59"/>
      <c r="F71" s="59"/>
      <c r="G71" s="59"/>
      <c r="H71" s="59"/>
      <c r="I71" s="152"/>
      <c r="J71" s="59"/>
      <c r="K71" s="60"/>
    </row>
    <row r="75" spans="2:12" s="1" customFormat="1" ht="6.95" customHeight="1">
      <c r="B75" s="61"/>
      <c r="C75" s="62"/>
      <c r="D75" s="62"/>
      <c r="E75" s="62"/>
      <c r="F75" s="62"/>
      <c r="G75" s="62"/>
      <c r="H75" s="62"/>
      <c r="I75" s="155"/>
      <c r="J75" s="62"/>
      <c r="K75" s="62"/>
      <c r="L75" s="63"/>
    </row>
    <row r="76" spans="2:12" s="1" customFormat="1" ht="36.950000000000003" customHeight="1">
      <c r="B76" s="43"/>
      <c r="C76" s="64" t="s">
        <v>234</v>
      </c>
      <c r="D76" s="65"/>
      <c r="E76" s="65"/>
      <c r="F76" s="65"/>
      <c r="G76" s="65"/>
      <c r="H76" s="65"/>
      <c r="I76" s="176"/>
      <c r="J76" s="65"/>
      <c r="K76" s="65"/>
      <c r="L76" s="63"/>
    </row>
    <row r="77" spans="2:12" s="1" customFormat="1" ht="6.95" customHeight="1">
      <c r="B77" s="43"/>
      <c r="C77" s="65"/>
      <c r="D77" s="65"/>
      <c r="E77" s="65"/>
      <c r="F77" s="65"/>
      <c r="G77" s="65"/>
      <c r="H77" s="65"/>
      <c r="I77" s="176"/>
      <c r="J77" s="65"/>
      <c r="K77" s="65"/>
      <c r="L77" s="63"/>
    </row>
    <row r="78" spans="2:12" s="1" customFormat="1" ht="14.45" customHeight="1">
      <c r="B78" s="43"/>
      <c r="C78" s="67" t="s">
        <v>18</v>
      </c>
      <c r="D78" s="65"/>
      <c r="E78" s="65"/>
      <c r="F78" s="65"/>
      <c r="G78" s="65"/>
      <c r="H78" s="65"/>
      <c r="I78" s="176"/>
      <c r="J78" s="65"/>
      <c r="K78" s="65"/>
      <c r="L78" s="63"/>
    </row>
    <row r="79" spans="2:12" s="1" customFormat="1" ht="22.5" customHeight="1">
      <c r="B79" s="43"/>
      <c r="C79" s="65"/>
      <c r="D79" s="65"/>
      <c r="E79" s="418" t="str">
        <f>E7</f>
        <v>STEZKA PRO CHODCE A CYKLISTY ŠUMVALD - LIBINA  ( dělené výdaje)</v>
      </c>
      <c r="F79" s="425"/>
      <c r="G79" s="425"/>
      <c r="H79" s="425"/>
      <c r="I79" s="176"/>
      <c r="J79" s="65"/>
      <c r="K79" s="65"/>
      <c r="L79" s="63"/>
    </row>
    <row r="80" spans="2:12" ht="15">
      <c r="B80" s="29"/>
      <c r="C80" s="67" t="s">
        <v>179</v>
      </c>
      <c r="D80" s="177"/>
      <c r="E80" s="177"/>
      <c r="F80" s="177"/>
      <c r="G80" s="177"/>
      <c r="H80" s="177"/>
      <c r="J80" s="177"/>
      <c r="K80" s="177"/>
      <c r="L80" s="178"/>
    </row>
    <row r="81" spans="2:65" ht="22.5" customHeight="1">
      <c r="B81" s="29"/>
      <c r="C81" s="177"/>
      <c r="D81" s="177"/>
      <c r="E81" s="418" t="s">
        <v>182</v>
      </c>
      <c r="F81" s="419"/>
      <c r="G81" s="419"/>
      <c r="H81" s="419"/>
      <c r="J81" s="177"/>
      <c r="K81" s="177"/>
      <c r="L81" s="178"/>
    </row>
    <row r="82" spans="2:65" ht="15">
      <c r="B82" s="29"/>
      <c r="C82" s="67" t="s">
        <v>185</v>
      </c>
      <c r="D82" s="177"/>
      <c r="E82" s="177"/>
      <c r="F82" s="177"/>
      <c r="G82" s="177"/>
      <c r="H82" s="177"/>
      <c r="J82" s="177"/>
      <c r="K82" s="177"/>
      <c r="L82" s="178"/>
    </row>
    <row r="83" spans="2:65" s="1" customFormat="1" ht="22.5" customHeight="1">
      <c r="B83" s="43"/>
      <c r="C83" s="65"/>
      <c r="D83" s="65"/>
      <c r="E83" s="416" t="s">
        <v>1774</v>
      </c>
      <c r="F83" s="417"/>
      <c r="G83" s="417"/>
      <c r="H83" s="417"/>
      <c r="I83" s="176"/>
      <c r="J83" s="65"/>
      <c r="K83" s="65"/>
      <c r="L83" s="63"/>
    </row>
    <row r="84" spans="2:65" s="1" customFormat="1" ht="14.45" customHeight="1">
      <c r="B84" s="43"/>
      <c r="C84" s="67" t="s">
        <v>191</v>
      </c>
      <c r="D84" s="65"/>
      <c r="E84" s="65"/>
      <c r="F84" s="65"/>
      <c r="G84" s="65"/>
      <c r="H84" s="65"/>
      <c r="I84" s="176"/>
      <c r="J84" s="65"/>
      <c r="K84" s="65"/>
      <c r="L84" s="63"/>
    </row>
    <row r="85" spans="2:65" s="1" customFormat="1" ht="23.25" customHeight="1">
      <c r="B85" s="43"/>
      <c r="C85" s="65"/>
      <c r="D85" s="65"/>
      <c r="E85" s="391" t="str">
        <f>E13</f>
        <v>SO 401.2 - Veřejné osvětlení - E2  (ZVHA)</v>
      </c>
      <c r="F85" s="417"/>
      <c r="G85" s="417"/>
      <c r="H85" s="417"/>
      <c r="I85" s="176"/>
      <c r="J85" s="65"/>
      <c r="K85" s="65"/>
      <c r="L85" s="63"/>
    </row>
    <row r="86" spans="2:65" s="1" customFormat="1" ht="6.95" customHeight="1">
      <c r="B86" s="43"/>
      <c r="C86" s="65"/>
      <c r="D86" s="65"/>
      <c r="E86" s="65"/>
      <c r="F86" s="65"/>
      <c r="G86" s="65"/>
      <c r="H86" s="65"/>
      <c r="I86" s="176"/>
      <c r="J86" s="65"/>
      <c r="K86" s="65"/>
      <c r="L86" s="63"/>
    </row>
    <row r="87" spans="2:65" s="1" customFormat="1" ht="18" customHeight="1">
      <c r="B87" s="43"/>
      <c r="C87" s="67" t="s">
        <v>24</v>
      </c>
      <c r="D87" s="65"/>
      <c r="E87" s="65"/>
      <c r="F87" s="179" t="str">
        <f>F16</f>
        <v>ŠUMVALD - LIBINA</v>
      </c>
      <c r="G87" s="65"/>
      <c r="H87" s="65"/>
      <c r="I87" s="180" t="s">
        <v>26</v>
      </c>
      <c r="J87" s="75" t="str">
        <f>IF(J16="","",J16)</f>
        <v>7. 7. 2017</v>
      </c>
      <c r="K87" s="65"/>
      <c r="L87" s="63"/>
    </row>
    <row r="88" spans="2:65" s="1" customFormat="1" ht="6.95" customHeight="1">
      <c r="B88" s="43"/>
      <c r="C88" s="65"/>
      <c r="D88" s="65"/>
      <c r="E88" s="65"/>
      <c r="F88" s="65"/>
      <c r="G88" s="65"/>
      <c r="H88" s="65"/>
      <c r="I88" s="176"/>
      <c r="J88" s="65"/>
      <c r="K88" s="65"/>
      <c r="L88" s="63"/>
    </row>
    <row r="89" spans="2:65" s="1" customFormat="1" ht="15">
      <c r="B89" s="43"/>
      <c r="C89" s="67" t="s">
        <v>32</v>
      </c>
      <c r="D89" s="65"/>
      <c r="E89" s="65"/>
      <c r="F89" s="179" t="str">
        <f>E19</f>
        <v>Obec Šumvald, Obec Libina</v>
      </c>
      <c r="G89" s="65"/>
      <c r="H89" s="65"/>
      <c r="I89" s="180" t="s">
        <v>40</v>
      </c>
      <c r="J89" s="179" t="str">
        <f>E25</f>
        <v xml:space="preserve">EPROJEKT s.r.o., PŘEROV  </v>
      </c>
      <c r="K89" s="65"/>
      <c r="L89" s="63"/>
    </row>
    <row r="90" spans="2:65" s="1" customFormat="1" ht="14.45" customHeight="1">
      <c r="B90" s="43"/>
      <c r="C90" s="67" t="s">
        <v>38</v>
      </c>
      <c r="D90" s="65"/>
      <c r="E90" s="65"/>
      <c r="F90" s="179" t="str">
        <f>IF(E22="","",E22)</f>
        <v/>
      </c>
      <c r="G90" s="65"/>
      <c r="H90" s="65"/>
      <c r="I90" s="176"/>
      <c r="J90" s="65"/>
      <c r="K90" s="65"/>
      <c r="L90" s="63"/>
    </row>
    <row r="91" spans="2:65" s="1" customFormat="1" ht="10.35" customHeight="1">
      <c r="B91" s="43"/>
      <c r="C91" s="65"/>
      <c r="D91" s="65"/>
      <c r="E91" s="65"/>
      <c r="F91" s="65"/>
      <c r="G91" s="65"/>
      <c r="H91" s="65"/>
      <c r="I91" s="176"/>
      <c r="J91" s="65"/>
      <c r="K91" s="65"/>
      <c r="L91" s="63"/>
    </row>
    <row r="92" spans="2:65" s="10" customFormat="1" ht="29.25" customHeight="1">
      <c r="B92" s="181"/>
      <c r="C92" s="182" t="s">
        <v>235</v>
      </c>
      <c r="D92" s="183" t="s">
        <v>67</v>
      </c>
      <c r="E92" s="183" t="s">
        <v>63</v>
      </c>
      <c r="F92" s="183" t="s">
        <v>236</v>
      </c>
      <c r="G92" s="183" t="s">
        <v>237</v>
      </c>
      <c r="H92" s="183" t="s">
        <v>238</v>
      </c>
      <c r="I92" s="184" t="s">
        <v>239</v>
      </c>
      <c r="J92" s="183" t="s">
        <v>222</v>
      </c>
      <c r="K92" s="185" t="s">
        <v>240</v>
      </c>
      <c r="L92" s="186"/>
      <c r="M92" s="83" t="s">
        <v>241</v>
      </c>
      <c r="N92" s="84" t="s">
        <v>52</v>
      </c>
      <c r="O92" s="84" t="s">
        <v>242</v>
      </c>
      <c r="P92" s="84" t="s">
        <v>243</v>
      </c>
      <c r="Q92" s="84" t="s">
        <v>244</v>
      </c>
      <c r="R92" s="84" t="s">
        <v>245</v>
      </c>
      <c r="S92" s="84" t="s">
        <v>246</v>
      </c>
      <c r="T92" s="85" t="s">
        <v>247</v>
      </c>
    </row>
    <row r="93" spans="2:65" s="1" customFormat="1" ht="29.25" customHeight="1">
      <c r="B93" s="43"/>
      <c r="C93" s="89" t="s">
        <v>223</v>
      </c>
      <c r="D93" s="65"/>
      <c r="E93" s="65"/>
      <c r="F93" s="65"/>
      <c r="G93" s="65"/>
      <c r="H93" s="65"/>
      <c r="I93" s="176"/>
      <c r="J93" s="187">
        <f>BK93</f>
        <v>0</v>
      </c>
      <c r="K93" s="65"/>
      <c r="L93" s="63"/>
      <c r="M93" s="86"/>
      <c r="N93" s="87"/>
      <c r="O93" s="87"/>
      <c r="P93" s="188">
        <f>P94+P121</f>
        <v>0</v>
      </c>
      <c r="Q93" s="87"/>
      <c r="R93" s="188">
        <f>R94+R121</f>
        <v>0.40650999999999998</v>
      </c>
      <c r="S93" s="87"/>
      <c r="T93" s="189">
        <f>T94+T121</f>
        <v>0</v>
      </c>
      <c r="AT93" s="25" t="s">
        <v>82</v>
      </c>
      <c r="AU93" s="25" t="s">
        <v>224</v>
      </c>
      <c r="BK93" s="190">
        <f>BK94+BK121</f>
        <v>0</v>
      </c>
    </row>
    <row r="94" spans="2:65" s="11" customFormat="1" ht="37.35" customHeight="1">
      <c r="B94" s="191"/>
      <c r="C94" s="192"/>
      <c r="D94" s="193" t="s">
        <v>82</v>
      </c>
      <c r="E94" s="194" t="s">
        <v>519</v>
      </c>
      <c r="F94" s="194" t="s">
        <v>1783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P95+P110</f>
        <v>0</v>
      </c>
      <c r="Q94" s="199"/>
      <c r="R94" s="200">
        <f>R95+R110</f>
        <v>0.40650999999999998</v>
      </c>
      <c r="S94" s="199"/>
      <c r="T94" s="201">
        <f>T95+T110</f>
        <v>0</v>
      </c>
      <c r="AR94" s="202" t="s">
        <v>100</v>
      </c>
      <c r="AT94" s="203" t="s">
        <v>82</v>
      </c>
      <c r="AU94" s="203" t="s">
        <v>83</v>
      </c>
      <c r="AY94" s="202" t="s">
        <v>250</v>
      </c>
      <c r="BK94" s="204">
        <f>BK95+BK110</f>
        <v>0</v>
      </c>
    </row>
    <row r="95" spans="2:65" s="11" customFormat="1" ht="19.899999999999999" customHeight="1">
      <c r="B95" s="191"/>
      <c r="C95" s="192"/>
      <c r="D95" s="205" t="s">
        <v>82</v>
      </c>
      <c r="E95" s="206" t="s">
        <v>1784</v>
      </c>
      <c r="F95" s="206" t="s">
        <v>1785</v>
      </c>
      <c r="G95" s="192"/>
      <c r="H95" s="192"/>
      <c r="I95" s="195"/>
      <c r="J95" s="207">
        <f>BK95</f>
        <v>0</v>
      </c>
      <c r="K95" s="192"/>
      <c r="L95" s="197"/>
      <c r="M95" s="198"/>
      <c r="N95" s="199"/>
      <c r="O95" s="199"/>
      <c r="P95" s="200">
        <f>SUM(P96:P109)</f>
        <v>0</v>
      </c>
      <c r="Q95" s="199"/>
      <c r="R95" s="200">
        <f>SUM(R96:R109)</f>
        <v>0.34527999999999998</v>
      </c>
      <c r="S95" s="199"/>
      <c r="T95" s="201">
        <f>SUM(T96:T109)</f>
        <v>0</v>
      </c>
      <c r="AR95" s="202" t="s">
        <v>100</v>
      </c>
      <c r="AT95" s="203" t="s">
        <v>82</v>
      </c>
      <c r="AU95" s="203" t="s">
        <v>45</v>
      </c>
      <c r="AY95" s="202" t="s">
        <v>250</v>
      </c>
      <c r="BK95" s="204">
        <f>SUM(BK96:BK109)</f>
        <v>0</v>
      </c>
    </row>
    <row r="96" spans="2:65" s="1" customFormat="1" ht="22.5" customHeight="1">
      <c r="B96" s="43"/>
      <c r="C96" s="208" t="s">
        <v>45</v>
      </c>
      <c r="D96" s="208" t="s">
        <v>252</v>
      </c>
      <c r="E96" s="209" t="s">
        <v>1872</v>
      </c>
      <c r="F96" s="210" t="s">
        <v>1873</v>
      </c>
      <c r="G96" s="211" t="s">
        <v>472</v>
      </c>
      <c r="H96" s="212">
        <v>2</v>
      </c>
      <c r="I96" s="213"/>
      <c r="J96" s="214">
        <f t="shared" ref="J96:J109" si="0">ROUND(I96*H96,2)</f>
        <v>0</v>
      </c>
      <c r="K96" s="210" t="s">
        <v>277</v>
      </c>
      <c r="L96" s="63"/>
      <c r="M96" s="215" t="s">
        <v>81</v>
      </c>
      <c r="N96" s="216" t="s">
        <v>53</v>
      </c>
      <c r="O96" s="44"/>
      <c r="P96" s="217">
        <f t="shared" ref="P96:P109" si="1">O96*H96</f>
        <v>0</v>
      </c>
      <c r="Q96" s="217">
        <v>0</v>
      </c>
      <c r="R96" s="217">
        <f t="shared" ref="R96:R109" si="2">Q96*H96</f>
        <v>0</v>
      </c>
      <c r="S96" s="217">
        <v>0</v>
      </c>
      <c r="T96" s="218">
        <f t="shared" ref="T96:T109" si="3">S96*H96</f>
        <v>0</v>
      </c>
      <c r="AR96" s="25" t="s">
        <v>738</v>
      </c>
      <c r="AT96" s="25" t="s">
        <v>252</v>
      </c>
      <c r="AU96" s="25" t="s">
        <v>92</v>
      </c>
      <c r="AY96" s="25" t="s">
        <v>250</v>
      </c>
      <c r="BE96" s="219">
        <f t="shared" ref="BE96:BE109" si="4">IF(N96="základní",J96,0)</f>
        <v>0</v>
      </c>
      <c r="BF96" s="219">
        <f t="shared" ref="BF96:BF109" si="5">IF(N96="snížená",J96,0)</f>
        <v>0</v>
      </c>
      <c r="BG96" s="219">
        <f t="shared" ref="BG96:BG109" si="6">IF(N96="zákl. přenesená",J96,0)</f>
        <v>0</v>
      </c>
      <c r="BH96" s="219">
        <f t="shared" ref="BH96:BH109" si="7">IF(N96="sníž. přenesená",J96,0)</f>
        <v>0</v>
      </c>
      <c r="BI96" s="219">
        <f t="shared" ref="BI96:BI109" si="8">IF(N96="nulová",J96,0)</f>
        <v>0</v>
      </c>
      <c r="BJ96" s="25" t="s">
        <v>45</v>
      </c>
      <c r="BK96" s="219">
        <f t="shared" ref="BK96:BK109" si="9">ROUND(I96*H96,2)</f>
        <v>0</v>
      </c>
      <c r="BL96" s="25" t="s">
        <v>738</v>
      </c>
      <c r="BM96" s="25" t="s">
        <v>1874</v>
      </c>
    </row>
    <row r="97" spans="2:65" s="1" customFormat="1" ht="22.5" customHeight="1">
      <c r="B97" s="43"/>
      <c r="C97" s="272" t="s">
        <v>92</v>
      </c>
      <c r="D97" s="272" t="s">
        <v>519</v>
      </c>
      <c r="E97" s="273" t="s">
        <v>1875</v>
      </c>
      <c r="F97" s="274" t="s">
        <v>1876</v>
      </c>
      <c r="G97" s="275" t="s">
        <v>472</v>
      </c>
      <c r="H97" s="276">
        <v>2</v>
      </c>
      <c r="I97" s="277"/>
      <c r="J97" s="278">
        <f t="shared" si="0"/>
        <v>0</v>
      </c>
      <c r="K97" s="274" t="s">
        <v>277</v>
      </c>
      <c r="L97" s="279"/>
      <c r="M97" s="280" t="s">
        <v>81</v>
      </c>
      <c r="N97" s="281" t="s">
        <v>53</v>
      </c>
      <c r="O97" s="44"/>
      <c r="P97" s="217">
        <f t="shared" si="1"/>
        <v>0</v>
      </c>
      <c r="Q97" s="217">
        <v>7.9000000000000001E-2</v>
      </c>
      <c r="R97" s="217">
        <f t="shared" si="2"/>
        <v>0.158</v>
      </c>
      <c r="S97" s="217">
        <v>0</v>
      </c>
      <c r="T97" s="218">
        <f t="shared" si="3"/>
        <v>0</v>
      </c>
      <c r="AR97" s="25" t="s">
        <v>1790</v>
      </c>
      <c r="AT97" s="25" t="s">
        <v>519</v>
      </c>
      <c r="AU97" s="25" t="s">
        <v>92</v>
      </c>
      <c r="AY97" s="25" t="s">
        <v>250</v>
      </c>
      <c r="BE97" s="219">
        <f t="shared" si="4"/>
        <v>0</v>
      </c>
      <c r="BF97" s="219">
        <f t="shared" si="5"/>
        <v>0</v>
      </c>
      <c r="BG97" s="219">
        <f t="shared" si="6"/>
        <v>0</v>
      </c>
      <c r="BH97" s="219">
        <f t="shared" si="7"/>
        <v>0</v>
      </c>
      <c r="BI97" s="219">
        <f t="shared" si="8"/>
        <v>0</v>
      </c>
      <c r="BJ97" s="25" t="s">
        <v>45</v>
      </c>
      <c r="BK97" s="219">
        <f t="shared" si="9"/>
        <v>0</v>
      </c>
      <c r="BL97" s="25" t="s">
        <v>738</v>
      </c>
      <c r="BM97" s="25" t="s">
        <v>1877</v>
      </c>
    </row>
    <row r="98" spans="2:65" s="1" customFormat="1" ht="22.5" customHeight="1">
      <c r="B98" s="43"/>
      <c r="C98" s="272" t="s">
        <v>100</v>
      </c>
      <c r="D98" s="272" t="s">
        <v>519</v>
      </c>
      <c r="E98" s="273" t="s">
        <v>1878</v>
      </c>
      <c r="F98" s="274" t="s">
        <v>1879</v>
      </c>
      <c r="G98" s="275" t="s">
        <v>472</v>
      </c>
      <c r="H98" s="276">
        <v>2</v>
      </c>
      <c r="I98" s="277"/>
      <c r="J98" s="278">
        <f t="shared" si="0"/>
        <v>0</v>
      </c>
      <c r="K98" s="274" t="s">
        <v>81</v>
      </c>
      <c r="L98" s="279"/>
      <c r="M98" s="280" t="s">
        <v>81</v>
      </c>
      <c r="N98" s="281" t="s">
        <v>53</v>
      </c>
      <c r="O98" s="44"/>
      <c r="P98" s="217">
        <f t="shared" si="1"/>
        <v>0</v>
      </c>
      <c r="Q98" s="217">
        <v>6.2E-2</v>
      </c>
      <c r="R98" s="217">
        <f t="shared" si="2"/>
        <v>0.124</v>
      </c>
      <c r="S98" s="217">
        <v>0</v>
      </c>
      <c r="T98" s="218">
        <f t="shared" si="3"/>
        <v>0</v>
      </c>
      <c r="AR98" s="25" t="s">
        <v>1790</v>
      </c>
      <c r="AT98" s="25" t="s">
        <v>519</v>
      </c>
      <c r="AU98" s="25" t="s">
        <v>92</v>
      </c>
      <c r="AY98" s="25" t="s">
        <v>250</v>
      </c>
      <c r="BE98" s="219">
        <f t="shared" si="4"/>
        <v>0</v>
      </c>
      <c r="BF98" s="219">
        <f t="shared" si="5"/>
        <v>0</v>
      </c>
      <c r="BG98" s="219">
        <f t="shared" si="6"/>
        <v>0</v>
      </c>
      <c r="BH98" s="219">
        <f t="shared" si="7"/>
        <v>0</v>
      </c>
      <c r="BI98" s="219">
        <f t="shared" si="8"/>
        <v>0</v>
      </c>
      <c r="BJ98" s="25" t="s">
        <v>45</v>
      </c>
      <c r="BK98" s="219">
        <f t="shared" si="9"/>
        <v>0</v>
      </c>
      <c r="BL98" s="25" t="s">
        <v>738</v>
      </c>
      <c r="BM98" s="25" t="s">
        <v>1880</v>
      </c>
    </row>
    <row r="99" spans="2:65" s="1" customFormat="1" ht="22.5" customHeight="1">
      <c r="B99" s="43"/>
      <c r="C99" s="272" t="s">
        <v>128</v>
      </c>
      <c r="D99" s="272" t="s">
        <v>519</v>
      </c>
      <c r="E99" s="273" t="s">
        <v>1809</v>
      </c>
      <c r="F99" s="274" t="s">
        <v>1881</v>
      </c>
      <c r="G99" s="275" t="s">
        <v>472</v>
      </c>
      <c r="H99" s="276">
        <v>2</v>
      </c>
      <c r="I99" s="277"/>
      <c r="J99" s="278">
        <f t="shared" si="0"/>
        <v>0</v>
      </c>
      <c r="K99" s="274" t="s">
        <v>81</v>
      </c>
      <c r="L99" s="279"/>
      <c r="M99" s="280" t="s">
        <v>81</v>
      </c>
      <c r="N99" s="281" t="s">
        <v>53</v>
      </c>
      <c r="O99" s="44"/>
      <c r="P99" s="217">
        <f t="shared" si="1"/>
        <v>0</v>
      </c>
      <c r="Q99" s="217">
        <v>9.3000000000000005E-4</v>
      </c>
      <c r="R99" s="217">
        <f t="shared" si="2"/>
        <v>1.8600000000000001E-3</v>
      </c>
      <c r="S99" s="217">
        <v>0</v>
      </c>
      <c r="T99" s="218">
        <f t="shared" si="3"/>
        <v>0</v>
      </c>
      <c r="AR99" s="25" t="s">
        <v>1790</v>
      </c>
      <c r="AT99" s="25" t="s">
        <v>519</v>
      </c>
      <c r="AU99" s="25" t="s">
        <v>92</v>
      </c>
      <c r="AY99" s="25" t="s">
        <v>250</v>
      </c>
      <c r="BE99" s="219">
        <f t="shared" si="4"/>
        <v>0</v>
      </c>
      <c r="BF99" s="219">
        <f t="shared" si="5"/>
        <v>0</v>
      </c>
      <c r="BG99" s="219">
        <f t="shared" si="6"/>
        <v>0</v>
      </c>
      <c r="BH99" s="219">
        <f t="shared" si="7"/>
        <v>0</v>
      </c>
      <c r="BI99" s="219">
        <f t="shared" si="8"/>
        <v>0</v>
      </c>
      <c r="BJ99" s="25" t="s">
        <v>45</v>
      </c>
      <c r="BK99" s="219">
        <f t="shared" si="9"/>
        <v>0</v>
      </c>
      <c r="BL99" s="25" t="s">
        <v>738</v>
      </c>
      <c r="BM99" s="25" t="s">
        <v>1882</v>
      </c>
    </row>
    <row r="100" spans="2:65" s="1" customFormat="1" ht="22.5" customHeight="1">
      <c r="B100" s="43"/>
      <c r="C100" s="208" t="s">
        <v>304</v>
      </c>
      <c r="D100" s="208" t="s">
        <v>252</v>
      </c>
      <c r="E100" s="209" t="s">
        <v>1883</v>
      </c>
      <c r="F100" s="210" t="s">
        <v>1884</v>
      </c>
      <c r="G100" s="211" t="s">
        <v>472</v>
      </c>
      <c r="H100" s="212">
        <v>4</v>
      </c>
      <c r="I100" s="213"/>
      <c r="J100" s="214">
        <f t="shared" si="0"/>
        <v>0</v>
      </c>
      <c r="K100" s="210" t="s">
        <v>277</v>
      </c>
      <c r="L100" s="63"/>
      <c r="M100" s="215" t="s">
        <v>81</v>
      </c>
      <c r="N100" s="216" t="s">
        <v>53</v>
      </c>
      <c r="O100" s="44"/>
      <c r="P100" s="217">
        <f t="shared" si="1"/>
        <v>0</v>
      </c>
      <c r="Q100" s="217">
        <v>0</v>
      </c>
      <c r="R100" s="217">
        <f t="shared" si="2"/>
        <v>0</v>
      </c>
      <c r="S100" s="217">
        <v>0</v>
      </c>
      <c r="T100" s="218">
        <f t="shared" si="3"/>
        <v>0</v>
      </c>
      <c r="AR100" s="25" t="s">
        <v>738</v>
      </c>
      <c r="AT100" s="25" t="s">
        <v>252</v>
      </c>
      <c r="AU100" s="25" t="s">
        <v>92</v>
      </c>
      <c r="AY100" s="25" t="s">
        <v>250</v>
      </c>
      <c r="BE100" s="219">
        <f t="shared" si="4"/>
        <v>0</v>
      </c>
      <c r="BF100" s="219">
        <f t="shared" si="5"/>
        <v>0</v>
      </c>
      <c r="BG100" s="219">
        <f t="shared" si="6"/>
        <v>0</v>
      </c>
      <c r="BH100" s="219">
        <f t="shared" si="7"/>
        <v>0</v>
      </c>
      <c r="BI100" s="219">
        <f t="shared" si="8"/>
        <v>0</v>
      </c>
      <c r="BJ100" s="25" t="s">
        <v>45</v>
      </c>
      <c r="BK100" s="219">
        <f t="shared" si="9"/>
        <v>0</v>
      </c>
      <c r="BL100" s="25" t="s">
        <v>738</v>
      </c>
      <c r="BM100" s="25" t="s">
        <v>1885</v>
      </c>
    </row>
    <row r="101" spans="2:65" s="1" customFormat="1" ht="22.5" customHeight="1">
      <c r="B101" s="43"/>
      <c r="C101" s="272" t="s">
        <v>193</v>
      </c>
      <c r="D101" s="272" t="s">
        <v>519</v>
      </c>
      <c r="E101" s="273" t="s">
        <v>1886</v>
      </c>
      <c r="F101" s="274" t="s">
        <v>1887</v>
      </c>
      <c r="G101" s="275" t="s">
        <v>472</v>
      </c>
      <c r="H101" s="276">
        <v>4</v>
      </c>
      <c r="I101" s="277"/>
      <c r="J101" s="278">
        <f t="shared" si="0"/>
        <v>0</v>
      </c>
      <c r="K101" s="274" t="s">
        <v>277</v>
      </c>
      <c r="L101" s="279"/>
      <c r="M101" s="280" t="s">
        <v>81</v>
      </c>
      <c r="N101" s="281" t="s">
        <v>53</v>
      </c>
      <c r="O101" s="44"/>
      <c r="P101" s="217">
        <f t="shared" si="1"/>
        <v>0</v>
      </c>
      <c r="Q101" s="217">
        <v>9.58E-3</v>
      </c>
      <c r="R101" s="217">
        <f t="shared" si="2"/>
        <v>3.832E-2</v>
      </c>
      <c r="S101" s="217">
        <v>0</v>
      </c>
      <c r="T101" s="218">
        <f t="shared" si="3"/>
        <v>0</v>
      </c>
      <c r="AR101" s="25" t="s">
        <v>1790</v>
      </c>
      <c r="AT101" s="25" t="s">
        <v>519</v>
      </c>
      <c r="AU101" s="25" t="s">
        <v>92</v>
      </c>
      <c r="AY101" s="25" t="s">
        <v>250</v>
      </c>
      <c r="BE101" s="219">
        <f t="shared" si="4"/>
        <v>0</v>
      </c>
      <c r="BF101" s="219">
        <f t="shared" si="5"/>
        <v>0</v>
      </c>
      <c r="BG101" s="219">
        <f t="shared" si="6"/>
        <v>0</v>
      </c>
      <c r="BH101" s="219">
        <f t="shared" si="7"/>
        <v>0</v>
      </c>
      <c r="BI101" s="219">
        <f t="shared" si="8"/>
        <v>0</v>
      </c>
      <c r="BJ101" s="25" t="s">
        <v>45</v>
      </c>
      <c r="BK101" s="219">
        <f t="shared" si="9"/>
        <v>0</v>
      </c>
      <c r="BL101" s="25" t="s">
        <v>738</v>
      </c>
      <c r="BM101" s="25" t="s">
        <v>1888</v>
      </c>
    </row>
    <row r="102" spans="2:65" s="1" customFormat="1" ht="22.5" customHeight="1">
      <c r="B102" s="43"/>
      <c r="C102" s="208" t="s">
        <v>327</v>
      </c>
      <c r="D102" s="208" t="s">
        <v>252</v>
      </c>
      <c r="E102" s="209" t="s">
        <v>1807</v>
      </c>
      <c r="F102" s="210" t="s">
        <v>1808</v>
      </c>
      <c r="G102" s="211" t="s">
        <v>472</v>
      </c>
      <c r="H102" s="212">
        <v>2</v>
      </c>
      <c r="I102" s="213"/>
      <c r="J102" s="214">
        <f t="shared" si="0"/>
        <v>0</v>
      </c>
      <c r="K102" s="210" t="s">
        <v>277</v>
      </c>
      <c r="L102" s="63"/>
      <c r="M102" s="215" t="s">
        <v>81</v>
      </c>
      <c r="N102" s="216" t="s">
        <v>53</v>
      </c>
      <c r="O102" s="44"/>
      <c r="P102" s="217">
        <f t="shared" si="1"/>
        <v>0</v>
      </c>
      <c r="Q102" s="217">
        <v>0</v>
      </c>
      <c r="R102" s="217">
        <f t="shared" si="2"/>
        <v>0</v>
      </c>
      <c r="S102" s="217">
        <v>0</v>
      </c>
      <c r="T102" s="218">
        <f t="shared" si="3"/>
        <v>0</v>
      </c>
      <c r="AR102" s="25" t="s">
        <v>738</v>
      </c>
      <c r="AT102" s="25" t="s">
        <v>252</v>
      </c>
      <c r="AU102" s="25" t="s">
        <v>92</v>
      </c>
      <c r="AY102" s="25" t="s">
        <v>250</v>
      </c>
      <c r="BE102" s="219">
        <f t="shared" si="4"/>
        <v>0</v>
      </c>
      <c r="BF102" s="219">
        <f t="shared" si="5"/>
        <v>0</v>
      </c>
      <c r="BG102" s="219">
        <f t="shared" si="6"/>
        <v>0</v>
      </c>
      <c r="BH102" s="219">
        <f t="shared" si="7"/>
        <v>0</v>
      </c>
      <c r="BI102" s="219">
        <f t="shared" si="8"/>
        <v>0</v>
      </c>
      <c r="BJ102" s="25" t="s">
        <v>45</v>
      </c>
      <c r="BK102" s="219">
        <f t="shared" si="9"/>
        <v>0</v>
      </c>
      <c r="BL102" s="25" t="s">
        <v>738</v>
      </c>
      <c r="BM102" s="25" t="s">
        <v>1889</v>
      </c>
    </row>
    <row r="103" spans="2:65" s="1" customFormat="1" ht="22.5" customHeight="1">
      <c r="B103" s="43"/>
      <c r="C103" s="272" t="s">
        <v>340</v>
      </c>
      <c r="D103" s="272" t="s">
        <v>519</v>
      </c>
      <c r="E103" s="273" t="s">
        <v>1890</v>
      </c>
      <c r="F103" s="274" t="s">
        <v>1891</v>
      </c>
      <c r="G103" s="275" t="s">
        <v>472</v>
      </c>
      <c r="H103" s="276">
        <v>2</v>
      </c>
      <c r="I103" s="277"/>
      <c r="J103" s="278">
        <f t="shared" si="0"/>
        <v>0</v>
      </c>
      <c r="K103" s="274" t="s">
        <v>81</v>
      </c>
      <c r="L103" s="279"/>
      <c r="M103" s="280" t="s">
        <v>81</v>
      </c>
      <c r="N103" s="281" t="s">
        <v>53</v>
      </c>
      <c r="O103" s="44"/>
      <c r="P103" s="217">
        <f t="shared" si="1"/>
        <v>0</v>
      </c>
      <c r="Q103" s="217">
        <v>9.3000000000000005E-4</v>
      </c>
      <c r="R103" s="217">
        <f t="shared" si="2"/>
        <v>1.8600000000000001E-3</v>
      </c>
      <c r="S103" s="217">
        <v>0</v>
      </c>
      <c r="T103" s="218">
        <f t="shared" si="3"/>
        <v>0</v>
      </c>
      <c r="AR103" s="25" t="s">
        <v>1790</v>
      </c>
      <c r="AT103" s="25" t="s">
        <v>519</v>
      </c>
      <c r="AU103" s="25" t="s">
        <v>92</v>
      </c>
      <c r="AY103" s="25" t="s">
        <v>250</v>
      </c>
      <c r="BE103" s="219">
        <f t="shared" si="4"/>
        <v>0</v>
      </c>
      <c r="BF103" s="219">
        <f t="shared" si="5"/>
        <v>0</v>
      </c>
      <c r="BG103" s="219">
        <f t="shared" si="6"/>
        <v>0</v>
      </c>
      <c r="BH103" s="219">
        <f t="shared" si="7"/>
        <v>0</v>
      </c>
      <c r="BI103" s="219">
        <f t="shared" si="8"/>
        <v>0</v>
      </c>
      <c r="BJ103" s="25" t="s">
        <v>45</v>
      </c>
      <c r="BK103" s="219">
        <f t="shared" si="9"/>
        <v>0</v>
      </c>
      <c r="BL103" s="25" t="s">
        <v>738</v>
      </c>
      <c r="BM103" s="25" t="s">
        <v>1892</v>
      </c>
    </row>
    <row r="104" spans="2:65" s="1" customFormat="1" ht="31.5" customHeight="1">
      <c r="B104" s="43"/>
      <c r="C104" s="208" t="s">
        <v>215</v>
      </c>
      <c r="D104" s="208" t="s">
        <v>252</v>
      </c>
      <c r="E104" s="209" t="s">
        <v>1893</v>
      </c>
      <c r="F104" s="210" t="s">
        <v>1816</v>
      </c>
      <c r="G104" s="211" t="s">
        <v>602</v>
      </c>
      <c r="H104" s="212">
        <v>20</v>
      </c>
      <c r="I104" s="213"/>
      <c r="J104" s="214">
        <f t="shared" si="0"/>
        <v>0</v>
      </c>
      <c r="K104" s="210" t="s">
        <v>81</v>
      </c>
      <c r="L104" s="63"/>
      <c r="M104" s="215" t="s">
        <v>81</v>
      </c>
      <c r="N104" s="216" t="s">
        <v>53</v>
      </c>
      <c r="O104" s="44"/>
      <c r="P104" s="217">
        <f t="shared" si="1"/>
        <v>0</v>
      </c>
      <c r="Q104" s="217">
        <v>0</v>
      </c>
      <c r="R104" s="217">
        <f t="shared" si="2"/>
        <v>0</v>
      </c>
      <c r="S104" s="217">
        <v>0</v>
      </c>
      <c r="T104" s="218">
        <f t="shared" si="3"/>
        <v>0</v>
      </c>
      <c r="AR104" s="25" t="s">
        <v>738</v>
      </c>
      <c r="AT104" s="25" t="s">
        <v>252</v>
      </c>
      <c r="AU104" s="25" t="s">
        <v>92</v>
      </c>
      <c r="AY104" s="25" t="s">
        <v>250</v>
      </c>
      <c r="BE104" s="219">
        <f t="shared" si="4"/>
        <v>0</v>
      </c>
      <c r="BF104" s="219">
        <f t="shared" si="5"/>
        <v>0</v>
      </c>
      <c r="BG104" s="219">
        <f t="shared" si="6"/>
        <v>0</v>
      </c>
      <c r="BH104" s="219">
        <f t="shared" si="7"/>
        <v>0</v>
      </c>
      <c r="BI104" s="219">
        <f t="shared" si="8"/>
        <v>0</v>
      </c>
      <c r="BJ104" s="25" t="s">
        <v>45</v>
      </c>
      <c r="BK104" s="219">
        <f t="shared" si="9"/>
        <v>0</v>
      </c>
      <c r="BL104" s="25" t="s">
        <v>738</v>
      </c>
      <c r="BM104" s="25" t="s">
        <v>1894</v>
      </c>
    </row>
    <row r="105" spans="2:65" s="1" customFormat="1" ht="22.5" customHeight="1">
      <c r="B105" s="43"/>
      <c r="C105" s="272" t="s">
        <v>352</v>
      </c>
      <c r="D105" s="272" t="s">
        <v>519</v>
      </c>
      <c r="E105" s="273" t="s">
        <v>1817</v>
      </c>
      <c r="F105" s="274" t="s">
        <v>1818</v>
      </c>
      <c r="G105" s="275" t="s">
        <v>522</v>
      </c>
      <c r="H105" s="276">
        <v>20</v>
      </c>
      <c r="I105" s="277"/>
      <c r="J105" s="278">
        <f t="shared" si="0"/>
        <v>0</v>
      </c>
      <c r="K105" s="274" t="s">
        <v>277</v>
      </c>
      <c r="L105" s="279"/>
      <c r="M105" s="280" t="s">
        <v>81</v>
      </c>
      <c r="N105" s="281" t="s">
        <v>53</v>
      </c>
      <c r="O105" s="44"/>
      <c r="P105" s="217">
        <f t="shared" si="1"/>
        <v>0</v>
      </c>
      <c r="Q105" s="217">
        <v>1E-3</v>
      </c>
      <c r="R105" s="217">
        <f t="shared" si="2"/>
        <v>0.02</v>
      </c>
      <c r="S105" s="217">
        <v>0</v>
      </c>
      <c r="T105" s="218">
        <f t="shared" si="3"/>
        <v>0</v>
      </c>
      <c r="AR105" s="25" t="s">
        <v>1790</v>
      </c>
      <c r="AT105" s="25" t="s">
        <v>519</v>
      </c>
      <c r="AU105" s="25" t="s">
        <v>92</v>
      </c>
      <c r="AY105" s="25" t="s">
        <v>250</v>
      </c>
      <c r="BE105" s="219">
        <f t="shared" si="4"/>
        <v>0</v>
      </c>
      <c r="BF105" s="219">
        <f t="shared" si="5"/>
        <v>0</v>
      </c>
      <c r="BG105" s="219">
        <f t="shared" si="6"/>
        <v>0</v>
      </c>
      <c r="BH105" s="219">
        <f t="shared" si="7"/>
        <v>0</v>
      </c>
      <c r="BI105" s="219">
        <f t="shared" si="8"/>
        <v>0</v>
      </c>
      <c r="BJ105" s="25" t="s">
        <v>45</v>
      </c>
      <c r="BK105" s="219">
        <f t="shared" si="9"/>
        <v>0</v>
      </c>
      <c r="BL105" s="25" t="s">
        <v>738</v>
      </c>
      <c r="BM105" s="25" t="s">
        <v>1895</v>
      </c>
    </row>
    <row r="106" spans="2:65" s="1" customFormat="1" ht="31.5" customHeight="1">
      <c r="B106" s="43"/>
      <c r="C106" s="208" t="s">
        <v>358</v>
      </c>
      <c r="D106" s="208" t="s">
        <v>252</v>
      </c>
      <c r="E106" s="209" t="s">
        <v>1819</v>
      </c>
      <c r="F106" s="210" t="s">
        <v>1820</v>
      </c>
      <c r="G106" s="211" t="s">
        <v>602</v>
      </c>
      <c r="H106" s="212">
        <v>4</v>
      </c>
      <c r="I106" s="213"/>
      <c r="J106" s="214">
        <f t="shared" si="0"/>
        <v>0</v>
      </c>
      <c r="K106" s="210" t="s">
        <v>277</v>
      </c>
      <c r="L106" s="63"/>
      <c r="M106" s="215" t="s">
        <v>81</v>
      </c>
      <c r="N106" s="216" t="s">
        <v>53</v>
      </c>
      <c r="O106" s="44"/>
      <c r="P106" s="217">
        <f t="shared" si="1"/>
        <v>0</v>
      </c>
      <c r="Q106" s="217">
        <v>0</v>
      </c>
      <c r="R106" s="217">
        <f t="shared" si="2"/>
        <v>0</v>
      </c>
      <c r="S106" s="217">
        <v>0</v>
      </c>
      <c r="T106" s="218">
        <f t="shared" si="3"/>
        <v>0</v>
      </c>
      <c r="AR106" s="25" t="s">
        <v>738</v>
      </c>
      <c r="AT106" s="25" t="s">
        <v>252</v>
      </c>
      <c r="AU106" s="25" t="s">
        <v>92</v>
      </c>
      <c r="AY106" s="25" t="s">
        <v>250</v>
      </c>
      <c r="BE106" s="219">
        <f t="shared" si="4"/>
        <v>0</v>
      </c>
      <c r="BF106" s="219">
        <f t="shared" si="5"/>
        <v>0</v>
      </c>
      <c r="BG106" s="219">
        <f t="shared" si="6"/>
        <v>0</v>
      </c>
      <c r="BH106" s="219">
        <f t="shared" si="7"/>
        <v>0</v>
      </c>
      <c r="BI106" s="219">
        <f t="shared" si="8"/>
        <v>0</v>
      </c>
      <c r="BJ106" s="25" t="s">
        <v>45</v>
      </c>
      <c r="BK106" s="219">
        <f t="shared" si="9"/>
        <v>0</v>
      </c>
      <c r="BL106" s="25" t="s">
        <v>738</v>
      </c>
      <c r="BM106" s="25" t="s">
        <v>1896</v>
      </c>
    </row>
    <row r="107" spans="2:65" s="1" customFormat="1" ht="22.5" customHeight="1">
      <c r="B107" s="43"/>
      <c r="C107" s="272" t="s">
        <v>369</v>
      </c>
      <c r="D107" s="272" t="s">
        <v>519</v>
      </c>
      <c r="E107" s="273" t="s">
        <v>1821</v>
      </c>
      <c r="F107" s="274" t="s">
        <v>1822</v>
      </c>
      <c r="G107" s="275" t="s">
        <v>472</v>
      </c>
      <c r="H107" s="276">
        <v>4</v>
      </c>
      <c r="I107" s="277"/>
      <c r="J107" s="278">
        <f t="shared" si="0"/>
        <v>0</v>
      </c>
      <c r="K107" s="274" t="s">
        <v>277</v>
      </c>
      <c r="L107" s="279"/>
      <c r="M107" s="280" t="s">
        <v>81</v>
      </c>
      <c r="N107" s="281" t="s">
        <v>53</v>
      </c>
      <c r="O107" s="44"/>
      <c r="P107" s="217">
        <f t="shared" si="1"/>
        <v>0</v>
      </c>
      <c r="Q107" s="217">
        <v>2.3000000000000001E-4</v>
      </c>
      <c r="R107" s="217">
        <f t="shared" si="2"/>
        <v>9.2000000000000003E-4</v>
      </c>
      <c r="S107" s="217">
        <v>0</v>
      </c>
      <c r="T107" s="218">
        <f t="shared" si="3"/>
        <v>0</v>
      </c>
      <c r="AR107" s="25" t="s">
        <v>1790</v>
      </c>
      <c r="AT107" s="25" t="s">
        <v>519</v>
      </c>
      <c r="AU107" s="25" t="s">
        <v>92</v>
      </c>
      <c r="AY107" s="25" t="s">
        <v>250</v>
      </c>
      <c r="BE107" s="219">
        <f t="shared" si="4"/>
        <v>0</v>
      </c>
      <c r="BF107" s="219">
        <f t="shared" si="5"/>
        <v>0</v>
      </c>
      <c r="BG107" s="219">
        <f t="shared" si="6"/>
        <v>0</v>
      </c>
      <c r="BH107" s="219">
        <f t="shared" si="7"/>
        <v>0</v>
      </c>
      <c r="BI107" s="219">
        <f t="shared" si="8"/>
        <v>0</v>
      </c>
      <c r="BJ107" s="25" t="s">
        <v>45</v>
      </c>
      <c r="BK107" s="219">
        <f t="shared" si="9"/>
        <v>0</v>
      </c>
      <c r="BL107" s="25" t="s">
        <v>738</v>
      </c>
      <c r="BM107" s="25" t="s">
        <v>1897</v>
      </c>
    </row>
    <row r="108" spans="2:65" s="1" customFormat="1" ht="22.5" customHeight="1">
      <c r="B108" s="43"/>
      <c r="C108" s="208" t="s">
        <v>374</v>
      </c>
      <c r="D108" s="208" t="s">
        <v>252</v>
      </c>
      <c r="E108" s="209" t="s">
        <v>1823</v>
      </c>
      <c r="F108" s="210" t="s">
        <v>1824</v>
      </c>
      <c r="G108" s="211" t="s">
        <v>472</v>
      </c>
      <c r="H108" s="212">
        <v>2</v>
      </c>
      <c r="I108" s="213"/>
      <c r="J108" s="214">
        <f t="shared" si="0"/>
        <v>0</v>
      </c>
      <c r="K108" s="210" t="s">
        <v>277</v>
      </c>
      <c r="L108" s="63"/>
      <c r="M108" s="215" t="s">
        <v>81</v>
      </c>
      <c r="N108" s="216" t="s">
        <v>53</v>
      </c>
      <c r="O108" s="44"/>
      <c r="P108" s="217">
        <f t="shared" si="1"/>
        <v>0</v>
      </c>
      <c r="Q108" s="217">
        <v>0</v>
      </c>
      <c r="R108" s="217">
        <f t="shared" si="2"/>
        <v>0</v>
      </c>
      <c r="S108" s="217">
        <v>0</v>
      </c>
      <c r="T108" s="218">
        <f t="shared" si="3"/>
        <v>0</v>
      </c>
      <c r="AR108" s="25" t="s">
        <v>738</v>
      </c>
      <c r="AT108" s="25" t="s">
        <v>252</v>
      </c>
      <c r="AU108" s="25" t="s">
        <v>92</v>
      </c>
      <c r="AY108" s="25" t="s">
        <v>250</v>
      </c>
      <c r="BE108" s="219">
        <f t="shared" si="4"/>
        <v>0</v>
      </c>
      <c r="BF108" s="219">
        <f t="shared" si="5"/>
        <v>0</v>
      </c>
      <c r="BG108" s="219">
        <f t="shared" si="6"/>
        <v>0</v>
      </c>
      <c r="BH108" s="219">
        <f t="shared" si="7"/>
        <v>0</v>
      </c>
      <c r="BI108" s="219">
        <f t="shared" si="8"/>
        <v>0</v>
      </c>
      <c r="BJ108" s="25" t="s">
        <v>45</v>
      </c>
      <c r="BK108" s="219">
        <f t="shared" si="9"/>
        <v>0</v>
      </c>
      <c r="BL108" s="25" t="s">
        <v>738</v>
      </c>
      <c r="BM108" s="25" t="s">
        <v>1898</v>
      </c>
    </row>
    <row r="109" spans="2:65" s="1" customFormat="1" ht="22.5" customHeight="1">
      <c r="B109" s="43"/>
      <c r="C109" s="272" t="s">
        <v>381</v>
      </c>
      <c r="D109" s="272" t="s">
        <v>519</v>
      </c>
      <c r="E109" s="273" t="s">
        <v>1825</v>
      </c>
      <c r="F109" s="274" t="s">
        <v>1826</v>
      </c>
      <c r="G109" s="275" t="s">
        <v>472</v>
      </c>
      <c r="H109" s="276">
        <v>2</v>
      </c>
      <c r="I109" s="277"/>
      <c r="J109" s="278">
        <f t="shared" si="0"/>
        <v>0</v>
      </c>
      <c r="K109" s="274" t="s">
        <v>277</v>
      </c>
      <c r="L109" s="279"/>
      <c r="M109" s="280" t="s">
        <v>81</v>
      </c>
      <c r="N109" s="281" t="s">
        <v>53</v>
      </c>
      <c r="O109" s="44"/>
      <c r="P109" s="217">
        <f t="shared" si="1"/>
        <v>0</v>
      </c>
      <c r="Q109" s="217">
        <v>1.6000000000000001E-4</v>
      </c>
      <c r="R109" s="217">
        <f t="shared" si="2"/>
        <v>3.2000000000000003E-4</v>
      </c>
      <c r="S109" s="217">
        <v>0</v>
      </c>
      <c r="T109" s="218">
        <f t="shared" si="3"/>
        <v>0</v>
      </c>
      <c r="AR109" s="25" t="s">
        <v>1790</v>
      </c>
      <c r="AT109" s="25" t="s">
        <v>519</v>
      </c>
      <c r="AU109" s="25" t="s">
        <v>92</v>
      </c>
      <c r="AY109" s="25" t="s">
        <v>250</v>
      </c>
      <c r="BE109" s="219">
        <f t="shared" si="4"/>
        <v>0</v>
      </c>
      <c r="BF109" s="219">
        <f t="shared" si="5"/>
        <v>0</v>
      </c>
      <c r="BG109" s="219">
        <f t="shared" si="6"/>
        <v>0</v>
      </c>
      <c r="BH109" s="219">
        <f t="shared" si="7"/>
        <v>0</v>
      </c>
      <c r="BI109" s="219">
        <f t="shared" si="8"/>
        <v>0</v>
      </c>
      <c r="BJ109" s="25" t="s">
        <v>45</v>
      </c>
      <c r="BK109" s="219">
        <f t="shared" si="9"/>
        <v>0</v>
      </c>
      <c r="BL109" s="25" t="s">
        <v>738</v>
      </c>
      <c r="BM109" s="25" t="s">
        <v>1899</v>
      </c>
    </row>
    <row r="110" spans="2:65" s="11" customFormat="1" ht="29.85" customHeight="1">
      <c r="B110" s="191"/>
      <c r="C110" s="192"/>
      <c r="D110" s="205" t="s">
        <v>82</v>
      </c>
      <c r="E110" s="206" t="s">
        <v>1827</v>
      </c>
      <c r="F110" s="206" t="s">
        <v>1828</v>
      </c>
      <c r="G110" s="192"/>
      <c r="H110" s="192"/>
      <c r="I110" s="195"/>
      <c r="J110" s="207">
        <f>BK110</f>
        <v>0</v>
      </c>
      <c r="K110" s="192"/>
      <c r="L110" s="197"/>
      <c r="M110" s="198"/>
      <c r="N110" s="199"/>
      <c r="O110" s="199"/>
      <c r="P110" s="200">
        <f>SUM(P111:P120)</f>
        <v>0</v>
      </c>
      <c r="Q110" s="199"/>
      <c r="R110" s="200">
        <f>SUM(R111:R120)</f>
        <v>6.1230000000000007E-2</v>
      </c>
      <c r="S110" s="199"/>
      <c r="T110" s="201">
        <f>SUM(T111:T120)</f>
        <v>0</v>
      </c>
      <c r="AR110" s="202" t="s">
        <v>100</v>
      </c>
      <c r="AT110" s="203" t="s">
        <v>82</v>
      </c>
      <c r="AU110" s="203" t="s">
        <v>45</v>
      </c>
      <c r="AY110" s="202" t="s">
        <v>250</v>
      </c>
      <c r="BK110" s="204">
        <f>SUM(BK111:BK120)</f>
        <v>0</v>
      </c>
    </row>
    <row r="111" spans="2:65" s="1" customFormat="1" ht="22.5" customHeight="1">
      <c r="B111" s="43"/>
      <c r="C111" s="208" t="s">
        <v>10</v>
      </c>
      <c r="D111" s="208" t="s">
        <v>252</v>
      </c>
      <c r="E111" s="209" t="s">
        <v>1829</v>
      </c>
      <c r="F111" s="210" t="s">
        <v>1830</v>
      </c>
      <c r="G111" s="211" t="s">
        <v>1831</v>
      </c>
      <c r="H111" s="212">
        <v>5</v>
      </c>
      <c r="I111" s="213"/>
      <c r="J111" s="214">
        <f t="shared" ref="J111:J120" si="10">ROUND(I111*H111,2)</f>
        <v>0</v>
      </c>
      <c r="K111" s="210" t="s">
        <v>81</v>
      </c>
      <c r="L111" s="63"/>
      <c r="M111" s="215" t="s">
        <v>81</v>
      </c>
      <c r="N111" s="216" t="s">
        <v>53</v>
      </c>
      <c r="O111" s="44"/>
      <c r="P111" s="217">
        <f t="shared" ref="P111:P120" si="11">O111*H111</f>
        <v>0</v>
      </c>
      <c r="Q111" s="217">
        <v>8.8000000000000005E-3</v>
      </c>
      <c r="R111" s="217">
        <f t="shared" ref="R111:R120" si="12">Q111*H111</f>
        <v>4.4000000000000004E-2</v>
      </c>
      <c r="S111" s="217">
        <v>0</v>
      </c>
      <c r="T111" s="218">
        <f t="shared" ref="T111:T120" si="13">S111*H111</f>
        <v>0</v>
      </c>
      <c r="AR111" s="25" t="s">
        <v>738</v>
      </c>
      <c r="AT111" s="25" t="s">
        <v>252</v>
      </c>
      <c r="AU111" s="25" t="s">
        <v>92</v>
      </c>
      <c r="AY111" s="25" t="s">
        <v>250</v>
      </c>
      <c r="BE111" s="219">
        <f t="shared" ref="BE111:BE120" si="14">IF(N111="základní",J111,0)</f>
        <v>0</v>
      </c>
      <c r="BF111" s="219">
        <f t="shared" ref="BF111:BF120" si="15">IF(N111="snížená",J111,0)</f>
        <v>0</v>
      </c>
      <c r="BG111" s="219">
        <f t="shared" ref="BG111:BG120" si="16">IF(N111="zákl. přenesená",J111,0)</f>
        <v>0</v>
      </c>
      <c r="BH111" s="219">
        <f t="shared" ref="BH111:BH120" si="17">IF(N111="sníž. přenesená",J111,0)</f>
        <v>0</v>
      </c>
      <c r="BI111" s="219">
        <f t="shared" ref="BI111:BI120" si="18">IF(N111="nulová",J111,0)</f>
        <v>0</v>
      </c>
      <c r="BJ111" s="25" t="s">
        <v>45</v>
      </c>
      <c r="BK111" s="219">
        <f t="shared" ref="BK111:BK120" si="19">ROUND(I111*H111,2)</f>
        <v>0</v>
      </c>
      <c r="BL111" s="25" t="s">
        <v>738</v>
      </c>
      <c r="BM111" s="25" t="s">
        <v>1900</v>
      </c>
    </row>
    <row r="112" spans="2:65" s="1" customFormat="1" ht="22.5" customHeight="1">
      <c r="B112" s="43"/>
      <c r="C112" s="208" t="s">
        <v>406</v>
      </c>
      <c r="D112" s="208" t="s">
        <v>252</v>
      </c>
      <c r="E112" s="209" t="s">
        <v>1832</v>
      </c>
      <c r="F112" s="210" t="s">
        <v>1833</v>
      </c>
      <c r="G112" s="211" t="s">
        <v>1834</v>
      </c>
      <c r="H112" s="212">
        <v>0.1</v>
      </c>
      <c r="I112" s="213"/>
      <c r="J112" s="214">
        <f t="shared" si="10"/>
        <v>0</v>
      </c>
      <c r="K112" s="210" t="s">
        <v>277</v>
      </c>
      <c r="L112" s="63"/>
      <c r="M112" s="215" t="s">
        <v>81</v>
      </c>
      <c r="N112" s="216" t="s">
        <v>53</v>
      </c>
      <c r="O112" s="44"/>
      <c r="P112" s="217">
        <f t="shared" si="11"/>
        <v>0</v>
      </c>
      <c r="Q112" s="217">
        <v>8.8000000000000005E-3</v>
      </c>
      <c r="R112" s="217">
        <f t="shared" si="12"/>
        <v>8.8000000000000014E-4</v>
      </c>
      <c r="S112" s="217">
        <v>0</v>
      </c>
      <c r="T112" s="218">
        <f t="shared" si="13"/>
        <v>0</v>
      </c>
      <c r="AR112" s="25" t="s">
        <v>738</v>
      </c>
      <c r="AT112" s="25" t="s">
        <v>252</v>
      </c>
      <c r="AU112" s="25" t="s">
        <v>92</v>
      </c>
      <c r="AY112" s="25" t="s">
        <v>250</v>
      </c>
      <c r="BE112" s="219">
        <f t="shared" si="14"/>
        <v>0</v>
      </c>
      <c r="BF112" s="219">
        <f t="shared" si="15"/>
        <v>0</v>
      </c>
      <c r="BG112" s="219">
        <f t="shared" si="16"/>
        <v>0</v>
      </c>
      <c r="BH112" s="219">
        <f t="shared" si="17"/>
        <v>0</v>
      </c>
      <c r="BI112" s="219">
        <f t="shared" si="18"/>
        <v>0</v>
      </c>
      <c r="BJ112" s="25" t="s">
        <v>45</v>
      </c>
      <c r="BK112" s="219">
        <f t="shared" si="19"/>
        <v>0</v>
      </c>
      <c r="BL112" s="25" t="s">
        <v>738</v>
      </c>
      <c r="BM112" s="25" t="s">
        <v>1901</v>
      </c>
    </row>
    <row r="113" spans="2:65" s="1" customFormat="1" ht="31.5" customHeight="1">
      <c r="B113" s="43"/>
      <c r="C113" s="208" t="s">
        <v>411</v>
      </c>
      <c r="D113" s="208" t="s">
        <v>252</v>
      </c>
      <c r="E113" s="209" t="s">
        <v>1835</v>
      </c>
      <c r="F113" s="210" t="s">
        <v>1836</v>
      </c>
      <c r="G113" s="211" t="s">
        <v>472</v>
      </c>
      <c r="H113" s="212">
        <v>2</v>
      </c>
      <c r="I113" s="213"/>
      <c r="J113" s="214">
        <f t="shared" si="10"/>
        <v>0</v>
      </c>
      <c r="K113" s="210" t="s">
        <v>277</v>
      </c>
      <c r="L113" s="63"/>
      <c r="M113" s="215" t="s">
        <v>81</v>
      </c>
      <c r="N113" s="216" t="s">
        <v>53</v>
      </c>
      <c r="O113" s="44"/>
      <c r="P113" s="217">
        <f t="shared" si="11"/>
        <v>0</v>
      </c>
      <c r="Q113" s="217">
        <v>0</v>
      </c>
      <c r="R113" s="217">
        <f t="shared" si="12"/>
        <v>0</v>
      </c>
      <c r="S113" s="217">
        <v>0</v>
      </c>
      <c r="T113" s="218">
        <f t="shared" si="13"/>
        <v>0</v>
      </c>
      <c r="AR113" s="25" t="s">
        <v>738</v>
      </c>
      <c r="AT113" s="25" t="s">
        <v>252</v>
      </c>
      <c r="AU113" s="25" t="s">
        <v>92</v>
      </c>
      <c r="AY113" s="25" t="s">
        <v>250</v>
      </c>
      <c r="BE113" s="219">
        <f t="shared" si="14"/>
        <v>0</v>
      </c>
      <c r="BF113" s="219">
        <f t="shared" si="15"/>
        <v>0</v>
      </c>
      <c r="BG113" s="219">
        <f t="shared" si="16"/>
        <v>0</v>
      </c>
      <c r="BH113" s="219">
        <f t="shared" si="17"/>
        <v>0</v>
      </c>
      <c r="BI113" s="219">
        <f t="shared" si="18"/>
        <v>0</v>
      </c>
      <c r="BJ113" s="25" t="s">
        <v>45</v>
      </c>
      <c r="BK113" s="219">
        <f t="shared" si="19"/>
        <v>0</v>
      </c>
      <c r="BL113" s="25" t="s">
        <v>738</v>
      </c>
      <c r="BM113" s="25" t="s">
        <v>1902</v>
      </c>
    </row>
    <row r="114" spans="2:65" s="1" customFormat="1" ht="22.5" customHeight="1">
      <c r="B114" s="43"/>
      <c r="C114" s="208" t="s">
        <v>386</v>
      </c>
      <c r="D114" s="208" t="s">
        <v>252</v>
      </c>
      <c r="E114" s="209" t="s">
        <v>1837</v>
      </c>
      <c r="F114" s="210" t="s">
        <v>1838</v>
      </c>
      <c r="G114" s="211" t="s">
        <v>276</v>
      </c>
      <c r="H114" s="212">
        <v>1</v>
      </c>
      <c r="I114" s="213"/>
      <c r="J114" s="214">
        <f t="shared" si="10"/>
        <v>0</v>
      </c>
      <c r="K114" s="210" t="s">
        <v>277</v>
      </c>
      <c r="L114" s="63"/>
      <c r="M114" s="215" t="s">
        <v>81</v>
      </c>
      <c r="N114" s="216" t="s">
        <v>53</v>
      </c>
      <c r="O114" s="44"/>
      <c r="P114" s="217">
        <f t="shared" si="11"/>
        <v>0</v>
      </c>
      <c r="Q114" s="217">
        <v>0</v>
      </c>
      <c r="R114" s="217">
        <f t="shared" si="12"/>
        <v>0</v>
      </c>
      <c r="S114" s="217">
        <v>0</v>
      </c>
      <c r="T114" s="218">
        <f t="shared" si="13"/>
        <v>0</v>
      </c>
      <c r="AR114" s="25" t="s">
        <v>738</v>
      </c>
      <c r="AT114" s="25" t="s">
        <v>252</v>
      </c>
      <c r="AU114" s="25" t="s">
        <v>92</v>
      </c>
      <c r="AY114" s="25" t="s">
        <v>250</v>
      </c>
      <c r="BE114" s="219">
        <f t="shared" si="14"/>
        <v>0</v>
      </c>
      <c r="BF114" s="219">
        <f t="shared" si="15"/>
        <v>0</v>
      </c>
      <c r="BG114" s="219">
        <f t="shared" si="16"/>
        <v>0</v>
      </c>
      <c r="BH114" s="219">
        <f t="shared" si="17"/>
        <v>0</v>
      </c>
      <c r="BI114" s="219">
        <f t="shared" si="18"/>
        <v>0</v>
      </c>
      <c r="BJ114" s="25" t="s">
        <v>45</v>
      </c>
      <c r="BK114" s="219">
        <f t="shared" si="19"/>
        <v>0</v>
      </c>
      <c r="BL114" s="25" t="s">
        <v>738</v>
      </c>
      <c r="BM114" s="25" t="s">
        <v>1903</v>
      </c>
    </row>
    <row r="115" spans="2:65" s="1" customFormat="1" ht="31.5" customHeight="1">
      <c r="B115" s="43"/>
      <c r="C115" s="208" t="s">
        <v>420</v>
      </c>
      <c r="D115" s="208" t="s">
        <v>252</v>
      </c>
      <c r="E115" s="209" t="s">
        <v>1904</v>
      </c>
      <c r="F115" s="210" t="s">
        <v>1905</v>
      </c>
      <c r="G115" s="211" t="s">
        <v>602</v>
      </c>
      <c r="H115" s="212">
        <v>25</v>
      </c>
      <c r="I115" s="213"/>
      <c r="J115" s="214">
        <f t="shared" si="10"/>
        <v>0</v>
      </c>
      <c r="K115" s="210" t="s">
        <v>277</v>
      </c>
      <c r="L115" s="63"/>
      <c r="M115" s="215" t="s">
        <v>81</v>
      </c>
      <c r="N115" s="216" t="s">
        <v>53</v>
      </c>
      <c r="O115" s="44"/>
      <c r="P115" s="217">
        <f t="shared" si="11"/>
        <v>0</v>
      </c>
      <c r="Q115" s="217">
        <v>0</v>
      </c>
      <c r="R115" s="217">
        <f t="shared" si="12"/>
        <v>0</v>
      </c>
      <c r="S115" s="217">
        <v>0</v>
      </c>
      <c r="T115" s="218">
        <f t="shared" si="13"/>
        <v>0</v>
      </c>
      <c r="AR115" s="25" t="s">
        <v>738</v>
      </c>
      <c r="AT115" s="25" t="s">
        <v>252</v>
      </c>
      <c r="AU115" s="25" t="s">
        <v>92</v>
      </c>
      <c r="AY115" s="25" t="s">
        <v>250</v>
      </c>
      <c r="BE115" s="219">
        <f t="shared" si="14"/>
        <v>0</v>
      </c>
      <c r="BF115" s="219">
        <f t="shared" si="15"/>
        <v>0</v>
      </c>
      <c r="BG115" s="219">
        <f t="shared" si="16"/>
        <v>0</v>
      </c>
      <c r="BH115" s="219">
        <f t="shared" si="17"/>
        <v>0</v>
      </c>
      <c r="BI115" s="219">
        <f t="shared" si="18"/>
        <v>0</v>
      </c>
      <c r="BJ115" s="25" t="s">
        <v>45</v>
      </c>
      <c r="BK115" s="219">
        <f t="shared" si="19"/>
        <v>0</v>
      </c>
      <c r="BL115" s="25" t="s">
        <v>738</v>
      </c>
      <c r="BM115" s="25" t="s">
        <v>1906</v>
      </c>
    </row>
    <row r="116" spans="2:65" s="1" customFormat="1" ht="22.5" customHeight="1">
      <c r="B116" s="43"/>
      <c r="C116" s="208" t="s">
        <v>426</v>
      </c>
      <c r="D116" s="208" t="s">
        <v>252</v>
      </c>
      <c r="E116" s="209" t="s">
        <v>1843</v>
      </c>
      <c r="F116" s="210" t="s">
        <v>1844</v>
      </c>
      <c r="G116" s="211" t="s">
        <v>472</v>
      </c>
      <c r="H116" s="212">
        <v>2</v>
      </c>
      <c r="I116" s="213"/>
      <c r="J116" s="214">
        <f t="shared" si="10"/>
        <v>0</v>
      </c>
      <c r="K116" s="210" t="s">
        <v>277</v>
      </c>
      <c r="L116" s="63"/>
      <c r="M116" s="215" t="s">
        <v>81</v>
      </c>
      <c r="N116" s="216" t="s">
        <v>53</v>
      </c>
      <c r="O116" s="44"/>
      <c r="P116" s="217">
        <f t="shared" si="11"/>
        <v>0</v>
      </c>
      <c r="Q116" s="217">
        <v>3.8E-3</v>
      </c>
      <c r="R116" s="217">
        <f t="shared" si="12"/>
        <v>7.6E-3</v>
      </c>
      <c r="S116" s="217">
        <v>0</v>
      </c>
      <c r="T116" s="218">
        <f t="shared" si="13"/>
        <v>0</v>
      </c>
      <c r="AR116" s="25" t="s">
        <v>738</v>
      </c>
      <c r="AT116" s="25" t="s">
        <v>252</v>
      </c>
      <c r="AU116" s="25" t="s">
        <v>92</v>
      </c>
      <c r="AY116" s="25" t="s">
        <v>250</v>
      </c>
      <c r="BE116" s="219">
        <f t="shared" si="14"/>
        <v>0</v>
      </c>
      <c r="BF116" s="219">
        <f t="shared" si="15"/>
        <v>0</v>
      </c>
      <c r="BG116" s="219">
        <f t="shared" si="16"/>
        <v>0</v>
      </c>
      <c r="BH116" s="219">
        <f t="shared" si="17"/>
        <v>0</v>
      </c>
      <c r="BI116" s="219">
        <f t="shared" si="18"/>
        <v>0</v>
      </c>
      <c r="BJ116" s="25" t="s">
        <v>45</v>
      </c>
      <c r="BK116" s="219">
        <f t="shared" si="19"/>
        <v>0</v>
      </c>
      <c r="BL116" s="25" t="s">
        <v>738</v>
      </c>
      <c r="BM116" s="25" t="s">
        <v>1907</v>
      </c>
    </row>
    <row r="117" spans="2:65" s="1" customFormat="1" ht="22.5" customHeight="1">
      <c r="B117" s="43"/>
      <c r="C117" s="208" t="s">
        <v>9</v>
      </c>
      <c r="D117" s="208" t="s">
        <v>252</v>
      </c>
      <c r="E117" s="209" t="s">
        <v>1908</v>
      </c>
      <c r="F117" s="210" t="s">
        <v>1909</v>
      </c>
      <c r="G117" s="211" t="s">
        <v>602</v>
      </c>
      <c r="H117" s="212">
        <v>25</v>
      </c>
      <c r="I117" s="213"/>
      <c r="J117" s="214">
        <f t="shared" si="10"/>
        <v>0</v>
      </c>
      <c r="K117" s="210" t="s">
        <v>277</v>
      </c>
      <c r="L117" s="63"/>
      <c r="M117" s="215" t="s">
        <v>81</v>
      </c>
      <c r="N117" s="216" t="s">
        <v>53</v>
      </c>
      <c r="O117" s="44"/>
      <c r="P117" s="217">
        <f t="shared" si="11"/>
        <v>0</v>
      </c>
      <c r="Q117" s="217">
        <v>0</v>
      </c>
      <c r="R117" s="217">
        <f t="shared" si="12"/>
        <v>0</v>
      </c>
      <c r="S117" s="217">
        <v>0</v>
      </c>
      <c r="T117" s="218">
        <f t="shared" si="13"/>
        <v>0</v>
      </c>
      <c r="AR117" s="25" t="s">
        <v>738</v>
      </c>
      <c r="AT117" s="25" t="s">
        <v>252</v>
      </c>
      <c r="AU117" s="25" t="s">
        <v>92</v>
      </c>
      <c r="AY117" s="25" t="s">
        <v>250</v>
      </c>
      <c r="BE117" s="219">
        <f t="shared" si="14"/>
        <v>0</v>
      </c>
      <c r="BF117" s="219">
        <f t="shared" si="15"/>
        <v>0</v>
      </c>
      <c r="BG117" s="219">
        <f t="shared" si="16"/>
        <v>0</v>
      </c>
      <c r="BH117" s="219">
        <f t="shared" si="17"/>
        <v>0</v>
      </c>
      <c r="BI117" s="219">
        <f t="shared" si="18"/>
        <v>0</v>
      </c>
      <c r="BJ117" s="25" t="s">
        <v>45</v>
      </c>
      <c r="BK117" s="219">
        <f t="shared" si="19"/>
        <v>0</v>
      </c>
      <c r="BL117" s="25" t="s">
        <v>738</v>
      </c>
      <c r="BM117" s="25" t="s">
        <v>1910</v>
      </c>
    </row>
    <row r="118" spans="2:65" s="1" customFormat="1" ht="22.5" customHeight="1">
      <c r="B118" s="43"/>
      <c r="C118" s="272" t="s">
        <v>436</v>
      </c>
      <c r="D118" s="272" t="s">
        <v>519</v>
      </c>
      <c r="E118" s="273" t="s">
        <v>1847</v>
      </c>
      <c r="F118" s="274" t="s">
        <v>1848</v>
      </c>
      <c r="G118" s="275" t="s">
        <v>602</v>
      </c>
      <c r="H118" s="276">
        <v>25</v>
      </c>
      <c r="I118" s="277"/>
      <c r="J118" s="278">
        <f t="shared" si="10"/>
        <v>0</v>
      </c>
      <c r="K118" s="274" t="s">
        <v>277</v>
      </c>
      <c r="L118" s="279"/>
      <c r="M118" s="280" t="s">
        <v>81</v>
      </c>
      <c r="N118" s="281" t="s">
        <v>53</v>
      </c>
      <c r="O118" s="44"/>
      <c r="P118" s="217">
        <f t="shared" si="11"/>
        <v>0</v>
      </c>
      <c r="Q118" s="217">
        <v>3.5E-4</v>
      </c>
      <c r="R118" s="217">
        <f t="shared" si="12"/>
        <v>8.7499999999999991E-3</v>
      </c>
      <c r="S118" s="217">
        <v>0</v>
      </c>
      <c r="T118" s="218">
        <f t="shared" si="13"/>
        <v>0</v>
      </c>
      <c r="AR118" s="25" t="s">
        <v>1790</v>
      </c>
      <c r="AT118" s="25" t="s">
        <v>519</v>
      </c>
      <c r="AU118" s="25" t="s">
        <v>92</v>
      </c>
      <c r="AY118" s="25" t="s">
        <v>250</v>
      </c>
      <c r="BE118" s="219">
        <f t="shared" si="14"/>
        <v>0</v>
      </c>
      <c r="BF118" s="219">
        <f t="shared" si="15"/>
        <v>0</v>
      </c>
      <c r="BG118" s="219">
        <f t="shared" si="16"/>
        <v>0</v>
      </c>
      <c r="BH118" s="219">
        <f t="shared" si="17"/>
        <v>0</v>
      </c>
      <c r="BI118" s="219">
        <f t="shared" si="18"/>
        <v>0</v>
      </c>
      <c r="BJ118" s="25" t="s">
        <v>45</v>
      </c>
      <c r="BK118" s="219">
        <f t="shared" si="19"/>
        <v>0</v>
      </c>
      <c r="BL118" s="25" t="s">
        <v>738</v>
      </c>
      <c r="BM118" s="25" t="s">
        <v>1911</v>
      </c>
    </row>
    <row r="119" spans="2:65" s="1" customFormat="1" ht="22.5" customHeight="1">
      <c r="B119" s="43"/>
      <c r="C119" s="208" t="s">
        <v>445</v>
      </c>
      <c r="D119" s="208" t="s">
        <v>252</v>
      </c>
      <c r="E119" s="209" t="s">
        <v>1849</v>
      </c>
      <c r="F119" s="210" t="s">
        <v>1850</v>
      </c>
      <c r="G119" s="211" t="s">
        <v>602</v>
      </c>
      <c r="H119" s="212">
        <v>25</v>
      </c>
      <c r="I119" s="213"/>
      <c r="J119" s="214">
        <f t="shared" si="10"/>
        <v>0</v>
      </c>
      <c r="K119" s="210" t="s">
        <v>277</v>
      </c>
      <c r="L119" s="63"/>
      <c r="M119" s="215" t="s">
        <v>81</v>
      </c>
      <c r="N119" s="216" t="s">
        <v>53</v>
      </c>
      <c r="O119" s="44"/>
      <c r="P119" s="217">
        <f t="shared" si="11"/>
        <v>0</v>
      </c>
      <c r="Q119" s="217">
        <v>0</v>
      </c>
      <c r="R119" s="217">
        <f t="shared" si="12"/>
        <v>0</v>
      </c>
      <c r="S119" s="217">
        <v>0</v>
      </c>
      <c r="T119" s="218">
        <f t="shared" si="13"/>
        <v>0</v>
      </c>
      <c r="AR119" s="25" t="s">
        <v>738</v>
      </c>
      <c r="AT119" s="25" t="s">
        <v>252</v>
      </c>
      <c r="AU119" s="25" t="s">
        <v>92</v>
      </c>
      <c r="AY119" s="25" t="s">
        <v>250</v>
      </c>
      <c r="BE119" s="219">
        <f t="shared" si="14"/>
        <v>0</v>
      </c>
      <c r="BF119" s="219">
        <f t="shared" si="15"/>
        <v>0</v>
      </c>
      <c r="BG119" s="219">
        <f t="shared" si="16"/>
        <v>0</v>
      </c>
      <c r="BH119" s="219">
        <f t="shared" si="17"/>
        <v>0</v>
      </c>
      <c r="BI119" s="219">
        <f t="shared" si="18"/>
        <v>0</v>
      </c>
      <c r="BJ119" s="25" t="s">
        <v>45</v>
      </c>
      <c r="BK119" s="219">
        <f t="shared" si="19"/>
        <v>0</v>
      </c>
      <c r="BL119" s="25" t="s">
        <v>738</v>
      </c>
      <c r="BM119" s="25" t="s">
        <v>1912</v>
      </c>
    </row>
    <row r="120" spans="2:65" s="1" customFormat="1" ht="22.5" customHeight="1">
      <c r="B120" s="43"/>
      <c r="C120" s="208" t="s">
        <v>453</v>
      </c>
      <c r="D120" s="208" t="s">
        <v>252</v>
      </c>
      <c r="E120" s="209" t="s">
        <v>1851</v>
      </c>
      <c r="F120" s="210" t="s">
        <v>1852</v>
      </c>
      <c r="G120" s="211" t="s">
        <v>255</v>
      </c>
      <c r="H120" s="212">
        <v>10</v>
      </c>
      <c r="I120" s="213"/>
      <c r="J120" s="214">
        <f t="shared" si="10"/>
        <v>0</v>
      </c>
      <c r="K120" s="210" t="s">
        <v>277</v>
      </c>
      <c r="L120" s="63"/>
      <c r="M120" s="215" t="s">
        <v>81</v>
      </c>
      <c r="N120" s="216" t="s">
        <v>53</v>
      </c>
      <c r="O120" s="44"/>
      <c r="P120" s="217">
        <f t="shared" si="11"/>
        <v>0</v>
      </c>
      <c r="Q120" s="217">
        <v>0</v>
      </c>
      <c r="R120" s="217">
        <f t="shared" si="12"/>
        <v>0</v>
      </c>
      <c r="S120" s="217">
        <v>0</v>
      </c>
      <c r="T120" s="218">
        <f t="shared" si="13"/>
        <v>0</v>
      </c>
      <c r="AR120" s="25" t="s">
        <v>738</v>
      </c>
      <c r="AT120" s="25" t="s">
        <v>252</v>
      </c>
      <c r="AU120" s="25" t="s">
        <v>92</v>
      </c>
      <c r="AY120" s="25" t="s">
        <v>250</v>
      </c>
      <c r="BE120" s="219">
        <f t="shared" si="14"/>
        <v>0</v>
      </c>
      <c r="BF120" s="219">
        <f t="shared" si="15"/>
        <v>0</v>
      </c>
      <c r="BG120" s="219">
        <f t="shared" si="16"/>
        <v>0</v>
      </c>
      <c r="BH120" s="219">
        <f t="shared" si="17"/>
        <v>0</v>
      </c>
      <c r="BI120" s="219">
        <f t="shared" si="18"/>
        <v>0</v>
      </c>
      <c r="BJ120" s="25" t="s">
        <v>45</v>
      </c>
      <c r="BK120" s="219">
        <f t="shared" si="19"/>
        <v>0</v>
      </c>
      <c r="BL120" s="25" t="s">
        <v>738</v>
      </c>
      <c r="BM120" s="25" t="s">
        <v>1913</v>
      </c>
    </row>
    <row r="121" spans="2:65" s="11" customFormat="1" ht="37.35" customHeight="1">
      <c r="B121" s="191"/>
      <c r="C121" s="192"/>
      <c r="D121" s="193" t="s">
        <v>82</v>
      </c>
      <c r="E121" s="194" t="s">
        <v>1692</v>
      </c>
      <c r="F121" s="194" t="s">
        <v>1693</v>
      </c>
      <c r="G121" s="192"/>
      <c r="H121" s="192"/>
      <c r="I121" s="195"/>
      <c r="J121" s="196">
        <f>BK121</f>
        <v>0</v>
      </c>
      <c r="K121" s="192"/>
      <c r="L121" s="197"/>
      <c r="M121" s="198"/>
      <c r="N121" s="199"/>
      <c r="O121" s="199"/>
      <c r="P121" s="200">
        <f>P122</f>
        <v>0</v>
      </c>
      <c r="Q121" s="199"/>
      <c r="R121" s="200">
        <f>R122</f>
        <v>0</v>
      </c>
      <c r="S121" s="199"/>
      <c r="T121" s="201">
        <f>T122</f>
        <v>0</v>
      </c>
      <c r="AR121" s="202" t="s">
        <v>92</v>
      </c>
      <c r="AT121" s="203" t="s">
        <v>82</v>
      </c>
      <c r="AU121" s="203" t="s">
        <v>83</v>
      </c>
      <c r="AY121" s="202" t="s">
        <v>250</v>
      </c>
      <c r="BK121" s="204">
        <f>BK122</f>
        <v>0</v>
      </c>
    </row>
    <row r="122" spans="2:65" s="11" customFormat="1" ht="19.899999999999999" customHeight="1">
      <c r="B122" s="191"/>
      <c r="C122" s="192"/>
      <c r="D122" s="205" t="s">
        <v>82</v>
      </c>
      <c r="E122" s="206" t="s">
        <v>1861</v>
      </c>
      <c r="F122" s="206" t="s">
        <v>1862</v>
      </c>
      <c r="G122" s="192"/>
      <c r="H122" s="192"/>
      <c r="I122" s="195"/>
      <c r="J122" s="207">
        <f>BK122</f>
        <v>0</v>
      </c>
      <c r="K122" s="192"/>
      <c r="L122" s="197"/>
      <c r="M122" s="198"/>
      <c r="N122" s="199"/>
      <c r="O122" s="199"/>
      <c r="P122" s="200">
        <f>SUM(P123:P125)</f>
        <v>0</v>
      </c>
      <c r="Q122" s="199"/>
      <c r="R122" s="200">
        <f>SUM(R123:R125)</f>
        <v>0</v>
      </c>
      <c r="S122" s="199"/>
      <c r="T122" s="201">
        <f>SUM(T123:T125)</f>
        <v>0</v>
      </c>
      <c r="AR122" s="202" t="s">
        <v>92</v>
      </c>
      <c r="AT122" s="203" t="s">
        <v>82</v>
      </c>
      <c r="AU122" s="203" t="s">
        <v>45</v>
      </c>
      <c r="AY122" s="202" t="s">
        <v>250</v>
      </c>
      <c r="BK122" s="204">
        <f>SUM(BK123:BK125)</f>
        <v>0</v>
      </c>
    </row>
    <row r="123" spans="2:65" s="1" customFormat="1" ht="22.5" customHeight="1">
      <c r="B123" s="43"/>
      <c r="C123" s="208" t="s">
        <v>460</v>
      </c>
      <c r="D123" s="208" t="s">
        <v>252</v>
      </c>
      <c r="E123" s="209" t="s">
        <v>1914</v>
      </c>
      <c r="F123" s="210" t="s">
        <v>1864</v>
      </c>
      <c r="G123" s="211" t="s">
        <v>1118</v>
      </c>
      <c r="H123" s="212">
        <v>10</v>
      </c>
      <c r="I123" s="213"/>
      <c r="J123" s="214">
        <f>ROUND(I123*H123,2)</f>
        <v>0</v>
      </c>
      <c r="K123" s="210" t="s">
        <v>81</v>
      </c>
      <c r="L123" s="63"/>
      <c r="M123" s="215" t="s">
        <v>81</v>
      </c>
      <c r="N123" s="216" t="s">
        <v>53</v>
      </c>
      <c r="O123" s="44"/>
      <c r="P123" s="217">
        <f>O123*H123</f>
        <v>0</v>
      </c>
      <c r="Q123" s="217">
        <v>0</v>
      </c>
      <c r="R123" s="217">
        <f>Q123*H123</f>
        <v>0</v>
      </c>
      <c r="S123" s="217">
        <v>0</v>
      </c>
      <c r="T123" s="218">
        <f>S123*H123</f>
        <v>0</v>
      </c>
      <c r="AR123" s="25" t="s">
        <v>406</v>
      </c>
      <c r="AT123" s="25" t="s">
        <v>252</v>
      </c>
      <c r="AU123" s="25" t="s">
        <v>92</v>
      </c>
      <c r="AY123" s="25" t="s">
        <v>250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5" t="s">
        <v>45</v>
      </c>
      <c r="BK123" s="219">
        <f>ROUND(I123*H123,2)</f>
        <v>0</v>
      </c>
      <c r="BL123" s="25" t="s">
        <v>406</v>
      </c>
      <c r="BM123" s="25" t="s">
        <v>1915</v>
      </c>
    </row>
    <row r="124" spans="2:65" s="1" customFormat="1" ht="22.5" customHeight="1">
      <c r="B124" s="43"/>
      <c r="C124" s="208" t="s">
        <v>469</v>
      </c>
      <c r="D124" s="208" t="s">
        <v>252</v>
      </c>
      <c r="E124" s="209" t="s">
        <v>1916</v>
      </c>
      <c r="F124" s="210" t="s">
        <v>1917</v>
      </c>
      <c r="G124" s="211" t="s">
        <v>1118</v>
      </c>
      <c r="H124" s="212">
        <v>5</v>
      </c>
      <c r="I124" s="213"/>
      <c r="J124" s="214">
        <f>ROUND(I124*H124,2)</f>
        <v>0</v>
      </c>
      <c r="K124" s="210" t="s">
        <v>81</v>
      </c>
      <c r="L124" s="63"/>
      <c r="M124" s="215" t="s">
        <v>81</v>
      </c>
      <c r="N124" s="216" t="s">
        <v>53</v>
      </c>
      <c r="O124" s="44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AR124" s="25" t="s">
        <v>406</v>
      </c>
      <c r="AT124" s="25" t="s">
        <v>252</v>
      </c>
      <c r="AU124" s="25" t="s">
        <v>92</v>
      </c>
      <c r="AY124" s="25" t="s">
        <v>250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5" t="s">
        <v>45</v>
      </c>
      <c r="BK124" s="219">
        <f>ROUND(I124*H124,2)</f>
        <v>0</v>
      </c>
      <c r="BL124" s="25" t="s">
        <v>406</v>
      </c>
      <c r="BM124" s="25" t="s">
        <v>1918</v>
      </c>
    </row>
    <row r="125" spans="2:65" s="1" customFormat="1" ht="22.5" customHeight="1">
      <c r="B125" s="43"/>
      <c r="C125" s="208" t="s">
        <v>477</v>
      </c>
      <c r="D125" s="208" t="s">
        <v>252</v>
      </c>
      <c r="E125" s="209" t="s">
        <v>1919</v>
      </c>
      <c r="F125" s="210" t="s">
        <v>1920</v>
      </c>
      <c r="G125" s="211" t="s">
        <v>1870</v>
      </c>
      <c r="H125" s="212">
        <v>1</v>
      </c>
      <c r="I125" s="213"/>
      <c r="J125" s="214">
        <f>ROUND(I125*H125,2)</f>
        <v>0</v>
      </c>
      <c r="K125" s="210" t="s">
        <v>81</v>
      </c>
      <c r="L125" s="63"/>
      <c r="M125" s="215" t="s">
        <v>81</v>
      </c>
      <c r="N125" s="285" t="s">
        <v>53</v>
      </c>
      <c r="O125" s="286"/>
      <c r="P125" s="287">
        <f>O125*H125</f>
        <v>0</v>
      </c>
      <c r="Q125" s="287">
        <v>0</v>
      </c>
      <c r="R125" s="287">
        <f>Q125*H125</f>
        <v>0</v>
      </c>
      <c r="S125" s="287">
        <v>0</v>
      </c>
      <c r="T125" s="288">
        <f>S125*H125</f>
        <v>0</v>
      </c>
      <c r="AR125" s="25" t="s">
        <v>406</v>
      </c>
      <c r="AT125" s="25" t="s">
        <v>252</v>
      </c>
      <c r="AU125" s="25" t="s">
        <v>92</v>
      </c>
      <c r="AY125" s="25" t="s">
        <v>250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5" t="s">
        <v>45</v>
      </c>
      <c r="BK125" s="219">
        <f>ROUND(I125*H125,2)</f>
        <v>0</v>
      </c>
      <c r="BL125" s="25" t="s">
        <v>406</v>
      </c>
      <c r="BM125" s="25" t="s">
        <v>1921</v>
      </c>
    </row>
    <row r="126" spans="2:65" s="1" customFormat="1" ht="6.95" customHeight="1">
      <c r="B126" s="58"/>
      <c r="C126" s="59"/>
      <c r="D126" s="59"/>
      <c r="E126" s="59"/>
      <c r="F126" s="59"/>
      <c r="G126" s="59"/>
      <c r="H126" s="59"/>
      <c r="I126" s="152"/>
      <c r="J126" s="59"/>
      <c r="K126" s="59"/>
      <c r="L126" s="63"/>
    </row>
  </sheetData>
  <sheetProtection password="CC35" sheet="1" objects="1" scenarios="1" formatCells="0" formatColumns="0" formatRows="0" sort="0" autoFilter="0"/>
  <autoFilter ref="C92:K125"/>
  <mergeCells count="15">
    <mergeCell ref="E83:H83"/>
    <mergeCell ref="E81:H81"/>
    <mergeCell ref="E85:H85"/>
    <mergeCell ref="G1:H1"/>
    <mergeCell ref="L2:V2"/>
    <mergeCell ref="E49:H49"/>
    <mergeCell ref="E53:H53"/>
    <mergeCell ref="E51:H51"/>
    <mergeCell ref="E55:H55"/>
    <mergeCell ref="E79:H79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1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129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ht="22.5" customHeight="1">
      <c r="B9" s="29"/>
      <c r="C9" s="30"/>
      <c r="D9" s="30"/>
      <c r="E9" s="421" t="s">
        <v>182</v>
      </c>
      <c r="F9" s="376"/>
      <c r="G9" s="376"/>
      <c r="H9" s="376"/>
      <c r="I9" s="129"/>
      <c r="J9" s="30"/>
      <c r="K9" s="32"/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</row>
    <row r="11" spans="1:70" s="1" customFormat="1" ht="22.5" customHeight="1">
      <c r="B11" s="43"/>
      <c r="C11" s="44"/>
      <c r="D11" s="44"/>
      <c r="E11" s="400" t="s">
        <v>1922</v>
      </c>
      <c r="F11" s="423"/>
      <c r="G11" s="423"/>
      <c r="H11" s="423"/>
      <c r="I11" s="130"/>
      <c r="J11" s="44"/>
      <c r="K11" s="47"/>
    </row>
    <row r="12" spans="1:70" s="1" customFormat="1" ht="15">
      <c r="B12" s="43"/>
      <c r="C12" s="44"/>
      <c r="D12" s="38" t="s">
        <v>1923</v>
      </c>
      <c r="E12" s="44"/>
      <c r="F12" s="44"/>
      <c r="G12" s="44"/>
      <c r="H12" s="44"/>
      <c r="I12" s="130"/>
      <c r="J12" s="44"/>
      <c r="K12" s="47"/>
    </row>
    <row r="13" spans="1:70" s="1" customFormat="1" ht="36.950000000000003" customHeight="1">
      <c r="B13" s="43"/>
      <c r="C13" s="44"/>
      <c r="D13" s="44"/>
      <c r="E13" s="424" t="s">
        <v>1924</v>
      </c>
      <c r="F13" s="423"/>
      <c r="G13" s="423"/>
      <c r="H13" s="423"/>
      <c r="I13" s="130"/>
      <c r="J13" s="44"/>
      <c r="K13" s="47"/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</row>
    <row r="15" spans="1:70" s="1" customFormat="1" ht="14.45" customHeight="1">
      <c r="B15" s="43"/>
      <c r="C15" s="44"/>
      <c r="D15" s="38" t="s">
        <v>20</v>
      </c>
      <c r="E15" s="44"/>
      <c r="F15" s="36" t="s">
        <v>122</v>
      </c>
      <c r="G15" s="44"/>
      <c r="H15" s="44"/>
      <c r="I15" s="131" t="s">
        <v>22</v>
      </c>
      <c r="J15" s="36" t="s">
        <v>1925</v>
      </c>
      <c r="K15" s="47"/>
    </row>
    <row r="16" spans="1:70" s="1" customFormat="1" ht="14.45" customHeight="1">
      <c r="B16" s="43"/>
      <c r="C16" s="44"/>
      <c r="D16" s="38" t="s">
        <v>24</v>
      </c>
      <c r="E16" s="44"/>
      <c r="F16" s="36" t="s">
        <v>1926</v>
      </c>
      <c r="G16" s="44"/>
      <c r="H16" s="44"/>
      <c r="I16" s="131" t="s">
        <v>26</v>
      </c>
      <c r="J16" s="132" t="str">
        <f>'Rekapitulace stavby'!AN8</f>
        <v>7. 7. 2017</v>
      </c>
      <c r="K16" s="47"/>
    </row>
    <row r="17" spans="2:11" s="1" customFormat="1" ht="21.75" customHeight="1">
      <c r="B17" s="43"/>
      <c r="C17" s="44"/>
      <c r="D17" s="35" t="s">
        <v>28</v>
      </c>
      <c r="E17" s="44"/>
      <c r="F17" s="40" t="s">
        <v>1927</v>
      </c>
      <c r="G17" s="44"/>
      <c r="H17" s="44"/>
      <c r="I17" s="133" t="s">
        <v>30</v>
      </c>
      <c r="J17" s="40" t="s">
        <v>1928</v>
      </c>
      <c r="K17" s="47"/>
    </row>
    <row r="18" spans="2:11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</row>
    <row r="19" spans="2:11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</row>
    <row r="20" spans="2:11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</row>
    <row r="21" spans="2:11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</row>
    <row r="22" spans="2:11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</row>
    <row r="23" spans="2:11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</row>
    <row r="24" spans="2:11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</row>
    <row r="25" spans="2:11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11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11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11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11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ROUND(J91,0)</f>
        <v>0</v>
      </c>
      <c r="K31" s="47"/>
    </row>
    <row r="32" spans="2:11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ROUND(SUM(BE91:BE130), 0)</f>
        <v>0</v>
      </c>
      <c r="G34" s="44"/>
      <c r="H34" s="44"/>
      <c r="I34" s="144">
        <v>0.21</v>
      </c>
      <c r="J34" s="143">
        <f>ROUND(ROUND((SUM(BE91:BE130)),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ROUND(SUM(BF91:BF130), 0)</f>
        <v>0</v>
      </c>
      <c r="G35" s="44"/>
      <c r="H35" s="44"/>
      <c r="I35" s="144">
        <v>0.15</v>
      </c>
      <c r="J35" s="143">
        <f>ROUND(ROUND((SUM(BF91:BF130)),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ROUND(SUM(BG91:BG130),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ROUND(SUM(BH91:BH130),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ROUND(SUM(BI91:BI130),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182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1922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1923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802.1A - Sadové úpravy ( keřová výsadba ) -  E1 - výsadby  (ZVHA)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 xml:space="preserve">ŠUMVALD 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J91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225</v>
      </c>
      <c r="E65" s="165"/>
      <c r="F65" s="165"/>
      <c r="G65" s="165"/>
      <c r="H65" s="165"/>
      <c r="I65" s="166"/>
      <c r="J65" s="167">
        <f>J92</f>
        <v>0</v>
      </c>
      <c r="K65" s="168"/>
    </row>
    <row r="66" spans="2:12" s="9" customFormat="1" ht="19.899999999999999" customHeight="1">
      <c r="B66" s="169"/>
      <c r="C66" s="170"/>
      <c r="D66" s="171" t="s">
        <v>226</v>
      </c>
      <c r="E66" s="172"/>
      <c r="F66" s="172"/>
      <c r="G66" s="172"/>
      <c r="H66" s="172"/>
      <c r="I66" s="173"/>
      <c r="J66" s="174">
        <f>J93</f>
        <v>0</v>
      </c>
      <c r="K66" s="175"/>
    </row>
    <row r="67" spans="2:12" s="9" customFormat="1" ht="19.899999999999999" customHeight="1">
      <c r="B67" s="169"/>
      <c r="C67" s="170"/>
      <c r="D67" s="171" t="s">
        <v>233</v>
      </c>
      <c r="E67" s="172"/>
      <c r="F67" s="172"/>
      <c r="G67" s="172"/>
      <c r="H67" s="172"/>
      <c r="I67" s="173"/>
      <c r="J67" s="174">
        <f>J129</f>
        <v>0</v>
      </c>
      <c r="K67" s="175"/>
    </row>
    <row r="68" spans="2:12" s="1" customFormat="1" ht="21.75" customHeight="1">
      <c r="B68" s="43"/>
      <c r="C68" s="44"/>
      <c r="D68" s="44"/>
      <c r="E68" s="44"/>
      <c r="F68" s="44"/>
      <c r="G68" s="44"/>
      <c r="H68" s="44"/>
      <c r="I68" s="130"/>
      <c r="J68" s="44"/>
      <c r="K68" s="47"/>
    </row>
    <row r="69" spans="2:12" s="1" customFormat="1" ht="6.95" customHeight="1">
      <c r="B69" s="58"/>
      <c r="C69" s="59"/>
      <c r="D69" s="59"/>
      <c r="E69" s="59"/>
      <c r="F69" s="59"/>
      <c r="G69" s="59"/>
      <c r="H69" s="59"/>
      <c r="I69" s="152"/>
      <c r="J69" s="59"/>
      <c r="K69" s="60"/>
    </row>
    <row r="73" spans="2:12" s="1" customFormat="1" ht="6.95" customHeight="1">
      <c r="B73" s="61"/>
      <c r="C73" s="62"/>
      <c r="D73" s="62"/>
      <c r="E73" s="62"/>
      <c r="F73" s="62"/>
      <c r="G73" s="62"/>
      <c r="H73" s="62"/>
      <c r="I73" s="155"/>
      <c r="J73" s="62"/>
      <c r="K73" s="62"/>
      <c r="L73" s="63"/>
    </row>
    <row r="74" spans="2:12" s="1" customFormat="1" ht="36.950000000000003" customHeight="1">
      <c r="B74" s="43"/>
      <c r="C74" s="64" t="s">
        <v>234</v>
      </c>
      <c r="D74" s="65"/>
      <c r="E74" s="65"/>
      <c r="F74" s="65"/>
      <c r="G74" s="65"/>
      <c r="H74" s="65"/>
      <c r="I74" s="176"/>
      <c r="J74" s="65"/>
      <c r="K74" s="65"/>
      <c r="L74" s="63"/>
    </row>
    <row r="75" spans="2:12" s="1" customFormat="1" ht="6.95" customHeight="1">
      <c r="B75" s="43"/>
      <c r="C75" s="65"/>
      <c r="D75" s="65"/>
      <c r="E75" s="65"/>
      <c r="F75" s="65"/>
      <c r="G75" s="65"/>
      <c r="H75" s="65"/>
      <c r="I75" s="176"/>
      <c r="J75" s="65"/>
      <c r="K75" s="65"/>
      <c r="L75" s="63"/>
    </row>
    <row r="76" spans="2:12" s="1" customFormat="1" ht="14.45" customHeight="1">
      <c r="B76" s="43"/>
      <c r="C76" s="67" t="s">
        <v>18</v>
      </c>
      <c r="D76" s="65"/>
      <c r="E76" s="65"/>
      <c r="F76" s="65"/>
      <c r="G76" s="65"/>
      <c r="H76" s="65"/>
      <c r="I76" s="176"/>
      <c r="J76" s="65"/>
      <c r="K76" s="65"/>
      <c r="L76" s="63"/>
    </row>
    <row r="77" spans="2:12" s="1" customFormat="1" ht="22.5" customHeight="1">
      <c r="B77" s="43"/>
      <c r="C77" s="65"/>
      <c r="D77" s="65"/>
      <c r="E77" s="418" t="str">
        <f>E7</f>
        <v>STEZKA PRO CHODCE A CYKLISTY ŠUMVALD - LIBINA  ( dělené výdaje)</v>
      </c>
      <c r="F77" s="425"/>
      <c r="G77" s="425"/>
      <c r="H77" s="425"/>
      <c r="I77" s="176"/>
      <c r="J77" s="65"/>
      <c r="K77" s="65"/>
      <c r="L77" s="63"/>
    </row>
    <row r="78" spans="2:12" ht="15">
      <c r="B78" s="29"/>
      <c r="C78" s="67" t="s">
        <v>179</v>
      </c>
      <c r="D78" s="177"/>
      <c r="E78" s="177"/>
      <c r="F78" s="177"/>
      <c r="G78" s="177"/>
      <c r="H78" s="177"/>
      <c r="J78" s="177"/>
      <c r="K78" s="177"/>
      <c r="L78" s="178"/>
    </row>
    <row r="79" spans="2:12" ht="22.5" customHeight="1">
      <c r="B79" s="29"/>
      <c r="C79" s="177"/>
      <c r="D79" s="177"/>
      <c r="E79" s="418" t="s">
        <v>182</v>
      </c>
      <c r="F79" s="419"/>
      <c r="G79" s="419"/>
      <c r="H79" s="419"/>
      <c r="J79" s="177"/>
      <c r="K79" s="177"/>
      <c r="L79" s="178"/>
    </row>
    <row r="80" spans="2:12" ht="15">
      <c r="B80" s="29"/>
      <c r="C80" s="67" t="s">
        <v>185</v>
      </c>
      <c r="D80" s="177"/>
      <c r="E80" s="177"/>
      <c r="F80" s="177"/>
      <c r="G80" s="177"/>
      <c r="H80" s="177"/>
      <c r="J80" s="177"/>
      <c r="K80" s="177"/>
      <c r="L80" s="178"/>
    </row>
    <row r="81" spans="2:65" s="1" customFormat="1" ht="22.5" customHeight="1">
      <c r="B81" s="43"/>
      <c r="C81" s="65"/>
      <c r="D81" s="65"/>
      <c r="E81" s="416" t="s">
        <v>1922</v>
      </c>
      <c r="F81" s="417"/>
      <c r="G81" s="417"/>
      <c r="H81" s="417"/>
      <c r="I81" s="176"/>
      <c r="J81" s="65"/>
      <c r="K81" s="65"/>
      <c r="L81" s="63"/>
    </row>
    <row r="82" spans="2:65" s="1" customFormat="1" ht="14.45" customHeight="1">
      <c r="B82" s="43"/>
      <c r="C82" s="67" t="s">
        <v>1923</v>
      </c>
      <c r="D82" s="65"/>
      <c r="E82" s="65"/>
      <c r="F82" s="65"/>
      <c r="G82" s="65"/>
      <c r="H82" s="65"/>
      <c r="I82" s="176"/>
      <c r="J82" s="65"/>
      <c r="K82" s="65"/>
      <c r="L82" s="63"/>
    </row>
    <row r="83" spans="2:65" s="1" customFormat="1" ht="23.25" customHeight="1">
      <c r="B83" s="43"/>
      <c r="C83" s="65"/>
      <c r="D83" s="65"/>
      <c r="E83" s="391" t="str">
        <f>E13</f>
        <v>SO 802.1A - Sadové úpravy ( keřová výsadba ) -  E1 - výsadby  (ZVHA)</v>
      </c>
      <c r="F83" s="417"/>
      <c r="G83" s="417"/>
      <c r="H83" s="417"/>
      <c r="I83" s="176"/>
      <c r="J83" s="65"/>
      <c r="K83" s="65"/>
      <c r="L83" s="63"/>
    </row>
    <row r="84" spans="2:65" s="1" customFormat="1" ht="6.95" customHeight="1">
      <c r="B84" s="43"/>
      <c r="C84" s="65"/>
      <c r="D84" s="65"/>
      <c r="E84" s="65"/>
      <c r="F84" s="65"/>
      <c r="G84" s="65"/>
      <c r="H84" s="65"/>
      <c r="I84" s="176"/>
      <c r="J84" s="65"/>
      <c r="K84" s="65"/>
      <c r="L84" s="63"/>
    </row>
    <row r="85" spans="2:65" s="1" customFormat="1" ht="18" customHeight="1">
      <c r="B85" s="43"/>
      <c r="C85" s="67" t="s">
        <v>24</v>
      </c>
      <c r="D85" s="65"/>
      <c r="E85" s="65"/>
      <c r="F85" s="179" t="str">
        <f>F16</f>
        <v xml:space="preserve">ŠUMVALD </v>
      </c>
      <c r="G85" s="65"/>
      <c r="H85" s="65"/>
      <c r="I85" s="180" t="s">
        <v>26</v>
      </c>
      <c r="J85" s="75" t="str">
        <f>IF(J16="","",J16)</f>
        <v>7. 7. 2017</v>
      </c>
      <c r="K85" s="65"/>
      <c r="L85" s="63"/>
    </row>
    <row r="86" spans="2:65" s="1" customFormat="1" ht="6.95" customHeight="1">
      <c r="B86" s="43"/>
      <c r="C86" s="65"/>
      <c r="D86" s="65"/>
      <c r="E86" s="65"/>
      <c r="F86" s="65"/>
      <c r="G86" s="65"/>
      <c r="H86" s="65"/>
      <c r="I86" s="176"/>
      <c r="J86" s="65"/>
      <c r="K86" s="65"/>
      <c r="L86" s="63"/>
    </row>
    <row r="87" spans="2:65" s="1" customFormat="1" ht="15">
      <c r="B87" s="43"/>
      <c r="C87" s="67" t="s">
        <v>32</v>
      </c>
      <c r="D87" s="65"/>
      <c r="E87" s="65"/>
      <c r="F87" s="179" t="str">
        <f>E19</f>
        <v>Obec Šumvald, Obec Libina</v>
      </c>
      <c r="G87" s="65"/>
      <c r="H87" s="65"/>
      <c r="I87" s="180" t="s">
        <v>40</v>
      </c>
      <c r="J87" s="179" t="str">
        <f>E25</f>
        <v xml:space="preserve">EPROJEKT s.r.o., PŘEROV  </v>
      </c>
      <c r="K87" s="65"/>
      <c r="L87" s="63"/>
    </row>
    <row r="88" spans="2:65" s="1" customFormat="1" ht="14.45" customHeight="1">
      <c r="B88" s="43"/>
      <c r="C88" s="67" t="s">
        <v>38</v>
      </c>
      <c r="D88" s="65"/>
      <c r="E88" s="65"/>
      <c r="F88" s="179" t="str">
        <f>IF(E22="","",E22)</f>
        <v/>
      </c>
      <c r="G88" s="65"/>
      <c r="H88" s="65"/>
      <c r="I88" s="176"/>
      <c r="J88" s="65"/>
      <c r="K88" s="65"/>
      <c r="L88" s="63"/>
    </row>
    <row r="89" spans="2:65" s="1" customFormat="1" ht="10.35" customHeight="1">
      <c r="B89" s="43"/>
      <c r="C89" s="65"/>
      <c r="D89" s="65"/>
      <c r="E89" s="65"/>
      <c r="F89" s="65"/>
      <c r="G89" s="65"/>
      <c r="H89" s="65"/>
      <c r="I89" s="176"/>
      <c r="J89" s="65"/>
      <c r="K89" s="65"/>
      <c r="L89" s="63"/>
    </row>
    <row r="90" spans="2:65" s="10" customFormat="1" ht="29.25" customHeight="1">
      <c r="B90" s="181"/>
      <c r="C90" s="182" t="s">
        <v>235</v>
      </c>
      <c r="D90" s="183" t="s">
        <v>67</v>
      </c>
      <c r="E90" s="183" t="s">
        <v>63</v>
      </c>
      <c r="F90" s="183" t="s">
        <v>236</v>
      </c>
      <c r="G90" s="183" t="s">
        <v>237</v>
      </c>
      <c r="H90" s="183" t="s">
        <v>238</v>
      </c>
      <c r="I90" s="184" t="s">
        <v>239</v>
      </c>
      <c r="J90" s="183" t="s">
        <v>222</v>
      </c>
      <c r="K90" s="185" t="s">
        <v>240</v>
      </c>
      <c r="L90" s="186"/>
      <c r="M90" s="83" t="s">
        <v>241</v>
      </c>
      <c r="N90" s="84" t="s">
        <v>52</v>
      </c>
      <c r="O90" s="84" t="s">
        <v>242</v>
      </c>
      <c r="P90" s="84" t="s">
        <v>243</v>
      </c>
      <c r="Q90" s="84" t="s">
        <v>244</v>
      </c>
      <c r="R90" s="84" t="s">
        <v>245</v>
      </c>
      <c r="S90" s="84" t="s">
        <v>246</v>
      </c>
      <c r="T90" s="85" t="s">
        <v>247</v>
      </c>
    </row>
    <row r="91" spans="2:65" s="1" customFormat="1" ht="29.25" customHeight="1">
      <c r="B91" s="43"/>
      <c r="C91" s="89" t="s">
        <v>223</v>
      </c>
      <c r="D91" s="65"/>
      <c r="E91" s="65"/>
      <c r="F91" s="65"/>
      <c r="G91" s="65"/>
      <c r="H91" s="65"/>
      <c r="I91" s="176"/>
      <c r="J91" s="187">
        <f>BK91</f>
        <v>0</v>
      </c>
      <c r="K91" s="65"/>
      <c r="L91" s="63"/>
      <c r="M91" s="86"/>
      <c r="N91" s="87"/>
      <c r="O91" s="87"/>
      <c r="P91" s="188">
        <f>P92</f>
        <v>0</v>
      </c>
      <c r="Q91" s="87"/>
      <c r="R91" s="188">
        <f>R92</f>
        <v>87.414460000000005</v>
      </c>
      <c r="S91" s="87"/>
      <c r="T91" s="189">
        <f>T92</f>
        <v>0</v>
      </c>
      <c r="AT91" s="25" t="s">
        <v>82</v>
      </c>
      <c r="AU91" s="25" t="s">
        <v>224</v>
      </c>
      <c r="BK91" s="190">
        <f>BK92</f>
        <v>0</v>
      </c>
    </row>
    <row r="92" spans="2:65" s="11" customFormat="1" ht="37.35" customHeight="1">
      <c r="B92" s="191"/>
      <c r="C92" s="192"/>
      <c r="D92" s="193" t="s">
        <v>82</v>
      </c>
      <c r="E92" s="194" t="s">
        <v>248</v>
      </c>
      <c r="F92" s="194" t="s">
        <v>249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P93+P129</f>
        <v>0</v>
      </c>
      <c r="Q92" s="199"/>
      <c r="R92" s="200">
        <f>R93+R129</f>
        <v>87.414460000000005</v>
      </c>
      <c r="S92" s="199"/>
      <c r="T92" s="201">
        <f>T93+T129</f>
        <v>0</v>
      </c>
      <c r="AR92" s="202" t="s">
        <v>45</v>
      </c>
      <c r="AT92" s="203" t="s">
        <v>82</v>
      </c>
      <c r="AU92" s="203" t="s">
        <v>83</v>
      </c>
      <c r="AY92" s="202" t="s">
        <v>250</v>
      </c>
      <c r="BK92" s="204">
        <f>BK93+BK129</f>
        <v>0</v>
      </c>
    </row>
    <row r="93" spans="2:65" s="11" customFormat="1" ht="19.899999999999999" customHeight="1">
      <c r="B93" s="191"/>
      <c r="C93" s="192"/>
      <c r="D93" s="205" t="s">
        <v>82</v>
      </c>
      <c r="E93" s="206" t="s">
        <v>45</v>
      </c>
      <c r="F93" s="206" t="s">
        <v>251</v>
      </c>
      <c r="G93" s="192"/>
      <c r="H93" s="192"/>
      <c r="I93" s="195"/>
      <c r="J93" s="207">
        <f>BK93</f>
        <v>0</v>
      </c>
      <c r="K93" s="192"/>
      <c r="L93" s="197"/>
      <c r="M93" s="198"/>
      <c r="N93" s="199"/>
      <c r="O93" s="199"/>
      <c r="P93" s="200">
        <f>SUM(P94:P128)</f>
        <v>0</v>
      </c>
      <c r="Q93" s="199"/>
      <c r="R93" s="200">
        <f>SUM(R94:R128)</f>
        <v>87.414460000000005</v>
      </c>
      <c r="S93" s="199"/>
      <c r="T93" s="201">
        <f>SUM(T94:T128)</f>
        <v>0</v>
      </c>
      <c r="AR93" s="202" t="s">
        <v>45</v>
      </c>
      <c r="AT93" s="203" t="s">
        <v>82</v>
      </c>
      <c r="AU93" s="203" t="s">
        <v>45</v>
      </c>
      <c r="AY93" s="202" t="s">
        <v>250</v>
      </c>
      <c r="BK93" s="204">
        <f>SUM(BK94:BK128)</f>
        <v>0</v>
      </c>
    </row>
    <row r="94" spans="2:65" s="1" customFormat="1" ht="31.5" customHeight="1">
      <c r="B94" s="43"/>
      <c r="C94" s="208" t="s">
        <v>45</v>
      </c>
      <c r="D94" s="208" t="s">
        <v>252</v>
      </c>
      <c r="E94" s="209" t="s">
        <v>1929</v>
      </c>
      <c r="F94" s="210" t="s">
        <v>1930</v>
      </c>
      <c r="G94" s="211" t="s">
        <v>255</v>
      </c>
      <c r="H94" s="212">
        <v>12346</v>
      </c>
      <c r="I94" s="213"/>
      <c r="J94" s="214">
        <f>ROUND(I94*H94,2)</f>
        <v>0</v>
      </c>
      <c r="K94" s="210" t="s">
        <v>277</v>
      </c>
      <c r="L94" s="63"/>
      <c r="M94" s="215" t="s">
        <v>81</v>
      </c>
      <c r="N94" s="216" t="s">
        <v>53</v>
      </c>
      <c r="O94" s="44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AR94" s="25" t="s">
        <v>128</v>
      </c>
      <c r="AT94" s="25" t="s">
        <v>252</v>
      </c>
      <c r="AU94" s="25" t="s">
        <v>92</v>
      </c>
      <c r="AY94" s="25" t="s">
        <v>250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5" t="s">
        <v>45</v>
      </c>
      <c r="BK94" s="219">
        <f>ROUND(I94*H94,2)</f>
        <v>0</v>
      </c>
      <c r="BL94" s="25" t="s">
        <v>128</v>
      </c>
      <c r="BM94" s="25" t="s">
        <v>1931</v>
      </c>
    </row>
    <row r="95" spans="2:65" s="13" customFormat="1">
      <c r="B95" s="232"/>
      <c r="C95" s="233"/>
      <c r="D95" s="256" t="s">
        <v>257</v>
      </c>
      <c r="E95" s="269" t="s">
        <v>81</v>
      </c>
      <c r="F95" s="270" t="s">
        <v>1932</v>
      </c>
      <c r="G95" s="233"/>
      <c r="H95" s="271">
        <v>12346</v>
      </c>
      <c r="I95" s="237"/>
      <c r="J95" s="233"/>
      <c r="K95" s="233"/>
      <c r="L95" s="238"/>
      <c r="M95" s="239"/>
      <c r="N95" s="240"/>
      <c r="O95" s="240"/>
      <c r="P95" s="240"/>
      <c r="Q95" s="240"/>
      <c r="R95" s="240"/>
      <c r="S95" s="240"/>
      <c r="T95" s="241"/>
      <c r="AT95" s="242" t="s">
        <v>257</v>
      </c>
      <c r="AU95" s="242" t="s">
        <v>92</v>
      </c>
      <c r="AV95" s="13" t="s">
        <v>92</v>
      </c>
      <c r="AW95" s="13" t="s">
        <v>44</v>
      </c>
      <c r="AX95" s="13" t="s">
        <v>45</v>
      </c>
      <c r="AY95" s="242" t="s">
        <v>250</v>
      </c>
    </row>
    <row r="96" spans="2:65" s="1" customFormat="1" ht="22.5" customHeight="1">
      <c r="B96" s="43"/>
      <c r="C96" s="208" t="s">
        <v>92</v>
      </c>
      <c r="D96" s="208" t="s">
        <v>252</v>
      </c>
      <c r="E96" s="209" t="s">
        <v>1933</v>
      </c>
      <c r="F96" s="210" t="s">
        <v>1934</v>
      </c>
      <c r="G96" s="211" t="s">
        <v>255</v>
      </c>
      <c r="H96" s="212">
        <v>2311</v>
      </c>
      <c r="I96" s="213"/>
      <c r="J96" s="214">
        <f>ROUND(I96*H96,2)</f>
        <v>0</v>
      </c>
      <c r="K96" s="210" t="s">
        <v>277</v>
      </c>
      <c r="L96" s="63"/>
      <c r="M96" s="215" t="s">
        <v>81</v>
      </c>
      <c r="N96" s="216" t="s">
        <v>53</v>
      </c>
      <c r="O96" s="44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AR96" s="25" t="s">
        <v>128</v>
      </c>
      <c r="AT96" s="25" t="s">
        <v>252</v>
      </c>
      <c r="AU96" s="25" t="s">
        <v>92</v>
      </c>
      <c r="AY96" s="25" t="s">
        <v>250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5" t="s">
        <v>45</v>
      </c>
      <c r="BK96" s="219">
        <f>ROUND(I96*H96,2)</f>
        <v>0</v>
      </c>
      <c r="BL96" s="25" t="s">
        <v>128</v>
      </c>
      <c r="BM96" s="25" t="s">
        <v>1935</v>
      </c>
    </row>
    <row r="97" spans="2:65" s="1" customFormat="1" ht="22.5" customHeight="1">
      <c r="B97" s="43"/>
      <c r="C97" s="272" t="s">
        <v>100</v>
      </c>
      <c r="D97" s="272" t="s">
        <v>519</v>
      </c>
      <c r="E97" s="273" t="s">
        <v>1936</v>
      </c>
      <c r="F97" s="274" t="s">
        <v>1937</v>
      </c>
      <c r="G97" s="275" t="s">
        <v>522</v>
      </c>
      <c r="H97" s="276">
        <v>57.78</v>
      </c>
      <c r="I97" s="277"/>
      <c r="J97" s="278">
        <f>ROUND(I97*H97,2)</f>
        <v>0</v>
      </c>
      <c r="K97" s="274" t="s">
        <v>81</v>
      </c>
      <c r="L97" s="279"/>
      <c r="M97" s="280" t="s">
        <v>81</v>
      </c>
      <c r="N97" s="281" t="s">
        <v>53</v>
      </c>
      <c r="O97" s="44"/>
      <c r="P97" s="217">
        <f>O97*H97</f>
        <v>0</v>
      </c>
      <c r="Q97" s="217">
        <v>1E-3</v>
      </c>
      <c r="R97" s="217">
        <f>Q97*H97</f>
        <v>5.7780000000000005E-2</v>
      </c>
      <c r="S97" s="217">
        <v>0</v>
      </c>
      <c r="T97" s="218">
        <f>S97*H97</f>
        <v>0</v>
      </c>
      <c r="AR97" s="25" t="s">
        <v>340</v>
      </c>
      <c r="AT97" s="25" t="s">
        <v>519</v>
      </c>
      <c r="AU97" s="25" t="s">
        <v>92</v>
      </c>
      <c r="AY97" s="25" t="s">
        <v>250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5" t="s">
        <v>45</v>
      </c>
      <c r="BK97" s="219">
        <f>ROUND(I97*H97,2)</f>
        <v>0</v>
      </c>
      <c r="BL97" s="25" t="s">
        <v>128</v>
      </c>
      <c r="BM97" s="25" t="s">
        <v>1938</v>
      </c>
    </row>
    <row r="98" spans="2:65" s="1" customFormat="1" ht="31.5" customHeight="1">
      <c r="B98" s="43"/>
      <c r="C98" s="208" t="s">
        <v>128</v>
      </c>
      <c r="D98" s="208" t="s">
        <v>252</v>
      </c>
      <c r="E98" s="209" t="s">
        <v>1939</v>
      </c>
      <c r="F98" s="210" t="s">
        <v>1940</v>
      </c>
      <c r="G98" s="211" t="s">
        <v>255</v>
      </c>
      <c r="H98" s="212">
        <v>6173</v>
      </c>
      <c r="I98" s="213"/>
      <c r="J98" s="214">
        <f>ROUND(I98*H98,2)</f>
        <v>0</v>
      </c>
      <c r="K98" s="210" t="s">
        <v>277</v>
      </c>
      <c r="L98" s="63"/>
      <c r="M98" s="215" t="s">
        <v>81</v>
      </c>
      <c r="N98" s="216" t="s">
        <v>53</v>
      </c>
      <c r="O98" s="44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AR98" s="25" t="s">
        <v>128</v>
      </c>
      <c r="AT98" s="25" t="s">
        <v>252</v>
      </c>
      <c r="AU98" s="25" t="s">
        <v>92</v>
      </c>
      <c r="AY98" s="25" t="s">
        <v>250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5" t="s">
        <v>45</v>
      </c>
      <c r="BK98" s="219">
        <f>ROUND(I98*H98,2)</f>
        <v>0</v>
      </c>
      <c r="BL98" s="25" t="s">
        <v>128</v>
      </c>
      <c r="BM98" s="25" t="s">
        <v>1941</v>
      </c>
    </row>
    <row r="99" spans="2:65" s="1" customFormat="1" ht="22.5" customHeight="1">
      <c r="B99" s="43"/>
      <c r="C99" s="208" t="s">
        <v>304</v>
      </c>
      <c r="D99" s="208" t="s">
        <v>252</v>
      </c>
      <c r="E99" s="209" t="s">
        <v>1942</v>
      </c>
      <c r="F99" s="210" t="s">
        <v>1943</v>
      </c>
      <c r="G99" s="211" t="s">
        <v>255</v>
      </c>
      <c r="H99" s="212">
        <v>12346</v>
      </c>
      <c r="I99" s="213"/>
      <c r="J99" s="214">
        <f>ROUND(I99*H99,2)</f>
        <v>0</v>
      </c>
      <c r="K99" s="210" t="s">
        <v>277</v>
      </c>
      <c r="L99" s="63"/>
      <c r="M99" s="215" t="s">
        <v>81</v>
      </c>
      <c r="N99" s="216" t="s">
        <v>53</v>
      </c>
      <c r="O99" s="44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AR99" s="25" t="s">
        <v>128</v>
      </c>
      <c r="AT99" s="25" t="s">
        <v>252</v>
      </c>
      <c r="AU99" s="25" t="s">
        <v>92</v>
      </c>
      <c r="AY99" s="25" t="s">
        <v>250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5" t="s">
        <v>45</v>
      </c>
      <c r="BK99" s="219">
        <f>ROUND(I99*H99,2)</f>
        <v>0</v>
      </c>
      <c r="BL99" s="25" t="s">
        <v>128</v>
      </c>
      <c r="BM99" s="25" t="s">
        <v>1944</v>
      </c>
    </row>
    <row r="100" spans="2:65" s="13" customFormat="1">
      <c r="B100" s="232"/>
      <c r="C100" s="233"/>
      <c r="D100" s="256" t="s">
        <v>257</v>
      </c>
      <c r="E100" s="269" t="s">
        <v>81</v>
      </c>
      <c r="F100" s="270" t="s">
        <v>1932</v>
      </c>
      <c r="G100" s="233"/>
      <c r="H100" s="271">
        <v>12346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AT100" s="242" t="s">
        <v>257</v>
      </c>
      <c r="AU100" s="242" t="s">
        <v>92</v>
      </c>
      <c r="AV100" s="13" t="s">
        <v>92</v>
      </c>
      <c r="AW100" s="13" t="s">
        <v>44</v>
      </c>
      <c r="AX100" s="13" t="s">
        <v>45</v>
      </c>
      <c r="AY100" s="242" t="s">
        <v>250</v>
      </c>
    </row>
    <row r="101" spans="2:65" s="1" customFormat="1" ht="22.5" customHeight="1">
      <c r="B101" s="43"/>
      <c r="C101" s="208" t="s">
        <v>193</v>
      </c>
      <c r="D101" s="208" t="s">
        <v>252</v>
      </c>
      <c r="E101" s="209" t="s">
        <v>1945</v>
      </c>
      <c r="F101" s="210" t="s">
        <v>1946</v>
      </c>
      <c r="G101" s="211" t="s">
        <v>255</v>
      </c>
      <c r="H101" s="212">
        <v>12346</v>
      </c>
      <c r="I101" s="213"/>
      <c r="J101" s="214">
        <f>ROUND(I101*H101,2)</f>
        <v>0</v>
      </c>
      <c r="K101" s="210" t="s">
        <v>277</v>
      </c>
      <c r="L101" s="63"/>
      <c r="M101" s="215" t="s">
        <v>81</v>
      </c>
      <c r="N101" s="216" t="s">
        <v>53</v>
      </c>
      <c r="O101" s="44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AR101" s="25" t="s">
        <v>128</v>
      </c>
      <c r="AT101" s="25" t="s">
        <v>252</v>
      </c>
      <c r="AU101" s="25" t="s">
        <v>92</v>
      </c>
      <c r="AY101" s="25" t="s">
        <v>250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5" t="s">
        <v>45</v>
      </c>
      <c r="BK101" s="219">
        <f>ROUND(I101*H101,2)</f>
        <v>0</v>
      </c>
      <c r="BL101" s="25" t="s">
        <v>128</v>
      </c>
      <c r="BM101" s="25" t="s">
        <v>1947</v>
      </c>
    </row>
    <row r="102" spans="2:65" s="13" customFormat="1">
      <c r="B102" s="232"/>
      <c r="C102" s="233"/>
      <c r="D102" s="256" t="s">
        <v>257</v>
      </c>
      <c r="E102" s="269" t="s">
        <v>81</v>
      </c>
      <c r="F102" s="270" t="s">
        <v>1932</v>
      </c>
      <c r="G102" s="233"/>
      <c r="H102" s="271">
        <v>12346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AT102" s="242" t="s">
        <v>257</v>
      </c>
      <c r="AU102" s="242" t="s">
        <v>92</v>
      </c>
      <c r="AV102" s="13" t="s">
        <v>92</v>
      </c>
      <c r="AW102" s="13" t="s">
        <v>44</v>
      </c>
      <c r="AX102" s="13" t="s">
        <v>45</v>
      </c>
      <c r="AY102" s="242" t="s">
        <v>250</v>
      </c>
    </row>
    <row r="103" spans="2:65" s="1" customFormat="1" ht="22.5" customHeight="1">
      <c r="B103" s="43"/>
      <c r="C103" s="208" t="s">
        <v>327</v>
      </c>
      <c r="D103" s="208" t="s">
        <v>252</v>
      </c>
      <c r="E103" s="209" t="s">
        <v>1948</v>
      </c>
      <c r="F103" s="210" t="s">
        <v>1949</v>
      </c>
      <c r="G103" s="211" t="s">
        <v>255</v>
      </c>
      <c r="H103" s="212">
        <v>2311</v>
      </c>
      <c r="I103" s="213"/>
      <c r="J103" s="214">
        <f>ROUND(I103*H103,2)</f>
        <v>0</v>
      </c>
      <c r="K103" s="210" t="s">
        <v>277</v>
      </c>
      <c r="L103" s="63"/>
      <c r="M103" s="215" t="s">
        <v>81</v>
      </c>
      <c r="N103" s="216" t="s">
        <v>53</v>
      </c>
      <c r="O103" s="44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AR103" s="25" t="s">
        <v>128</v>
      </c>
      <c r="AT103" s="25" t="s">
        <v>252</v>
      </c>
      <c r="AU103" s="25" t="s">
        <v>92</v>
      </c>
      <c r="AY103" s="25" t="s">
        <v>250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5" t="s">
        <v>45</v>
      </c>
      <c r="BK103" s="219">
        <f>ROUND(I103*H103,2)</f>
        <v>0</v>
      </c>
      <c r="BL103" s="25" t="s">
        <v>128</v>
      </c>
      <c r="BM103" s="25" t="s">
        <v>1950</v>
      </c>
    </row>
    <row r="104" spans="2:65" s="1" customFormat="1" ht="22.5" customHeight="1">
      <c r="B104" s="43"/>
      <c r="C104" s="208" t="s">
        <v>340</v>
      </c>
      <c r="D104" s="208" t="s">
        <v>252</v>
      </c>
      <c r="E104" s="209" t="s">
        <v>1951</v>
      </c>
      <c r="F104" s="210" t="s">
        <v>1952</v>
      </c>
      <c r="G104" s="211" t="s">
        <v>634</v>
      </c>
      <c r="H104" s="212">
        <v>3.5000000000000003E-2</v>
      </c>
      <c r="I104" s="213"/>
      <c r="J104" s="214">
        <f>ROUND(I104*H104,2)</f>
        <v>0</v>
      </c>
      <c r="K104" s="210" t="s">
        <v>277</v>
      </c>
      <c r="L104" s="63"/>
      <c r="M104" s="215" t="s">
        <v>81</v>
      </c>
      <c r="N104" s="216" t="s">
        <v>53</v>
      </c>
      <c r="O104" s="44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AR104" s="25" t="s">
        <v>128</v>
      </c>
      <c r="AT104" s="25" t="s">
        <v>252</v>
      </c>
      <c r="AU104" s="25" t="s">
        <v>92</v>
      </c>
      <c r="AY104" s="25" t="s">
        <v>250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5" t="s">
        <v>45</v>
      </c>
      <c r="BK104" s="219">
        <f>ROUND(I104*H104,2)</f>
        <v>0</v>
      </c>
      <c r="BL104" s="25" t="s">
        <v>128</v>
      </c>
      <c r="BM104" s="25" t="s">
        <v>1953</v>
      </c>
    </row>
    <row r="105" spans="2:65" s="1" customFormat="1" ht="22.5" customHeight="1">
      <c r="B105" s="43"/>
      <c r="C105" s="272" t="s">
        <v>215</v>
      </c>
      <c r="D105" s="272" t="s">
        <v>519</v>
      </c>
      <c r="E105" s="273" t="s">
        <v>1954</v>
      </c>
      <c r="F105" s="274" t="s">
        <v>1955</v>
      </c>
      <c r="G105" s="275" t="s">
        <v>522</v>
      </c>
      <c r="H105" s="276">
        <v>35.700000000000003</v>
      </c>
      <c r="I105" s="277"/>
      <c r="J105" s="278">
        <f>ROUND(I105*H105,2)</f>
        <v>0</v>
      </c>
      <c r="K105" s="274" t="s">
        <v>81</v>
      </c>
      <c r="L105" s="279"/>
      <c r="M105" s="280" t="s">
        <v>81</v>
      </c>
      <c r="N105" s="281" t="s">
        <v>53</v>
      </c>
      <c r="O105" s="44"/>
      <c r="P105" s="217">
        <f>O105*H105</f>
        <v>0</v>
      </c>
      <c r="Q105" s="217">
        <v>1E-3</v>
      </c>
      <c r="R105" s="217">
        <f>Q105*H105</f>
        <v>3.5700000000000003E-2</v>
      </c>
      <c r="S105" s="217">
        <v>0</v>
      </c>
      <c r="T105" s="218">
        <f>S105*H105</f>
        <v>0</v>
      </c>
      <c r="AR105" s="25" t="s">
        <v>340</v>
      </c>
      <c r="AT105" s="25" t="s">
        <v>519</v>
      </c>
      <c r="AU105" s="25" t="s">
        <v>92</v>
      </c>
      <c r="AY105" s="25" t="s">
        <v>250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5" t="s">
        <v>45</v>
      </c>
      <c r="BK105" s="219">
        <f>ROUND(I105*H105,2)</f>
        <v>0</v>
      </c>
      <c r="BL105" s="25" t="s">
        <v>128</v>
      </c>
      <c r="BM105" s="25" t="s">
        <v>1956</v>
      </c>
    </row>
    <row r="106" spans="2:65" s="13" customFormat="1">
      <c r="B106" s="232"/>
      <c r="C106" s="233"/>
      <c r="D106" s="256" t="s">
        <v>257</v>
      </c>
      <c r="E106" s="233"/>
      <c r="F106" s="270" t="s">
        <v>1957</v>
      </c>
      <c r="G106" s="233"/>
      <c r="H106" s="271">
        <v>35.700000000000003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AT106" s="242" t="s">
        <v>257</v>
      </c>
      <c r="AU106" s="242" t="s">
        <v>92</v>
      </c>
      <c r="AV106" s="13" t="s">
        <v>92</v>
      </c>
      <c r="AW106" s="13" t="s">
        <v>6</v>
      </c>
      <c r="AX106" s="13" t="s">
        <v>45</v>
      </c>
      <c r="AY106" s="242" t="s">
        <v>250</v>
      </c>
    </row>
    <row r="107" spans="2:65" s="1" customFormat="1" ht="22.5" customHeight="1">
      <c r="B107" s="43"/>
      <c r="C107" s="208" t="s">
        <v>352</v>
      </c>
      <c r="D107" s="208" t="s">
        <v>252</v>
      </c>
      <c r="E107" s="209" t="s">
        <v>1958</v>
      </c>
      <c r="F107" s="210" t="s">
        <v>1959</v>
      </c>
      <c r="G107" s="211" t="s">
        <v>255</v>
      </c>
      <c r="H107" s="212">
        <v>3862</v>
      </c>
      <c r="I107" s="213"/>
      <c r="J107" s="214">
        <f t="shared" ref="J107:J122" si="0">ROUND(I107*H107,2)</f>
        <v>0</v>
      </c>
      <c r="K107" s="210" t="s">
        <v>277</v>
      </c>
      <c r="L107" s="63"/>
      <c r="M107" s="215" t="s">
        <v>81</v>
      </c>
      <c r="N107" s="216" t="s">
        <v>53</v>
      </c>
      <c r="O107" s="44"/>
      <c r="P107" s="217">
        <f t="shared" ref="P107:P122" si="1">O107*H107</f>
        <v>0</v>
      </c>
      <c r="Q107" s="217">
        <v>0</v>
      </c>
      <c r="R107" s="217">
        <f t="shared" ref="R107:R122" si="2">Q107*H107</f>
        <v>0</v>
      </c>
      <c r="S107" s="217">
        <v>0</v>
      </c>
      <c r="T107" s="218">
        <f t="shared" ref="T107:T122" si="3">S107*H107</f>
        <v>0</v>
      </c>
      <c r="AR107" s="25" t="s">
        <v>128</v>
      </c>
      <c r="AT107" s="25" t="s">
        <v>252</v>
      </c>
      <c r="AU107" s="25" t="s">
        <v>92</v>
      </c>
      <c r="AY107" s="25" t="s">
        <v>250</v>
      </c>
      <c r="BE107" s="219">
        <f t="shared" ref="BE107:BE122" si="4">IF(N107="základní",J107,0)</f>
        <v>0</v>
      </c>
      <c r="BF107" s="219">
        <f t="shared" ref="BF107:BF122" si="5">IF(N107="snížená",J107,0)</f>
        <v>0</v>
      </c>
      <c r="BG107" s="219">
        <f t="shared" ref="BG107:BG122" si="6">IF(N107="zákl. přenesená",J107,0)</f>
        <v>0</v>
      </c>
      <c r="BH107" s="219">
        <f t="shared" ref="BH107:BH122" si="7">IF(N107="sníž. přenesená",J107,0)</f>
        <v>0</v>
      </c>
      <c r="BI107" s="219">
        <f t="shared" ref="BI107:BI122" si="8">IF(N107="nulová",J107,0)</f>
        <v>0</v>
      </c>
      <c r="BJ107" s="25" t="s">
        <v>45</v>
      </c>
      <c r="BK107" s="219">
        <f t="shared" ref="BK107:BK122" si="9">ROUND(I107*H107,2)</f>
        <v>0</v>
      </c>
      <c r="BL107" s="25" t="s">
        <v>128</v>
      </c>
      <c r="BM107" s="25" t="s">
        <v>1960</v>
      </c>
    </row>
    <row r="108" spans="2:65" s="1" customFormat="1" ht="31.5" customHeight="1">
      <c r="B108" s="43"/>
      <c r="C108" s="208" t="s">
        <v>358</v>
      </c>
      <c r="D108" s="208" t="s">
        <v>252</v>
      </c>
      <c r="E108" s="209" t="s">
        <v>1961</v>
      </c>
      <c r="F108" s="210" t="s">
        <v>1962</v>
      </c>
      <c r="G108" s="211" t="s">
        <v>472</v>
      </c>
      <c r="H108" s="212">
        <v>3862</v>
      </c>
      <c r="I108" s="213"/>
      <c r="J108" s="214">
        <f t="shared" si="0"/>
        <v>0</v>
      </c>
      <c r="K108" s="210" t="s">
        <v>277</v>
      </c>
      <c r="L108" s="63"/>
      <c r="M108" s="215" t="s">
        <v>81</v>
      </c>
      <c r="N108" s="216" t="s">
        <v>53</v>
      </c>
      <c r="O108" s="44"/>
      <c r="P108" s="217">
        <f t="shared" si="1"/>
        <v>0</v>
      </c>
      <c r="Q108" s="217">
        <v>0</v>
      </c>
      <c r="R108" s="217">
        <f t="shared" si="2"/>
        <v>0</v>
      </c>
      <c r="S108" s="217">
        <v>0</v>
      </c>
      <c r="T108" s="218">
        <f t="shared" si="3"/>
        <v>0</v>
      </c>
      <c r="AR108" s="25" t="s">
        <v>128</v>
      </c>
      <c r="AT108" s="25" t="s">
        <v>252</v>
      </c>
      <c r="AU108" s="25" t="s">
        <v>92</v>
      </c>
      <c r="AY108" s="25" t="s">
        <v>250</v>
      </c>
      <c r="BE108" s="219">
        <f t="shared" si="4"/>
        <v>0</v>
      </c>
      <c r="BF108" s="219">
        <f t="shared" si="5"/>
        <v>0</v>
      </c>
      <c r="BG108" s="219">
        <f t="shared" si="6"/>
        <v>0</v>
      </c>
      <c r="BH108" s="219">
        <f t="shared" si="7"/>
        <v>0</v>
      </c>
      <c r="BI108" s="219">
        <f t="shared" si="8"/>
        <v>0</v>
      </c>
      <c r="BJ108" s="25" t="s">
        <v>45</v>
      </c>
      <c r="BK108" s="219">
        <f t="shared" si="9"/>
        <v>0</v>
      </c>
      <c r="BL108" s="25" t="s">
        <v>128</v>
      </c>
      <c r="BM108" s="25" t="s">
        <v>1963</v>
      </c>
    </row>
    <row r="109" spans="2:65" s="1" customFormat="1" ht="22.5" customHeight="1">
      <c r="B109" s="43"/>
      <c r="C109" s="208" t="s">
        <v>369</v>
      </c>
      <c r="D109" s="208" t="s">
        <v>252</v>
      </c>
      <c r="E109" s="209" t="s">
        <v>1964</v>
      </c>
      <c r="F109" s="210" t="s">
        <v>1965</v>
      </c>
      <c r="G109" s="211" t="s">
        <v>472</v>
      </c>
      <c r="H109" s="212">
        <v>3862</v>
      </c>
      <c r="I109" s="213"/>
      <c r="J109" s="214">
        <f t="shared" si="0"/>
        <v>0</v>
      </c>
      <c r="K109" s="210" t="s">
        <v>277</v>
      </c>
      <c r="L109" s="63"/>
      <c r="M109" s="215" t="s">
        <v>81</v>
      </c>
      <c r="N109" s="216" t="s">
        <v>53</v>
      </c>
      <c r="O109" s="44"/>
      <c r="P109" s="217">
        <f t="shared" si="1"/>
        <v>0</v>
      </c>
      <c r="Q109" s="217">
        <v>0</v>
      </c>
      <c r="R109" s="217">
        <f t="shared" si="2"/>
        <v>0</v>
      </c>
      <c r="S109" s="217">
        <v>0</v>
      </c>
      <c r="T109" s="218">
        <f t="shared" si="3"/>
        <v>0</v>
      </c>
      <c r="AR109" s="25" t="s">
        <v>128</v>
      </c>
      <c r="AT109" s="25" t="s">
        <v>252</v>
      </c>
      <c r="AU109" s="25" t="s">
        <v>92</v>
      </c>
      <c r="AY109" s="25" t="s">
        <v>250</v>
      </c>
      <c r="BE109" s="219">
        <f t="shared" si="4"/>
        <v>0</v>
      </c>
      <c r="BF109" s="219">
        <f t="shared" si="5"/>
        <v>0</v>
      </c>
      <c r="BG109" s="219">
        <f t="shared" si="6"/>
        <v>0</v>
      </c>
      <c r="BH109" s="219">
        <f t="shared" si="7"/>
        <v>0</v>
      </c>
      <c r="BI109" s="219">
        <f t="shared" si="8"/>
        <v>0</v>
      </c>
      <c r="BJ109" s="25" t="s">
        <v>45</v>
      </c>
      <c r="BK109" s="219">
        <f t="shared" si="9"/>
        <v>0</v>
      </c>
      <c r="BL109" s="25" t="s">
        <v>128</v>
      </c>
      <c r="BM109" s="25" t="s">
        <v>1966</v>
      </c>
    </row>
    <row r="110" spans="2:65" s="1" customFormat="1" ht="22.5" customHeight="1">
      <c r="B110" s="43"/>
      <c r="C110" s="272" t="s">
        <v>374</v>
      </c>
      <c r="D110" s="272" t="s">
        <v>519</v>
      </c>
      <c r="E110" s="273" t="s">
        <v>1967</v>
      </c>
      <c r="F110" s="274" t="s">
        <v>1968</v>
      </c>
      <c r="G110" s="275" t="s">
        <v>1831</v>
      </c>
      <c r="H110" s="276">
        <v>410</v>
      </c>
      <c r="I110" s="277"/>
      <c r="J110" s="278">
        <f t="shared" si="0"/>
        <v>0</v>
      </c>
      <c r="K110" s="274" t="s">
        <v>81</v>
      </c>
      <c r="L110" s="279"/>
      <c r="M110" s="280" t="s">
        <v>81</v>
      </c>
      <c r="N110" s="281" t="s">
        <v>53</v>
      </c>
      <c r="O110" s="44"/>
      <c r="P110" s="217">
        <f t="shared" si="1"/>
        <v>0</v>
      </c>
      <c r="Q110" s="217">
        <v>2E-3</v>
      </c>
      <c r="R110" s="217">
        <f t="shared" si="2"/>
        <v>0.82000000000000006</v>
      </c>
      <c r="S110" s="217">
        <v>0</v>
      </c>
      <c r="T110" s="218">
        <f t="shared" si="3"/>
        <v>0</v>
      </c>
      <c r="AR110" s="25" t="s">
        <v>340</v>
      </c>
      <c r="AT110" s="25" t="s">
        <v>519</v>
      </c>
      <c r="AU110" s="25" t="s">
        <v>92</v>
      </c>
      <c r="AY110" s="25" t="s">
        <v>250</v>
      </c>
      <c r="BE110" s="219">
        <f t="shared" si="4"/>
        <v>0</v>
      </c>
      <c r="BF110" s="219">
        <f t="shared" si="5"/>
        <v>0</v>
      </c>
      <c r="BG110" s="219">
        <f t="shared" si="6"/>
        <v>0</v>
      </c>
      <c r="BH110" s="219">
        <f t="shared" si="7"/>
        <v>0</v>
      </c>
      <c r="BI110" s="219">
        <f t="shared" si="8"/>
        <v>0</v>
      </c>
      <c r="BJ110" s="25" t="s">
        <v>45</v>
      </c>
      <c r="BK110" s="219">
        <f t="shared" si="9"/>
        <v>0</v>
      </c>
      <c r="BL110" s="25" t="s">
        <v>128</v>
      </c>
      <c r="BM110" s="25" t="s">
        <v>1969</v>
      </c>
    </row>
    <row r="111" spans="2:65" s="1" customFormat="1" ht="22.5" customHeight="1">
      <c r="B111" s="43"/>
      <c r="C111" s="272" t="s">
        <v>381</v>
      </c>
      <c r="D111" s="272" t="s">
        <v>519</v>
      </c>
      <c r="E111" s="273" t="s">
        <v>1970</v>
      </c>
      <c r="F111" s="274" t="s">
        <v>1971</v>
      </c>
      <c r="G111" s="275" t="s">
        <v>1831</v>
      </c>
      <c r="H111" s="276">
        <v>400</v>
      </c>
      <c r="I111" s="277"/>
      <c r="J111" s="278">
        <f t="shared" si="0"/>
        <v>0</v>
      </c>
      <c r="K111" s="274" t="s">
        <v>81</v>
      </c>
      <c r="L111" s="279"/>
      <c r="M111" s="280" t="s">
        <v>81</v>
      </c>
      <c r="N111" s="281" t="s">
        <v>53</v>
      </c>
      <c r="O111" s="44"/>
      <c r="P111" s="217">
        <f t="shared" si="1"/>
        <v>0</v>
      </c>
      <c r="Q111" s="217">
        <v>2E-3</v>
      </c>
      <c r="R111" s="217">
        <f t="shared" si="2"/>
        <v>0.8</v>
      </c>
      <c r="S111" s="217">
        <v>0</v>
      </c>
      <c r="T111" s="218">
        <f t="shared" si="3"/>
        <v>0</v>
      </c>
      <c r="AR111" s="25" t="s">
        <v>340</v>
      </c>
      <c r="AT111" s="25" t="s">
        <v>519</v>
      </c>
      <c r="AU111" s="25" t="s">
        <v>92</v>
      </c>
      <c r="AY111" s="25" t="s">
        <v>250</v>
      </c>
      <c r="BE111" s="219">
        <f t="shared" si="4"/>
        <v>0</v>
      </c>
      <c r="BF111" s="219">
        <f t="shared" si="5"/>
        <v>0</v>
      </c>
      <c r="BG111" s="219">
        <f t="shared" si="6"/>
        <v>0</v>
      </c>
      <c r="BH111" s="219">
        <f t="shared" si="7"/>
        <v>0</v>
      </c>
      <c r="BI111" s="219">
        <f t="shared" si="8"/>
        <v>0</v>
      </c>
      <c r="BJ111" s="25" t="s">
        <v>45</v>
      </c>
      <c r="BK111" s="219">
        <f t="shared" si="9"/>
        <v>0</v>
      </c>
      <c r="BL111" s="25" t="s">
        <v>128</v>
      </c>
      <c r="BM111" s="25" t="s">
        <v>1972</v>
      </c>
    </row>
    <row r="112" spans="2:65" s="1" customFormat="1" ht="22.5" customHeight="1">
      <c r="B112" s="43"/>
      <c r="C112" s="272" t="s">
        <v>10</v>
      </c>
      <c r="D112" s="272" t="s">
        <v>519</v>
      </c>
      <c r="E112" s="273" t="s">
        <v>1973</v>
      </c>
      <c r="F112" s="274" t="s">
        <v>1974</v>
      </c>
      <c r="G112" s="275" t="s">
        <v>1831</v>
      </c>
      <c r="H112" s="276">
        <v>400</v>
      </c>
      <c r="I112" s="277"/>
      <c r="J112" s="278">
        <f t="shared" si="0"/>
        <v>0</v>
      </c>
      <c r="K112" s="274" t="s">
        <v>81</v>
      </c>
      <c r="L112" s="279"/>
      <c r="M112" s="280" t="s">
        <v>81</v>
      </c>
      <c r="N112" s="281" t="s">
        <v>53</v>
      </c>
      <c r="O112" s="44"/>
      <c r="P112" s="217">
        <f t="shared" si="1"/>
        <v>0</v>
      </c>
      <c r="Q112" s="217">
        <v>2E-3</v>
      </c>
      <c r="R112" s="217">
        <f t="shared" si="2"/>
        <v>0.8</v>
      </c>
      <c r="S112" s="217">
        <v>0</v>
      </c>
      <c r="T112" s="218">
        <f t="shared" si="3"/>
        <v>0</v>
      </c>
      <c r="AR112" s="25" t="s">
        <v>340</v>
      </c>
      <c r="AT112" s="25" t="s">
        <v>519</v>
      </c>
      <c r="AU112" s="25" t="s">
        <v>92</v>
      </c>
      <c r="AY112" s="25" t="s">
        <v>250</v>
      </c>
      <c r="BE112" s="219">
        <f t="shared" si="4"/>
        <v>0</v>
      </c>
      <c r="BF112" s="219">
        <f t="shared" si="5"/>
        <v>0</v>
      </c>
      <c r="BG112" s="219">
        <f t="shared" si="6"/>
        <v>0</v>
      </c>
      <c r="BH112" s="219">
        <f t="shared" si="7"/>
        <v>0</v>
      </c>
      <c r="BI112" s="219">
        <f t="shared" si="8"/>
        <v>0</v>
      </c>
      <c r="BJ112" s="25" t="s">
        <v>45</v>
      </c>
      <c r="BK112" s="219">
        <f t="shared" si="9"/>
        <v>0</v>
      </c>
      <c r="BL112" s="25" t="s">
        <v>128</v>
      </c>
      <c r="BM112" s="25" t="s">
        <v>1975</v>
      </c>
    </row>
    <row r="113" spans="2:65" s="1" customFormat="1" ht="22.5" customHeight="1">
      <c r="B113" s="43"/>
      <c r="C113" s="272" t="s">
        <v>406</v>
      </c>
      <c r="D113" s="272" t="s">
        <v>519</v>
      </c>
      <c r="E113" s="273" t="s">
        <v>1976</v>
      </c>
      <c r="F113" s="274" t="s">
        <v>1977</v>
      </c>
      <c r="G113" s="275" t="s">
        <v>1831</v>
      </c>
      <c r="H113" s="276">
        <v>400</v>
      </c>
      <c r="I113" s="277"/>
      <c r="J113" s="278">
        <f t="shared" si="0"/>
        <v>0</v>
      </c>
      <c r="K113" s="274" t="s">
        <v>81</v>
      </c>
      <c r="L113" s="279"/>
      <c r="M113" s="280" t="s">
        <v>81</v>
      </c>
      <c r="N113" s="281" t="s">
        <v>53</v>
      </c>
      <c r="O113" s="44"/>
      <c r="P113" s="217">
        <f t="shared" si="1"/>
        <v>0</v>
      </c>
      <c r="Q113" s="217">
        <v>2E-3</v>
      </c>
      <c r="R113" s="217">
        <f t="shared" si="2"/>
        <v>0.8</v>
      </c>
      <c r="S113" s="217">
        <v>0</v>
      </c>
      <c r="T113" s="218">
        <f t="shared" si="3"/>
        <v>0</v>
      </c>
      <c r="AR113" s="25" t="s">
        <v>340</v>
      </c>
      <c r="AT113" s="25" t="s">
        <v>519</v>
      </c>
      <c r="AU113" s="25" t="s">
        <v>92</v>
      </c>
      <c r="AY113" s="25" t="s">
        <v>250</v>
      </c>
      <c r="BE113" s="219">
        <f t="shared" si="4"/>
        <v>0</v>
      </c>
      <c r="BF113" s="219">
        <f t="shared" si="5"/>
        <v>0</v>
      </c>
      <c r="BG113" s="219">
        <f t="shared" si="6"/>
        <v>0</v>
      </c>
      <c r="BH113" s="219">
        <f t="shared" si="7"/>
        <v>0</v>
      </c>
      <c r="BI113" s="219">
        <f t="shared" si="8"/>
        <v>0</v>
      </c>
      <c r="BJ113" s="25" t="s">
        <v>45</v>
      </c>
      <c r="BK113" s="219">
        <f t="shared" si="9"/>
        <v>0</v>
      </c>
      <c r="BL113" s="25" t="s">
        <v>128</v>
      </c>
      <c r="BM113" s="25" t="s">
        <v>1978</v>
      </c>
    </row>
    <row r="114" spans="2:65" s="1" customFormat="1" ht="22.5" customHeight="1">
      <c r="B114" s="43"/>
      <c r="C114" s="272" t="s">
        <v>411</v>
      </c>
      <c r="D114" s="272" t="s">
        <v>519</v>
      </c>
      <c r="E114" s="273" t="s">
        <v>1979</v>
      </c>
      <c r="F114" s="274" t="s">
        <v>1980</v>
      </c>
      <c r="G114" s="275" t="s">
        <v>1831</v>
      </c>
      <c r="H114" s="276">
        <v>380</v>
      </c>
      <c r="I114" s="277"/>
      <c r="J114" s="278">
        <f t="shared" si="0"/>
        <v>0</v>
      </c>
      <c r="K114" s="274" t="s">
        <v>81</v>
      </c>
      <c r="L114" s="279"/>
      <c r="M114" s="280" t="s">
        <v>81</v>
      </c>
      <c r="N114" s="281" t="s">
        <v>53</v>
      </c>
      <c r="O114" s="44"/>
      <c r="P114" s="217">
        <f t="shared" si="1"/>
        <v>0</v>
      </c>
      <c r="Q114" s="217">
        <v>2E-3</v>
      </c>
      <c r="R114" s="217">
        <f t="shared" si="2"/>
        <v>0.76</v>
      </c>
      <c r="S114" s="217">
        <v>0</v>
      </c>
      <c r="T114" s="218">
        <f t="shared" si="3"/>
        <v>0</v>
      </c>
      <c r="AR114" s="25" t="s">
        <v>340</v>
      </c>
      <c r="AT114" s="25" t="s">
        <v>519</v>
      </c>
      <c r="AU114" s="25" t="s">
        <v>92</v>
      </c>
      <c r="AY114" s="25" t="s">
        <v>250</v>
      </c>
      <c r="BE114" s="219">
        <f t="shared" si="4"/>
        <v>0</v>
      </c>
      <c r="BF114" s="219">
        <f t="shared" si="5"/>
        <v>0</v>
      </c>
      <c r="BG114" s="219">
        <f t="shared" si="6"/>
        <v>0</v>
      </c>
      <c r="BH114" s="219">
        <f t="shared" si="7"/>
        <v>0</v>
      </c>
      <c r="BI114" s="219">
        <f t="shared" si="8"/>
        <v>0</v>
      </c>
      <c r="BJ114" s="25" t="s">
        <v>45</v>
      </c>
      <c r="BK114" s="219">
        <f t="shared" si="9"/>
        <v>0</v>
      </c>
      <c r="BL114" s="25" t="s">
        <v>128</v>
      </c>
      <c r="BM114" s="25" t="s">
        <v>1981</v>
      </c>
    </row>
    <row r="115" spans="2:65" s="1" customFormat="1" ht="22.5" customHeight="1">
      <c r="B115" s="43"/>
      <c r="C115" s="272" t="s">
        <v>386</v>
      </c>
      <c r="D115" s="272" t="s">
        <v>519</v>
      </c>
      <c r="E115" s="273" t="s">
        <v>1982</v>
      </c>
      <c r="F115" s="274" t="s">
        <v>1983</v>
      </c>
      <c r="G115" s="275" t="s">
        <v>1831</v>
      </c>
      <c r="H115" s="276">
        <v>310</v>
      </c>
      <c r="I115" s="277"/>
      <c r="J115" s="278">
        <f t="shared" si="0"/>
        <v>0</v>
      </c>
      <c r="K115" s="274" t="s">
        <v>81</v>
      </c>
      <c r="L115" s="279"/>
      <c r="M115" s="280" t="s">
        <v>81</v>
      </c>
      <c r="N115" s="281" t="s">
        <v>53</v>
      </c>
      <c r="O115" s="44"/>
      <c r="P115" s="217">
        <f t="shared" si="1"/>
        <v>0</v>
      </c>
      <c r="Q115" s="217">
        <v>2E-3</v>
      </c>
      <c r="R115" s="217">
        <f t="shared" si="2"/>
        <v>0.62</v>
      </c>
      <c r="S115" s="217">
        <v>0</v>
      </c>
      <c r="T115" s="218">
        <f t="shared" si="3"/>
        <v>0</v>
      </c>
      <c r="AR115" s="25" t="s">
        <v>340</v>
      </c>
      <c r="AT115" s="25" t="s">
        <v>519</v>
      </c>
      <c r="AU115" s="25" t="s">
        <v>92</v>
      </c>
      <c r="AY115" s="25" t="s">
        <v>250</v>
      </c>
      <c r="BE115" s="219">
        <f t="shared" si="4"/>
        <v>0</v>
      </c>
      <c r="BF115" s="219">
        <f t="shared" si="5"/>
        <v>0</v>
      </c>
      <c r="BG115" s="219">
        <f t="shared" si="6"/>
        <v>0</v>
      </c>
      <c r="BH115" s="219">
        <f t="shared" si="7"/>
        <v>0</v>
      </c>
      <c r="BI115" s="219">
        <f t="shared" si="8"/>
        <v>0</v>
      </c>
      <c r="BJ115" s="25" t="s">
        <v>45</v>
      </c>
      <c r="BK115" s="219">
        <f t="shared" si="9"/>
        <v>0</v>
      </c>
      <c r="BL115" s="25" t="s">
        <v>128</v>
      </c>
      <c r="BM115" s="25" t="s">
        <v>1984</v>
      </c>
    </row>
    <row r="116" spans="2:65" s="1" customFormat="1" ht="22.5" customHeight="1">
      <c r="B116" s="43"/>
      <c r="C116" s="272" t="s">
        <v>420</v>
      </c>
      <c r="D116" s="272" t="s">
        <v>519</v>
      </c>
      <c r="E116" s="273" t="s">
        <v>1985</v>
      </c>
      <c r="F116" s="274" t="s">
        <v>1986</v>
      </c>
      <c r="G116" s="275" t="s">
        <v>1831</v>
      </c>
      <c r="H116" s="276">
        <v>328</v>
      </c>
      <c r="I116" s="277"/>
      <c r="J116" s="278">
        <f t="shared" si="0"/>
        <v>0</v>
      </c>
      <c r="K116" s="274" t="s">
        <v>81</v>
      </c>
      <c r="L116" s="279"/>
      <c r="M116" s="280" t="s">
        <v>81</v>
      </c>
      <c r="N116" s="281" t="s">
        <v>53</v>
      </c>
      <c r="O116" s="44"/>
      <c r="P116" s="217">
        <f t="shared" si="1"/>
        <v>0</v>
      </c>
      <c r="Q116" s="217">
        <v>2E-3</v>
      </c>
      <c r="R116" s="217">
        <f t="shared" si="2"/>
        <v>0.65600000000000003</v>
      </c>
      <c r="S116" s="217">
        <v>0</v>
      </c>
      <c r="T116" s="218">
        <f t="shared" si="3"/>
        <v>0</v>
      </c>
      <c r="AR116" s="25" t="s">
        <v>340</v>
      </c>
      <c r="AT116" s="25" t="s">
        <v>519</v>
      </c>
      <c r="AU116" s="25" t="s">
        <v>92</v>
      </c>
      <c r="AY116" s="25" t="s">
        <v>250</v>
      </c>
      <c r="BE116" s="219">
        <f t="shared" si="4"/>
        <v>0</v>
      </c>
      <c r="BF116" s="219">
        <f t="shared" si="5"/>
        <v>0</v>
      </c>
      <c r="BG116" s="219">
        <f t="shared" si="6"/>
        <v>0</v>
      </c>
      <c r="BH116" s="219">
        <f t="shared" si="7"/>
        <v>0</v>
      </c>
      <c r="BI116" s="219">
        <f t="shared" si="8"/>
        <v>0</v>
      </c>
      <c r="BJ116" s="25" t="s">
        <v>45</v>
      </c>
      <c r="BK116" s="219">
        <f t="shared" si="9"/>
        <v>0</v>
      </c>
      <c r="BL116" s="25" t="s">
        <v>128</v>
      </c>
      <c r="BM116" s="25" t="s">
        <v>1987</v>
      </c>
    </row>
    <row r="117" spans="2:65" s="1" customFormat="1" ht="22.5" customHeight="1">
      <c r="B117" s="43"/>
      <c r="C117" s="272" t="s">
        <v>426</v>
      </c>
      <c r="D117" s="272" t="s">
        <v>519</v>
      </c>
      <c r="E117" s="273" t="s">
        <v>1988</v>
      </c>
      <c r="F117" s="274" t="s">
        <v>1989</v>
      </c>
      <c r="G117" s="275" t="s">
        <v>1831</v>
      </c>
      <c r="H117" s="276">
        <v>300</v>
      </c>
      <c r="I117" s="277"/>
      <c r="J117" s="278">
        <f t="shared" si="0"/>
        <v>0</v>
      </c>
      <c r="K117" s="274" t="s">
        <v>81</v>
      </c>
      <c r="L117" s="279"/>
      <c r="M117" s="280" t="s">
        <v>81</v>
      </c>
      <c r="N117" s="281" t="s">
        <v>53</v>
      </c>
      <c r="O117" s="44"/>
      <c r="P117" s="217">
        <f t="shared" si="1"/>
        <v>0</v>
      </c>
      <c r="Q117" s="217">
        <v>2E-3</v>
      </c>
      <c r="R117" s="217">
        <f t="shared" si="2"/>
        <v>0.6</v>
      </c>
      <c r="S117" s="217">
        <v>0</v>
      </c>
      <c r="T117" s="218">
        <f t="shared" si="3"/>
        <v>0</v>
      </c>
      <c r="AR117" s="25" t="s">
        <v>340</v>
      </c>
      <c r="AT117" s="25" t="s">
        <v>519</v>
      </c>
      <c r="AU117" s="25" t="s">
        <v>92</v>
      </c>
      <c r="AY117" s="25" t="s">
        <v>250</v>
      </c>
      <c r="BE117" s="219">
        <f t="shared" si="4"/>
        <v>0</v>
      </c>
      <c r="BF117" s="219">
        <f t="shared" si="5"/>
        <v>0</v>
      </c>
      <c r="BG117" s="219">
        <f t="shared" si="6"/>
        <v>0</v>
      </c>
      <c r="BH117" s="219">
        <f t="shared" si="7"/>
        <v>0</v>
      </c>
      <c r="BI117" s="219">
        <f t="shared" si="8"/>
        <v>0</v>
      </c>
      <c r="BJ117" s="25" t="s">
        <v>45</v>
      </c>
      <c r="BK117" s="219">
        <f t="shared" si="9"/>
        <v>0</v>
      </c>
      <c r="BL117" s="25" t="s">
        <v>128</v>
      </c>
      <c r="BM117" s="25" t="s">
        <v>1990</v>
      </c>
    </row>
    <row r="118" spans="2:65" s="1" customFormat="1" ht="22.5" customHeight="1">
      <c r="B118" s="43"/>
      <c r="C118" s="272" t="s">
        <v>9</v>
      </c>
      <c r="D118" s="272" t="s">
        <v>519</v>
      </c>
      <c r="E118" s="273" t="s">
        <v>1991</v>
      </c>
      <c r="F118" s="274" t="s">
        <v>1992</v>
      </c>
      <c r="G118" s="275" t="s">
        <v>1831</v>
      </c>
      <c r="H118" s="276">
        <v>334</v>
      </c>
      <c r="I118" s="277"/>
      <c r="J118" s="278">
        <f t="shared" si="0"/>
        <v>0</v>
      </c>
      <c r="K118" s="274" t="s">
        <v>81</v>
      </c>
      <c r="L118" s="279"/>
      <c r="M118" s="280" t="s">
        <v>81</v>
      </c>
      <c r="N118" s="281" t="s">
        <v>53</v>
      </c>
      <c r="O118" s="44"/>
      <c r="P118" s="217">
        <f t="shared" si="1"/>
        <v>0</v>
      </c>
      <c r="Q118" s="217">
        <v>2E-3</v>
      </c>
      <c r="R118" s="217">
        <f t="shared" si="2"/>
        <v>0.66800000000000004</v>
      </c>
      <c r="S118" s="217">
        <v>0</v>
      </c>
      <c r="T118" s="218">
        <f t="shared" si="3"/>
        <v>0</v>
      </c>
      <c r="AR118" s="25" t="s">
        <v>340</v>
      </c>
      <c r="AT118" s="25" t="s">
        <v>519</v>
      </c>
      <c r="AU118" s="25" t="s">
        <v>92</v>
      </c>
      <c r="AY118" s="25" t="s">
        <v>250</v>
      </c>
      <c r="BE118" s="219">
        <f t="shared" si="4"/>
        <v>0</v>
      </c>
      <c r="BF118" s="219">
        <f t="shared" si="5"/>
        <v>0</v>
      </c>
      <c r="BG118" s="219">
        <f t="shared" si="6"/>
        <v>0</v>
      </c>
      <c r="BH118" s="219">
        <f t="shared" si="7"/>
        <v>0</v>
      </c>
      <c r="BI118" s="219">
        <f t="shared" si="8"/>
        <v>0</v>
      </c>
      <c r="BJ118" s="25" t="s">
        <v>45</v>
      </c>
      <c r="BK118" s="219">
        <f t="shared" si="9"/>
        <v>0</v>
      </c>
      <c r="BL118" s="25" t="s">
        <v>128</v>
      </c>
      <c r="BM118" s="25" t="s">
        <v>1993</v>
      </c>
    </row>
    <row r="119" spans="2:65" s="1" customFormat="1" ht="22.5" customHeight="1">
      <c r="B119" s="43"/>
      <c r="C119" s="272" t="s">
        <v>436</v>
      </c>
      <c r="D119" s="272" t="s">
        <v>519</v>
      </c>
      <c r="E119" s="273" t="s">
        <v>1994</v>
      </c>
      <c r="F119" s="274" t="s">
        <v>1995</v>
      </c>
      <c r="G119" s="275" t="s">
        <v>1831</v>
      </c>
      <c r="H119" s="276">
        <v>300</v>
      </c>
      <c r="I119" s="277"/>
      <c r="J119" s="278">
        <f t="shared" si="0"/>
        <v>0</v>
      </c>
      <c r="K119" s="274" t="s">
        <v>81</v>
      </c>
      <c r="L119" s="279"/>
      <c r="M119" s="280" t="s">
        <v>81</v>
      </c>
      <c r="N119" s="281" t="s">
        <v>53</v>
      </c>
      <c r="O119" s="44"/>
      <c r="P119" s="217">
        <f t="shared" si="1"/>
        <v>0</v>
      </c>
      <c r="Q119" s="217">
        <v>2E-3</v>
      </c>
      <c r="R119" s="217">
        <f t="shared" si="2"/>
        <v>0.6</v>
      </c>
      <c r="S119" s="217">
        <v>0</v>
      </c>
      <c r="T119" s="218">
        <f t="shared" si="3"/>
        <v>0</v>
      </c>
      <c r="AR119" s="25" t="s">
        <v>340</v>
      </c>
      <c r="AT119" s="25" t="s">
        <v>519</v>
      </c>
      <c r="AU119" s="25" t="s">
        <v>92</v>
      </c>
      <c r="AY119" s="25" t="s">
        <v>250</v>
      </c>
      <c r="BE119" s="219">
        <f t="shared" si="4"/>
        <v>0</v>
      </c>
      <c r="BF119" s="219">
        <f t="shared" si="5"/>
        <v>0</v>
      </c>
      <c r="BG119" s="219">
        <f t="shared" si="6"/>
        <v>0</v>
      </c>
      <c r="BH119" s="219">
        <f t="shared" si="7"/>
        <v>0</v>
      </c>
      <c r="BI119" s="219">
        <f t="shared" si="8"/>
        <v>0</v>
      </c>
      <c r="BJ119" s="25" t="s">
        <v>45</v>
      </c>
      <c r="BK119" s="219">
        <f t="shared" si="9"/>
        <v>0</v>
      </c>
      <c r="BL119" s="25" t="s">
        <v>128</v>
      </c>
      <c r="BM119" s="25" t="s">
        <v>1996</v>
      </c>
    </row>
    <row r="120" spans="2:65" s="1" customFormat="1" ht="22.5" customHeight="1">
      <c r="B120" s="43"/>
      <c r="C120" s="272" t="s">
        <v>445</v>
      </c>
      <c r="D120" s="272" t="s">
        <v>519</v>
      </c>
      <c r="E120" s="273" t="s">
        <v>1997</v>
      </c>
      <c r="F120" s="274" t="s">
        <v>1998</v>
      </c>
      <c r="G120" s="275" t="s">
        <v>1831</v>
      </c>
      <c r="H120" s="276">
        <v>300</v>
      </c>
      <c r="I120" s="277"/>
      <c r="J120" s="278">
        <f t="shared" si="0"/>
        <v>0</v>
      </c>
      <c r="K120" s="274" t="s">
        <v>81</v>
      </c>
      <c r="L120" s="279"/>
      <c r="M120" s="280" t="s">
        <v>81</v>
      </c>
      <c r="N120" s="281" t="s">
        <v>53</v>
      </c>
      <c r="O120" s="44"/>
      <c r="P120" s="217">
        <f t="shared" si="1"/>
        <v>0</v>
      </c>
      <c r="Q120" s="217">
        <v>2E-3</v>
      </c>
      <c r="R120" s="217">
        <f t="shared" si="2"/>
        <v>0.6</v>
      </c>
      <c r="S120" s="217">
        <v>0</v>
      </c>
      <c r="T120" s="218">
        <f t="shared" si="3"/>
        <v>0</v>
      </c>
      <c r="AR120" s="25" t="s">
        <v>340</v>
      </c>
      <c r="AT120" s="25" t="s">
        <v>519</v>
      </c>
      <c r="AU120" s="25" t="s">
        <v>92</v>
      </c>
      <c r="AY120" s="25" t="s">
        <v>250</v>
      </c>
      <c r="BE120" s="219">
        <f t="shared" si="4"/>
        <v>0</v>
      </c>
      <c r="BF120" s="219">
        <f t="shared" si="5"/>
        <v>0</v>
      </c>
      <c r="BG120" s="219">
        <f t="shared" si="6"/>
        <v>0</v>
      </c>
      <c r="BH120" s="219">
        <f t="shared" si="7"/>
        <v>0</v>
      </c>
      <c r="BI120" s="219">
        <f t="shared" si="8"/>
        <v>0</v>
      </c>
      <c r="BJ120" s="25" t="s">
        <v>45</v>
      </c>
      <c r="BK120" s="219">
        <f t="shared" si="9"/>
        <v>0</v>
      </c>
      <c r="BL120" s="25" t="s">
        <v>128</v>
      </c>
      <c r="BM120" s="25" t="s">
        <v>1999</v>
      </c>
    </row>
    <row r="121" spans="2:65" s="1" customFormat="1" ht="22.5" customHeight="1">
      <c r="B121" s="43"/>
      <c r="C121" s="208" t="s">
        <v>453</v>
      </c>
      <c r="D121" s="208" t="s">
        <v>252</v>
      </c>
      <c r="E121" s="209" t="s">
        <v>2000</v>
      </c>
      <c r="F121" s="210" t="s">
        <v>2001</v>
      </c>
      <c r="G121" s="211" t="s">
        <v>255</v>
      </c>
      <c r="H121" s="212">
        <v>3862</v>
      </c>
      <c r="I121" s="213"/>
      <c r="J121" s="214">
        <f t="shared" si="0"/>
        <v>0</v>
      </c>
      <c r="K121" s="210" t="s">
        <v>277</v>
      </c>
      <c r="L121" s="63"/>
      <c r="M121" s="215" t="s">
        <v>81</v>
      </c>
      <c r="N121" s="216" t="s">
        <v>53</v>
      </c>
      <c r="O121" s="44"/>
      <c r="P121" s="217">
        <f t="shared" si="1"/>
        <v>0</v>
      </c>
      <c r="Q121" s="217">
        <v>0</v>
      </c>
      <c r="R121" s="217">
        <f t="shared" si="2"/>
        <v>0</v>
      </c>
      <c r="S121" s="217">
        <v>0</v>
      </c>
      <c r="T121" s="218">
        <f t="shared" si="3"/>
        <v>0</v>
      </c>
      <c r="AR121" s="25" t="s">
        <v>128</v>
      </c>
      <c r="AT121" s="25" t="s">
        <v>252</v>
      </c>
      <c r="AU121" s="25" t="s">
        <v>92</v>
      </c>
      <c r="AY121" s="25" t="s">
        <v>250</v>
      </c>
      <c r="BE121" s="219">
        <f t="shared" si="4"/>
        <v>0</v>
      </c>
      <c r="BF121" s="219">
        <f t="shared" si="5"/>
        <v>0</v>
      </c>
      <c r="BG121" s="219">
        <f t="shared" si="6"/>
        <v>0</v>
      </c>
      <c r="BH121" s="219">
        <f t="shared" si="7"/>
        <v>0</v>
      </c>
      <c r="BI121" s="219">
        <f t="shared" si="8"/>
        <v>0</v>
      </c>
      <c r="BJ121" s="25" t="s">
        <v>45</v>
      </c>
      <c r="BK121" s="219">
        <f t="shared" si="9"/>
        <v>0</v>
      </c>
      <c r="BL121" s="25" t="s">
        <v>128</v>
      </c>
      <c r="BM121" s="25" t="s">
        <v>2002</v>
      </c>
    </row>
    <row r="122" spans="2:65" s="1" customFormat="1" ht="22.5" customHeight="1">
      <c r="B122" s="43"/>
      <c r="C122" s="272" t="s">
        <v>460</v>
      </c>
      <c r="D122" s="272" t="s">
        <v>519</v>
      </c>
      <c r="E122" s="273" t="s">
        <v>2003</v>
      </c>
      <c r="F122" s="274" t="s">
        <v>2004</v>
      </c>
      <c r="G122" s="275" t="s">
        <v>276</v>
      </c>
      <c r="H122" s="276">
        <v>397.786</v>
      </c>
      <c r="I122" s="277"/>
      <c r="J122" s="278">
        <f t="shared" si="0"/>
        <v>0</v>
      </c>
      <c r="K122" s="274" t="s">
        <v>277</v>
      </c>
      <c r="L122" s="279"/>
      <c r="M122" s="280" t="s">
        <v>81</v>
      </c>
      <c r="N122" s="281" t="s">
        <v>53</v>
      </c>
      <c r="O122" s="44"/>
      <c r="P122" s="217">
        <f t="shared" si="1"/>
        <v>0</v>
      </c>
      <c r="Q122" s="217">
        <v>0.2</v>
      </c>
      <c r="R122" s="217">
        <f t="shared" si="2"/>
        <v>79.557200000000009</v>
      </c>
      <c r="S122" s="217">
        <v>0</v>
      </c>
      <c r="T122" s="218">
        <f t="shared" si="3"/>
        <v>0</v>
      </c>
      <c r="AR122" s="25" t="s">
        <v>340</v>
      </c>
      <c r="AT122" s="25" t="s">
        <v>519</v>
      </c>
      <c r="AU122" s="25" t="s">
        <v>92</v>
      </c>
      <c r="AY122" s="25" t="s">
        <v>250</v>
      </c>
      <c r="BE122" s="219">
        <f t="shared" si="4"/>
        <v>0</v>
      </c>
      <c r="BF122" s="219">
        <f t="shared" si="5"/>
        <v>0</v>
      </c>
      <c r="BG122" s="219">
        <f t="shared" si="6"/>
        <v>0</v>
      </c>
      <c r="BH122" s="219">
        <f t="shared" si="7"/>
        <v>0</v>
      </c>
      <c r="BI122" s="219">
        <f t="shared" si="8"/>
        <v>0</v>
      </c>
      <c r="BJ122" s="25" t="s">
        <v>45</v>
      </c>
      <c r="BK122" s="219">
        <f t="shared" si="9"/>
        <v>0</v>
      </c>
      <c r="BL122" s="25" t="s">
        <v>128</v>
      </c>
      <c r="BM122" s="25" t="s">
        <v>2005</v>
      </c>
    </row>
    <row r="123" spans="2:65" s="13" customFormat="1">
      <c r="B123" s="232"/>
      <c r="C123" s="233"/>
      <c r="D123" s="256" t="s">
        <v>257</v>
      </c>
      <c r="E123" s="233"/>
      <c r="F123" s="270" t="s">
        <v>2006</v>
      </c>
      <c r="G123" s="233"/>
      <c r="H123" s="271">
        <v>397.786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257</v>
      </c>
      <c r="AU123" s="242" t="s">
        <v>92</v>
      </c>
      <c r="AV123" s="13" t="s">
        <v>92</v>
      </c>
      <c r="AW123" s="13" t="s">
        <v>6</v>
      </c>
      <c r="AX123" s="13" t="s">
        <v>45</v>
      </c>
      <c r="AY123" s="242" t="s">
        <v>250</v>
      </c>
    </row>
    <row r="124" spans="2:65" s="1" customFormat="1" ht="22.5" customHeight="1">
      <c r="B124" s="43"/>
      <c r="C124" s="208" t="s">
        <v>469</v>
      </c>
      <c r="D124" s="208" t="s">
        <v>252</v>
      </c>
      <c r="E124" s="209" t="s">
        <v>2007</v>
      </c>
      <c r="F124" s="210" t="s">
        <v>2008</v>
      </c>
      <c r="G124" s="211" t="s">
        <v>276</v>
      </c>
      <c r="H124" s="212">
        <v>193.1</v>
      </c>
      <c r="I124" s="213"/>
      <c r="J124" s="214">
        <f>ROUND(I124*H124,2)</f>
        <v>0</v>
      </c>
      <c r="K124" s="210" t="s">
        <v>277</v>
      </c>
      <c r="L124" s="63"/>
      <c r="M124" s="215" t="s">
        <v>81</v>
      </c>
      <c r="N124" s="216" t="s">
        <v>53</v>
      </c>
      <c r="O124" s="44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AR124" s="25" t="s">
        <v>128</v>
      </c>
      <c r="AT124" s="25" t="s">
        <v>252</v>
      </c>
      <c r="AU124" s="25" t="s">
        <v>92</v>
      </c>
      <c r="AY124" s="25" t="s">
        <v>250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5" t="s">
        <v>45</v>
      </c>
      <c r="BK124" s="219">
        <f>ROUND(I124*H124,2)</f>
        <v>0</v>
      </c>
      <c r="BL124" s="25" t="s">
        <v>128</v>
      </c>
      <c r="BM124" s="25" t="s">
        <v>2009</v>
      </c>
    </row>
    <row r="125" spans="2:65" s="1" customFormat="1" ht="22.5" customHeight="1">
      <c r="B125" s="43"/>
      <c r="C125" s="208" t="s">
        <v>477</v>
      </c>
      <c r="D125" s="208" t="s">
        <v>252</v>
      </c>
      <c r="E125" s="209" t="s">
        <v>2010</v>
      </c>
      <c r="F125" s="210" t="s">
        <v>2011</v>
      </c>
      <c r="G125" s="211" t="s">
        <v>276</v>
      </c>
      <c r="H125" s="212">
        <v>193.1</v>
      </c>
      <c r="I125" s="213"/>
      <c r="J125" s="214">
        <f>ROUND(I125*H125,2)</f>
        <v>0</v>
      </c>
      <c r="K125" s="210" t="s">
        <v>81</v>
      </c>
      <c r="L125" s="63"/>
      <c r="M125" s="215" t="s">
        <v>81</v>
      </c>
      <c r="N125" s="216" t="s">
        <v>53</v>
      </c>
      <c r="O125" s="44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AR125" s="25" t="s">
        <v>128</v>
      </c>
      <c r="AT125" s="25" t="s">
        <v>252</v>
      </c>
      <c r="AU125" s="25" t="s">
        <v>92</v>
      </c>
      <c r="AY125" s="25" t="s">
        <v>250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5" t="s">
        <v>45</v>
      </c>
      <c r="BK125" s="219">
        <f>ROUND(I125*H125,2)</f>
        <v>0</v>
      </c>
      <c r="BL125" s="25" t="s">
        <v>128</v>
      </c>
      <c r="BM125" s="25" t="s">
        <v>2012</v>
      </c>
    </row>
    <row r="126" spans="2:65" s="1" customFormat="1" ht="22.5" customHeight="1">
      <c r="B126" s="43"/>
      <c r="C126" s="208" t="s">
        <v>483</v>
      </c>
      <c r="D126" s="208" t="s">
        <v>252</v>
      </c>
      <c r="E126" s="209" t="s">
        <v>2013</v>
      </c>
      <c r="F126" s="210" t="s">
        <v>2014</v>
      </c>
      <c r="G126" s="211" t="s">
        <v>634</v>
      </c>
      <c r="H126" s="212">
        <v>3.9E-2</v>
      </c>
      <c r="I126" s="213"/>
      <c r="J126" s="214">
        <f>ROUND(I126*H126,2)</f>
        <v>0</v>
      </c>
      <c r="K126" s="210" t="s">
        <v>277</v>
      </c>
      <c r="L126" s="63"/>
      <c r="M126" s="215" t="s">
        <v>81</v>
      </c>
      <c r="N126" s="216" t="s">
        <v>53</v>
      </c>
      <c r="O126" s="44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AR126" s="25" t="s">
        <v>128</v>
      </c>
      <c r="AT126" s="25" t="s">
        <v>252</v>
      </c>
      <c r="AU126" s="25" t="s">
        <v>92</v>
      </c>
      <c r="AY126" s="25" t="s">
        <v>250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5" t="s">
        <v>45</v>
      </c>
      <c r="BK126" s="219">
        <f>ROUND(I126*H126,2)</f>
        <v>0</v>
      </c>
      <c r="BL126" s="25" t="s">
        <v>128</v>
      </c>
      <c r="BM126" s="25" t="s">
        <v>2015</v>
      </c>
    </row>
    <row r="127" spans="2:65" s="1" customFormat="1" ht="22.5" customHeight="1">
      <c r="B127" s="43"/>
      <c r="C127" s="272" t="s">
        <v>492</v>
      </c>
      <c r="D127" s="272" t="s">
        <v>519</v>
      </c>
      <c r="E127" s="273" t="s">
        <v>2016</v>
      </c>
      <c r="F127" s="274" t="s">
        <v>2017</v>
      </c>
      <c r="G127" s="275" t="s">
        <v>522</v>
      </c>
      <c r="H127" s="276">
        <v>39.78</v>
      </c>
      <c r="I127" s="277"/>
      <c r="J127" s="278">
        <f>ROUND(I127*H127,2)</f>
        <v>0</v>
      </c>
      <c r="K127" s="274" t="s">
        <v>81</v>
      </c>
      <c r="L127" s="279"/>
      <c r="M127" s="280" t="s">
        <v>81</v>
      </c>
      <c r="N127" s="281" t="s">
        <v>53</v>
      </c>
      <c r="O127" s="44"/>
      <c r="P127" s="217">
        <f>O127*H127</f>
        <v>0</v>
      </c>
      <c r="Q127" s="217">
        <v>1E-3</v>
      </c>
      <c r="R127" s="217">
        <f>Q127*H127</f>
        <v>3.9780000000000003E-2</v>
      </c>
      <c r="S127" s="217">
        <v>0</v>
      </c>
      <c r="T127" s="218">
        <f>S127*H127</f>
        <v>0</v>
      </c>
      <c r="AR127" s="25" t="s">
        <v>340</v>
      </c>
      <c r="AT127" s="25" t="s">
        <v>519</v>
      </c>
      <c r="AU127" s="25" t="s">
        <v>92</v>
      </c>
      <c r="AY127" s="25" t="s">
        <v>250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5" t="s">
        <v>45</v>
      </c>
      <c r="BK127" s="219">
        <f>ROUND(I127*H127,2)</f>
        <v>0</v>
      </c>
      <c r="BL127" s="25" t="s">
        <v>128</v>
      </c>
      <c r="BM127" s="25" t="s">
        <v>2018</v>
      </c>
    </row>
    <row r="128" spans="2:65" s="13" customFormat="1">
      <c r="B128" s="232"/>
      <c r="C128" s="233"/>
      <c r="D128" s="222" t="s">
        <v>257</v>
      </c>
      <c r="E128" s="233"/>
      <c r="F128" s="235" t="s">
        <v>2019</v>
      </c>
      <c r="G128" s="233"/>
      <c r="H128" s="236">
        <v>39.78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257</v>
      </c>
      <c r="AU128" s="242" t="s">
        <v>92</v>
      </c>
      <c r="AV128" s="13" t="s">
        <v>92</v>
      </c>
      <c r="AW128" s="13" t="s">
        <v>6</v>
      </c>
      <c r="AX128" s="13" t="s">
        <v>45</v>
      </c>
      <c r="AY128" s="242" t="s">
        <v>250</v>
      </c>
    </row>
    <row r="129" spans="2:65" s="11" customFormat="1" ht="29.85" customHeight="1">
      <c r="B129" s="191"/>
      <c r="C129" s="192"/>
      <c r="D129" s="205" t="s">
        <v>82</v>
      </c>
      <c r="E129" s="206" t="s">
        <v>898</v>
      </c>
      <c r="F129" s="206" t="s">
        <v>899</v>
      </c>
      <c r="G129" s="192"/>
      <c r="H129" s="192"/>
      <c r="I129" s="195"/>
      <c r="J129" s="207">
        <f>BK129</f>
        <v>0</v>
      </c>
      <c r="K129" s="192"/>
      <c r="L129" s="197"/>
      <c r="M129" s="198"/>
      <c r="N129" s="199"/>
      <c r="O129" s="199"/>
      <c r="P129" s="200">
        <f>P130</f>
        <v>0</v>
      </c>
      <c r="Q129" s="199"/>
      <c r="R129" s="200">
        <f>R130</f>
        <v>0</v>
      </c>
      <c r="S129" s="199"/>
      <c r="T129" s="201">
        <f>T130</f>
        <v>0</v>
      </c>
      <c r="AR129" s="202" t="s">
        <v>45</v>
      </c>
      <c r="AT129" s="203" t="s">
        <v>82</v>
      </c>
      <c r="AU129" s="203" t="s">
        <v>45</v>
      </c>
      <c r="AY129" s="202" t="s">
        <v>250</v>
      </c>
      <c r="BK129" s="204">
        <f>BK130</f>
        <v>0</v>
      </c>
    </row>
    <row r="130" spans="2:65" s="1" customFormat="1" ht="22.5" customHeight="1">
      <c r="B130" s="43"/>
      <c r="C130" s="208" t="s">
        <v>498</v>
      </c>
      <c r="D130" s="208" t="s">
        <v>252</v>
      </c>
      <c r="E130" s="209" t="s">
        <v>2020</v>
      </c>
      <c r="F130" s="210" t="s">
        <v>2021</v>
      </c>
      <c r="G130" s="211" t="s">
        <v>634</v>
      </c>
      <c r="H130" s="212">
        <v>87.414000000000001</v>
      </c>
      <c r="I130" s="213"/>
      <c r="J130" s="214">
        <f>ROUND(I130*H130,2)</f>
        <v>0</v>
      </c>
      <c r="K130" s="210" t="s">
        <v>277</v>
      </c>
      <c r="L130" s="63"/>
      <c r="M130" s="215" t="s">
        <v>81</v>
      </c>
      <c r="N130" s="285" t="s">
        <v>53</v>
      </c>
      <c r="O130" s="286"/>
      <c r="P130" s="287">
        <f>O130*H130</f>
        <v>0</v>
      </c>
      <c r="Q130" s="287">
        <v>0</v>
      </c>
      <c r="R130" s="287">
        <f>Q130*H130</f>
        <v>0</v>
      </c>
      <c r="S130" s="287">
        <v>0</v>
      </c>
      <c r="T130" s="288">
        <f>S130*H130</f>
        <v>0</v>
      </c>
      <c r="AR130" s="25" t="s">
        <v>128</v>
      </c>
      <c r="AT130" s="25" t="s">
        <v>252</v>
      </c>
      <c r="AU130" s="25" t="s">
        <v>92</v>
      </c>
      <c r="AY130" s="25" t="s">
        <v>250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5" t="s">
        <v>45</v>
      </c>
      <c r="BK130" s="219">
        <f>ROUND(I130*H130,2)</f>
        <v>0</v>
      </c>
      <c r="BL130" s="25" t="s">
        <v>128</v>
      </c>
      <c r="BM130" s="25" t="s">
        <v>2022</v>
      </c>
    </row>
    <row r="131" spans="2:65" s="1" customFormat="1" ht="6.95" customHeight="1">
      <c r="B131" s="58"/>
      <c r="C131" s="59"/>
      <c r="D131" s="59"/>
      <c r="E131" s="59"/>
      <c r="F131" s="59"/>
      <c r="G131" s="59"/>
      <c r="H131" s="59"/>
      <c r="I131" s="152"/>
      <c r="J131" s="59"/>
      <c r="K131" s="59"/>
      <c r="L131" s="63"/>
    </row>
  </sheetData>
  <sheetProtection password="CC35" sheet="1" objects="1" scenarios="1" formatCells="0" formatColumns="0" formatRows="0" sort="0" autoFilter="0"/>
  <autoFilter ref="C90:K130"/>
  <mergeCells count="15">
    <mergeCell ref="E81:H81"/>
    <mergeCell ref="E79:H79"/>
    <mergeCell ref="E83:H83"/>
    <mergeCell ref="G1:H1"/>
    <mergeCell ref="L2:V2"/>
    <mergeCell ref="E49:H49"/>
    <mergeCell ref="E53:H53"/>
    <mergeCell ref="E51:H51"/>
    <mergeCell ref="E55:H55"/>
    <mergeCell ref="E77:H77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1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135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ht="22.5" customHeight="1">
      <c r="B9" s="29"/>
      <c r="C9" s="30"/>
      <c r="D9" s="30"/>
      <c r="E9" s="421" t="s">
        <v>182</v>
      </c>
      <c r="F9" s="376"/>
      <c r="G9" s="376"/>
      <c r="H9" s="376"/>
      <c r="I9" s="129"/>
      <c r="J9" s="30"/>
      <c r="K9" s="32"/>
    </row>
    <row r="10" spans="1:70" ht="15">
      <c r="B10" s="29"/>
      <c r="C10" s="30"/>
      <c r="D10" s="38" t="s">
        <v>185</v>
      </c>
      <c r="E10" s="30"/>
      <c r="F10" s="30"/>
      <c r="G10" s="30"/>
      <c r="H10" s="30"/>
      <c r="I10" s="129"/>
      <c r="J10" s="30"/>
      <c r="K10" s="32"/>
    </row>
    <row r="11" spans="1:70" s="1" customFormat="1" ht="22.5" customHeight="1">
      <c r="B11" s="43"/>
      <c r="C11" s="44"/>
      <c r="D11" s="44"/>
      <c r="E11" s="400" t="s">
        <v>1922</v>
      </c>
      <c r="F11" s="423"/>
      <c r="G11" s="423"/>
      <c r="H11" s="423"/>
      <c r="I11" s="130"/>
      <c r="J11" s="44"/>
      <c r="K11" s="47"/>
    </row>
    <row r="12" spans="1:70" s="1" customFormat="1" ht="15">
      <c r="B12" s="43"/>
      <c r="C12" s="44"/>
      <c r="D12" s="38" t="s">
        <v>1923</v>
      </c>
      <c r="E12" s="44"/>
      <c r="F12" s="44"/>
      <c r="G12" s="44"/>
      <c r="H12" s="44"/>
      <c r="I12" s="130"/>
      <c r="J12" s="44"/>
      <c r="K12" s="47"/>
    </row>
    <row r="13" spans="1:70" s="1" customFormat="1" ht="36.950000000000003" customHeight="1">
      <c r="B13" s="43"/>
      <c r="C13" s="44"/>
      <c r="D13" s="44"/>
      <c r="E13" s="424" t="s">
        <v>2023</v>
      </c>
      <c r="F13" s="423"/>
      <c r="G13" s="423"/>
      <c r="H13" s="423"/>
      <c r="I13" s="130"/>
      <c r="J13" s="44"/>
      <c r="K13" s="47"/>
    </row>
    <row r="14" spans="1:70" s="1" customFormat="1">
      <c r="B14" s="43"/>
      <c r="C14" s="44"/>
      <c r="D14" s="44"/>
      <c r="E14" s="44"/>
      <c r="F14" s="44"/>
      <c r="G14" s="44"/>
      <c r="H14" s="44"/>
      <c r="I14" s="130"/>
      <c r="J14" s="44"/>
      <c r="K14" s="47"/>
    </row>
    <row r="15" spans="1:70" s="1" customFormat="1" ht="14.45" customHeight="1">
      <c r="B15" s="43"/>
      <c r="C15" s="44"/>
      <c r="D15" s="38" t="s">
        <v>20</v>
      </c>
      <c r="E15" s="44"/>
      <c r="F15" s="36" t="s">
        <v>122</v>
      </c>
      <c r="G15" s="44"/>
      <c r="H15" s="44"/>
      <c r="I15" s="131" t="s">
        <v>22</v>
      </c>
      <c r="J15" s="36" t="s">
        <v>1925</v>
      </c>
      <c r="K15" s="47"/>
    </row>
    <row r="16" spans="1:70" s="1" customFormat="1" ht="14.45" customHeight="1">
      <c r="B16" s="43"/>
      <c r="C16" s="44"/>
      <c r="D16" s="38" t="s">
        <v>24</v>
      </c>
      <c r="E16" s="44"/>
      <c r="F16" s="36" t="s">
        <v>936</v>
      </c>
      <c r="G16" s="44"/>
      <c r="H16" s="44"/>
      <c r="I16" s="131" t="s">
        <v>26</v>
      </c>
      <c r="J16" s="132" t="str">
        <f>'Rekapitulace stavby'!AN8</f>
        <v>7. 7. 2017</v>
      </c>
      <c r="K16" s="47"/>
    </row>
    <row r="17" spans="2:11" s="1" customFormat="1" ht="21.75" customHeight="1">
      <c r="B17" s="43"/>
      <c r="C17" s="44"/>
      <c r="D17" s="35" t="s">
        <v>28</v>
      </c>
      <c r="E17" s="44"/>
      <c r="F17" s="40" t="s">
        <v>1927</v>
      </c>
      <c r="G17" s="44"/>
      <c r="H17" s="44"/>
      <c r="I17" s="133" t="s">
        <v>30</v>
      </c>
      <c r="J17" s="40" t="s">
        <v>1928</v>
      </c>
      <c r="K17" s="47"/>
    </row>
    <row r="18" spans="2:11" s="1" customFormat="1" ht="14.45" customHeight="1">
      <c r="B18" s="43"/>
      <c r="C18" s="44"/>
      <c r="D18" s="38" t="s">
        <v>32</v>
      </c>
      <c r="E18" s="44"/>
      <c r="F18" s="44"/>
      <c r="G18" s="44"/>
      <c r="H18" s="44"/>
      <c r="I18" s="131" t="s">
        <v>33</v>
      </c>
      <c r="J18" s="36" t="s">
        <v>34</v>
      </c>
      <c r="K18" s="47"/>
    </row>
    <row r="19" spans="2:11" s="1" customFormat="1" ht="18" customHeight="1">
      <c r="B19" s="43"/>
      <c r="C19" s="44"/>
      <c r="D19" s="44"/>
      <c r="E19" s="36" t="s">
        <v>35</v>
      </c>
      <c r="F19" s="44"/>
      <c r="G19" s="44"/>
      <c r="H19" s="44"/>
      <c r="I19" s="131" t="s">
        <v>36</v>
      </c>
      <c r="J19" s="36" t="s">
        <v>81</v>
      </c>
      <c r="K19" s="47"/>
    </row>
    <row r="20" spans="2:11" s="1" customFormat="1" ht="6.95" customHeight="1">
      <c r="B20" s="43"/>
      <c r="C20" s="44"/>
      <c r="D20" s="44"/>
      <c r="E20" s="44"/>
      <c r="F20" s="44"/>
      <c r="G20" s="44"/>
      <c r="H20" s="44"/>
      <c r="I20" s="130"/>
      <c r="J20" s="44"/>
      <c r="K20" s="47"/>
    </row>
    <row r="21" spans="2:11" s="1" customFormat="1" ht="14.45" customHeight="1">
      <c r="B21" s="43"/>
      <c r="C21" s="44"/>
      <c r="D21" s="38" t="s">
        <v>38</v>
      </c>
      <c r="E21" s="44"/>
      <c r="F21" s="44"/>
      <c r="G21" s="44"/>
      <c r="H21" s="44"/>
      <c r="I21" s="131" t="s">
        <v>33</v>
      </c>
      <c r="J21" s="36" t="str">
        <f>IF('Rekapitulace stavby'!AN13="Vyplň údaj","",IF('Rekapitulace stavby'!AN13="","",'Rekapitulace stavby'!AN13))</f>
        <v/>
      </c>
      <c r="K21" s="47"/>
    </row>
    <row r="22" spans="2:11" s="1" customFormat="1" ht="18" customHeight="1">
      <c r="B22" s="43"/>
      <c r="C22" s="44"/>
      <c r="D22" s="44"/>
      <c r="E22" s="36" t="str">
        <f>IF('Rekapitulace stavby'!E14="Vyplň údaj","",IF('Rekapitulace stavby'!E14="","",'Rekapitulace stavby'!E14))</f>
        <v/>
      </c>
      <c r="F22" s="44"/>
      <c r="G22" s="44"/>
      <c r="H22" s="44"/>
      <c r="I22" s="131" t="s">
        <v>36</v>
      </c>
      <c r="J22" s="36" t="str">
        <f>IF('Rekapitulace stavby'!AN14="Vyplň údaj","",IF('Rekapitulace stavby'!AN14="","",'Rekapitulace stavby'!AN14))</f>
        <v/>
      </c>
      <c r="K22" s="47"/>
    </row>
    <row r="23" spans="2:11" s="1" customFormat="1" ht="6.95" customHeight="1">
      <c r="B23" s="43"/>
      <c r="C23" s="44"/>
      <c r="D23" s="44"/>
      <c r="E23" s="44"/>
      <c r="F23" s="44"/>
      <c r="G23" s="44"/>
      <c r="H23" s="44"/>
      <c r="I23" s="130"/>
      <c r="J23" s="44"/>
      <c r="K23" s="47"/>
    </row>
    <row r="24" spans="2:11" s="1" customFormat="1" ht="14.45" customHeight="1">
      <c r="B24" s="43"/>
      <c r="C24" s="44"/>
      <c r="D24" s="38" t="s">
        <v>40</v>
      </c>
      <c r="E24" s="44"/>
      <c r="F24" s="44"/>
      <c r="G24" s="44"/>
      <c r="H24" s="44"/>
      <c r="I24" s="131" t="s">
        <v>33</v>
      </c>
      <c r="J24" s="36" t="s">
        <v>41</v>
      </c>
      <c r="K24" s="47"/>
    </row>
    <row r="25" spans="2:11" s="1" customFormat="1" ht="18" customHeight="1">
      <c r="B25" s="43"/>
      <c r="C25" s="44"/>
      <c r="D25" s="44"/>
      <c r="E25" s="36" t="s">
        <v>42</v>
      </c>
      <c r="F25" s="44"/>
      <c r="G25" s="44"/>
      <c r="H25" s="44"/>
      <c r="I25" s="131" t="s">
        <v>36</v>
      </c>
      <c r="J25" s="36" t="s">
        <v>43</v>
      </c>
      <c r="K25" s="47"/>
    </row>
    <row r="26" spans="2:11" s="1" customFormat="1" ht="6.95" customHeight="1">
      <c r="B26" s="43"/>
      <c r="C26" s="44"/>
      <c r="D26" s="44"/>
      <c r="E26" s="44"/>
      <c r="F26" s="44"/>
      <c r="G26" s="44"/>
      <c r="H26" s="44"/>
      <c r="I26" s="130"/>
      <c r="J26" s="44"/>
      <c r="K26" s="47"/>
    </row>
    <row r="27" spans="2:11" s="1" customFormat="1" ht="14.45" customHeight="1">
      <c r="B27" s="43"/>
      <c r="C27" s="44"/>
      <c r="D27" s="38" t="s">
        <v>46</v>
      </c>
      <c r="E27" s="44"/>
      <c r="F27" s="44"/>
      <c r="G27" s="44"/>
      <c r="H27" s="44"/>
      <c r="I27" s="130"/>
      <c r="J27" s="44"/>
      <c r="K27" s="47"/>
    </row>
    <row r="28" spans="2:11" s="7" customFormat="1" ht="22.5" customHeight="1">
      <c r="B28" s="134"/>
      <c r="C28" s="135"/>
      <c r="D28" s="135"/>
      <c r="E28" s="380" t="s">
        <v>81</v>
      </c>
      <c r="F28" s="380"/>
      <c r="G28" s="380"/>
      <c r="H28" s="380"/>
      <c r="I28" s="136"/>
      <c r="J28" s="135"/>
      <c r="K28" s="137"/>
    </row>
    <row r="29" spans="2:11" s="1" customFormat="1" ht="6.95" customHeight="1">
      <c r="B29" s="43"/>
      <c r="C29" s="44"/>
      <c r="D29" s="44"/>
      <c r="E29" s="44"/>
      <c r="F29" s="44"/>
      <c r="G29" s="44"/>
      <c r="H29" s="44"/>
      <c r="I29" s="130"/>
      <c r="J29" s="44"/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25.35" customHeight="1">
      <c r="B31" s="43"/>
      <c r="C31" s="44"/>
      <c r="D31" s="140" t="s">
        <v>48</v>
      </c>
      <c r="E31" s="44"/>
      <c r="F31" s="44"/>
      <c r="G31" s="44"/>
      <c r="H31" s="44"/>
      <c r="I31" s="130"/>
      <c r="J31" s="141">
        <f>ROUND(J91,0)</f>
        <v>0</v>
      </c>
      <c r="K31" s="47"/>
    </row>
    <row r="32" spans="2:11" s="1" customFormat="1" ht="6.95" customHeight="1">
      <c r="B32" s="43"/>
      <c r="C32" s="44"/>
      <c r="D32" s="87"/>
      <c r="E32" s="87"/>
      <c r="F32" s="87"/>
      <c r="G32" s="87"/>
      <c r="H32" s="87"/>
      <c r="I32" s="138"/>
      <c r="J32" s="87"/>
      <c r="K32" s="139"/>
    </row>
    <row r="33" spans="2:11" s="1" customFormat="1" ht="14.45" customHeight="1">
      <c r="B33" s="43"/>
      <c r="C33" s="44"/>
      <c r="D33" s="44"/>
      <c r="E33" s="44"/>
      <c r="F33" s="48" t="s">
        <v>50</v>
      </c>
      <c r="G33" s="44"/>
      <c r="H33" s="44"/>
      <c r="I33" s="142" t="s">
        <v>49</v>
      </c>
      <c r="J33" s="48" t="s">
        <v>51</v>
      </c>
      <c r="K33" s="47"/>
    </row>
    <row r="34" spans="2:11" s="1" customFormat="1" ht="14.45" customHeight="1">
      <c r="B34" s="43"/>
      <c r="C34" s="44"/>
      <c r="D34" s="51" t="s">
        <v>52</v>
      </c>
      <c r="E34" s="51" t="s">
        <v>53</v>
      </c>
      <c r="F34" s="143">
        <f>ROUND(SUM(BE91:BE130), 0)</f>
        <v>0</v>
      </c>
      <c r="G34" s="44"/>
      <c r="H34" s="44"/>
      <c r="I34" s="144">
        <v>0.21</v>
      </c>
      <c r="J34" s="143">
        <f>ROUND(ROUND((SUM(BE91:BE130)), 0)*I34, 0)</f>
        <v>0</v>
      </c>
      <c r="K34" s="47"/>
    </row>
    <row r="35" spans="2:11" s="1" customFormat="1" ht="14.45" customHeight="1">
      <c r="B35" s="43"/>
      <c r="C35" s="44"/>
      <c r="D35" s="44"/>
      <c r="E35" s="51" t="s">
        <v>54</v>
      </c>
      <c r="F35" s="143">
        <f>ROUND(SUM(BF91:BF130), 0)</f>
        <v>0</v>
      </c>
      <c r="G35" s="44"/>
      <c r="H35" s="44"/>
      <c r="I35" s="144">
        <v>0.15</v>
      </c>
      <c r="J35" s="143">
        <f>ROUND(ROUND((SUM(BF91:BF130)), 0)*I35, 0)</f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55</v>
      </c>
      <c r="F36" s="143">
        <f>ROUND(SUM(BG91:BG130), 0)</f>
        <v>0</v>
      </c>
      <c r="G36" s="44"/>
      <c r="H36" s="44"/>
      <c r="I36" s="144">
        <v>0.21</v>
      </c>
      <c r="J36" s="143">
        <v>0</v>
      </c>
      <c r="K36" s="47"/>
    </row>
    <row r="37" spans="2:11" s="1" customFormat="1" ht="14.45" hidden="1" customHeight="1">
      <c r="B37" s="43"/>
      <c r="C37" s="44"/>
      <c r="D37" s="44"/>
      <c r="E37" s="51" t="s">
        <v>56</v>
      </c>
      <c r="F37" s="143">
        <f>ROUND(SUM(BH91:BH130), 0)</f>
        <v>0</v>
      </c>
      <c r="G37" s="44"/>
      <c r="H37" s="44"/>
      <c r="I37" s="144">
        <v>0.15</v>
      </c>
      <c r="J37" s="143">
        <v>0</v>
      </c>
      <c r="K37" s="47"/>
    </row>
    <row r="38" spans="2:11" s="1" customFormat="1" ht="14.45" hidden="1" customHeight="1">
      <c r="B38" s="43"/>
      <c r="C38" s="44"/>
      <c r="D38" s="44"/>
      <c r="E38" s="51" t="s">
        <v>57</v>
      </c>
      <c r="F38" s="143">
        <f>ROUND(SUM(BI91:BI130), 0)</f>
        <v>0</v>
      </c>
      <c r="G38" s="44"/>
      <c r="H38" s="44"/>
      <c r="I38" s="144">
        <v>0</v>
      </c>
      <c r="J38" s="143">
        <v>0</v>
      </c>
      <c r="K38" s="47"/>
    </row>
    <row r="39" spans="2:11" s="1" customFormat="1" ht="6.95" customHeight="1">
      <c r="B39" s="43"/>
      <c r="C39" s="44"/>
      <c r="D39" s="44"/>
      <c r="E39" s="44"/>
      <c r="F39" s="44"/>
      <c r="G39" s="44"/>
      <c r="H39" s="44"/>
      <c r="I39" s="130"/>
      <c r="J39" s="44"/>
      <c r="K39" s="47"/>
    </row>
    <row r="40" spans="2:11" s="1" customFormat="1" ht="25.35" customHeight="1">
      <c r="B40" s="43"/>
      <c r="C40" s="145"/>
      <c r="D40" s="146" t="s">
        <v>58</v>
      </c>
      <c r="E40" s="81"/>
      <c r="F40" s="81"/>
      <c r="G40" s="147" t="s">
        <v>59</v>
      </c>
      <c r="H40" s="148" t="s">
        <v>60</v>
      </c>
      <c r="I40" s="149"/>
      <c r="J40" s="150">
        <f>SUM(J31:J38)</f>
        <v>0</v>
      </c>
      <c r="K40" s="151"/>
    </row>
    <row r="41" spans="2:11" s="1" customFormat="1" ht="14.45" customHeight="1">
      <c r="B41" s="58"/>
      <c r="C41" s="59"/>
      <c r="D41" s="59"/>
      <c r="E41" s="59"/>
      <c r="F41" s="59"/>
      <c r="G41" s="59"/>
      <c r="H41" s="59"/>
      <c r="I41" s="152"/>
      <c r="J41" s="59"/>
      <c r="K41" s="60"/>
    </row>
    <row r="45" spans="2:11" s="1" customFormat="1" ht="6.95" customHeight="1">
      <c r="B45" s="153"/>
      <c r="C45" s="154"/>
      <c r="D45" s="154"/>
      <c r="E45" s="154"/>
      <c r="F45" s="154"/>
      <c r="G45" s="154"/>
      <c r="H45" s="154"/>
      <c r="I45" s="155"/>
      <c r="J45" s="154"/>
      <c r="K45" s="156"/>
    </row>
    <row r="46" spans="2:11" s="1" customFormat="1" ht="36.950000000000003" customHeight="1">
      <c r="B46" s="43"/>
      <c r="C46" s="31" t="s">
        <v>220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6.95" customHeight="1">
      <c r="B47" s="43"/>
      <c r="C47" s="44"/>
      <c r="D47" s="44"/>
      <c r="E47" s="44"/>
      <c r="F47" s="44"/>
      <c r="G47" s="44"/>
      <c r="H47" s="44"/>
      <c r="I47" s="130"/>
      <c r="J47" s="44"/>
      <c r="K47" s="47"/>
    </row>
    <row r="48" spans="2:11" s="1" customFormat="1" ht="14.45" customHeight="1">
      <c r="B48" s="43"/>
      <c r="C48" s="38" t="s">
        <v>18</v>
      </c>
      <c r="D48" s="44"/>
      <c r="E48" s="44"/>
      <c r="F48" s="44"/>
      <c r="G48" s="44"/>
      <c r="H48" s="44"/>
      <c r="I48" s="130"/>
      <c r="J48" s="44"/>
      <c r="K48" s="47"/>
    </row>
    <row r="49" spans="2:47" s="1" customFormat="1" ht="22.5" customHeight="1">
      <c r="B49" s="43"/>
      <c r="C49" s="44"/>
      <c r="D49" s="44"/>
      <c r="E49" s="421" t="str">
        <f>E7</f>
        <v>STEZKA PRO CHODCE A CYKLISTY ŠUMVALD - LIBINA  ( dělené výdaje)</v>
      </c>
      <c r="F49" s="422"/>
      <c r="G49" s="422"/>
      <c r="H49" s="422"/>
      <c r="I49" s="130"/>
      <c r="J49" s="44"/>
      <c r="K49" s="47"/>
    </row>
    <row r="50" spans="2:47" ht="15">
      <c r="B50" s="29"/>
      <c r="C50" s="38" t="s">
        <v>179</v>
      </c>
      <c r="D50" s="30"/>
      <c r="E50" s="30"/>
      <c r="F50" s="30"/>
      <c r="G50" s="30"/>
      <c r="H50" s="30"/>
      <c r="I50" s="129"/>
      <c r="J50" s="30"/>
      <c r="K50" s="32"/>
    </row>
    <row r="51" spans="2:47" ht="22.5" customHeight="1">
      <c r="B51" s="29"/>
      <c r="C51" s="30"/>
      <c r="D51" s="30"/>
      <c r="E51" s="421" t="s">
        <v>182</v>
      </c>
      <c r="F51" s="376"/>
      <c r="G51" s="376"/>
      <c r="H51" s="376"/>
      <c r="I51" s="129"/>
      <c r="J51" s="30"/>
      <c r="K51" s="32"/>
    </row>
    <row r="52" spans="2:47" ht="15">
      <c r="B52" s="29"/>
      <c r="C52" s="38" t="s">
        <v>185</v>
      </c>
      <c r="D52" s="30"/>
      <c r="E52" s="30"/>
      <c r="F52" s="30"/>
      <c r="G52" s="30"/>
      <c r="H52" s="30"/>
      <c r="I52" s="129"/>
      <c r="J52" s="30"/>
      <c r="K52" s="32"/>
    </row>
    <row r="53" spans="2:47" s="1" customFormat="1" ht="22.5" customHeight="1">
      <c r="B53" s="43"/>
      <c r="C53" s="44"/>
      <c r="D53" s="44"/>
      <c r="E53" s="400" t="s">
        <v>1922</v>
      </c>
      <c r="F53" s="423"/>
      <c r="G53" s="423"/>
      <c r="H53" s="423"/>
      <c r="I53" s="130"/>
      <c r="J53" s="44"/>
      <c r="K53" s="47"/>
    </row>
    <row r="54" spans="2:47" s="1" customFormat="1" ht="14.45" customHeight="1">
      <c r="B54" s="43"/>
      <c r="C54" s="38" t="s">
        <v>1923</v>
      </c>
      <c r="D54" s="44"/>
      <c r="E54" s="44"/>
      <c r="F54" s="44"/>
      <c r="G54" s="44"/>
      <c r="H54" s="44"/>
      <c r="I54" s="130"/>
      <c r="J54" s="44"/>
      <c r="K54" s="47"/>
    </row>
    <row r="55" spans="2:47" s="1" customFormat="1" ht="23.25" customHeight="1">
      <c r="B55" s="43"/>
      <c r="C55" s="44"/>
      <c r="D55" s="44"/>
      <c r="E55" s="424" t="str">
        <f>E13</f>
        <v>SO 802.2A - Sadové úpravy ( keřová výsadba ) -  E2 - výsadby  (ZVHA)</v>
      </c>
      <c r="F55" s="423"/>
      <c r="G55" s="423"/>
      <c r="H55" s="423"/>
      <c r="I55" s="130"/>
      <c r="J55" s="44"/>
      <c r="K55" s="47"/>
    </row>
    <row r="56" spans="2:47" s="1" customFormat="1" ht="6.95" customHeight="1">
      <c r="B56" s="43"/>
      <c r="C56" s="44"/>
      <c r="D56" s="44"/>
      <c r="E56" s="44"/>
      <c r="F56" s="44"/>
      <c r="G56" s="44"/>
      <c r="H56" s="44"/>
      <c r="I56" s="130"/>
      <c r="J56" s="44"/>
      <c r="K56" s="47"/>
    </row>
    <row r="57" spans="2:47" s="1" customFormat="1" ht="18" customHeight="1">
      <c r="B57" s="43"/>
      <c r="C57" s="38" t="s">
        <v>24</v>
      </c>
      <c r="D57" s="44"/>
      <c r="E57" s="44"/>
      <c r="F57" s="36" t="str">
        <f>F16</f>
        <v>LIBINA</v>
      </c>
      <c r="G57" s="44"/>
      <c r="H57" s="44"/>
      <c r="I57" s="131" t="s">
        <v>26</v>
      </c>
      <c r="J57" s="132" t="str">
        <f>IF(J16="","",J16)</f>
        <v>7. 7. 2017</v>
      </c>
      <c r="K57" s="47"/>
    </row>
    <row r="58" spans="2:47" s="1" customFormat="1" ht="6.95" customHeight="1">
      <c r="B58" s="43"/>
      <c r="C58" s="44"/>
      <c r="D58" s="44"/>
      <c r="E58" s="44"/>
      <c r="F58" s="44"/>
      <c r="G58" s="44"/>
      <c r="H58" s="44"/>
      <c r="I58" s="130"/>
      <c r="J58" s="44"/>
      <c r="K58" s="47"/>
    </row>
    <row r="59" spans="2:47" s="1" customFormat="1" ht="15">
      <c r="B59" s="43"/>
      <c r="C59" s="38" t="s">
        <v>32</v>
      </c>
      <c r="D59" s="44"/>
      <c r="E59" s="44"/>
      <c r="F59" s="36" t="str">
        <f>E19</f>
        <v>Obec Šumvald, Obec Libina</v>
      </c>
      <c r="G59" s="44"/>
      <c r="H59" s="44"/>
      <c r="I59" s="131" t="s">
        <v>40</v>
      </c>
      <c r="J59" s="36" t="str">
        <f>E25</f>
        <v xml:space="preserve">EPROJEKT s.r.o., PŘEROV  </v>
      </c>
      <c r="K59" s="47"/>
    </row>
    <row r="60" spans="2:47" s="1" customFormat="1" ht="14.45" customHeight="1">
      <c r="B60" s="43"/>
      <c r="C60" s="38" t="s">
        <v>38</v>
      </c>
      <c r="D60" s="44"/>
      <c r="E60" s="44"/>
      <c r="F60" s="36" t="str">
        <f>IF(E22="","",E22)</f>
        <v/>
      </c>
      <c r="G60" s="44"/>
      <c r="H60" s="44"/>
      <c r="I60" s="130"/>
      <c r="J60" s="44"/>
      <c r="K60" s="47"/>
    </row>
    <row r="61" spans="2:47" s="1" customFormat="1" ht="10.35" customHeight="1">
      <c r="B61" s="43"/>
      <c r="C61" s="44"/>
      <c r="D61" s="44"/>
      <c r="E61" s="44"/>
      <c r="F61" s="44"/>
      <c r="G61" s="44"/>
      <c r="H61" s="44"/>
      <c r="I61" s="130"/>
      <c r="J61" s="44"/>
      <c r="K61" s="47"/>
    </row>
    <row r="62" spans="2:47" s="1" customFormat="1" ht="29.25" customHeight="1">
      <c r="B62" s="43"/>
      <c r="C62" s="157" t="s">
        <v>221</v>
      </c>
      <c r="D62" s="145"/>
      <c r="E62" s="145"/>
      <c r="F62" s="145"/>
      <c r="G62" s="145"/>
      <c r="H62" s="145"/>
      <c r="I62" s="158"/>
      <c r="J62" s="159" t="s">
        <v>222</v>
      </c>
      <c r="K62" s="160"/>
    </row>
    <row r="63" spans="2:47" s="1" customFormat="1" ht="10.35" customHeight="1">
      <c r="B63" s="43"/>
      <c r="C63" s="44"/>
      <c r="D63" s="44"/>
      <c r="E63" s="44"/>
      <c r="F63" s="44"/>
      <c r="G63" s="44"/>
      <c r="H63" s="44"/>
      <c r="I63" s="130"/>
      <c r="J63" s="44"/>
      <c r="K63" s="47"/>
    </row>
    <row r="64" spans="2:47" s="1" customFormat="1" ht="29.25" customHeight="1">
      <c r="B64" s="43"/>
      <c r="C64" s="161" t="s">
        <v>223</v>
      </c>
      <c r="D64" s="44"/>
      <c r="E64" s="44"/>
      <c r="F64" s="44"/>
      <c r="G64" s="44"/>
      <c r="H64" s="44"/>
      <c r="I64" s="130"/>
      <c r="J64" s="141">
        <f>J91</f>
        <v>0</v>
      </c>
      <c r="K64" s="47"/>
      <c r="AU64" s="25" t="s">
        <v>224</v>
      </c>
    </row>
    <row r="65" spans="2:12" s="8" customFormat="1" ht="24.95" customHeight="1">
      <c r="B65" s="162"/>
      <c r="C65" s="163"/>
      <c r="D65" s="164" t="s">
        <v>225</v>
      </c>
      <c r="E65" s="165"/>
      <c r="F65" s="165"/>
      <c r="G65" s="165"/>
      <c r="H65" s="165"/>
      <c r="I65" s="166"/>
      <c r="J65" s="167">
        <f>J92</f>
        <v>0</v>
      </c>
      <c r="K65" s="168"/>
    </row>
    <row r="66" spans="2:12" s="9" customFormat="1" ht="19.899999999999999" customHeight="1">
      <c r="B66" s="169"/>
      <c r="C66" s="170"/>
      <c r="D66" s="171" t="s">
        <v>226</v>
      </c>
      <c r="E66" s="172"/>
      <c r="F66" s="172"/>
      <c r="G66" s="172"/>
      <c r="H66" s="172"/>
      <c r="I66" s="173"/>
      <c r="J66" s="174">
        <f>J93</f>
        <v>0</v>
      </c>
      <c r="K66" s="175"/>
    </row>
    <row r="67" spans="2:12" s="9" customFormat="1" ht="19.899999999999999" customHeight="1">
      <c r="B67" s="169"/>
      <c r="C67" s="170"/>
      <c r="D67" s="171" t="s">
        <v>233</v>
      </c>
      <c r="E67" s="172"/>
      <c r="F67" s="172"/>
      <c r="G67" s="172"/>
      <c r="H67" s="172"/>
      <c r="I67" s="173"/>
      <c r="J67" s="174">
        <f>J129</f>
        <v>0</v>
      </c>
      <c r="K67" s="175"/>
    </row>
    <row r="68" spans="2:12" s="1" customFormat="1" ht="21.75" customHeight="1">
      <c r="B68" s="43"/>
      <c r="C68" s="44"/>
      <c r="D68" s="44"/>
      <c r="E68" s="44"/>
      <c r="F68" s="44"/>
      <c r="G68" s="44"/>
      <c r="H68" s="44"/>
      <c r="I68" s="130"/>
      <c r="J68" s="44"/>
      <c r="K68" s="47"/>
    </row>
    <row r="69" spans="2:12" s="1" customFormat="1" ht="6.95" customHeight="1">
      <c r="B69" s="58"/>
      <c r="C69" s="59"/>
      <c r="D69" s="59"/>
      <c r="E69" s="59"/>
      <c r="F69" s="59"/>
      <c r="G69" s="59"/>
      <c r="H69" s="59"/>
      <c r="I69" s="152"/>
      <c r="J69" s="59"/>
      <c r="K69" s="60"/>
    </row>
    <row r="73" spans="2:12" s="1" customFormat="1" ht="6.95" customHeight="1">
      <c r="B73" s="61"/>
      <c r="C73" s="62"/>
      <c r="D73" s="62"/>
      <c r="E73" s="62"/>
      <c r="F73" s="62"/>
      <c r="G73" s="62"/>
      <c r="H73" s="62"/>
      <c r="I73" s="155"/>
      <c r="J73" s="62"/>
      <c r="K73" s="62"/>
      <c r="L73" s="63"/>
    </row>
    <row r="74" spans="2:12" s="1" customFormat="1" ht="36.950000000000003" customHeight="1">
      <c r="B74" s="43"/>
      <c r="C74" s="64" t="s">
        <v>234</v>
      </c>
      <c r="D74" s="65"/>
      <c r="E74" s="65"/>
      <c r="F74" s="65"/>
      <c r="G74" s="65"/>
      <c r="H74" s="65"/>
      <c r="I74" s="176"/>
      <c r="J74" s="65"/>
      <c r="K74" s="65"/>
      <c r="L74" s="63"/>
    </row>
    <row r="75" spans="2:12" s="1" customFormat="1" ht="6.95" customHeight="1">
      <c r="B75" s="43"/>
      <c r="C75" s="65"/>
      <c r="D75" s="65"/>
      <c r="E75" s="65"/>
      <c r="F75" s="65"/>
      <c r="G75" s="65"/>
      <c r="H75" s="65"/>
      <c r="I75" s="176"/>
      <c r="J75" s="65"/>
      <c r="K75" s="65"/>
      <c r="L75" s="63"/>
    </row>
    <row r="76" spans="2:12" s="1" customFormat="1" ht="14.45" customHeight="1">
      <c r="B76" s="43"/>
      <c r="C76" s="67" t="s">
        <v>18</v>
      </c>
      <c r="D76" s="65"/>
      <c r="E76" s="65"/>
      <c r="F76" s="65"/>
      <c r="G76" s="65"/>
      <c r="H76" s="65"/>
      <c r="I76" s="176"/>
      <c r="J76" s="65"/>
      <c r="K76" s="65"/>
      <c r="L76" s="63"/>
    </row>
    <row r="77" spans="2:12" s="1" customFormat="1" ht="22.5" customHeight="1">
      <c r="B77" s="43"/>
      <c r="C77" s="65"/>
      <c r="D77" s="65"/>
      <c r="E77" s="418" t="str">
        <f>E7</f>
        <v>STEZKA PRO CHODCE A CYKLISTY ŠUMVALD - LIBINA  ( dělené výdaje)</v>
      </c>
      <c r="F77" s="425"/>
      <c r="G77" s="425"/>
      <c r="H77" s="425"/>
      <c r="I77" s="176"/>
      <c r="J77" s="65"/>
      <c r="K77" s="65"/>
      <c r="L77" s="63"/>
    </row>
    <row r="78" spans="2:12" ht="15">
      <c r="B78" s="29"/>
      <c r="C78" s="67" t="s">
        <v>179</v>
      </c>
      <c r="D78" s="177"/>
      <c r="E78" s="177"/>
      <c r="F78" s="177"/>
      <c r="G78" s="177"/>
      <c r="H78" s="177"/>
      <c r="J78" s="177"/>
      <c r="K78" s="177"/>
      <c r="L78" s="178"/>
    </row>
    <row r="79" spans="2:12" ht="22.5" customHeight="1">
      <c r="B79" s="29"/>
      <c r="C79" s="177"/>
      <c r="D79" s="177"/>
      <c r="E79" s="418" t="s">
        <v>182</v>
      </c>
      <c r="F79" s="419"/>
      <c r="G79" s="419"/>
      <c r="H79" s="419"/>
      <c r="J79" s="177"/>
      <c r="K79" s="177"/>
      <c r="L79" s="178"/>
    </row>
    <row r="80" spans="2:12" ht="15">
      <c r="B80" s="29"/>
      <c r="C80" s="67" t="s">
        <v>185</v>
      </c>
      <c r="D80" s="177"/>
      <c r="E80" s="177"/>
      <c r="F80" s="177"/>
      <c r="G80" s="177"/>
      <c r="H80" s="177"/>
      <c r="J80" s="177"/>
      <c r="K80" s="177"/>
      <c r="L80" s="178"/>
    </row>
    <row r="81" spans="2:65" s="1" customFormat="1" ht="22.5" customHeight="1">
      <c r="B81" s="43"/>
      <c r="C81" s="65"/>
      <c r="D81" s="65"/>
      <c r="E81" s="416" t="s">
        <v>1922</v>
      </c>
      <c r="F81" s="417"/>
      <c r="G81" s="417"/>
      <c r="H81" s="417"/>
      <c r="I81" s="176"/>
      <c r="J81" s="65"/>
      <c r="K81" s="65"/>
      <c r="L81" s="63"/>
    </row>
    <row r="82" spans="2:65" s="1" customFormat="1" ht="14.45" customHeight="1">
      <c r="B82" s="43"/>
      <c r="C82" s="67" t="s">
        <v>1923</v>
      </c>
      <c r="D82" s="65"/>
      <c r="E82" s="65"/>
      <c r="F82" s="65"/>
      <c r="G82" s="65"/>
      <c r="H82" s="65"/>
      <c r="I82" s="176"/>
      <c r="J82" s="65"/>
      <c r="K82" s="65"/>
      <c r="L82" s="63"/>
    </row>
    <row r="83" spans="2:65" s="1" customFormat="1" ht="23.25" customHeight="1">
      <c r="B83" s="43"/>
      <c r="C83" s="65"/>
      <c r="D83" s="65"/>
      <c r="E83" s="391" t="str">
        <f>E13</f>
        <v>SO 802.2A - Sadové úpravy ( keřová výsadba ) -  E2 - výsadby  (ZVHA)</v>
      </c>
      <c r="F83" s="417"/>
      <c r="G83" s="417"/>
      <c r="H83" s="417"/>
      <c r="I83" s="176"/>
      <c r="J83" s="65"/>
      <c r="K83" s="65"/>
      <c r="L83" s="63"/>
    </row>
    <row r="84" spans="2:65" s="1" customFormat="1" ht="6.95" customHeight="1">
      <c r="B84" s="43"/>
      <c r="C84" s="65"/>
      <c r="D84" s="65"/>
      <c r="E84" s="65"/>
      <c r="F84" s="65"/>
      <c r="G84" s="65"/>
      <c r="H84" s="65"/>
      <c r="I84" s="176"/>
      <c r="J84" s="65"/>
      <c r="K84" s="65"/>
      <c r="L84" s="63"/>
    </row>
    <row r="85" spans="2:65" s="1" customFormat="1" ht="18" customHeight="1">
      <c r="B85" s="43"/>
      <c r="C85" s="67" t="s">
        <v>24</v>
      </c>
      <c r="D85" s="65"/>
      <c r="E85" s="65"/>
      <c r="F85" s="179" t="str">
        <f>F16</f>
        <v>LIBINA</v>
      </c>
      <c r="G85" s="65"/>
      <c r="H85" s="65"/>
      <c r="I85" s="180" t="s">
        <v>26</v>
      </c>
      <c r="J85" s="75" t="str">
        <f>IF(J16="","",J16)</f>
        <v>7. 7. 2017</v>
      </c>
      <c r="K85" s="65"/>
      <c r="L85" s="63"/>
    </row>
    <row r="86" spans="2:65" s="1" customFormat="1" ht="6.95" customHeight="1">
      <c r="B86" s="43"/>
      <c r="C86" s="65"/>
      <c r="D86" s="65"/>
      <c r="E86" s="65"/>
      <c r="F86" s="65"/>
      <c r="G86" s="65"/>
      <c r="H86" s="65"/>
      <c r="I86" s="176"/>
      <c r="J86" s="65"/>
      <c r="K86" s="65"/>
      <c r="L86" s="63"/>
    </row>
    <row r="87" spans="2:65" s="1" customFormat="1" ht="15">
      <c r="B87" s="43"/>
      <c r="C87" s="67" t="s">
        <v>32</v>
      </c>
      <c r="D87" s="65"/>
      <c r="E87" s="65"/>
      <c r="F87" s="179" t="str">
        <f>E19</f>
        <v>Obec Šumvald, Obec Libina</v>
      </c>
      <c r="G87" s="65"/>
      <c r="H87" s="65"/>
      <c r="I87" s="180" t="s">
        <v>40</v>
      </c>
      <c r="J87" s="179" t="str">
        <f>E25</f>
        <v xml:space="preserve">EPROJEKT s.r.o., PŘEROV  </v>
      </c>
      <c r="K87" s="65"/>
      <c r="L87" s="63"/>
    </row>
    <row r="88" spans="2:65" s="1" customFormat="1" ht="14.45" customHeight="1">
      <c r="B88" s="43"/>
      <c r="C88" s="67" t="s">
        <v>38</v>
      </c>
      <c r="D88" s="65"/>
      <c r="E88" s="65"/>
      <c r="F88" s="179" t="str">
        <f>IF(E22="","",E22)</f>
        <v/>
      </c>
      <c r="G88" s="65"/>
      <c r="H88" s="65"/>
      <c r="I88" s="176"/>
      <c r="J88" s="65"/>
      <c r="K88" s="65"/>
      <c r="L88" s="63"/>
    </row>
    <row r="89" spans="2:65" s="1" customFormat="1" ht="10.35" customHeight="1">
      <c r="B89" s="43"/>
      <c r="C89" s="65"/>
      <c r="D89" s="65"/>
      <c r="E89" s="65"/>
      <c r="F89" s="65"/>
      <c r="G89" s="65"/>
      <c r="H89" s="65"/>
      <c r="I89" s="176"/>
      <c r="J89" s="65"/>
      <c r="K89" s="65"/>
      <c r="L89" s="63"/>
    </row>
    <row r="90" spans="2:65" s="10" customFormat="1" ht="29.25" customHeight="1">
      <c r="B90" s="181"/>
      <c r="C90" s="182" t="s">
        <v>235</v>
      </c>
      <c r="D90" s="183" t="s">
        <v>67</v>
      </c>
      <c r="E90" s="183" t="s">
        <v>63</v>
      </c>
      <c r="F90" s="183" t="s">
        <v>236</v>
      </c>
      <c r="G90" s="183" t="s">
        <v>237</v>
      </c>
      <c r="H90" s="183" t="s">
        <v>238</v>
      </c>
      <c r="I90" s="184" t="s">
        <v>239</v>
      </c>
      <c r="J90" s="183" t="s">
        <v>222</v>
      </c>
      <c r="K90" s="185" t="s">
        <v>240</v>
      </c>
      <c r="L90" s="186"/>
      <c r="M90" s="83" t="s">
        <v>241</v>
      </c>
      <c r="N90" s="84" t="s">
        <v>52</v>
      </c>
      <c r="O90" s="84" t="s">
        <v>242</v>
      </c>
      <c r="P90" s="84" t="s">
        <v>243</v>
      </c>
      <c r="Q90" s="84" t="s">
        <v>244</v>
      </c>
      <c r="R90" s="84" t="s">
        <v>245</v>
      </c>
      <c r="S90" s="84" t="s">
        <v>246</v>
      </c>
      <c r="T90" s="85" t="s">
        <v>247</v>
      </c>
    </row>
    <row r="91" spans="2:65" s="1" customFormat="1" ht="29.25" customHeight="1">
      <c r="B91" s="43"/>
      <c r="C91" s="89" t="s">
        <v>223</v>
      </c>
      <c r="D91" s="65"/>
      <c r="E91" s="65"/>
      <c r="F91" s="65"/>
      <c r="G91" s="65"/>
      <c r="H91" s="65"/>
      <c r="I91" s="176"/>
      <c r="J91" s="187">
        <f>BK91</f>
        <v>0</v>
      </c>
      <c r="K91" s="65"/>
      <c r="L91" s="63"/>
      <c r="M91" s="86"/>
      <c r="N91" s="87"/>
      <c r="O91" s="87"/>
      <c r="P91" s="188">
        <f>P92</f>
        <v>0</v>
      </c>
      <c r="Q91" s="87"/>
      <c r="R91" s="188">
        <f>R92</f>
        <v>36.481729999999999</v>
      </c>
      <c r="S91" s="87"/>
      <c r="T91" s="189">
        <f>T92</f>
        <v>0</v>
      </c>
      <c r="AT91" s="25" t="s">
        <v>82</v>
      </c>
      <c r="AU91" s="25" t="s">
        <v>224</v>
      </c>
      <c r="BK91" s="190">
        <f>BK92</f>
        <v>0</v>
      </c>
    </row>
    <row r="92" spans="2:65" s="11" customFormat="1" ht="37.35" customHeight="1">
      <c r="B92" s="191"/>
      <c r="C92" s="192"/>
      <c r="D92" s="193" t="s">
        <v>82</v>
      </c>
      <c r="E92" s="194" t="s">
        <v>248</v>
      </c>
      <c r="F92" s="194" t="s">
        <v>249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P93+P129</f>
        <v>0</v>
      </c>
      <c r="Q92" s="199"/>
      <c r="R92" s="200">
        <f>R93+R129</f>
        <v>36.481729999999999</v>
      </c>
      <c r="S92" s="199"/>
      <c r="T92" s="201">
        <f>T93+T129</f>
        <v>0</v>
      </c>
      <c r="AR92" s="202" t="s">
        <v>45</v>
      </c>
      <c r="AT92" s="203" t="s">
        <v>82</v>
      </c>
      <c r="AU92" s="203" t="s">
        <v>83</v>
      </c>
      <c r="AY92" s="202" t="s">
        <v>250</v>
      </c>
      <c r="BK92" s="204">
        <f>BK93+BK129</f>
        <v>0</v>
      </c>
    </row>
    <row r="93" spans="2:65" s="11" customFormat="1" ht="19.899999999999999" customHeight="1">
      <c r="B93" s="191"/>
      <c r="C93" s="192"/>
      <c r="D93" s="205" t="s">
        <v>82</v>
      </c>
      <c r="E93" s="206" t="s">
        <v>45</v>
      </c>
      <c r="F93" s="206" t="s">
        <v>251</v>
      </c>
      <c r="G93" s="192"/>
      <c r="H93" s="192"/>
      <c r="I93" s="195"/>
      <c r="J93" s="207">
        <f>BK93</f>
        <v>0</v>
      </c>
      <c r="K93" s="192"/>
      <c r="L93" s="197"/>
      <c r="M93" s="198"/>
      <c r="N93" s="199"/>
      <c r="O93" s="199"/>
      <c r="P93" s="200">
        <f>SUM(P94:P128)</f>
        <v>0</v>
      </c>
      <c r="Q93" s="199"/>
      <c r="R93" s="200">
        <f>SUM(R94:R128)</f>
        <v>36.481729999999999</v>
      </c>
      <c r="S93" s="199"/>
      <c r="T93" s="201">
        <f>SUM(T94:T128)</f>
        <v>0</v>
      </c>
      <c r="AR93" s="202" t="s">
        <v>45</v>
      </c>
      <c r="AT93" s="203" t="s">
        <v>82</v>
      </c>
      <c r="AU93" s="203" t="s">
        <v>45</v>
      </c>
      <c r="AY93" s="202" t="s">
        <v>250</v>
      </c>
      <c r="BK93" s="204">
        <f>SUM(BK94:BK128)</f>
        <v>0</v>
      </c>
    </row>
    <row r="94" spans="2:65" s="1" customFormat="1" ht="31.5" customHeight="1">
      <c r="B94" s="43"/>
      <c r="C94" s="208" t="s">
        <v>45</v>
      </c>
      <c r="D94" s="208" t="s">
        <v>252</v>
      </c>
      <c r="E94" s="209" t="s">
        <v>1929</v>
      </c>
      <c r="F94" s="210" t="s">
        <v>1930</v>
      </c>
      <c r="G94" s="211" t="s">
        <v>255</v>
      </c>
      <c r="H94" s="212">
        <v>4900</v>
      </c>
      <c r="I94" s="213"/>
      <c r="J94" s="214">
        <f>ROUND(I94*H94,2)</f>
        <v>0</v>
      </c>
      <c r="K94" s="210" t="s">
        <v>277</v>
      </c>
      <c r="L94" s="63"/>
      <c r="M94" s="215" t="s">
        <v>81</v>
      </c>
      <c r="N94" s="216" t="s">
        <v>53</v>
      </c>
      <c r="O94" s="44"/>
      <c r="P94" s="217">
        <f>O94*H94</f>
        <v>0</v>
      </c>
      <c r="Q94" s="217">
        <v>0</v>
      </c>
      <c r="R94" s="217">
        <f>Q94*H94</f>
        <v>0</v>
      </c>
      <c r="S94" s="217">
        <v>0</v>
      </c>
      <c r="T94" s="218">
        <f>S94*H94</f>
        <v>0</v>
      </c>
      <c r="AR94" s="25" t="s">
        <v>128</v>
      </c>
      <c r="AT94" s="25" t="s">
        <v>252</v>
      </c>
      <c r="AU94" s="25" t="s">
        <v>92</v>
      </c>
      <c r="AY94" s="25" t="s">
        <v>250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5" t="s">
        <v>45</v>
      </c>
      <c r="BK94" s="219">
        <f>ROUND(I94*H94,2)</f>
        <v>0</v>
      </c>
      <c r="BL94" s="25" t="s">
        <v>128</v>
      </c>
      <c r="BM94" s="25" t="s">
        <v>1931</v>
      </c>
    </row>
    <row r="95" spans="2:65" s="13" customFormat="1">
      <c r="B95" s="232"/>
      <c r="C95" s="233"/>
      <c r="D95" s="256" t="s">
        <v>257</v>
      </c>
      <c r="E95" s="269" t="s">
        <v>81</v>
      </c>
      <c r="F95" s="270" t="s">
        <v>2024</v>
      </c>
      <c r="G95" s="233"/>
      <c r="H95" s="271">
        <v>4900</v>
      </c>
      <c r="I95" s="237"/>
      <c r="J95" s="233"/>
      <c r="K95" s="233"/>
      <c r="L95" s="238"/>
      <c r="M95" s="239"/>
      <c r="N95" s="240"/>
      <c r="O95" s="240"/>
      <c r="P95" s="240"/>
      <c r="Q95" s="240"/>
      <c r="R95" s="240"/>
      <c r="S95" s="240"/>
      <c r="T95" s="241"/>
      <c r="AT95" s="242" t="s">
        <v>257</v>
      </c>
      <c r="AU95" s="242" t="s">
        <v>92</v>
      </c>
      <c r="AV95" s="13" t="s">
        <v>92</v>
      </c>
      <c r="AW95" s="13" t="s">
        <v>44</v>
      </c>
      <c r="AX95" s="13" t="s">
        <v>45</v>
      </c>
      <c r="AY95" s="242" t="s">
        <v>250</v>
      </c>
    </row>
    <row r="96" spans="2:65" s="1" customFormat="1" ht="22.5" customHeight="1">
      <c r="B96" s="43"/>
      <c r="C96" s="208" t="s">
        <v>92</v>
      </c>
      <c r="D96" s="208" t="s">
        <v>252</v>
      </c>
      <c r="E96" s="209" t="s">
        <v>1933</v>
      </c>
      <c r="F96" s="210" t="s">
        <v>1934</v>
      </c>
      <c r="G96" s="211" t="s">
        <v>255</v>
      </c>
      <c r="H96" s="212">
        <v>838</v>
      </c>
      <c r="I96" s="213"/>
      <c r="J96" s="214">
        <f>ROUND(I96*H96,2)</f>
        <v>0</v>
      </c>
      <c r="K96" s="210" t="s">
        <v>277</v>
      </c>
      <c r="L96" s="63"/>
      <c r="M96" s="215" t="s">
        <v>81</v>
      </c>
      <c r="N96" s="216" t="s">
        <v>53</v>
      </c>
      <c r="O96" s="44"/>
      <c r="P96" s="217">
        <f>O96*H96</f>
        <v>0</v>
      </c>
      <c r="Q96" s="217">
        <v>0</v>
      </c>
      <c r="R96" s="217">
        <f>Q96*H96</f>
        <v>0</v>
      </c>
      <c r="S96" s="217">
        <v>0</v>
      </c>
      <c r="T96" s="218">
        <f>S96*H96</f>
        <v>0</v>
      </c>
      <c r="AR96" s="25" t="s">
        <v>128</v>
      </c>
      <c r="AT96" s="25" t="s">
        <v>252</v>
      </c>
      <c r="AU96" s="25" t="s">
        <v>92</v>
      </c>
      <c r="AY96" s="25" t="s">
        <v>250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5" t="s">
        <v>45</v>
      </c>
      <c r="BK96" s="219">
        <f>ROUND(I96*H96,2)</f>
        <v>0</v>
      </c>
      <c r="BL96" s="25" t="s">
        <v>128</v>
      </c>
      <c r="BM96" s="25" t="s">
        <v>1935</v>
      </c>
    </row>
    <row r="97" spans="2:65" s="1" customFormat="1" ht="22.5" customHeight="1">
      <c r="B97" s="43"/>
      <c r="C97" s="272" t="s">
        <v>100</v>
      </c>
      <c r="D97" s="272" t="s">
        <v>519</v>
      </c>
      <c r="E97" s="273" t="s">
        <v>1936</v>
      </c>
      <c r="F97" s="274" t="s">
        <v>1937</v>
      </c>
      <c r="G97" s="275" t="s">
        <v>522</v>
      </c>
      <c r="H97" s="276">
        <v>20.95</v>
      </c>
      <c r="I97" s="277"/>
      <c r="J97" s="278">
        <f>ROUND(I97*H97,2)</f>
        <v>0</v>
      </c>
      <c r="K97" s="274" t="s">
        <v>81</v>
      </c>
      <c r="L97" s="279"/>
      <c r="M97" s="280" t="s">
        <v>81</v>
      </c>
      <c r="N97" s="281" t="s">
        <v>53</v>
      </c>
      <c r="O97" s="44"/>
      <c r="P97" s="217">
        <f>O97*H97</f>
        <v>0</v>
      </c>
      <c r="Q97" s="217">
        <v>1E-3</v>
      </c>
      <c r="R97" s="217">
        <f>Q97*H97</f>
        <v>2.095E-2</v>
      </c>
      <c r="S97" s="217">
        <v>0</v>
      </c>
      <c r="T97" s="218">
        <f>S97*H97</f>
        <v>0</v>
      </c>
      <c r="AR97" s="25" t="s">
        <v>340</v>
      </c>
      <c r="AT97" s="25" t="s">
        <v>519</v>
      </c>
      <c r="AU97" s="25" t="s">
        <v>92</v>
      </c>
      <c r="AY97" s="25" t="s">
        <v>250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5" t="s">
        <v>45</v>
      </c>
      <c r="BK97" s="219">
        <f>ROUND(I97*H97,2)</f>
        <v>0</v>
      </c>
      <c r="BL97" s="25" t="s">
        <v>128</v>
      </c>
      <c r="BM97" s="25" t="s">
        <v>1938</v>
      </c>
    </row>
    <row r="98" spans="2:65" s="1" customFormat="1" ht="31.5" customHeight="1">
      <c r="B98" s="43"/>
      <c r="C98" s="208" t="s">
        <v>128</v>
      </c>
      <c r="D98" s="208" t="s">
        <v>252</v>
      </c>
      <c r="E98" s="209" t="s">
        <v>1939</v>
      </c>
      <c r="F98" s="210" t="s">
        <v>1940</v>
      </c>
      <c r="G98" s="211" t="s">
        <v>255</v>
      </c>
      <c r="H98" s="212">
        <v>2450</v>
      </c>
      <c r="I98" s="213"/>
      <c r="J98" s="214">
        <f>ROUND(I98*H98,2)</f>
        <v>0</v>
      </c>
      <c r="K98" s="210" t="s">
        <v>277</v>
      </c>
      <c r="L98" s="63"/>
      <c r="M98" s="215" t="s">
        <v>81</v>
      </c>
      <c r="N98" s="216" t="s">
        <v>53</v>
      </c>
      <c r="O98" s="44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AR98" s="25" t="s">
        <v>128</v>
      </c>
      <c r="AT98" s="25" t="s">
        <v>252</v>
      </c>
      <c r="AU98" s="25" t="s">
        <v>92</v>
      </c>
      <c r="AY98" s="25" t="s">
        <v>250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5" t="s">
        <v>45</v>
      </c>
      <c r="BK98" s="219">
        <f>ROUND(I98*H98,2)</f>
        <v>0</v>
      </c>
      <c r="BL98" s="25" t="s">
        <v>128</v>
      </c>
      <c r="BM98" s="25" t="s">
        <v>1941</v>
      </c>
    </row>
    <row r="99" spans="2:65" s="1" customFormat="1" ht="22.5" customHeight="1">
      <c r="B99" s="43"/>
      <c r="C99" s="208" t="s">
        <v>304</v>
      </c>
      <c r="D99" s="208" t="s">
        <v>252</v>
      </c>
      <c r="E99" s="209" t="s">
        <v>1942</v>
      </c>
      <c r="F99" s="210" t="s">
        <v>1943</v>
      </c>
      <c r="G99" s="211" t="s">
        <v>255</v>
      </c>
      <c r="H99" s="212">
        <v>4900</v>
      </c>
      <c r="I99" s="213"/>
      <c r="J99" s="214">
        <f>ROUND(I99*H99,2)</f>
        <v>0</v>
      </c>
      <c r="K99" s="210" t="s">
        <v>277</v>
      </c>
      <c r="L99" s="63"/>
      <c r="M99" s="215" t="s">
        <v>81</v>
      </c>
      <c r="N99" s="216" t="s">
        <v>53</v>
      </c>
      <c r="O99" s="44"/>
      <c r="P99" s="217">
        <f>O99*H99</f>
        <v>0</v>
      </c>
      <c r="Q99" s="217">
        <v>0</v>
      </c>
      <c r="R99" s="217">
        <f>Q99*H99</f>
        <v>0</v>
      </c>
      <c r="S99" s="217">
        <v>0</v>
      </c>
      <c r="T99" s="218">
        <f>S99*H99</f>
        <v>0</v>
      </c>
      <c r="AR99" s="25" t="s">
        <v>128</v>
      </c>
      <c r="AT99" s="25" t="s">
        <v>252</v>
      </c>
      <c r="AU99" s="25" t="s">
        <v>92</v>
      </c>
      <c r="AY99" s="25" t="s">
        <v>250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5" t="s">
        <v>45</v>
      </c>
      <c r="BK99" s="219">
        <f>ROUND(I99*H99,2)</f>
        <v>0</v>
      </c>
      <c r="BL99" s="25" t="s">
        <v>128</v>
      </c>
      <c r="BM99" s="25" t="s">
        <v>1944</v>
      </c>
    </row>
    <row r="100" spans="2:65" s="13" customFormat="1">
      <c r="B100" s="232"/>
      <c r="C100" s="233"/>
      <c r="D100" s="256" t="s">
        <v>257</v>
      </c>
      <c r="E100" s="269" t="s">
        <v>81</v>
      </c>
      <c r="F100" s="270" t="s">
        <v>2024</v>
      </c>
      <c r="G100" s="233"/>
      <c r="H100" s="271">
        <v>4900</v>
      </c>
      <c r="I100" s="237"/>
      <c r="J100" s="233"/>
      <c r="K100" s="233"/>
      <c r="L100" s="238"/>
      <c r="M100" s="239"/>
      <c r="N100" s="240"/>
      <c r="O100" s="240"/>
      <c r="P100" s="240"/>
      <c r="Q100" s="240"/>
      <c r="R100" s="240"/>
      <c r="S100" s="240"/>
      <c r="T100" s="241"/>
      <c r="AT100" s="242" t="s">
        <v>257</v>
      </c>
      <c r="AU100" s="242" t="s">
        <v>92</v>
      </c>
      <c r="AV100" s="13" t="s">
        <v>92</v>
      </c>
      <c r="AW100" s="13" t="s">
        <v>44</v>
      </c>
      <c r="AX100" s="13" t="s">
        <v>45</v>
      </c>
      <c r="AY100" s="242" t="s">
        <v>250</v>
      </c>
    </row>
    <row r="101" spans="2:65" s="1" customFormat="1" ht="22.5" customHeight="1">
      <c r="B101" s="43"/>
      <c r="C101" s="208" t="s">
        <v>193</v>
      </c>
      <c r="D101" s="208" t="s">
        <v>252</v>
      </c>
      <c r="E101" s="209" t="s">
        <v>1945</v>
      </c>
      <c r="F101" s="210" t="s">
        <v>1946</v>
      </c>
      <c r="G101" s="211" t="s">
        <v>255</v>
      </c>
      <c r="H101" s="212">
        <v>4900</v>
      </c>
      <c r="I101" s="213"/>
      <c r="J101" s="214">
        <f>ROUND(I101*H101,2)</f>
        <v>0</v>
      </c>
      <c r="K101" s="210" t="s">
        <v>277</v>
      </c>
      <c r="L101" s="63"/>
      <c r="M101" s="215" t="s">
        <v>81</v>
      </c>
      <c r="N101" s="216" t="s">
        <v>53</v>
      </c>
      <c r="O101" s="44"/>
      <c r="P101" s="217">
        <f>O101*H101</f>
        <v>0</v>
      </c>
      <c r="Q101" s="217">
        <v>0</v>
      </c>
      <c r="R101" s="217">
        <f>Q101*H101</f>
        <v>0</v>
      </c>
      <c r="S101" s="217">
        <v>0</v>
      </c>
      <c r="T101" s="218">
        <f>S101*H101</f>
        <v>0</v>
      </c>
      <c r="AR101" s="25" t="s">
        <v>128</v>
      </c>
      <c r="AT101" s="25" t="s">
        <v>252</v>
      </c>
      <c r="AU101" s="25" t="s">
        <v>92</v>
      </c>
      <c r="AY101" s="25" t="s">
        <v>250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5" t="s">
        <v>45</v>
      </c>
      <c r="BK101" s="219">
        <f>ROUND(I101*H101,2)</f>
        <v>0</v>
      </c>
      <c r="BL101" s="25" t="s">
        <v>128</v>
      </c>
      <c r="BM101" s="25" t="s">
        <v>1947</v>
      </c>
    </row>
    <row r="102" spans="2:65" s="13" customFormat="1">
      <c r="B102" s="232"/>
      <c r="C102" s="233"/>
      <c r="D102" s="256" t="s">
        <v>257</v>
      </c>
      <c r="E102" s="269" t="s">
        <v>81</v>
      </c>
      <c r="F102" s="270" t="s">
        <v>2024</v>
      </c>
      <c r="G102" s="233"/>
      <c r="H102" s="271">
        <v>4900</v>
      </c>
      <c r="I102" s="237"/>
      <c r="J102" s="233"/>
      <c r="K102" s="233"/>
      <c r="L102" s="238"/>
      <c r="M102" s="239"/>
      <c r="N102" s="240"/>
      <c r="O102" s="240"/>
      <c r="P102" s="240"/>
      <c r="Q102" s="240"/>
      <c r="R102" s="240"/>
      <c r="S102" s="240"/>
      <c r="T102" s="241"/>
      <c r="AT102" s="242" t="s">
        <v>257</v>
      </c>
      <c r="AU102" s="242" t="s">
        <v>92</v>
      </c>
      <c r="AV102" s="13" t="s">
        <v>92</v>
      </c>
      <c r="AW102" s="13" t="s">
        <v>44</v>
      </c>
      <c r="AX102" s="13" t="s">
        <v>45</v>
      </c>
      <c r="AY102" s="242" t="s">
        <v>250</v>
      </c>
    </row>
    <row r="103" spans="2:65" s="1" customFormat="1" ht="22.5" customHeight="1">
      <c r="B103" s="43"/>
      <c r="C103" s="208" t="s">
        <v>327</v>
      </c>
      <c r="D103" s="208" t="s">
        <v>252</v>
      </c>
      <c r="E103" s="209" t="s">
        <v>1948</v>
      </c>
      <c r="F103" s="210" t="s">
        <v>1949</v>
      </c>
      <c r="G103" s="211" t="s">
        <v>255</v>
      </c>
      <c r="H103" s="212">
        <v>838</v>
      </c>
      <c r="I103" s="213"/>
      <c r="J103" s="214">
        <f>ROUND(I103*H103,2)</f>
        <v>0</v>
      </c>
      <c r="K103" s="210" t="s">
        <v>277</v>
      </c>
      <c r="L103" s="63"/>
      <c r="M103" s="215" t="s">
        <v>81</v>
      </c>
      <c r="N103" s="216" t="s">
        <v>53</v>
      </c>
      <c r="O103" s="44"/>
      <c r="P103" s="217">
        <f>O103*H103</f>
        <v>0</v>
      </c>
      <c r="Q103" s="217">
        <v>0</v>
      </c>
      <c r="R103" s="217">
        <f>Q103*H103</f>
        <v>0</v>
      </c>
      <c r="S103" s="217">
        <v>0</v>
      </c>
      <c r="T103" s="218">
        <f>S103*H103</f>
        <v>0</v>
      </c>
      <c r="AR103" s="25" t="s">
        <v>128</v>
      </c>
      <c r="AT103" s="25" t="s">
        <v>252</v>
      </c>
      <c r="AU103" s="25" t="s">
        <v>92</v>
      </c>
      <c r="AY103" s="25" t="s">
        <v>250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5" t="s">
        <v>45</v>
      </c>
      <c r="BK103" s="219">
        <f>ROUND(I103*H103,2)</f>
        <v>0</v>
      </c>
      <c r="BL103" s="25" t="s">
        <v>128</v>
      </c>
      <c r="BM103" s="25" t="s">
        <v>1950</v>
      </c>
    </row>
    <row r="104" spans="2:65" s="1" customFormat="1" ht="22.5" customHeight="1">
      <c r="B104" s="43"/>
      <c r="C104" s="208" t="s">
        <v>340</v>
      </c>
      <c r="D104" s="208" t="s">
        <v>252</v>
      </c>
      <c r="E104" s="209" t="s">
        <v>1951</v>
      </c>
      <c r="F104" s="210" t="s">
        <v>1952</v>
      </c>
      <c r="G104" s="211" t="s">
        <v>634</v>
      </c>
      <c r="H104" s="212">
        <v>1.2999999999999999E-2</v>
      </c>
      <c r="I104" s="213"/>
      <c r="J104" s="214">
        <f>ROUND(I104*H104,2)</f>
        <v>0</v>
      </c>
      <c r="K104" s="210" t="s">
        <v>277</v>
      </c>
      <c r="L104" s="63"/>
      <c r="M104" s="215" t="s">
        <v>81</v>
      </c>
      <c r="N104" s="216" t="s">
        <v>53</v>
      </c>
      <c r="O104" s="44"/>
      <c r="P104" s="217">
        <f>O104*H104</f>
        <v>0</v>
      </c>
      <c r="Q104" s="217">
        <v>0</v>
      </c>
      <c r="R104" s="217">
        <f>Q104*H104</f>
        <v>0</v>
      </c>
      <c r="S104" s="217">
        <v>0</v>
      </c>
      <c r="T104" s="218">
        <f>S104*H104</f>
        <v>0</v>
      </c>
      <c r="AR104" s="25" t="s">
        <v>128</v>
      </c>
      <c r="AT104" s="25" t="s">
        <v>252</v>
      </c>
      <c r="AU104" s="25" t="s">
        <v>92</v>
      </c>
      <c r="AY104" s="25" t="s">
        <v>250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5" t="s">
        <v>45</v>
      </c>
      <c r="BK104" s="219">
        <f>ROUND(I104*H104,2)</f>
        <v>0</v>
      </c>
      <c r="BL104" s="25" t="s">
        <v>128</v>
      </c>
      <c r="BM104" s="25" t="s">
        <v>1953</v>
      </c>
    </row>
    <row r="105" spans="2:65" s="1" customFormat="1" ht="22.5" customHeight="1">
      <c r="B105" s="43"/>
      <c r="C105" s="272" t="s">
        <v>215</v>
      </c>
      <c r="D105" s="272" t="s">
        <v>519</v>
      </c>
      <c r="E105" s="273" t="s">
        <v>1954</v>
      </c>
      <c r="F105" s="274" t="s">
        <v>1955</v>
      </c>
      <c r="G105" s="275" t="s">
        <v>522</v>
      </c>
      <c r="H105" s="276">
        <v>13.26</v>
      </c>
      <c r="I105" s="277"/>
      <c r="J105" s="278">
        <f>ROUND(I105*H105,2)</f>
        <v>0</v>
      </c>
      <c r="K105" s="274" t="s">
        <v>81</v>
      </c>
      <c r="L105" s="279"/>
      <c r="M105" s="280" t="s">
        <v>81</v>
      </c>
      <c r="N105" s="281" t="s">
        <v>53</v>
      </c>
      <c r="O105" s="44"/>
      <c r="P105" s="217">
        <f>O105*H105</f>
        <v>0</v>
      </c>
      <c r="Q105" s="217">
        <v>1E-3</v>
      </c>
      <c r="R105" s="217">
        <f>Q105*H105</f>
        <v>1.3259999999999999E-2</v>
      </c>
      <c r="S105" s="217">
        <v>0</v>
      </c>
      <c r="T105" s="218">
        <f>S105*H105</f>
        <v>0</v>
      </c>
      <c r="AR105" s="25" t="s">
        <v>340</v>
      </c>
      <c r="AT105" s="25" t="s">
        <v>519</v>
      </c>
      <c r="AU105" s="25" t="s">
        <v>92</v>
      </c>
      <c r="AY105" s="25" t="s">
        <v>250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5" t="s">
        <v>45</v>
      </c>
      <c r="BK105" s="219">
        <f>ROUND(I105*H105,2)</f>
        <v>0</v>
      </c>
      <c r="BL105" s="25" t="s">
        <v>128</v>
      </c>
      <c r="BM105" s="25" t="s">
        <v>1956</v>
      </c>
    </row>
    <row r="106" spans="2:65" s="13" customFormat="1">
      <c r="B106" s="232"/>
      <c r="C106" s="233"/>
      <c r="D106" s="256" t="s">
        <v>257</v>
      </c>
      <c r="E106" s="233"/>
      <c r="F106" s="270" t="s">
        <v>2025</v>
      </c>
      <c r="G106" s="233"/>
      <c r="H106" s="271">
        <v>13.26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AT106" s="242" t="s">
        <v>257</v>
      </c>
      <c r="AU106" s="242" t="s">
        <v>92</v>
      </c>
      <c r="AV106" s="13" t="s">
        <v>92</v>
      </c>
      <c r="AW106" s="13" t="s">
        <v>6</v>
      </c>
      <c r="AX106" s="13" t="s">
        <v>45</v>
      </c>
      <c r="AY106" s="242" t="s">
        <v>250</v>
      </c>
    </row>
    <row r="107" spans="2:65" s="1" customFormat="1" ht="22.5" customHeight="1">
      <c r="B107" s="43"/>
      <c r="C107" s="208" t="s">
        <v>352</v>
      </c>
      <c r="D107" s="208" t="s">
        <v>252</v>
      </c>
      <c r="E107" s="209" t="s">
        <v>1958</v>
      </c>
      <c r="F107" s="210" t="s">
        <v>1959</v>
      </c>
      <c r="G107" s="211" t="s">
        <v>255</v>
      </c>
      <c r="H107" s="212">
        <v>1612</v>
      </c>
      <c r="I107" s="213"/>
      <c r="J107" s="214">
        <f t="shared" ref="J107:J122" si="0">ROUND(I107*H107,2)</f>
        <v>0</v>
      </c>
      <c r="K107" s="210" t="s">
        <v>277</v>
      </c>
      <c r="L107" s="63"/>
      <c r="M107" s="215" t="s">
        <v>81</v>
      </c>
      <c r="N107" s="216" t="s">
        <v>53</v>
      </c>
      <c r="O107" s="44"/>
      <c r="P107" s="217">
        <f t="shared" ref="P107:P122" si="1">O107*H107</f>
        <v>0</v>
      </c>
      <c r="Q107" s="217">
        <v>0</v>
      </c>
      <c r="R107" s="217">
        <f t="shared" ref="R107:R122" si="2">Q107*H107</f>
        <v>0</v>
      </c>
      <c r="S107" s="217">
        <v>0</v>
      </c>
      <c r="T107" s="218">
        <f t="shared" ref="T107:T122" si="3">S107*H107</f>
        <v>0</v>
      </c>
      <c r="AR107" s="25" t="s">
        <v>128</v>
      </c>
      <c r="AT107" s="25" t="s">
        <v>252</v>
      </c>
      <c r="AU107" s="25" t="s">
        <v>92</v>
      </c>
      <c r="AY107" s="25" t="s">
        <v>250</v>
      </c>
      <c r="BE107" s="219">
        <f t="shared" ref="BE107:BE122" si="4">IF(N107="základní",J107,0)</f>
        <v>0</v>
      </c>
      <c r="BF107" s="219">
        <f t="shared" ref="BF107:BF122" si="5">IF(N107="snížená",J107,0)</f>
        <v>0</v>
      </c>
      <c r="BG107" s="219">
        <f t="shared" ref="BG107:BG122" si="6">IF(N107="zákl. přenesená",J107,0)</f>
        <v>0</v>
      </c>
      <c r="BH107" s="219">
        <f t="shared" ref="BH107:BH122" si="7">IF(N107="sníž. přenesená",J107,0)</f>
        <v>0</v>
      </c>
      <c r="BI107" s="219">
        <f t="shared" ref="BI107:BI122" si="8">IF(N107="nulová",J107,0)</f>
        <v>0</v>
      </c>
      <c r="BJ107" s="25" t="s">
        <v>45</v>
      </c>
      <c r="BK107" s="219">
        <f t="shared" ref="BK107:BK122" si="9">ROUND(I107*H107,2)</f>
        <v>0</v>
      </c>
      <c r="BL107" s="25" t="s">
        <v>128</v>
      </c>
      <c r="BM107" s="25" t="s">
        <v>1960</v>
      </c>
    </row>
    <row r="108" spans="2:65" s="1" customFormat="1" ht="31.5" customHeight="1">
      <c r="B108" s="43"/>
      <c r="C108" s="208" t="s">
        <v>358</v>
      </c>
      <c r="D108" s="208" t="s">
        <v>252</v>
      </c>
      <c r="E108" s="209" t="s">
        <v>1961</v>
      </c>
      <c r="F108" s="210" t="s">
        <v>1962</v>
      </c>
      <c r="G108" s="211" t="s">
        <v>472</v>
      </c>
      <c r="H108" s="212">
        <v>1612</v>
      </c>
      <c r="I108" s="213"/>
      <c r="J108" s="214">
        <f t="shared" si="0"/>
        <v>0</v>
      </c>
      <c r="K108" s="210" t="s">
        <v>277</v>
      </c>
      <c r="L108" s="63"/>
      <c r="M108" s="215" t="s">
        <v>81</v>
      </c>
      <c r="N108" s="216" t="s">
        <v>53</v>
      </c>
      <c r="O108" s="44"/>
      <c r="P108" s="217">
        <f t="shared" si="1"/>
        <v>0</v>
      </c>
      <c r="Q108" s="217">
        <v>0</v>
      </c>
      <c r="R108" s="217">
        <f t="shared" si="2"/>
        <v>0</v>
      </c>
      <c r="S108" s="217">
        <v>0</v>
      </c>
      <c r="T108" s="218">
        <f t="shared" si="3"/>
        <v>0</v>
      </c>
      <c r="AR108" s="25" t="s">
        <v>128</v>
      </c>
      <c r="AT108" s="25" t="s">
        <v>252</v>
      </c>
      <c r="AU108" s="25" t="s">
        <v>92</v>
      </c>
      <c r="AY108" s="25" t="s">
        <v>250</v>
      </c>
      <c r="BE108" s="219">
        <f t="shared" si="4"/>
        <v>0</v>
      </c>
      <c r="BF108" s="219">
        <f t="shared" si="5"/>
        <v>0</v>
      </c>
      <c r="BG108" s="219">
        <f t="shared" si="6"/>
        <v>0</v>
      </c>
      <c r="BH108" s="219">
        <f t="shared" si="7"/>
        <v>0</v>
      </c>
      <c r="BI108" s="219">
        <f t="shared" si="8"/>
        <v>0</v>
      </c>
      <c r="BJ108" s="25" t="s">
        <v>45</v>
      </c>
      <c r="BK108" s="219">
        <f t="shared" si="9"/>
        <v>0</v>
      </c>
      <c r="BL108" s="25" t="s">
        <v>128</v>
      </c>
      <c r="BM108" s="25" t="s">
        <v>1963</v>
      </c>
    </row>
    <row r="109" spans="2:65" s="1" customFormat="1" ht="22.5" customHeight="1">
      <c r="B109" s="43"/>
      <c r="C109" s="208" t="s">
        <v>369</v>
      </c>
      <c r="D109" s="208" t="s">
        <v>252</v>
      </c>
      <c r="E109" s="209" t="s">
        <v>1964</v>
      </c>
      <c r="F109" s="210" t="s">
        <v>1965</v>
      </c>
      <c r="G109" s="211" t="s">
        <v>472</v>
      </c>
      <c r="H109" s="212">
        <v>1612</v>
      </c>
      <c r="I109" s="213"/>
      <c r="J109" s="214">
        <f t="shared" si="0"/>
        <v>0</v>
      </c>
      <c r="K109" s="210" t="s">
        <v>277</v>
      </c>
      <c r="L109" s="63"/>
      <c r="M109" s="215" t="s">
        <v>81</v>
      </c>
      <c r="N109" s="216" t="s">
        <v>53</v>
      </c>
      <c r="O109" s="44"/>
      <c r="P109" s="217">
        <f t="shared" si="1"/>
        <v>0</v>
      </c>
      <c r="Q109" s="217">
        <v>0</v>
      </c>
      <c r="R109" s="217">
        <f t="shared" si="2"/>
        <v>0</v>
      </c>
      <c r="S109" s="217">
        <v>0</v>
      </c>
      <c r="T109" s="218">
        <f t="shared" si="3"/>
        <v>0</v>
      </c>
      <c r="AR109" s="25" t="s">
        <v>128</v>
      </c>
      <c r="AT109" s="25" t="s">
        <v>252</v>
      </c>
      <c r="AU109" s="25" t="s">
        <v>92</v>
      </c>
      <c r="AY109" s="25" t="s">
        <v>250</v>
      </c>
      <c r="BE109" s="219">
        <f t="shared" si="4"/>
        <v>0</v>
      </c>
      <c r="BF109" s="219">
        <f t="shared" si="5"/>
        <v>0</v>
      </c>
      <c r="BG109" s="219">
        <f t="shared" si="6"/>
        <v>0</v>
      </c>
      <c r="BH109" s="219">
        <f t="shared" si="7"/>
        <v>0</v>
      </c>
      <c r="BI109" s="219">
        <f t="shared" si="8"/>
        <v>0</v>
      </c>
      <c r="BJ109" s="25" t="s">
        <v>45</v>
      </c>
      <c r="BK109" s="219">
        <f t="shared" si="9"/>
        <v>0</v>
      </c>
      <c r="BL109" s="25" t="s">
        <v>128</v>
      </c>
      <c r="BM109" s="25" t="s">
        <v>1966</v>
      </c>
    </row>
    <row r="110" spans="2:65" s="1" customFormat="1" ht="22.5" customHeight="1">
      <c r="B110" s="43"/>
      <c r="C110" s="272" t="s">
        <v>374</v>
      </c>
      <c r="D110" s="272" t="s">
        <v>519</v>
      </c>
      <c r="E110" s="273" t="s">
        <v>1967</v>
      </c>
      <c r="F110" s="274" t="s">
        <v>1968</v>
      </c>
      <c r="G110" s="275" t="s">
        <v>1831</v>
      </c>
      <c r="H110" s="276">
        <v>200</v>
      </c>
      <c r="I110" s="277"/>
      <c r="J110" s="278">
        <f t="shared" si="0"/>
        <v>0</v>
      </c>
      <c r="K110" s="274" t="s">
        <v>81</v>
      </c>
      <c r="L110" s="279"/>
      <c r="M110" s="280" t="s">
        <v>81</v>
      </c>
      <c r="N110" s="281" t="s">
        <v>53</v>
      </c>
      <c r="O110" s="44"/>
      <c r="P110" s="217">
        <f t="shared" si="1"/>
        <v>0</v>
      </c>
      <c r="Q110" s="217">
        <v>2E-3</v>
      </c>
      <c r="R110" s="217">
        <f t="shared" si="2"/>
        <v>0.4</v>
      </c>
      <c r="S110" s="217">
        <v>0</v>
      </c>
      <c r="T110" s="218">
        <f t="shared" si="3"/>
        <v>0</v>
      </c>
      <c r="AR110" s="25" t="s">
        <v>340</v>
      </c>
      <c r="AT110" s="25" t="s">
        <v>519</v>
      </c>
      <c r="AU110" s="25" t="s">
        <v>92</v>
      </c>
      <c r="AY110" s="25" t="s">
        <v>250</v>
      </c>
      <c r="BE110" s="219">
        <f t="shared" si="4"/>
        <v>0</v>
      </c>
      <c r="BF110" s="219">
        <f t="shared" si="5"/>
        <v>0</v>
      </c>
      <c r="BG110" s="219">
        <f t="shared" si="6"/>
        <v>0</v>
      </c>
      <c r="BH110" s="219">
        <f t="shared" si="7"/>
        <v>0</v>
      </c>
      <c r="BI110" s="219">
        <f t="shared" si="8"/>
        <v>0</v>
      </c>
      <c r="BJ110" s="25" t="s">
        <v>45</v>
      </c>
      <c r="BK110" s="219">
        <f t="shared" si="9"/>
        <v>0</v>
      </c>
      <c r="BL110" s="25" t="s">
        <v>128</v>
      </c>
      <c r="BM110" s="25" t="s">
        <v>1969</v>
      </c>
    </row>
    <row r="111" spans="2:65" s="1" customFormat="1" ht="22.5" customHeight="1">
      <c r="B111" s="43"/>
      <c r="C111" s="272" t="s">
        <v>381</v>
      </c>
      <c r="D111" s="272" t="s">
        <v>519</v>
      </c>
      <c r="E111" s="273" t="s">
        <v>1970</v>
      </c>
      <c r="F111" s="274" t="s">
        <v>1971</v>
      </c>
      <c r="G111" s="275" t="s">
        <v>1831</v>
      </c>
      <c r="H111" s="276">
        <v>200</v>
      </c>
      <c r="I111" s="277"/>
      <c r="J111" s="278">
        <f t="shared" si="0"/>
        <v>0</v>
      </c>
      <c r="K111" s="274" t="s">
        <v>81</v>
      </c>
      <c r="L111" s="279"/>
      <c r="M111" s="280" t="s">
        <v>81</v>
      </c>
      <c r="N111" s="281" t="s">
        <v>53</v>
      </c>
      <c r="O111" s="44"/>
      <c r="P111" s="217">
        <f t="shared" si="1"/>
        <v>0</v>
      </c>
      <c r="Q111" s="217">
        <v>2E-3</v>
      </c>
      <c r="R111" s="217">
        <f t="shared" si="2"/>
        <v>0.4</v>
      </c>
      <c r="S111" s="217">
        <v>0</v>
      </c>
      <c r="T111" s="218">
        <f t="shared" si="3"/>
        <v>0</v>
      </c>
      <c r="AR111" s="25" t="s">
        <v>340</v>
      </c>
      <c r="AT111" s="25" t="s">
        <v>519</v>
      </c>
      <c r="AU111" s="25" t="s">
        <v>92</v>
      </c>
      <c r="AY111" s="25" t="s">
        <v>250</v>
      </c>
      <c r="BE111" s="219">
        <f t="shared" si="4"/>
        <v>0</v>
      </c>
      <c r="BF111" s="219">
        <f t="shared" si="5"/>
        <v>0</v>
      </c>
      <c r="BG111" s="219">
        <f t="shared" si="6"/>
        <v>0</v>
      </c>
      <c r="BH111" s="219">
        <f t="shared" si="7"/>
        <v>0</v>
      </c>
      <c r="BI111" s="219">
        <f t="shared" si="8"/>
        <v>0</v>
      </c>
      <c r="BJ111" s="25" t="s">
        <v>45</v>
      </c>
      <c r="BK111" s="219">
        <f t="shared" si="9"/>
        <v>0</v>
      </c>
      <c r="BL111" s="25" t="s">
        <v>128</v>
      </c>
      <c r="BM111" s="25" t="s">
        <v>1972</v>
      </c>
    </row>
    <row r="112" spans="2:65" s="1" customFormat="1" ht="22.5" customHeight="1">
      <c r="B112" s="43"/>
      <c r="C112" s="272" t="s">
        <v>10</v>
      </c>
      <c r="D112" s="272" t="s">
        <v>519</v>
      </c>
      <c r="E112" s="273" t="s">
        <v>1973</v>
      </c>
      <c r="F112" s="274" t="s">
        <v>1974</v>
      </c>
      <c r="G112" s="275" t="s">
        <v>1831</v>
      </c>
      <c r="H112" s="276">
        <v>200</v>
      </c>
      <c r="I112" s="277"/>
      <c r="J112" s="278">
        <f t="shared" si="0"/>
        <v>0</v>
      </c>
      <c r="K112" s="274" t="s">
        <v>81</v>
      </c>
      <c r="L112" s="279"/>
      <c r="M112" s="280" t="s">
        <v>81</v>
      </c>
      <c r="N112" s="281" t="s">
        <v>53</v>
      </c>
      <c r="O112" s="44"/>
      <c r="P112" s="217">
        <f t="shared" si="1"/>
        <v>0</v>
      </c>
      <c r="Q112" s="217">
        <v>2E-3</v>
      </c>
      <c r="R112" s="217">
        <f t="shared" si="2"/>
        <v>0.4</v>
      </c>
      <c r="S112" s="217">
        <v>0</v>
      </c>
      <c r="T112" s="218">
        <f t="shared" si="3"/>
        <v>0</v>
      </c>
      <c r="AR112" s="25" t="s">
        <v>340</v>
      </c>
      <c r="AT112" s="25" t="s">
        <v>519</v>
      </c>
      <c r="AU112" s="25" t="s">
        <v>92</v>
      </c>
      <c r="AY112" s="25" t="s">
        <v>250</v>
      </c>
      <c r="BE112" s="219">
        <f t="shared" si="4"/>
        <v>0</v>
      </c>
      <c r="BF112" s="219">
        <f t="shared" si="5"/>
        <v>0</v>
      </c>
      <c r="BG112" s="219">
        <f t="shared" si="6"/>
        <v>0</v>
      </c>
      <c r="BH112" s="219">
        <f t="shared" si="7"/>
        <v>0</v>
      </c>
      <c r="BI112" s="219">
        <f t="shared" si="8"/>
        <v>0</v>
      </c>
      <c r="BJ112" s="25" t="s">
        <v>45</v>
      </c>
      <c r="BK112" s="219">
        <f t="shared" si="9"/>
        <v>0</v>
      </c>
      <c r="BL112" s="25" t="s">
        <v>128</v>
      </c>
      <c r="BM112" s="25" t="s">
        <v>1975</v>
      </c>
    </row>
    <row r="113" spans="2:65" s="1" customFormat="1" ht="22.5" customHeight="1">
      <c r="B113" s="43"/>
      <c r="C113" s="272" t="s">
        <v>406</v>
      </c>
      <c r="D113" s="272" t="s">
        <v>519</v>
      </c>
      <c r="E113" s="273" t="s">
        <v>1976</v>
      </c>
      <c r="F113" s="274" t="s">
        <v>1977</v>
      </c>
      <c r="G113" s="275" t="s">
        <v>1831</v>
      </c>
      <c r="H113" s="276">
        <v>200</v>
      </c>
      <c r="I113" s="277"/>
      <c r="J113" s="278">
        <f t="shared" si="0"/>
        <v>0</v>
      </c>
      <c r="K113" s="274" t="s">
        <v>81</v>
      </c>
      <c r="L113" s="279"/>
      <c r="M113" s="280" t="s">
        <v>81</v>
      </c>
      <c r="N113" s="281" t="s">
        <v>53</v>
      </c>
      <c r="O113" s="44"/>
      <c r="P113" s="217">
        <f t="shared" si="1"/>
        <v>0</v>
      </c>
      <c r="Q113" s="217">
        <v>2E-3</v>
      </c>
      <c r="R113" s="217">
        <f t="shared" si="2"/>
        <v>0.4</v>
      </c>
      <c r="S113" s="217">
        <v>0</v>
      </c>
      <c r="T113" s="218">
        <f t="shared" si="3"/>
        <v>0</v>
      </c>
      <c r="AR113" s="25" t="s">
        <v>340</v>
      </c>
      <c r="AT113" s="25" t="s">
        <v>519</v>
      </c>
      <c r="AU113" s="25" t="s">
        <v>92</v>
      </c>
      <c r="AY113" s="25" t="s">
        <v>250</v>
      </c>
      <c r="BE113" s="219">
        <f t="shared" si="4"/>
        <v>0</v>
      </c>
      <c r="BF113" s="219">
        <f t="shared" si="5"/>
        <v>0</v>
      </c>
      <c r="BG113" s="219">
        <f t="shared" si="6"/>
        <v>0</v>
      </c>
      <c r="BH113" s="219">
        <f t="shared" si="7"/>
        <v>0</v>
      </c>
      <c r="BI113" s="219">
        <f t="shared" si="8"/>
        <v>0</v>
      </c>
      <c r="BJ113" s="25" t="s">
        <v>45</v>
      </c>
      <c r="BK113" s="219">
        <f t="shared" si="9"/>
        <v>0</v>
      </c>
      <c r="BL113" s="25" t="s">
        <v>128</v>
      </c>
      <c r="BM113" s="25" t="s">
        <v>1978</v>
      </c>
    </row>
    <row r="114" spans="2:65" s="1" customFormat="1" ht="22.5" customHeight="1">
      <c r="B114" s="43"/>
      <c r="C114" s="272" t="s">
        <v>411</v>
      </c>
      <c r="D114" s="272" t="s">
        <v>519</v>
      </c>
      <c r="E114" s="273" t="s">
        <v>1979</v>
      </c>
      <c r="F114" s="274" t="s">
        <v>1980</v>
      </c>
      <c r="G114" s="275" t="s">
        <v>1831</v>
      </c>
      <c r="H114" s="276">
        <v>212</v>
      </c>
      <c r="I114" s="277"/>
      <c r="J114" s="278">
        <f t="shared" si="0"/>
        <v>0</v>
      </c>
      <c r="K114" s="274" t="s">
        <v>81</v>
      </c>
      <c r="L114" s="279"/>
      <c r="M114" s="280" t="s">
        <v>81</v>
      </c>
      <c r="N114" s="281" t="s">
        <v>53</v>
      </c>
      <c r="O114" s="44"/>
      <c r="P114" s="217">
        <f t="shared" si="1"/>
        <v>0</v>
      </c>
      <c r="Q114" s="217">
        <v>2E-3</v>
      </c>
      <c r="R114" s="217">
        <f t="shared" si="2"/>
        <v>0.42399999999999999</v>
      </c>
      <c r="S114" s="217">
        <v>0</v>
      </c>
      <c r="T114" s="218">
        <f t="shared" si="3"/>
        <v>0</v>
      </c>
      <c r="AR114" s="25" t="s">
        <v>340</v>
      </c>
      <c r="AT114" s="25" t="s">
        <v>519</v>
      </c>
      <c r="AU114" s="25" t="s">
        <v>92</v>
      </c>
      <c r="AY114" s="25" t="s">
        <v>250</v>
      </c>
      <c r="BE114" s="219">
        <f t="shared" si="4"/>
        <v>0</v>
      </c>
      <c r="BF114" s="219">
        <f t="shared" si="5"/>
        <v>0</v>
      </c>
      <c r="BG114" s="219">
        <f t="shared" si="6"/>
        <v>0</v>
      </c>
      <c r="BH114" s="219">
        <f t="shared" si="7"/>
        <v>0</v>
      </c>
      <c r="BI114" s="219">
        <f t="shared" si="8"/>
        <v>0</v>
      </c>
      <c r="BJ114" s="25" t="s">
        <v>45</v>
      </c>
      <c r="BK114" s="219">
        <f t="shared" si="9"/>
        <v>0</v>
      </c>
      <c r="BL114" s="25" t="s">
        <v>128</v>
      </c>
      <c r="BM114" s="25" t="s">
        <v>1981</v>
      </c>
    </row>
    <row r="115" spans="2:65" s="1" customFormat="1" ht="22.5" customHeight="1">
      <c r="B115" s="43"/>
      <c r="C115" s="272" t="s">
        <v>386</v>
      </c>
      <c r="D115" s="272" t="s">
        <v>519</v>
      </c>
      <c r="E115" s="273" t="s">
        <v>1982</v>
      </c>
      <c r="F115" s="274" t="s">
        <v>1983</v>
      </c>
      <c r="G115" s="275" t="s">
        <v>1831</v>
      </c>
      <c r="H115" s="276">
        <v>100</v>
      </c>
      <c r="I115" s="277"/>
      <c r="J115" s="278">
        <f t="shared" si="0"/>
        <v>0</v>
      </c>
      <c r="K115" s="274" t="s">
        <v>81</v>
      </c>
      <c r="L115" s="279"/>
      <c r="M115" s="280" t="s">
        <v>81</v>
      </c>
      <c r="N115" s="281" t="s">
        <v>53</v>
      </c>
      <c r="O115" s="44"/>
      <c r="P115" s="217">
        <f t="shared" si="1"/>
        <v>0</v>
      </c>
      <c r="Q115" s="217">
        <v>2E-3</v>
      </c>
      <c r="R115" s="217">
        <f t="shared" si="2"/>
        <v>0.2</v>
      </c>
      <c r="S115" s="217">
        <v>0</v>
      </c>
      <c r="T115" s="218">
        <f t="shared" si="3"/>
        <v>0</v>
      </c>
      <c r="AR115" s="25" t="s">
        <v>340</v>
      </c>
      <c r="AT115" s="25" t="s">
        <v>519</v>
      </c>
      <c r="AU115" s="25" t="s">
        <v>92</v>
      </c>
      <c r="AY115" s="25" t="s">
        <v>250</v>
      </c>
      <c r="BE115" s="219">
        <f t="shared" si="4"/>
        <v>0</v>
      </c>
      <c r="BF115" s="219">
        <f t="shared" si="5"/>
        <v>0</v>
      </c>
      <c r="BG115" s="219">
        <f t="shared" si="6"/>
        <v>0</v>
      </c>
      <c r="BH115" s="219">
        <f t="shared" si="7"/>
        <v>0</v>
      </c>
      <c r="BI115" s="219">
        <f t="shared" si="8"/>
        <v>0</v>
      </c>
      <c r="BJ115" s="25" t="s">
        <v>45</v>
      </c>
      <c r="BK115" s="219">
        <f t="shared" si="9"/>
        <v>0</v>
      </c>
      <c r="BL115" s="25" t="s">
        <v>128</v>
      </c>
      <c r="BM115" s="25" t="s">
        <v>1984</v>
      </c>
    </row>
    <row r="116" spans="2:65" s="1" customFormat="1" ht="22.5" customHeight="1">
      <c r="B116" s="43"/>
      <c r="C116" s="272" t="s">
        <v>420</v>
      </c>
      <c r="D116" s="272" t="s">
        <v>519</v>
      </c>
      <c r="E116" s="273" t="s">
        <v>1985</v>
      </c>
      <c r="F116" s="274" t="s">
        <v>1986</v>
      </c>
      <c r="G116" s="275" t="s">
        <v>1831</v>
      </c>
      <c r="H116" s="276">
        <v>100</v>
      </c>
      <c r="I116" s="277"/>
      <c r="J116" s="278">
        <f t="shared" si="0"/>
        <v>0</v>
      </c>
      <c r="K116" s="274" t="s">
        <v>81</v>
      </c>
      <c r="L116" s="279"/>
      <c r="M116" s="280" t="s">
        <v>81</v>
      </c>
      <c r="N116" s="281" t="s">
        <v>53</v>
      </c>
      <c r="O116" s="44"/>
      <c r="P116" s="217">
        <f t="shared" si="1"/>
        <v>0</v>
      </c>
      <c r="Q116" s="217">
        <v>2E-3</v>
      </c>
      <c r="R116" s="217">
        <f t="shared" si="2"/>
        <v>0.2</v>
      </c>
      <c r="S116" s="217">
        <v>0</v>
      </c>
      <c r="T116" s="218">
        <f t="shared" si="3"/>
        <v>0</v>
      </c>
      <c r="AR116" s="25" t="s">
        <v>340</v>
      </c>
      <c r="AT116" s="25" t="s">
        <v>519</v>
      </c>
      <c r="AU116" s="25" t="s">
        <v>92</v>
      </c>
      <c r="AY116" s="25" t="s">
        <v>250</v>
      </c>
      <c r="BE116" s="219">
        <f t="shared" si="4"/>
        <v>0</v>
      </c>
      <c r="BF116" s="219">
        <f t="shared" si="5"/>
        <v>0</v>
      </c>
      <c r="BG116" s="219">
        <f t="shared" si="6"/>
        <v>0</v>
      </c>
      <c r="BH116" s="219">
        <f t="shared" si="7"/>
        <v>0</v>
      </c>
      <c r="BI116" s="219">
        <f t="shared" si="8"/>
        <v>0</v>
      </c>
      <c r="BJ116" s="25" t="s">
        <v>45</v>
      </c>
      <c r="BK116" s="219">
        <f t="shared" si="9"/>
        <v>0</v>
      </c>
      <c r="BL116" s="25" t="s">
        <v>128</v>
      </c>
      <c r="BM116" s="25" t="s">
        <v>1987</v>
      </c>
    </row>
    <row r="117" spans="2:65" s="1" customFormat="1" ht="22.5" customHeight="1">
      <c r="B117" s="43"/>
      <c r="C117" s="272" t="s">
        <v>426</v>
      </c>
      <c r="D117" s="272" t="s">
        <v>519</v>
      </c>
      <c r="E117" s="273" t="s">
        <v>1988</v>
      </c>
      <c r="F117" s="274" t="s">
        <v>1989</v>
      </c>
      <c r="G117" s="275" t="s">
        <v>1831</v>
      </c>
      <c r="H117" s="276">
        <v>100</v>
      </c>
      <c r="I117" s="277"/>
      <c r="J117" s="278">
        <f t="shared" si="0"/>
        <v>0</v>
      </c>
      <c r="K117" s="274" t="s">
        <v>81</v>
      </c>
      <c r="L117" s="279"/>
      <c r="M117" s="280" t="s">
        <v>81</v>
      </c>
      <c r="N117" s="281" t="s">
        <v>53</v>
      </c>
      <c r="O117" s="44"/>
      <c r="P117" s="217">
        <f t="shared" si="1"/>
        <v>0</v>
      </c>
      <c r="Q117" s="217">
        <v>2E-3</v>
      </c>
      <c r="R117" s="217">
        <f t="shared" si="2"/>
        <v>0.2</v>
      </c>
      <c r="S117" s="217">
        <v>0</v>
      </c>
      <c r="T117" s="218">
        <f t="shared" si="3"/>
        <v>0</v>
      </c>
      <c r="AR117" s="25" t="s">
        <v>340</v>
      </c>
      <c r="AT117" s="25" t="s">
        <v>519</v>
      </c>
      <c r="AU117" s="25" t="s">
        <v>92</v>
      </c>
      <c r="AY117" s="25" t="s">
        <v>250</v>
      </c>
      <c r="BE117" s="219">
        <f t="shared" si="4"/>
        <v>0</v>
      </c>
      <c r="BF117" s="219">
        <f t="shared" si="5"/>
        <v>0</v>
      </c>
      <c r="BG117" s="219">
        <f t="shared" si="6"/>
        <v>0</v>
      </c>
      <c r="BH117" s="219">
        <f t="shared" si="7"/>
        <v>0</v>
      </c>
      <c r="BI117" s="219">
        <f t="shared" si="8"/>
        <v>0</v>
      </c>
      <c r="BJ117" s="25" t="s">
        <v>45</v>
      </c>
      <c r="BK117" s="219">
        <f t="shared" si="9"/>
        <v>0</v>
      </c>
      <c r="BL117" s="25" t="s">
        <v>128</v>
      </c>
      <c r="BM117" s="25" t="s">
        <v>1990</v>
      </c>
    </row>
    <row r="118" spans="2:65" s="1" customFormat="1" ht="22.5" customHeight="1">
      <c r="B118" s="43"/>
      <c r="C118" s="272" t="s">
        <v>9</v>
      </c>
      <c r="D118" s="272" t="s">
        <v>519</v>
      </c>
      <c r="E118" s="273" t="s">
        <v>1991</v>
      </c>
      <c r="F118" s="274" t="s">
        <v>1992</v>
      </c>
      <c r="G118" s="275" t="s">
        <v>1831</v>
      </c>
      <c r="H118" s="276">
        <v>100</v>
      </c>
      <c r="I118" s="277"/>
      <c r="J118" s="278">
        <f t="shared" si="0"/>
        <v>0</v>
      </c>
      <c r="K118" s="274" t="s">
        <v>81</v>
      </c>
      <c r="L118" s="279"/>
      <c r="M118" s="280" t="s">
        <v>81</v>
      </c>
      <c r="N118" s="281" t="s">
        <v>53</v>
      </c>
      <c r="O118" s="44"/>
      <c r="P118" s="217">
        <f t="shared" si="1"/>
        <v>0</v>
      </c>
      <c r="Q118" s="217">
        <v>2E-3</v>
      </c>
      <c r="R118" s="217">
        <f t="shared" si="2"/>
        <v>0.2</v>
      </c>
      <c r="S118" s="217">
        <v>0</v>
      </c>
      <c r="T118" s="218">
        <f t="shared" si="3"/>
        <v>0</v>
      </c>
      <c r="AR118" s="25" t="s">
        <v>340</v>
      </c>
      <c r="AT118" s="25" t="s">
        <v>519</v>
      </c>
      <c r="AU118" s="25" t="s">
        <v>92</v>
      </c>
      <c r="AY118" s="25" t="s">
        <v>250</v>
      </c>
      <c r="BE118" s="219">
        <f t="shared" si="4"/>
        <v>0</v>
      </c>
      <c r="BF118" s="219">
        <f t="shared" si="5"/>
        <v>0</v>
      </c>
      <c r="BG118" s="219">
        <f t="shared" si="6"/>
        <v>0</v>
      </c>
      <c r="BH118" s="219">
        <f t="shared" si="7"/>
        <v>0</v>
      </c>
      <c r="BI118" s="219">
        <f t="shared" si="8"/>
        <v>0</v>
      </c>
      <c r="BJ118" s="25" t="s">
        <v>45</v>
      </c>
      <c r="BK118" s="219">
        <f t="shared" si="9"/>
        <v>0</v>
      </c>
      <c r="BL118" s="25" t="s">
        <v>128</v>
      </c>
      <c r="BM118" s="25" t="s">
        <v>1993</v>
      </c>
    </row>
    <row r="119" spans="2:65" s="1" customFormat="1" ht="22.5" customHeight="1">
      <c r="B119" s="43"/>
      <c r="C119" s="272" t="s">
        <v>436</v>
      </c>
      <c r="D119" s="272" t="s">
        <v>519</v>
      </c>
      <c r="E119" s="273" t="s">
        <v>1994</v>
      </c>
      <c r="F119" s="274" t="s">
        <v>1995</v>
      </c>
      <c r="G119" s="275" t="s">
        <v>1831</v>
      </c>
      <c r="H119" s="276">
        <v>100</v>
      </c>
      <c r="I119" s="277"/>
      <c r="J119" s="278">
        <f t="shared" si="0"/>
        <v>0</v>
      </c>
      <c r="K119" s="274" t="s">
        <v>81</v>
      </c>
      <c r="L119" s="279"/>
      <c r="M119" s="280" t="s">
        <v>81</v>
      </c>
      <c r="N119" s="281" t="s">
        <v>53</v>
      </c>
      <c r="O119" s="44"/>
      <c r="P119" s="217">
        <f t="shared" si="1"/>
        <v>0</v>
      </c>
      <c r="Q119" s="217">
        <v>2E-3</v>
      </c>
      <c r="R119" s="217">
        <f t="shared" si="2"/>
        <v>0.2</v>
      </c>
      <c r="S119" s="217">
        <v>0</v>
      </c>
      <c r="T119" s="218">
        <f t="shared" si="3"/>
        <v>0</v>
      </c>
      <c r="AR119" s="25" t="s">
        <v>340</v>
      </c>
      <c r="AT119" s="25" t="s">
        <v>519</v>
      </c>
      <c r="AU119" s="25" t="s">
        <v>92</v>
      </c>
      <c r="AY119" s="25" t="s">
        <v>250</v>
      </c>
      <c r="BE119" s="219">
        <f t="shared" si="4"/>
        <v>0</v>
      </c>
      <c r="BF119" s="219">
        <f t="shared" si="5"/>
        <v>0</v>
      </c>
      <c r="BG119" s="219">
        <f t="shared" si="6"/>
        <v>0</v>
      </c>
      <c r="BH119" s="219">
        <f t="shared" si="7"/>
        <v>0</v>
      </c>
      <c r="BI119" s="219">
        <f t="shared" si="8"/>
        <v>0</v>
      </c>
      <c r="BJ119" s="25" t="s">
        <v>45</v>
      </c>
      <c r="BK119" s="219">
        <f t="shared" si="9"/>
        <v>0</v>
      </c>
      <c r="BL119" s="25" t="s">
        <v>128</v>
      </c>
      <c r="BM119" s="25" t="s">
        <v>1996</v>
      </c>
    </row>
    <row r="120" spans="2:65" s="1" customFormat="1" ht="22.5" customHeight="1">
      <c r="B120" s="43"/>
      <c r="C120" s="272" t="s">
        <v>445</v>
      </c>
      <c r="D120" s="272" t="s">
        <v>519</v>
      </c>
      <c r="E120" s="273" t="s">
        <v>1997</v>
      </c>
      <c r="F120" s="274" t="s">
        <v>1998</v>
      </c>
      <c r="G120" s="275" t="s">
        <v>1831</v>
      </c>
      <c r="H120" s="276">
        <v>100</v>
      </c>
      <c r="I120" s="277"/>
      <c r="J120" s="278">
        <f t="shared" si="0"/>
        <v>0</v>
      </c>
      <c r="K120" s="274" t="s">
        <v>81</v>
      </c>
      <c r="L120" s="279"/>
      <c r="M120" s="280" t="s">
        <v>81</v>
      </c>
      <c r="N120" s="281" t="s">
        <v>53</v>
      </c>
      <c r="O120" s="44"/>
      <c r="P120" s="217">
        <f t="shared" si="1"/>
        <v>0</v>
      </c>
      <c r="Q120" s="217">
        <v>2E-3</v>
      </c>
      <c r="R120" s="217">
        <f t="shared" si="2"/>
        <v>0.2</v>
      </c>
      <c r="S120" s="217">
        <v>0</v>
      </c>
      <c r="T120" s="218">
        <f t="shared" si="3"/>
        <v>0</v>
      </c>
      <c r="AR120" s="25" t="s">
        <v>340</v>
      </c>
      <c r="AT120" s="25" t="s">
        <v>519</v>
      </c>
      <c r="AU120" s="25" t="s">
        <v>92</v>
      </c>
      <c r="AY120" s="25" t="s">
        <v>250</v>
      </c>
      <c r="BE120" s="219">
        <f t="shared" si="4"/>
        <v>0</v>
      </c>
      <c r="BF120" s="219">
        <f t="shared" si="5"/>
        <v>0</v>
      </c>
      <c r="BG120" s="219">
        <f t="shared" si="6"/>
        <v>0</v>
      </c>
      <c r="BH120" s="219">
        <f t="shared" si="7"/>
        <v>0</v>
      </c>
      <c r="BI120" s="219">
        <f t="shared" si="8"/>
        <v>0</v>
      </c>
      <c r="BJ120" s="25" t="s">
        <v>45</v>
      </c>
      <c r="BK120" s="219">
        <f t="shared" si="9"/>
        <v>0</v>
      </c>
      <c r="BL120" s="25" t="s">
        <v>128</v>
      </c>
      <c r="BM120" s="25" t="s">
        <v>1999</v>
      </c>
    </row>
    <row r="121" spans="2:65" s="1" customFormat="1" ht="22.5" customHeight="1">
      <c r="B121" s="43"/>
      <c r="C121" s="208" t="s">
        <v>453</v>
      </c>
      <c r="D121" s="208" t="s">
        <v>252</v>
      </c>
      <c r="E121" s="209" t="s">
        <v>2000</v>
      </c>
      <c r="F121" s="210" t="s">
        <v>2001</v>
      </c>
      <c r="G121" s="211" t="s">
        <v>255</v>
      </c>
      <c r="H121" s="212">
        <v>1612</v>
      </c>
      <c r="I121" s="213"/>
      <c r="J121" s="214">
        <f t="shared" si="0"/>
        <v>0</v>
      </c>
      <c r="K121" s="210" t="s">
        <v>277</v>
      </c>
      <c r="L121" s="63"/>
      <c r="M121" s="215" t="s">
        <v>81</v>
      </c>
      <c r="N121" s="216" t="s">
        <v>53</v>
      </c>
      <c r="O121" s="44"/>
      <c r="P121" s="217">
        <f t="shared" si="1"/>
        <v>0</v>
      </c>
      <c r="Q121" s="217">
        <v>0</v>
      </c>
      <c r="R121" s="217">
        <f t="shared" si="2"/>
        <v>0</v>
      </c>
      <c r="S121" s="217">
        <v>0</v>
      </c>
      <c r="T121" s="218">
        <f t="shared" si="3"/>
        <v>0</v>
      </c>
      <c r="AR121" s="25" t="s">
        <v>128</v>
      </c>
      <c r="AT121" s="25" t="s">
        <v>252</v>
      </c>
      <c r="AU121" s="25" t="s">
        <v>92</v>
      </c>
      <c r="AY121" s="25" t="s">
        <v>250</v>
      </c>
      <c r="BE121" s="219">
        <f t="shared" si="4"/>
        <v>0</v>
      </c>
      <c r="BF121" s="219">
        <f t="shared" si="5"/>
        <v>0</v>
      </c>
      <c r="BG121" s="219">
        <f t="shared" si="6"/>
        <v>0</v>
      </c>
      <c r="BH121" s="219">
        <f t="shared" si="7"/>
        <v>0</v>
      </c>
      <c r="BI121" s="219">
        <f t="shared" si="8"/>
        <v>0</v>
      </c>
      <c r="BJ121" s="25" t="s">
        <v>45</v>
      </c>
      <c r="BK121" s="219">
        <f t="shared" si="9"/>
        <v>0</v>
      </c>
      <c r="BL121" s="25" t="s">
        <v>128</v>
      </c>
      <c r="BM121" s="25" t="s">
        <v>2002</v>
      </c>
    </row>
    <row r="122" spans="2:65" s="1" customFormat="1" ht="22.5" customHeight="1">
      <c r="B122" s="43"/>
      <c r="C122" s="272" t="s">
        <v>460</v>
      </c>
      <c r="D122" s="272" t="s">
        <v>519</v>
      </c>
      <c r="E122" s="273" t="s">
        <v>2003</v>
      </c>
      <c r="F122" s="274" t="s">
        <v>2004</v>
      </c>
      <c r="G122" s="275" t="s">
        <v>276</v>
      </c>
      <c r="H122" s="276">
        <v>166.036</v>
      </c>
      <c r="I122" s="277"/>
      <c r="J122" s="278">
        <f t="shared" si="0"/>
        <v>0</v>
      </c>
      <c r="K122" s="274" t="s">
        <v>277</v>
      </c>
      <c r="L122" s="279"/>
      <c r="M122" s="280" t="s">
        <v>81</v>
      </c>
      <c r="N122" s="281" t="s">
        <v>53</v>
      </c>
      <c r="O122" s="44"/>
      <c r="P122" s="217">
        <f t="shared" si="1"/>
        <v>0</v>
      </c>
      <c r="Q122" s="217">
        <v>0.2</v>
      </c>
      <c r="R122" s="217">
        <f t="shared" si="2"/>
        <v>33.2072</v>
      </c>
      <c r="S122" s="217">
        <v>0</v>
      </c>
      <c r="T122" s="218">
        <f t="shared" si="3"/>
        <v>0</v>
      </c>
      <c r="AR122" s="25" t="s">
        <v>340</v>
      </c>
      <c r="AT122" s="25" t="s">
        <v>519</v>
      </c>
      <c r="AU122" s="25" t="s">
        <v>92</v>
      </c>
      <c r="AY122" s="25" t="s">
        <v>250</v>
      </c>
      <c r="BE122" s="219">
        <f t="shared" si="4"/>
        <v>0</v>
      </c>
      <c r="BF122" s="219">
        <f t="shared" si="5"/>
        <v>0</v>
      </c>
      <c r="BG122" s="219">
        <f t="shared" si="6"/>
        <v>0</v>
      </c>
      <c r="BH122" s="219">
        <f t="shared" si="7"/>
        <v>0</v>
      </c>
      <c r="BI122" s="219">
        <f t="shared" si="8"/>
        <v>0</v>
      </c>
      <c r="BJ122" s="25" t="s">
        <v>45</v>
      </c>
      <c r="BK122" s="219">
        <f t="shared" si="9"/>
        <v>0</v>
      </c>
      <c r="BL122" s="25" t="s">
        <v>128</v>
      </c>
      <c r="BM122" s="25" t="s">
        <v>2005</v>
      </c>
    </row>
    <row r="123" spans="2:65" s="13" customFormat="1">
      <c r="B123" s="232"/>
      <c r="C123" s="233"/>
      <c r="D123" s="256" t="s">
        <v>257</v>
      </c>
      <c r="E123" s="233"/>
      <c r="F123" s="270" t="s">
        <v>2026</v>
      </c>
      <c r="G123" s="233"/>
      <c r="H123" s="271">
        <v>166.036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257</v>
      </c>
      <c r="AU123" s="242" t="s">
        <v>92</v>
      </c>
      <c r="AV123" s="13" t="s">
        <v>92</v>
      </c>
      <c r="AW123" s="13" t="s">
        <v>6</v>
      </c>
      <c r="AX123" s="13" t="s">
        <v>45</v>
      </c>
      <c r="AY123" s="242" t="s">
        <v>250</v>
      </c>
    </row>
    <row r="124" spans="2:65" s="1" customFormat="1" ht="22.5" customHeight="1">
      <c r="B124" s="43"/>
      <c r="C124" s="208" t="s">
        <v>469</v>
      </c>
      <c r="D124" s="208" t="s">
        <v>252</v>
      </c>
      <c r="E124" s="209" t="s">
        <v>2007</v>
      </c>
      <c r="F124" s="210" t="s">
        <v>2008</v>
      </c>
      <c r="G124" s="211" t="s">
        <v>276</v>
      </c>
      <c r="H124" s="212">
        <v>80.599999999999994</v>
      </c>
      <c r="I124" s="213"/>
      <c r="J124" s="214">
        <f>ROUND(I124*H124,2)</f>
        <v>0</v>
      </c>
      <c r="K124" s="210" t="s">
        <v>277</v>
      </c>
      <c r="L124" s="63"/>
      <c r="M124" s="215" t="s">
        <v>81</v>
      </c>
      <c r="N124" s="216" t="s">
        <v>53</v>
      </c>
      <c r="O124" s="44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AR124" s="25" t="s">
        <v>128</v>
      </c>
      <c r="AT124" s="25" t="s">
        <v>252</v>
      </c>
      <c r="AU124" s="25" t="s">
        <v>92</v>
      </c>
      <c r="AY124" s="25" t="s">
        <v>250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5" t="s">
        <v>45</v>
      </c>
      <c r="BK124" s="219">
        <f>ROUND(I124*H124,2)</f>
        <v>0</v>
      </c>
      <c r="BL124" s="25" t="s">
        <v>128</v>
      </c>
      <c r="BM124" s="25" t="s">
        <v>2009</v>
      </c>
    </row>
    <row r="125" spans="2:65" s="1" customFormat="1" ht="22.5" customHeight="1">
      <c r="B125" s="43"/>
      <c r="C125" s="208" t="s">
        <v>477</v>
      </c>
      <c r="D125" s="208" t="s">
        <v>252</v>
      </c>
      <c r="E125" s="209" t="s">
        <v>2010</v>
      </c>
      <c r="F125" s="210" t="s">
        <v>2011</v>
      </c>
      <c r="G125" s="211" t="s">
        <v>276</v>
      </c>
      <c r="H125" s="212">
        <v>80.599999999999994</v>
      </c>
      <c r="I125" s="213"/>
      <c r="J125" s="214">
        <f>ROUND(I125*H125,2)</f>
        <v>0</v>
      </c>
      <c r="K125" s="210" t="s">
        <v>81</v>
      </c>
      <c r="L125" s="63"/>
      <c r="M125" s="215" t="s">
        <v>81</v>
      </c>
      <c r="N125" s="216" t="s">
        <v>53</v>
      </c>
      <c r="O125" s="44"/>
      <c r="P125" s="217">
        <f>O125*H125</f>
        <v>0</v>
      </c>
      <c r="Q125" s="217">
        <v>0</v>
      </c>
      <c r="R125" s="217">
        <f>Q125*H125</f>
        <v>0</v>
      </c>
      <c r="S125" s="217">
        <v>0</v>
      </c>
      <c r="T125" s="218">
        <f>S125*H125</f>
        <v>0</v>
      </c>
      <c r="AR125" s="25" t="s">
        <v>128</v>
      </c>
      <c r="AT125" s="25" t="s">
        <v>252</v>
      </c>
      <c r="AU125" s="25" t="s">
        <v>92</v>
      </c>
      <c r="AY125" s="25" t="s">
        <v>250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5" t="s">
        <v>45</v>
      </c>
      <c r="BK125" s="219">
        <f>ROUND(I125*H125,2)</f>
        <v>0</v>
      </c>
      <c r="BL125" s="25" t="s">
        <v>128</v>
      </c>
      <c r="BM125" s="25" t="s">
        <v>2012</v>
      </c>
    </row>
    <row r="126" spans="2:65" s="1" customFormat="1" ht="22.5" customHeight="1">
      <c r="B126" s="43"/>
      <c r="C126" s="208" t="s">
        <v>483</v>
      </c>
      <c r="D126" s="208" t="s">
        <v>252</v>
      </c>
      <c r="E126" s="209" t="s">
        <v>2013</v>
      </c>
      <c r="F126" s="210" t="s">
        <v>2014</v>
      </c>
      <c r="G126" s="211" t="s">
        <v>634</v>
      </c>
      <c r="H126" s="212">
        <v>1.6E-2</v>
      </c>
      <c r="I126" s="213"/>
      <c r="J126" s="214">
        <f>ROUND(I126*H126,2)</f>
        <v>0</v>
      </c>
      <c r="K126" s="210" t="s">
        <v>277</v>
      </c>
      <c r="L126" s="63"/>
      <c r="M126" s="215" t="s">
        <v>81</v>
      </c>
      <c r="N126" s="216" t="s">
        <v>53</v>
      </c>
      <c r="O126" s="44"/>
      <c r="P126" s="217">
        <f>O126*H126</f>
        <v>0</v>
      </c>
      <c r="Q126" s="217">
        <v>0</v>
      </c>
      <c r="R126" s="217">
        <f>Q126*H126</f>
        <v>0</v>
      </c>
      <c r="S126" s="217">
        <v>0</v>
      </c>
      <c r="T126" s="218">
        <f>S126*H126</f>
        <v>0</v>
      </c>
      <c r="AR126" s="25" t="s">
        <v>128</v>
      </c>
      <c r="AT126" s="25" t="s">
        <v>252</v>
      </c>
      <c r="AU126" s="25" t="s">
        <v>92</v>
      </c>
      <c r="AY126" s="25" t="s">
        <v>250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5" t="s">
        <v>45</v>
      </c>
      <c r="BK126" s="219">
        <f>ROUND(I126*H126,2)</f>
        <v>0</v>
      </c>
      <c r="BL126" s="25" t="s">
        <v>128</v>
      </c>
      <c r="BM126" s="25" t="s">
        <v>2015</v>
      </c>
    </row>
    <row r="127" spans="2:65" s="1" customFormat="1" ht="22.5" customHeight="1">
      <c r="B127" s="43"/>
      <c r="C127" s="272" t="s">
        <v>492</v>
      </c>
      <c r="D127" s="272" t="s">
        <v>519</v>
      </c>
      <c r="E127" s="273" t="s">
        <v>2016</v>
      </c>
      <c r="F127" s="274" t="s">
        <v>2017</v>
      </c>
      <c r="G127" s="275" t="s">
        <v>522</v>
      </c>
      <c r="H127" s="276">
        <v>16.32</v>
      </c>
      <c r="I127" s="277"/>
      <c r="J127" s="278">
        <f>ROUND(I127*H127,2)</f>
        <v>0</v>
      </c>
      <c r="K127" s="274" t="s">
        <v>81</v>
      </c>
      <c r="L127" s="279"/>
      <c r="M127" s="280" t="s">
        <v>81</v>
      </c>
      <c r="N127" s="281" t="s">
        <v>53</v>
      </c>
      <c r="O127" s="44"/>
      <c r="P127" s="217">
        <f>O127*H127</f>
        <v>0</v>
      </c>
      <c r="Q127" s="217">
        <v>1E-3</v>
      </c>
      <c r="R127" s="217">
        <f>Q127*H127</f>
        <v>1.6320000000000001E-2</v>
      </c>
      <c r="S127" s="217">
        <v>0</v>
      </c>
      <c r="T127" s="218">
        <f>S127*H127</f>
        <v>0</v>
      </c>
      <c r="AR127" s="25" t="s">
        <v>340</v>
      </c>
      <c r="AT127" s="25" t="s">
        <v>519</v>
      </c>
      <c r="AU127" s="25" t="s">
        <v>92</v>
      </c>
      <c r="AY127" s="25" t="s">
        <v>250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5" t="s">
        <v>45</v>
      </c>
      <c r="BK127" s="219">
        <f>ROUND(I127*H127,2)</f>
        <v>0</v>
      </c>
      <c r="BL127" s="25" t="s">
        <v>128</v>
      </c>
      <c r="BM127" s="25" t="s">
        <v>2018</v>
      </c>
    </row>
    <row r="128" spans="2:65" s="13" customFormat="1">
      <c r="B128" s="232"/>
      <c r="C128" s="233"/>
      <c r="D128" s="222" t="s">
        <v>257</v>
      </c>
      <c r="E128" s="233"/>
      <c r="F128" s="235" t="s">
        <v>2027</v>
      </c>
      <c r="G128" s="233"/>
      <c r="H128" s="236">
        <v>16.32</v>
      </c>
      <c r="I128" s="237"/>
      <c r="J128" s="233"/>
      <c r="K128" s="233"/>
      <c r="L128" s="238"/>
      <c r="M128" s="239"/>
      <c r="N128" s="240"/>
      <c r="O128" s="240"/>
      <c r="P128" s="240"/>
      <c r="Q128" s="240"/>
      <c r="R128" s="240"/>
      <c r="S128" s="240"/>
      <c r="T128" s="241"/>
      <c r="AT128" s="242" t="s">
        <v>257</v>
      </c>
      <c r="AU128" s="242" t="s">
        <v>92</v>
      </c>
      <c r="AV128" s="13" t="s">
        <v>92</v>
      </c>
      <c r="AW128" s="13" t="s">
        <v>6</v>
      </c>
      <c r="AX128" s="13" t="s">
        <v>45</v>
      </c>
      <c r="AY128" s="242" t="s">
        <v>250</v>
      </c>
    </row>
    <row r="129" spans="2:65" s="11" customFormat="1" ht="29.85" customHeight="1">
      <c r="B129" s="191"/>
      <c r="C129" s="192"/>
      <c r="D129" s="205" t="s">
        <v>82</v>
      </c>
      <c r="E129" s="206" t="s">
        <v>898</v>
      </c>
      <c r="F129" s="206" t="s">
        <v>899</v>
      </c>
      <c r="G129" s="192"/>
      <c r="H129" s="192"/>
      <c r="I129" s="195"/>
      <c r="J129" s="207">
        <f>BK129</f>
        <v>0</v>
      </c>
      <c r="K129" s="192"/>
      <c r="L129" s="197"/>
      <c r="M129" s="198"/>
      <c r="N129" s="199"/>
      <c r="O129" s="199"/>
      <c r="P129" s="200">
        <f>P130</f>
        <v>0</v>
      </c>
      <c r="Q129" s="199"/>
      <c r="R129" s="200">
        <f>R130</f>
        <v>0</v>
      </c>
      <c r="S129" s="199"/>
      <c r="T129" s="201">
        <f>T130</f>
        <v>0</v>
      </c>
      <c r="AR129" s="202" t="s">
        <v>45</v>
      </c>
      <c r="AT129" s="203" t="s">
        <v>82</v>
      </c>
      <c r="AU129" s="203" t="s">
        <v>45</v>
      </c>
      <c r="AY129" s="202" t="s">
        <v>250</v>
      </c>
      <c r="BK129" s="204">
        <f>BK130</f>
        <v>0</v>
      </c>
    </row>
    <row r="130" spans="2:65" s="1" customFormat="1" ht="22.5" customHeight="1">
      <c r="B130" s="43"/>
      <c r="C130" s="208" t="s">
        <v>498</v>
      </c>
      <c r="D130" s="208" t="s">
        <v>252</v>
      </c>
      <c r="E130" s="209" t="s">
        <v>2020</v>
      </c>
      <c r="F130" s="210" t="s">
        <v>2021</v>
      </c>
      <c r="G130" s="211" t="s">
        <v>634</v>
      </c>
      <c r="H130" s="212">
        <v>36.481999999999999</v>
      </c>
      <c r="I130" s="213"/>
      <c r="J130" s="214">
        <f>ROUND(I130*H130,2)</f>
        <v>0</v>
      </c>
      <c r="K130" s="210" t="s">
        <v>277</v>
      </c>
      <c r="L130" s="63"/>
      <c r="M130" s="215" t="s">
        <v>81</v>
      </c>
      <c r="N130" s="285" t="s">
        <v>53</v>
      </c>
      <c r="O130" s="286"/>
      <c r="P130" s="287">
        <f>O130*H130</f>
        <v>0</v>
      </c>
      <c r="Q130" s="287">
        <v>0</v>
      </c>
      <c r="R130" s="287">
        <f>Q130*H130</f>
        <v>0</v>
      </c>
      <c r="S130" s="287">
        <v>0</v>
      </c>
      <c r="T130" s="288">
        <f>S130*H130</f>
        <v>0</v>
      </c>
      <c r="AR130" s="25" t="s">
        <v>128</v>
      </c>
      <c r="AT130" s="25" t="s">
        <v>252</v>
      </c>
      <c r="AU130" s="25" t="s">
        <v>92</v>
      </c>
      <c r="AY130" s="25" t="s">
        <v>250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5" t="s">
        <v>45</v>
      </c>
      <c r="BK130" s="219">
        <f>ROUND(I130*H130,2)</f>
        <v>0</v>
      </c>
      <c r="BL130" s="25" t="s">
        <v>128</v>
      </c>
      <c r="BM130" s="25" t="s">
        <v>2022</v>
      </c>
    </row>
    <row r="131" spans="2:65" s="1" customFormat="1" ht="6.95" customHeight="1">
      <c r="B131" s="58"/>
      <c r="C131" s="59"/>
      <c r="D131" s="59"/>
      <c r="E131" s="59"/>
      <c r="F131" s="59"/>
      <c r="G131" s="59"/>
      <c r="H131" s="59"/>
      <c r="I131" s="152"/>
      <c r="J131" s="59"/>
      <c r="K131" s="59"/>
      <c r="L131" s="63"/>
    </row>
  </sheetData>
  <sheetProtection password="CC35" sheet="1" objects="1" scenarios="1" formatCells="0" formatColumns="0" formatRows="0" sort="0" autoFilter="0"/>
  <autoFilter ref="C90:K130"/>
  <mergeCells count="15">
    <mergeCell ref="E81:H81"/>
    <mergeCell ref="E79:H79"/>
    <mergeCell ref="E83:H83"/>
    <mergeCell ref="G1:H1"/>
    <mergeCell ref="L2:V2"/>
    <mergeCell ref="E49:H49"/>
    <mergeCell ref="E53:H53"/>
    <mergeCell ref="E51:H51"/>
    <mergeCell ref="E55:H55"/>
    <mergeCell ref="E77:H77"/>
    <mergeCell ref="E7:H7"/>
    <mergeCell ref="E11:H11"/>
    <mergeCell ref="E9:H9"/>
    <mergeCell ref="E13:H13"/>
    <mergeCell ref="E28:H28"/>
  </mergeCells>
  <hyperlinks>
    <hyperlink ref="F1:G1" location="C2" display="1) Krycí list soupisu"/>
    <hyperlink ref="G1:H1" location="C62" display="2) Rekapitulace"/>
    <hyperlink ref="J1" location="C9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40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2" customWidth="1"/>
    <col min="10" max="10" width="23.5" customWidth="1"/>
    <col min="11" max="11" width="15.5" customWidth="1"/>
    <col min="19" max="19" width="8.1640625" customWidth="1"/>
    <col min="20" max="20" width="29.6640625" customWidth="1"/>
    <col min="21" max="21" width="16.33203125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3"/>
      <c r="C1" s="123"/>
      <c r="D1" s="124" t="s">
        <v>1</v>
      </c>
      <c r="E1" s="123"/>
      <c r="F1" s="125" t="s">
        <v>161</v>
      </c>
      <c r="G1" s="420" t="s">
        <v>162</v>
      </c>
      <c r="H1" s="420"/>
      <c r="I1" s="126"/>
      <c r="J1" s="125" t="s">
        <v>163</v>
      </c>
      <c r="K1" s="124" t="s">
        <v>164</v>
      </c>
      <c r="L1" s="125" t="s">
        <v>165</v>
      </c>
      <c r="M1" s="125"/>
      <c r="N1" s="125"/>
      <c r="O1" s="125"/>
      <c r="P1" s="125"/>
      <c r="Q1" s="125"/>
      <c r="R1" s="125"/>
      <c r="S1" s="125"/>
      <c r="T1" s="125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AT2" s="25" t="s">
        <v>138</v>
      </c>
    </row>
    <row r="3" spans="1:70" ht="6.95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92</v>
      </c>
    </row>
    <row r="4" spans="1:70" ht="36.950000000000003" customHeight="1">
      <c r="B4" s="29"/>
      <c r="C4" s="30"/>
      <c r="D4" s="31" t="s">
        <v>170</v>
      </c>
      <c r="E4" s="30"/>
      <c r="F4" s="30"/>
      <c r="G4" s="30"/>
      <c r="H4" s="30"/>
      <c r="I4" s="129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 spans="1:70" ht="15">
      <c r="B6" s="29"/>
      <c r="C6" s="30"/>
      <c r="D6" s="38" t="s">
        <v>18</v>
      </c>
      <c r="E6" s="30"/>
      <c r="F6" s="30"/>
      <c r="G6" s="30"/>
      <c r="H6" s="30"/>
      <c r="I6" s="129"/>
      <c r="J6" s="30"/>
      <c r="K6" s="32"/>
    </row>
    <row r="7" spans="1:70" ht="22.5" customHeight="1">
      <c r="B7" s="29"/>
      <c r="C7" s="30"/>
      <c r="D7" s="30"/>
      <c r="E7" s="421" t="str">
        <f>'Rekapitulace stavby'!K6</f>
        <v>STEZKA PRO CHODCE A CYKLISTY ŠUMVALD - LIBINA  ( dělené výdaje)</v>
      </c>
      <c r="F7" s="422"/>
      <c r="G7" s="422"/>
      <c r="H7" s="422"/>
      <c r="I7" s="129"/>
      <c r="J7" s="30"/>
      <c r="K7" s="32"/>
    </row>
    <row r="8" spans="1:70" ht="15">
      <c r="B8" s="29"/>
      <c r="C8" s="30"/>
      <c r="D8" s="38" t="s">
        <v>179</v>
      </c>
      <c r="E8" s="30"/>
      <c r="F8" s="30"/>
      <c r="G8" s="30"/>
      <c r="H8" s="30"/>
      <c r="I8" s="129"/>
      <c r="J8" s="30"/>
      <c r="K8" s="32"/>
    </row>
    <row r="9" spans="1:70" s="1" customFormat="1" ht="22.5" customHeight="1">
      <c r="B9" s="43"/>
      <c r="C9" s="44"/>
      <c r="D9" s="44"/>
      <c r="E9" s="421" t="s">
        <v>182</v>
      </c>
      <c r="F9" s="423"/>
      <c r="G9" s="423"/>
      <c r="H9" s="423"/>
      <c r="I9" s="130"/>
      <c r="J9" s="44"/>
      <c r="K9" s="47"/>
    </row>
    <row r="10" spans="1:70" s="1" customFormat="1" ht="15">
      <c r="B10" s="43"/>
      <c r="C10" s="44"/>
      <c r="D10" s="38" t="s">
        <v>185</v>
      </c>
      <c r="E10" s="44"/>
      <c r="F10" s="44"/>
      <c r="G10" s="44"/>
      <c r="H10" s="44"/>
      <c r="I10" s="130"/>
      <c r="J10" s="44"/>
      <c r="K10" s="47"/>
    </row>
    <row r="11" spans="1:70" s="1" customFormat="1" ht="36.950000000000003" customHeight="1">
      <c r="B11" s="43"/>
      <c r="C11" s="44"/>
      <c r="D11" s="44"/>
      <c r="E11" s="424" t="s">
        <v>2028</v>
      </c>
      <c r="F11" s="423"/>
      <c r="G11" s="423"/>
      <c r="H11" s="423"/>
      <c r="I11" s="130"/>
      <c r="J11" s="44"/>
      <c r="K11" s="47"/>
    </row>
    <row r="12" spans="1:70" s="1" customFormat="1">
      <c r="B12" s="43"/>
      <c r="C12" s="44"/>
      <c r="D12" s="44"/>
      <c r="E12" s="44"/>
      <c r="F12" s="44"/>
      <c r="G12" s="44"/>
      <c r="H12" s="44"/>
      <c r="I12" s="130"/>
      <c r="J12" s="44"/>
      <c r="K12" s="47"/>
    </row>
    <row r="13" spans="1:70" s="1" customFormat="1" ht="14.45" customHeight="1">
      <c r="B13" s="43"/>
      <c r="C13" s="44"/>
      <c r="D13" s="38" t="s">
        <v>20</v>
      </c>
      <c r="E13" s="44"/>
      <c r="F13" s="36" t="s">
        <v>91</v>
      </c>
      <c r="G13" s="44"/>
      <c r="H13" s="44"/>
      <c r="I13" s="131" t="s">
        <v>22</v>
      </c>
      <c r="J13" s="36" t="s">
        <v>23</v>
      </c>
      <c r="K13" s="47"/>
    </row>
    <row r="14" spans="1:70" s="1" customFormat="1" ht="14.45" customHeight="1">
      <c r="B14" s="43"/>
      <c r="C14" s="44"/>
      <c r="D14" s="38" t="s">
        <v>24</v>
      </c>
      <c r="E14" s="44"/>
      <c r="F14" s="36" t="s">
        <v>25</v>
      </c>
      <c r="G14" s="44"/>
      <c r="H14" s="44"/>
      <c r="I14" s="131" t="s">
        <v>26</v>
      </c>
      <c r="J14" s="132" t="str">
        <f>'Rekapitulace stavby'!AN8</f>
        <v>7. 7. 2017</v>
      </c>
      <c r="K14" s="47"/>
    </row>
    <row r="15" spans="1:70" s="1" customFormat="1" ht="21.75" customHeight="1">
      <c r="B15" s="43"/>
      <c r="C15" s="44"/>
      <c r="D15" s="35" t="s">
        <v>28</v>
      </c>
      <c r="E15" s="44"/>
      <c r="F15" s="40" t="s">
        <v>29</v>
      </c>
      <c r="G15" s="44"/>
      <c r="H15" s="44"/>
      <c r="I15" s="133" t="s">
        <v>30</v>
      </c>
      <c r="J15" s="40" t="s">
        <v>31</v>
      </c>
      <c r="K15" s="47"/>
    </row>
    <row r="16" spans="1:70" s="1" customFormat="1" ht="14.45" customHeight="1">
      <c r="B16" s="43"/>
      <c r="C16" s="44"/>
      <c r="D16" s="38" t="s">
        <v>32</v>
      </c>
      <c r="E16" s="44"/>
      <c r="F16" s="44"/>
      <c r="G16" s="44"/>
      <c r="H16" s="44"/>
      <c r="I16" s="131" t="s">
        <v>33</v>
      </c>
      <c r="J16" s="36" t="s">
        <v>34</v>
      </c>
      <c r="K16" s="47"/>
    </row>
    <row r="17" spans="2:11" s="1" customFormat="1" ht="18" customHeight="1">
      <c r="B17" s="43"/>
      <c r="C17" s="44"/>
      <c r="D17" s="44"/>
      <c r="E17" s="36" t="s">
        <v>35</v>
      </c>
      <c r="F17" s="44"/>
      <c r="G17" s="44"/>
      <c r="H17" s="44"/>
      <c r="I17" s="131" t="s">
        <v>36</v>
      </c>
      <c r="J17" s="36" t="s">
        <v>81</v>
      </c>
      <c r="K17" s="47"/>
    </row>
    <row r="18" spans="2:11" s="1" customFormat="1" ht="6.95" customHeight="1">
      <c r="B18" s="43"/>
      <c r="C18" s="44"/>
      <c r="D18" s="44"/>
      <c r="E18" s="44"/>
      <c r="F18" s="44"/>
      <c r="G18" s="44"/>
      <c r="H18" s="44"/>
      <c r="I18" s="130"/>
      <c r="J18" s="44"/>
      <c r="K18" s="47"/>
    </row>
    <row r="19" spans="2:11" s="1" customFormat="1" ht="14.45" customHeight="1">
      <c r="B19" s="43"/>
      <c r="C19" s="44"/>
      <c r="D19" s="38" t="s">
        <v>38</v>
      </c>
      <c r="E19" s="44"/>
      <c r="F19" s="44"/>
      <c r="G19" s="44"/>
      <c r="H19" s="44"/>
      <c r="I19" s="131" t="s">
        <v>33</v>
      </c>
      <c r="J19" s="36" t="str">
        <f>IF('Rekapitulace stavby'!AN13="Vyplň údaj","",IF('Rekapitulace stavby'!AN13="","",'Rekapitulace stavby'!AN13))</f>
        <v/>
      </c>
      <c r="K19" s="47"/>
    </row>
    <row r="20" spans="2:11" s="1" customFormat="1" ht="18" customHeight="1">
      <c r="B20" s="43"/>
      <c r="C20" s="44"/>
      <c r="D20" s="44"/>
      <c r="E20" s="36" t="str">
        <f>IF('Rekapitulace stavby'!E14="Vyplň údaj","",IF('Rekapitulace stavby'!E14="","",'Rekapitulace stavby'!E14))</f>
        <v/>
      </c>
      <c r="F20" s="44"/>
      <c r="G20" s="44"/>
      <c r="H20" s="44"/>
      <c r="I20" s="131" t="s">
        <v>36</v>
      </c>
      <c r="J20" s="36" t="str">
        <f>IF('Rekapitulace stavby'!AN14="Vyplň údaj","",IF('Rekapitulace stavby'!AN14="","",'Rekapitulace stavby'!AN14))</f>
        <v/>
      </c>
      <c r="K20" s="47"/>
    </row>
    <row r="21" spans="2:11" s="1" customFormat="1" ht="6.95" customHeight="1">
      <c r="B21" s="43"/>
      <c r="C21" s="44"/>
      <c r="D21" s="44"/>
      <c r="E21" s="44"/>
      <c r="F21" s="44"/>
      <c r="G21" s="44"/>
      <c r="H21" s="44"/>
      <c r="I21" s="130"/>
      <c r="J21" s="44"/>
      <c r="K21" s="47"/>
    </row>
    <row r="22" spans="2:11" s="1" customFormat="1" ht="14.45" customHeight="1">
      <c r="B22" s="43"/>
      <c r="C22" s="44"/>
      <c r="D22" s="38" t="s">
        <v>40</v>
      </c>
      <c r="E22" s="44"/>
      <c r="F22" s="44"/>
      <c r="G22" s="44"/>
      <c r="H22" s="44"/>
      <c r="I22" s="131" t="s">
        <v>33</v>
      </c>
      <c r="J22" s="36" t="s">
        <v>41</v>
      </c>
      <c r="K22" s="47"/>
    </row>
    <row r="23" spans="2:11" s="1" customFormat="1" ht="18" customHeight="1">
      <c r="B23" s="43"/>
      <c r="C23" s="44"/>
      <c r="D23" s="44"/>
      <c r="E23" s="36" t="s">
        <v>42</v>
      </c>
      <c r="F23" s="44"/>
      <c r="G23" s="44"/>
      <c r="H23" s="44"/>
      <c r="I23" s="131" t="s">
        <v>36</v>
      </c>
      <c r="J23" s="36" t="s">
        <v>43</v>
      </c>
      <c r="K23" s="47"/>
    </row>
    <row r="24" spans="2:11" s="1" customFormat="1" ht="6.95" customHeight="1">
      <c r="B24" s="43"/>
      <c r="C24" s="44"/>
      <c r="D24" s="44"/>
      <c r="E24" s="44"/>
      <c r="F24" s="44"/>
      <c r="G24" s="44"/>
      <c r="H24" s="44"/>
      <c r="I24" s="130"/>
      <c r="J24" s="44"/>
      <c r="K24" s="47"/>
    </row>
    <row r="25" spans="2:11" s="1" customFormat="1" ht="14.45" customHeight="1">
      <c r="B25" s="43"/>
      <c r="C25" s="44"/>
      <c r="D25" s="38" t="s">
        <v>46</v>
      </c>
      <c r="E25" s="44"/>
      <c r="F25" s="44"/>
      <c r="G25" s="44"/>
      <c r="H25" s="44"/>
      <c r="I25" s="130"/>
      <c r="J25" s="44"/>
      <c r="K25" s="47"/>
    </row>
    <row r="26" spans="2:11" s="7" customFormat="1" ht="22.5" customHeight="1">
      <c r="B26" s="134"/>
      <c r="C26" s="135"/>
      <c r="D26" s="135"/>
      <c r="E26" s="380" t="s">
        <v>81</v>
      </c>
      <c r="F26" s="380"/>
      <c r="G26" s="380"/>
      <c r="H26" s="380"/>
      <c r="I26" s="136"/>
      <c r="J26" s="135"/>
      <c r="K26" s="137"/>
    </row>
    <row r="27" spans="2:11" s="1" customFormat="1" ht="6.95" customHeight="1">
      <c r="B27" s="43"/>
      <c r="C27" s="44"/>
      <c r="D27" s="44"/>
      <c r="E27" s="44"/>
      <c r="F27" s="44"/>
      <c r="G27" s="44"/>
      <c r="H27" s="44"/>
      <c r="I27" s="130"/>
      <c r="J27" s="44"/>
      <c r="K27" s="47"/>
    </row>
    <row r="28" spans="2:11" s="1" customFormat="1" ht="6.95" customHeight="1">
      <c r="B28" s="43"/>
      <c r="C28" s="44"/>
      <c r="D28" s="87"/>
      <c r="E28" s="87"/>
      <c r="F28" s="87"/>
      <c r="G28" s="87"/>
      <c r="H28" s="87"/>
      <c r="I28" s="138"/>
      <c r="J28" s="87"/>
      <c r="K28" s="139"/>
    </row>
    <row r="29" spans="2:11" s="1" customFormat="1" ht="25.35" customHeight="1">
      <c r="B29" s="43"/>
      <c r="C29" s="44"/>
      <c r="D29" s="140" t="s">
        <v>48</v>
      </c>
      <c r="E29" s="44"/>
      <c r="F29" s="44"/>
      <c r="G29" s="44"/>
      <c r="H29" s="44"/>
      <c r="I29" s="130"/>
      <c r="J29" s="141">
        <f>ROUND(J87,0)</f>
        <v>0</v>
      </c>
      <c r="K29" s="47"/>
    </row>
    <row r="30" spans="2:11" s="1" customFormat="1" ht="6.95" customHeight="1">
      <c r="B30" s="43"/>
      <c r="C30" s="44"/>
      <c r="D30" s="87"/>
      <c r="E30" s="87"/>
      <c r="F30" s="87"/>
      <c r="G30" s="87"/>
      <c r="H30" s="87"/>
      <c r="I30" s="138"/>
      <c r="J30" s="87"/>
      <c r="K30" s="139"/>
    </row>
    <row r="31" spans="2:11" s="1" customFormat="1" ht="14.45" customHeight="1">
      <c r="B31" s="43"/>
      <c r="C31" s="44"/>
      <c r="D31" s="44"/>
      <c r="E31" s="44"/>
      <c r="F31" s="48" t="s">
        <v>50</v>
      </c>
      <c r="G31" s="44"/>
      <c r="H31" s="44"/>
      <c r="I31" s="142" t="s">
        <v>49</v>
      </c>
      <c r="J31" s="48" t="s">
        <v>51</v>
      </c>
      <c r="K31" s="47"/>
    </row>
    <row r="32" spans="2:11" s="1" customFormat="1" ht="14.45" customHeight="1">
      <c r="B32" s="43"/>
      <c r="C32" s="44"/>
      <c r="D32" s="51" t="s">
        <v>52</v>
      </c>
      <c r="E32" s="51" t="s">
        <v>53</v>
      </c>
      <c r="F32" s="143">
        <f>ROUND(SUM(BE87:BE139), 0)</f>
        <v>0</v>
      </c>
      <c r="G32" s="44"/>
      <c r="H32" s="44"/>
      <c r="I32" s="144">
        <v>0.21</v>
      </c>
      <c r="J32" s="143">
        <f>ROUND(ROUND((SUM(BE87:BE139)), 0)*I32, 0)</f>
        <v>0</v>
      </c>
      <c r="K32" s="47"/>
    </row>
    <row r="33" spans="2:11" s="1" customFormat="1" ht="14.45" customHeight="1">
      <c r="B33" s="43"/>
      <c r="C33" s="44"/>
      <c r="D33" s="44"/>
      <c r="E33" s="51" t="s">
        <v>54</v>
      </c>
      <c r="F33" s="143">
        <f>ROUND(SUM(BF87:BF139), 0)</f>
        <v>0</v>
      </c>
      <c r="G33" s="44"/>
      <c r="H33" s="44"/>
      <c r="I33" s="144">
        <v>0.15</v>
      </c>
      <c r="J33" s="143">
        <f>ROUND(ROUND((SUM(BF87:BF139)), 0)*I33, 0)</f>
        <v>0</v>
      </c>
      <c r="K33" s="47"/>
    </row>
    <row r="34" spans="2:11" s="1" customFormat="1" ht="14.45" hidden="1" customHeight="1">
      <c r="B34" s="43"/>
      <c r="C34" s="44"/>
      <c r="D34" s="44"/>
      <c r="E34" s="51" t="s">
        <v>55</v>
      </c>
      <c r="F34" s="143">
        <f>ROUND(SUM(BG87:BG139), 0)</f>
        <v>0</v>
      </c>
      <c r="G34" s="44"/>
      <c r="H34" s="44"/>
      <c r="I34" s="144">
        <v>0.21</v>
      </c>
      <c r="J34" s="143">
        <v>0</v>
      </c>
      <c r="K34" s="47"/>
    </row>
    <row r="35" spans="2:11" s="1" customFormat="1" ht="14.45" hidden="1" customHeight="1">
      <c r="B35" s="43"/>
      <c r="C35" s="44"/>
      <c r="D35" s="44"/>
      <c r="E35" s="51" t="s">
        <v>56</v>
      </c>
      <c r="F35" s="143">
        <f>ROUND(SUM(BH87:BH139), 0)</f>
        <v>0</v>
      </c>
      <c r="G35" s="44"/>
      <c r="H35" s="44"/>
      <c r="I35" s="144">
        <v>0.15</v>
      </c>
      <c r="J35" s="143">
        <v>0</v>
      </c>
      <c r="K35" s="47"/>
    </row>
    <row r="36" spans="2:11" s="1" customFormat="1" ht="14.45" hidden="1" customHeight="1">
      <c r="B36" s="43"/>
      <c r="C36" s="44"/>
      <c r="D36" s="44"/>
      <c r="E36" s="51" t="s">
        <v>57</v>
      </c>
      <c r="F36" s="143">
        <f>ROUND(SUM(BI87:BI139), 0)</f>
        <v>0</v>
      </c>
      <c r="G36" s="44"/>
      <c r="H36" s="44"/>
      <c r="I36" s="144">
        <v>0</v>
      </c>
      <c r="J36" s="143">
        <v>0</v>
      </c>
      <c r="K36" s="47"/>
    </row>
    <row r="37" spans="2:11" s="1" customFormat="1" ht="6.95" customHeight="1">
      <c r="B37" s="43"/>
      <c r="C37" s="44"/>
      <c r="D37" s="44"/>
      <c r="E37" s="44"/>
      <c r="F37" s="44"/>
      <c r="G37" s="44"/>
      <c r="H37" s="44"/>
      <c r="I37" s="130"/>
      <c r="J37" s="44"/>
      <c r="K37" s="47"/>
    </row>
    <row r="38" spans="2:11" s="1" customFormat="1" ht="25.35" customHeight="1">
      <c r="B38" s="43"/>
      <c r="C38" s="145"/>
      <c r="D38" s="146" t="s">
        <v>58</v>
      </c>
      <c r="E38" s="81"/>
      <c r="F38" s="81"/>
      <c r="G38" s="147" t="s">
        <v>59</v>
      </c>
      <c r="H38" s="148" t="s">
        <v>60</v>
      </c>
      <c r="I38" s="149"/>
      <c r="J38" s="150">
        <f>SUM(J29:J36)</f>
        <v>0</v>
      </c>
      <c r="K38" s="151"/>
    </row>
    <row r="39" spans="2:11" s="1" customFormat="1" ht="14.45" customHeight="1">
      <c r="B39" s="58"/>
      <c r="C39" s="59"/>
      <c r="D39" s="59"/>
      <c r="E39" s="59"/>
      <c r="F39" s="59"/>
      <c r="G39" s="59"/>
      <c r="H39" s="59"/>
      <c r="I39" s="152"/>
      <c r="J39" s="59"/>
      <c r="K39" s="60"/>
    </row>
    <row r="43" spans="2:11" s="1" customFormat="1" ht="6.95" customHeight="1">
      <c r="B43" s="153"/>
      <c r="C43" s="154"/>
      <c r="D43" s="154"/>
      <c r="E43" s="154"/>
      <c r="F43" s="154"/>
      <c r="G43" s="154"/>
      <c r="H43" s="154"/>
      <c r="I43" s="155"/>
      <c r="J43" s="154"/>
      <c r="K43" s="156"/>
    </row>
    <row r="44" spans="2:11" s="1" customFormat="1" ht="36.950000000000003" customHeight="1">
      <c r="B44" s="43"/>
      <c r="C44" s="31" t="s">
        <v>220</v>
      </c>
      <c r="D44" s="44"/>
      <c r="E44" s="44"/>
      <c r="F44" s="44"/>
      <c r="G44" s="44"/>
      <c r="H44" s="44"/>
      <c r="I44" s="130"/>
      <c r="J44" s="44"/>
      <c r="K44" s="47"/>
    </row>
    <row r="45" spans="2:11" s="1" customFormat="1" ht="6.95" customHeight="1">
      <c r="B45" s="43"/>
      <c r="C45" s="44"/>
      <c r="D45" s="44"/>
      <c r="E45" s="44"/>
      <c r="F45" s="44"/>
      <c r="G45" s="44"/>
      <c r="H45" s="44"/>
      <c r="I45" s="130"/>
      <c r="J45" s="44"/>
      <c r="K45" s="47"/>
    </row>
    <row r="46" spans="2:11" s="1" customFormat="1" ht="14.45" customHeight="1">
      <c r="B46" s="43"/>
      <c r="C46" s="38" t="s">
        <v>18</v>
      </c>
      <c r="D46" s="44"/>
      <c r="E46" s="44"/>
      <c r="F46" s="44"/>
      <c r="G46" s="44"/>
      <c r="H46" s="44"/>
      <c r="I46" s="130"/>
      <c r="J46" s="44"/>
      <c r="K46" s="47"/>
    </row>
    <row r="47" spans="2:11" s="1" customFormat="1" ht="22.5" customHeight="1">
      <c r="B47" s="43"/>
      <c r="C47" s="44"/>
      <c r="D47" s="44"/>
      <c r="E47" s="421" t="str">
        <f>E7</f>
        <v>STEZKA PRO CHODCE A CYKLISTY ŠUMVALD - LIBINA  ( dělené výdaje)</v>
      </c>
      <c r="F47" s="422"/>
      <c r="G47" s="422"/>
      <c r="H47" s="422"/>
      <c r="I47" s="130"/>
      <c r="J47" s="44"/>
      <c r="K47" s="47"/>
    </row>
    <row r="48" spans="2:11" ht="15">
      <c r="B48" s="29"/>
      <c r="C48" s="38" t="s">
        <v>179</v>
      </c>
      <c r="D48" s="30"/>
      <c r="E48" s="30"/>
      <c r="F48" s="30"/>
      <c r="G48" s="30"/>
      <c r="H48" s="30"/>
      <c r="I48" s="129"/>
      <c r="J48" s="30"/>
      <c r="K48" s="32"/>
    </row>
    <row r="49" spans="2:47" s="1" customFormat="1" ht="22.5" customHeight="1">
      <c r="B49" s="43"/>
      <c r="C49" s="44"/>
      <c r="D49" s="44"/>
      <c r="E49" s="421" t="s">
        <v>182</v>
      </c>
      <c r="F49" s="423"/>
      <c r="G49" s="423"/>
      <c r="H49" s="423"/>
      <c r="I49" s="130"/>
      <c r="J49" s="44"/>
      <c r="K49" s="47"/>
    </row>
    <row r="50" spans="2:47" s="1" customFormat="1" ht="14.45" customHeight="1">
      <c r="B50" s="43"/>
      <c r="C50" s="38" t="s">
        <v>185</v>
      </c>
      <c r="D50" s="44"/>
      <c r="E50" s="44"/>
      <c r="F50" s="44"/>
      <c r="G50" s="44"/>
      <c r="H50" s="44"/>
      <c r="I50" s="130"/>
      <c r="J50" s="44"/>
      <c r="K50" s="47"/>
    </row>
    <row r="51" spans="2:47" s="1" customFormat="1" ht="23.25" customHeight="1">
      <c r="B51" s="43"/>
      <c r="C51" s="44"/>
      <c r="D51" s="44"/>
      <c r="E51" s="424" t="str">
        <f>E11</f>
        <v>VON - VEDLEJŠÍ  A OSTATNÍ ROZPOČTOVÉ NÁKLADY  (ZVHA)</v>
      </c>
      <c r="F51" s="423"/>
      <c r="G51" s="423"/>
      <c r="H51" s="423"/>
      <c r="I51" s="130"/>
      <c r="J51" s="44"/>
      <c r="K51" s="47"/>
    </row>
    <row r="52" spans="2:47" s="1" customFormat="1" ht="6.95" customHeight="1">
      <c r="B52" s="43"/>
      <c r="C52" s="44"/>
      <c r="D52" s="44"/>
      <c r="E52" s="44"/>
      <c r="F52" s="44"/>
      <c r="G52" s="44"/>
      <c r="H52" s="44"/>
      <c r="I52" s="130"/>
      <c r="J52" s="44"/>
      <c r="K52" s="47"/>
    </row>
    <row r="53" spans="2:47" s="1" customFormat="1" ht="18" customHeight="1">
      <c r="B53" s="43"/>
      <c r="C53" s="38" t="s">
        <v>24</v>
      </c>
      <c r="D53" s="44"/>
      <c r="E53" s="44"/>
      <c r="F53" s="36" t="str">
        <f>F14</f>
        <v>ŠUMVALD - LIBINA</v>
      </c>
      <c r="G53" s="44"/>
      <c r="H53" s="44"/>
      <c r="I53" s="131" t="s">
        <v>26</v>
      </c>
      <c r="J53" s="132" t="str">
        <f>IF(J14="","",J14)</f>
        <v>7. 7. 2017</v>
      </c>
      <c r="K53" s="47"/>
    </row>
    <row r="54" spans="2:47" s="1" customFormat="1" ht="6.95" customHeight="1">
      <c r="B54" s="43"/>
      <c r="C54" s="44"/>
      <c r="D54" s="44"/>
      <c r="E54" s="44"/>
      <c r="F54" s="44"/>
      <c r="G54" s="44"/>
      <c r="H54" s="44"/>
      <c r="I54" s="130"/>
      <c r="J54" s="44"/>
      <c r="K54" s="47"/>
    </row>
    <row r="55" spans="2:47" s="1" customFormat="1" ht="15">
      <c r="B55" s="43"/>
      <c r="C55" s="38" t="s">
        <v>32</v>
      </c>
      <c r="D55" s="44"/>
      <c r="E55" s="44"/>
      <c r="F55" s="36" t="str">
        <f>E17</f>
        <v>Obec Šumvald, Obec Libina</v>
      </c>
      <c r="G55" s="44"/>
      <c r="H55" s="44"/>
      <c r="I55" s="131" t="s">
        <v>40</v>
      </c>
      <c r="J55" s="36" t="str">
        <f>E23</f>
        <v xml:space="preserve">EPROJEKT s.r.o., PŘEROV  </v>
      </c>
      <c r="K55" s="47"/>
    </row>
    <row r="56" spans="2:47" s="1" customFormat="1" ht="14.45" customHeight="1">
      <c r="B56" s="43"/>
      <c r="C56" s="38" t="s">
        <v>38</v>
      </c>
      <c r="D56" s="44"/>
      <c r="E56" s="44"/>
      <c r="F56" s="36" t="str">
        <f>IF(E20="","",E20)</f>
        <v/>
      </c>
      <c r="G56" s="44"/>
      <c r="H56" s="44"/>
      <c r="I56" s="130"/>
      <c r="J56" s="44"/>
      <c r="K56" s="47"/>
    </row>
    <row r="57" spans="2:47" s="1" customFormat="1" ht="10.35" customHeight="1">
      <c r="B57" s="43"/>
      <c r="C57" s="44"/>
      <c r="D57" s="44"/>
      <c r="E57" s="44"/>
      <c r="F57" s="44"/>
      <c r="G57" s="44"/>
      <c r="H57" s="44"/>
      <c r="I57" s="130"/>
      <c r="J57" s="44"/>
      <c r="K57" s="47"/>
    </row>
    <row r="58" spans="2:47" s="1" customFormat="1" ht="29.25" customHeight="1">
      <c r="B58" s="43"/>
      <c r="C58" s="157" t="s">
        <v>221</v>
      </c>
      <c r="D58" s="145"/>
      <c r="E58" s="145"/>
      <c r="F58" s="145"/>
      <c r="G58" s="145"/>
      <c r="H58" s="145"/>
      <c r="I58" s="158"/>
      <c r="J58" s="159" t="s">
        <v>222</v>
      </c>
      <c r="K58" s="160"/>
    </row>
    <row r="59" spans="2:47" s="1" customFormat="1" ht="10.35" customHeight="1">
      <c r="B59" s="43"/>
      <c r="C59" s="44"/>
      <c r="D59" s="44"/>
      <c r="E59" s="44"/>
      <c r="F59" s="44"/>
      <c r="G59" s="44"/>
      <c r="H59" s="44"/>
      <c r="I59" s="130"/>
      <c r="J59" s="44"/>
      <c r="K59" s="47"/>
    </row>
    <row r="60" spans="2:47" s="1" customFormat="1" ht="29.25" customHeight="1">
      <c r="B60" s="43"/>
      <c r="C60" s="161" t="s">
        <v>223</v>
      </c>
      <c r="D60" s="44"/>
      <c r="E60" s="44"/>
      <c r="F60" s="44"/>
      <c r="G60" s="44"/>
      <c r="H60" s="44"/>
      <c r="I60" s="130"/>
      <c r="J60" s="141">
        <f>J87</f>
        <v>0</v>
      </c>
      <c r="K60" s="47"/>
      <c r="AU60" s="25" t="s">
        <v>224</v>
      </c>
    </row>
    <row r="61" spans="2:47" s="8" customFormat="1" ht="24.95" customHeight="1">
      <c r="B61" s="162"/>
      <c r="C61" s="163"/>
      <c r="D61" s="164" t="s">
        <v>2029</v>
      </c>
      <c r="E61" s="165"/>
      <c r="F61" s="165"/>
      <c r="G61" s="165"/>
      <c r="H61" s="165"/>
      <c r="I61" s="166"/>
      <c r="J61" s="167">
        <f>J88</f>
        <v>0</v>
      </c>
      <c r="K61" s="168"/>
    </row>
    <row r="62" spans="2:47" s="9" customFormat="1" ht="19.899999999999999" customHeight="1">
      <c r="B62" s="169"/>
      <c r="C62" s="170"/>
      <c r="D62" s="171" t="s">
        <v>2030</v>
      </c>
      <c r="E62" s="172"/>
      <c r="F62" s="172"/>
      <c r="G62" s="172"/>
      <c r="H62" s="172"/>
      <c r="I62" s="173"/>
      <c r="J62" s="174">
        <f>J89</f>
        <v>0</v>
      </c>
      <c r="K62" s="175"/>
    </row>
    <row r="63" spans="2:47" s="9" customFormat="1" ht="19.899999999999999" customHeight="1">
      <c r="B63" s="169"/>
      <c r="C63" s="170"/>
      <c r="D63" s="171" t="s">
        <v>2031</v>
      </c>
      <c r="E63" s="172"/>
      <c r="F63" s="172"/>
      <c r="G63" s="172"/>
      <c r="H63" s="172"/>
      <c r="I63" s="173"/>
      <c r="J63" s="174">
        <f>J112</f>
        <v>0</v>
      </c>
      <c r="K63" s="175"/>
    </row>
    <row r="64" spans="2:47" s="9" customFormat="1" ht="19.899999999999999" customHeight="1">
      <c r="B64" s="169"/>
      <c r="C64" s="170"/>
      <c r="D64" s="171" t="s">
        <v>2032</v>
      </c>
      <c r="E64" s="172"/>
      <c r="F64" s="172"/>
      <c r="G64" s="172"/>
      <c r="H64" s="172"/>
      <c r="I64" s="173"/>
      <c r="J64" s="174">
        <f>J118</f>
        <v>0</v>
      </c>
      <c r="K64" s="175"/>
    </row>
    <row r="65" spans="2:12" s="9" customFormat="1" ht="19.899999999999999" customHeight="1">
      <c r="B65" s="169"/>
      <c r="C65" s="170"/>
      <c r="D65" s="171" t="s">
        <v>2033</v>
      </c>
      <c r="E65" s="172"/>
      <c r="F65" s="172"/>
      <c r="G65" s="172"/>
      <c r="H65" s="172"/>
      <c r="I65" s="173"/>
      <c r="J65" s="174">
        <f>J123</f>
        <v>0</v>
      </c>
      <c r="K65" s="175"/>
    </row>
    <row r="66" spans="2:12" s="1" customFormat="1" ht="21.75" customHeight="1">
      <c r="B66" s="43"/>
      <c r="C66" s="44"/>
      <c r="D66" s="44"/>
      <c r="E66" s="44"/>
      <c r="F66" s="44"/>
      <c r="G66" s="44"/>
      <c r="H66" s="44"/>
      <c r="I66" s="130"/>
      <c r="J66" s="44"/>
      <c r="K66" s="47"/>
    </row>
    <row r="67" spans="2:12" s="1" customFormat="1" ht="6.95" customHeight="1">
      <c r="B67" s="58"/>
      <c r="C67" s="59"/>
      <c r="D67" s="59"/>
      <c r="E67" s="59"/>
      <c r="F67" s="59"/>
      <c r="G67" s="59"/>
      <c r="H67" s="59"/>
      <c r="I67" s="152"/>
      <c r="J67" s="59"/>
      <c r="K67" s="60"/>
    </row>
    <row r="71" spans="2:12" s="1" customFormat="1" ht="6.95" customHeight="1">
      <c r="B71" s="61"/>
      <c r="C71" s="62"/>
      <c r="D71" s="62"/>
      <c r="E71" s="62"/>
      <c r="F71" s="62"/>
      <c r="G71" s="62"/>
      <c r="H71" s="62"/>
      <c r="I71" s="155"/>
      <c r="J71" s="62"/>
      <c r="K71" s="62"/>
      <c r="L71" s="63"/>
    </row>
    <row r="72" spans="2:12" s="1" customFormat="1" ht="36.950000000000003" customHeight="1">
      <c r="B72" s="43"/>
      <c r="C72" s="64" t="s">
        <v>234</v>
      </c>
      <c r="D72" s="65"/>
      <c r="E72" s="65"/>
      <c r="F72" s="65"/>
      <c r="G72" s="65"/>
      <c r="H72" s="65"/>
      <c r="I72" s="176"/>
      <c r="J72" s="65"/>
      <c r="K72" s="65"/>
      <c r="L72" s="63"/>
    </row>
    <row r="73" spans="2:12" s="1" customFormat="1" ht="6.95" customHeight="1">
      <c r="B73" s="43"/>
      <c r="C73" s="65"/>
      <c r="D73" s="65"/>
      <c r="E73" s="65"/>
      <c r="F73" s="65"/>
      <c r="G73" s="65"/>
      <c r="H73" s="65"/>
      <c r="I73" s="176"/>
      <c r="J73" s="65"/>
      <c r="K73" s="65"/>
      <c r="L73" s="63"/>
    </row>
    <row r="74" spans="2:12" s="1" customFormat="1" ht="14.45" customHeight="1">
      <c r="B74" s="43"/>
      <c r="C74" s="67" t="s">
        <v>18</v>
      </c>
      <c r="D74" s="65"/>
      <c r="E74" s="65"/>
      <c r="F74" s="65"/>
      <c r="G74" s="65"/>
      <c r="H74" s="65"/>
      <c r="I74" s="176"/>
      <c r="J74" s="65"/>
      <c r="K74" s="65"/>
      <c r="L74" s="63"/>
    </row>
    <row r="75" spans="2:12" s="1" customFormat="1" ht="22.5" customHeight="1">
      <c r="B75" s="43"/>
      <c r="C75" s="65"/>
      <c r="D75" s="65"/>
      <c r="E75" s="418" t="str">
        <f>E7</f>
        <v>STEZKA PRO CHODCE A CYKLISTY ŠUMVALD - LIBINA  ( dělené výdaje)</v>
      </c>
      <c r="F75" s="425"/>
      <c r="G75" s="425"/>
      <c r="H75" s="425"/>
      <c r="I75" s="176"/>
      <c r="J75" s="65"/>
      <c r="K75" s="65"/>
      <c r="L75" s="63"/>
    </row>
    <row r="76" spans="2:12" ht="15">
      <c r="B76" s="29"/>
      <c r="C76" s="67" t="s">
        <v>179</v>
      </c>
      <c r="D76" s="177"/>
      <c r="E76" s="177"/>
      <c r="F76" s="177"/>
      <c r="G76" s="177"/>
      <c r="H76" s="177"/>
      <c r="J76" s="177"/>
      <c r="K76" s="177"/>
      <c r="L76" s="178"/>
    </row>
    <row r="77" spans="2:12" s="1" customFormat="1" ht="22.5" customHeight="1">
      <c r="B77" s="43"/>
      <c r="C77" s="65"/>
      <c r="D77" s="65"/>
      <c r="E77" s="418" t="s">
        <v>182</v>
      </c>
      <c r="F77" s="417"/>
      <c r="G77" s="417"/>
      <c r="H77" s="417"/>
      <c r="I77" s="176"/>
      <c r="J77" s="65"/>
      <c r="K77" s="65"/>
      <c r="L77" s="63"/>
    </row>
    <row r="78" spans="2:12" s="1" customFormat="1" ht="14.45" customHeight="1">
      <c r="B78" s="43"/>
      <c r="C78" s="67" t="s">
        <v>185</v>
      </c>
      <c r="D78" s="65"/>
      <c r="E78" s="65"/>
      <c r="F78" s="65"/>
      <c r="G78" s="65"/>
      <c r="H78" s="65"/>
      <c r="I78" s="176"/>
      <c r="J78" s="65"/>
      <c r="K78" s="65"/>
      <c r="L78" s="63"/>
    </row>
    <row r="79" spans="2:12" s="1" customFormat="1" ht="23.25" customHeight="1">
      <c r="B79" s="43"/>
      <c r="C79" s="65"/>
      <c r="D79" s="65"/>
      <c r="E79" s="391" t="str">
        <f>E11</f>
        <v>VON - VEDLEJŠÍ  A OSTATNÍ ROZPOČTOVÉ NÁKLADY  (ZVHA)</v>
      </c>
      <c r="F79" s="417"/>
      <c r="G79" s="417"/>
      <c r="H79" s="417"/>
      <c r="I79" s="176"/>
      <c r="J79" s="65"/>
      <c r="K79" s="65"/>
      <c r="L79" s="63"/>
    </row>
    <row r="80" spans="2:12" s="1" customFormat="1" ht="6.95" customHeight="1">
      <c r="B80" s="43"/>
      <c r="C80" s="65"/>
      <c r="D80" s="65"/>
      <c r="E80" s="65"/>
      <c r="F80" s="65"/>
      <c r="G80" s="65"/>
      <c r="H80" s="65"/>
      <c r="I80" s="176"/>
      <c r="J80" s="65"/>
      <c r="K80" s="65"/>
      <c r="L80" s="63"/>
    </row>
    <row r="81" spans="2:65" s="1" customFormat="1" ht="18" customHeight="1">
      <c r="B81" s="43"/>
      <c r="C81" s="67" t="s">
        <v>24</v>
      </c>
      <c r="D81" s="65"/>
      <c r="E81" s="65"/>
      <c r="F81" s="179" t="str">
        <f>F14</f>
        <v>ŠUMVALD - LIBINA</v>
      </c>
      <c r="G81" s="65"/>
      <c r="H81" s="65"/>
      <c r="I81" s="180" t="s">
        <v>26</v>
      </c>
      <c r="J81" s="75" t="str">
        <f>IF(J14="","",J14)</f>
        <v>7. 7. 2017</v>
      </c>
      <c r="K81" s="65"/>
      <c r="L81" s="63"/>
    </row>
    <row r="82" spans="2:65" s="1" customFormat="1" ht="6.95" customHeight="1">
      <c r="B82" s="43"/>
      <c r="C82" s="65"/>
      <c r="D82" s="65"/>
      <c r="E82" s="65"/>
      <c r="F82" s="65"/>
      <c r="G82" s="65"/>
      <c r="H82" s="65"/>
      <c r="I82" s="176"/>
      <c r="J82" s="65"/>
      <c r="K82" s="65"/>
      <c r="L82" s="63"/>
    </row>
    <row r="83" spans="2:65" s="1" customFormat="1" ht="15">
      <c r="B83" s="43"/>
      <c r="C83" s="67" t="s">
        <v>32</v>
      </c>
      <c r="D83" s="65"/>
      <c r="E83" s="65"/>
      <c r="F83" s="179" t="str">
        <f>E17</f>
        <v>Obec Šumvald, Obec Libina</v>
      </c>
      <c r="G83" s="65"/>
      <c r="H83" s="65"/>
      <c r="I83" s="180" t="s">
        <v>40</v>
      </c>
      <c r="J83" s="179" t="str">
        <f>E23</f>
        <v xml:space="preserve">EPROJEKT s.r.o., PŘEROV  </v>
      </c>
      <c r="K83" s="65"/>
      <c r="L83" s="63"/>
    </row>
    <row r="84" spans="2:65" s="1" customFormat="1" ht="14.45" customHeight="1">
      <c r="B84" s="43"/>
      <c r="C84" s="67" t="s">
        <v>38</v>
      </c>
      <c r="D84" s="65"/>
      <c r="E84" s="65"/>
      <c r="F84" s="179" t="str">
        <f>IF(E20="","",E20)</f>
        <v/>
      </c>
      <c r="G84" s="65"/>
      <c r="H84" s="65"/>
      <c r="I84" s="176"/>
      <c r="J84" s="65"/>
      <c r="K84" s="65"/>
      <c r="L84" s="63"/>
    </row>
    <row r="85" spans="2:65" s="1" customFormat="1" ht="10.35" customHeight="1">
      <c r="B85" s="43"/>
      <c r="C85" s="65"/>
      <c r="D85" s="65"/>
      <c r="E85" s="65"/>
      <c r="F85" s="65"/>
      <c r="G85" s="65"/>
      <c r="H85" s="65"/>
      <c r="I85" s="176"/>
      <c r="J85" s="65"/>
      <c r="K85" s="65"/>
      <c r="L85" s="63"/>
    </row>
    <row r="86" spans="2:65" s="10" customFormat="1" ht="29.25" customHeight="1">
      <c r="B86" s="181"/>
      <c r="C86" s="182" t="s">
        <v>235</v>
      </c>
      <c r="D86" s="183" t="s">
        <v>67</v>
      </c>
      <c r="E86" s="183" t="s">
        <v>63</v>
      </c>
      <c r="F86" s="183" t="s">
        <v>236</v>
      </c>
      <c r="G86" s="183" t="s">
        <v>237</v>
      </c>
      <c r="H86" s="183" t="s">
        <v>238</v>
      </c>
      <c r="I86" s="184" t="s">
        <v>239</v>
      </c>
      <c r="J86" s="183" t="s">
        <v>222</v>
      </c>
      <c r="K86" s="185" t="s">
        <v>240</v>
      </c>
      <c r="L86" s="186"/>
      <c r="M86" s="83" t="s">
        <v>241</v>
      </c>
      <c r="N86" s="84" t="s">
        <v>52</v>
      </c>
      <c r="O86" s="84" t="s">
        <v>242</v>
      </c>
      <c r="P86" s="84" t="s">
        <v>243</v>
      </c>
      <c r="Q86" s="84" t="s">
        <v>244</v>
      </c>
      <c r="R86" s="84" t="s">
        <v>245</v>
      </c>
      <c r="S86" s="84" t="s">
        <v>246</v>
      </c>
      <c r="T86" s="85" t="s">
        <v>247</v>
      </c>
    </row>
    <row r="87" spans="2:65" s="1" customFormat="1" ht="29.25" customHeight="1">
      <c r="B87" s="43"/>
      <c r="C87" s="89" t="s">
        <v>223</v>
      </c>
      <c r="D87" s="65"/>
      <c r="E87" s="65"/>
      <c r="F87" s="65"/>
      <c r="G87" s="65"/>
      <c r="H87" s="65"/>
      <c r="I87" s="176"/>
      <c r="J87" s="187">
        <f>BK87</f>
        <v>0</v>
      </c>
      <c r="K87" s="65"/>
      <c r="L87" s="63"/>
      <c r="M87" s="86"/>
      <c r="N87" s="87"/>
      <c r="O87" s="87"/>
      <c r="P87" s="188">
        <f>P88</f>
        <v>0</v>
      </c>
      <c r="Q87" s="87"/>
      <c r="R87" s="188">
        <f>R88</f>
        <v>0</v>
      </c>
      <c r="S87" s="87"/>
      <c r="T87" s="189">
        <f>T88</f>
        <v>0</v>
      </c>
      <c r="AT87" s="25" t="s">
        <v>82</v>
      </c>
      <c r="AU87" s="25" t="s">
        <v>224</v>
      </c>
      <c r="BK87" s="190">
        <f>BK88</f>
        <v>0</v>
      </c>
    </row>
    <row r="88" spans="2:65" s="11" customFormat="1" ht="37.35" customHeight="1">
      <c r="B88" s="191"/>
      <c r="C88" s="192"/>
      <c r="D88" s="193" t="s">
        <v>82</v>
      </c>
      <c r="E88" s="194" t="s">
        <v>2034</v>
      </c>
      <c r="F88" s="194" t="s">
        <v>2035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P89+P112+P118+P123</f>
        <v>0</v>
      </c>
      <c r="Q88" s="199"/>
      <c r="R88" s="200">
        <f>R89+R112+R118+R123</f>
        <v>0</v>
      </c>
      <c r="S88" s="199"/>
      <c r="T88" s="201">
        <f>T89+T112+T118+T123</f>
        <v>0</v>
      </c>
      <c r="AR88" s="202" t="s">
        <v>304</v>
      </c>
      <c r="AT88" s="203" t="s">
        <v>82</v>
      </c>
      <c r="AU88" s="203" t="s">
        <v>83</v>
      </c>
      <c r="AY88" s="202" t="s">
        <v>250</v>
      </c>
      <c r="BK88" s="204">
        <f>BK89+BK112+BK118+BK123</f>
        <v>0</v>
      </c>
    </row>
    <row r="89" spans="2:65" s="11" customFormat="1" ht="19.899999999999999" customHeight="1">
      <c r="B89" s="191"/>
      <c r="C89" s="192"/>
      <c r="D89" s="205" t="s">
        <v>82</v>
      </c>
      <c r="E89" s="206" t="s">
        <v>2036</v>
      </c>
      <c r="F89" s="206" t="s">
        <v>2037</v>
      </c>
      <c r="G89" s="192"/>
      <c r="H89" s="192"/>
      <c r="I89" s="195"/>
      <c r="J89" s="207">
        <f>BK89</f>
        <v>0</v>
      </c>
      <c r="K89" s="192"/>
      <c r="L89" s="197"/>
      <c r="M89" s="198"/>
      <c r="N89" s="199"/>
      <c r="O89" s="199"/>
      <c r="P89" s="200">
        <f>SUM(P90:P111)</f>
        <v>0</v>
      </c>
      <c r="Q89" s="199"/>
      <c r="R89" s="200">
        <f>SUM(R90:R111)</f>
        <v>0</v>
      </c>
      <c r="S89" s="199"/>
      <c r="T89" s="201">
        <f>SUM(T90:T111)</f>
        <v>0</v>
      </c>
      <c r="AR89" s="202" t="s">
        <v>304</v>
      </c>
      <c r="AT89" s="203" t="s">
        <v>82</v>
      </c>
      <c r="AU89" s="203" t="s">
        <v>45</v>
      </c>
      <c r="AY89" s="202" t="s">
        <v>250</v>
      </c>
      <c r="BK89" s="204">
        <f>SUM(BK90:BK111)</f>
        <v>0</v>
      </c>
    </row>
    <row r="90" spans="2:65" s="1" customFormat="1" ht="22.5" customHeight="1">
      <c r="B90" s="43"/>
      <c r="C90" s="208" t="s">
        <v>45</v>
      </c>
      <c r="D90" s="208" t="s">
        <v>252</v>
      </c>
      <c r="E90" s="209" t="s">
        <v>2038</v>
      </c>
      <c r="F90" s="210" t="s">
        <v>2039</v>
      </c>
      <c r="G90" s="211" t="s">
        <v>2040</v>
      </c>
      <c r="H90" s="212">
        <v>1</v>
      </c>
      <c r="I90" s="213"/>
      <c r="J90" s="214">
        <f>ROUND(I90*H90,2)</f>
        <v>0</v>
      </c>
      <c r="K90" s="210" t="s">
        <v>277</v>
      </c>
      <c r="L90" s="63"/>
      <c r="M90" s="215" t="s">
        <v>81</v>
      </c>
      <c r="N90" s="216" t="s">
        <v>53</v>
      </c>
      <c r="O90" s="44"/>
      <c r="P90" s="217">
        <f>O90*H90</f>
        <v>0</v>
      </c>
      <c r="Q90" s="217">
        <v>0</v>
      </c>
      <c r="R90" s="217">
        <f>Q90*H90</f>
        <v>0</v>
      </c>
      <c r="S90" s="217">
        <v>0</v>
      </c>
      <c r="T90" s="218">
        <f>S90*H90</f>
        <v>0</v>
      </c>
      <c r="AR90" s="25" t="s">
        <v>2041</v>
      </c>
      <c r="AT90" s="25" t="s">
        <v>252</v>
      </c>
      <c r="AU90" s="25" t="s">
        <v>92</v>
      </c>
      <c r="AY90" s="25" t="s">
        <v>250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5" t="s">
        <v>45</v>
      </c>
      <c r="BK90" s="219">
        <f>ROUND(I90*H90,2)</f>
        <v>0</v>
      </c>
      <c r="BL90" s="25" t="s">
        <v>2041</v>
      </c>
      <c r="BM90" s="25" t="s">
        <v>2042</v>
      </c>
    </row>
    <row r="91" spans="2:65" s="12" customFormat="1">
      <c r="B91" s="220"/>
      <c r="C91" s="221"/>
      <c r="D91" s="222" t="s">
        <v>257</v>
      </c>
      <c r="E91" s="223" t="s">
        <v>81</v>
      </c>
      <c r="F91" s="224" t="s">
        <v>2043</v>
      </c>
      <c r="G91" s="221"/>
      <c r="H91" s="225" t="s">
        <v>81</v>
      </c>
      <c r="I91" s="226"/>
      <c r="J91" s="221"/>
      <c r="K91" s="221"/>
      <c r="L91" s="227"/>
      <c r="M91" s="228"/>
      <c r="N91" s="229"/>
      <c r="O91" s="229"/>
      <c r="P91" s="229"/>
      <c r="Q91" s="229"/>
      <c r="R91" s="229"/>
      <c r="S91" s="229"/>
      <c r="T91" s="230"/>
      <c r="AT91" s="231" t="s">
        <v>257</v>
      </c>
      <c r="AU91" s="231" t="s">
        <v>92</v>
      </c>
      <c r="AV91" s="12" t="s">
        <v>45</v>
      </c>
      <c r="AW91" s="12" t="s">
        <v>44</v>
      </c>
      <c r="AX91" s="12" t="s">
        <v>83</v>
      </c>
      <c r="AY91" s="231" t="s">
        <v>250</v>
      </c>
    </row>
    <row r="92" spans="2:65" s="12" customFormat="1">
      <c r="B92" s="220"/>
      <c r="C92" s="221"/>
      <c r="D92" s="222" t="s">
        <v>257</v>
      </c>
      <c r="E92" s="223" t="s">
        <v>81</v>
      </c>
      <c r="F92" s="224" t="s">
        <v>2044</v>
      </c>
      <c r="G92" s="221"/>
      <c r="H92" s="225" t="s">
        <v>81</v>
      </c>
      <c r="I92" s="226"/>
      <c r="J92" s="221"/>
      <c r="K92" s="221"/>
      <c r="L92" s="227"/>
      <c r="M92" s="228"/>
      <c r="N92" s="229"/>
      <c r="O92" s="229"/>
      <c r="P92" s="229"/>
      <c r="Q92" s="229"/>
      <c r="R92" s="229"/>
      <c r="S92" s="229"/>
      <c r="T92" s="230"/>
      <c r="AT92" s="231" t="s">
        <v>257</v>
      </c>
      <c r="AU92" s="231" t="s">
        <v>92</v>
      </c>
      <c r="AV92" s="12" t="s">
        <v>45</v>
      </c>
      <c r="AW92" s="12" t="s">
        <v>44</v>
      </c>
      <c r="AX92" s="12" t="s">
        <v>83</v>
      </c>
      <c r="AY92" s="231" t="s">
        <v>250</v>
      </c>
    </row>
    <row r="93" spans="2:65" s="12" customFormat="1">
      <c r="B93" s="220"/>
      <c r="C93" s="221"/>
      <c r="D93" s="222" t="s">
        <v>257</v>
      </c>
      <c r="E93" s="223" t="s">
        <v>81</v>
      </c>
      <c r="F93" s="224" t="s">
        <v>2045</v>
      </c>
      <c r="G93" s="221"/>
      <c r="H93" s="225" t="s">
        <v>81</v>
      </c>
      <c r="I93" s="226"/>
      <c r="J93" s="221"/>
      <c r="K93" s="221"/>
      <c r="L93" s="227"/>
      <c r="M93" s="228"/>
      <c r="N93" s="229"/>
      <c r="O93" s="229"/>
      <c r="P93" s="229"/>
      <c r="Q93" s="229"/>
      <c r="R93" s="229"/>
      <c r="S93" s="229"/>
      <c r="T93" s="230"/>
      <c r="AT93" s="231" t="s">
        <v>257</v>
      </c>
      <c r="AU93" s="231" t="s">
        <v>92</v>
      </c>
      <c r="AV93" s="12" t="s">
        <v>45</v>
      </c>
      <c r="AW93" s="12" t="s">
        <v>44</v>
      </c>
      <c r="AX93" s="12" t="s">
        <v>83</v>
      </c>
      <c r="AY93" s="231" t="s">
        <v>250</v>
      </c>
    </row>
    <row r="94" spans="2:65" s="12" customFormat="1">
      <c r="B94" s="220"/>
      <c r="C94" s="221"/>
      <c r="D94" s="222" t="s">
        <v>257</v>
      </c>
      <c r="E94" s="223" t="s">
        <v>81</v>
      </c>
      <c r="F94" s="224" t="s">
        <v>2046</v>
      </c>
      <c r="G94" s="221"/>
      <c r="H94" s="225" t="s">
        <v>81</v>
      </c>
      <c r="I94" s="226"/>
      <c r="J94" s="221"/>
      <c r="K94" s="221"/>
      <c r="L94" s="227"/>
      <c r="M94" s="228"/>
      <c r="N94" s="229"/>
      <c r="O94" s="229"/>
      <c r="P94" s="229"/>
      <c r="Q94" s="229"/>
      <c r="R94" s="229"/>
      <c r="S94" s="229"/>
      <c r="T94" s="230"/>
      <c r="AT94" s="231" t="s">
        <v>257</v>
      </c>
      <c r="AU94" s="231" t="s">
        <v>92</v>
      </c>
      <c r="AV94" s="12" t="s">
        <v>45</v>
      </c>
      <c r="AW94" s="12" t="s">
        <v>44</v>
      </c>
      <c r="AX94" s="12" t="s">
        <v>83</v>
      </c>
      <c r="AY94" s="231" t="s">
        <v>250</v>
      </c>
    </row>
    <row r="95" spans="2:65" s="12" customFormat="1">
      <c r="B95" s="220"/>
      <c r="C95" s="221"/>
      <c r="D95" s="222" t="s">
        <v>257</v>
      </c>
      <c r="E95" s="223" t="s">
        <v>81</v>
      </c>
      <c r="F95" s="224" t="s">
        <v>2047</v>
      </c>
      <c r="G95" s="221"/>
      <c r="H95" s="225" t="s">
        <v>81</v>
      </c>
      <c r="I95" s="226"/>
      <c r="J95" s="221"/>
      <c r="K95" s="221"/>
      <c r="L95" s="227"/>
      <c r="M95" s="228"/>
      <c r="N95" s="229"/>
      <c r="O95" s="229"/>
      <c r="P95" s="229"/>
      <c r="Q95" s="229"/>
      <c r="R95" s="229"/>
      <c r="S95" s="229"/>
      <c r="T95" s="230"/>
      <c r="AT95" s="231" t="s">
        <v>257</v>
      </c>
      <c r="AU95" s="231" t="s">
        <v>92</v>
      </c>
      <c r="AV95" s="12" t="s">
        <v>45</v>
      </c>
      <c r="AW95" s="12" t="s">
        <v>44</v>
      </c>
      <c r="AX95" s="12" t="s">
        <v>83</v>
      </c>
      <c r="AY95" s="231" t="s">
        <v>250</v>
      </c>
    </row>
    <row r="96" spans="2:65" s="12" customFormat="1">
      <c r="B96" s="220"/>
      <c r="C96" s="221"/>
      <c r="D96" s="222" t="s">
        <v>257</v>
      </c>
      <c r="E96" s="223" t="s">
        <v>81</v>
      </c>
      <c r="F96" s="224" t="s">
        <v>2048</v>
      </c>
      <c r="G96" s="221"/>
      <c r="H96" s="225" t="s">
        <v>81</v>
      </c>
      <c r="I96" s="226"/>
      <c r="J96" s="221"/>
      <c r="K96" s="221"/>
      <c r="L96" s="227"/>
      <c r="M96" s="228"/>
      <c r="N96" s="229"/>
      <c r="O96" s="229"/>
      <c r="P96" s="229"/>
      <c r="Q96" s="229"/>
      <c r="R96" s="229"/>
      <c r="S96" s="229"/>
      <c r="T96" s="230"/>
      <c r="AT96" s="231" t="s">
        <v>257</v>
      </c>
      <c r="AU96" s="231" t="s">
        <v>92</v>
      </c>
      <c r="AV96" s="12" t="s">
        <v>45</v>
      </c>
      <c r="AW96" s="12" t="s">
        <v>44</v>
      </c>
      <c r="AX96" s="12" t="s">
        <v>83</v>
      </c>
      <c r="AY96" s="231" t="s">
        <v>250</v>
      </c>
    </row>
    <row r="97" spans="2:65" s="13" customFormat="1">
      <c r="B97" s="232"/>
      <c r="C97" s="233"/>
      <c r="D97" s="256" t="s">
        <v>257</v>
      </c>
      <c r="E97" s="269" t="s">
        <v>81</v>
      </c>
      <c r="F97" s="270" t="s">
        <v>45</v>
      </c>
      <c r="G97" s="233"/>
      <c r="H97" s="271">
        <v>1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AT97" s="242" t="s">
        <v>257</v>
      </c>
      <c r="AU97" s="242" t="s">
        <v>92</v>
      </c>
      <c r="AV97" s="13" t="s">
        <v>92</v>
      </c>
      <c r="AW97" s="13" t="s">
        <v>44</v>
      </c>
      <c r="AX97" s="13" t="s">
        <v>45</v>
      </c>
      <c r="AY97" s="242" t="s">
        <v>250</v>
      </c>
    </row>
    <row r="98" spans="2:65" s="1" customFormat="1" ht="31.5" customHeight="1">
      <c r="B98" s="43"/>
      <c r="C98" s="208" t="s">
        <v>92</v>
      </c>
      <c r="D98" s="208" t="s">
        <v>252</v>
      </c>
      <c r="E98" s="209" t="s">
        <v>2049</v>
      </c>
      <c r="F98" s="210" t="s">
        <v>2050</v>
      </c>
      <c r="G98" s="211" t="s">
        <v>2051</v>
      </c>
      <c r="H98" s="212">
        <v>0.82899999999999996</v>
      </c>
      <c r="I98" s="213"/>
      <c r="J98" s="214">
        <f>ROUND(I98*H98,2)</f>
        <v>0</v>
      </c>
      <c r="K98" s="210" t="s">
        <v>81</v>
      </c>
      <c r="L98" s="63"/>
      <c r="M98" s="215" t="s">
        <v>81</v>
      </c>
      <c r="N98" s="216" t="s">
        <v>53</v>
      </c>
      <c r="O98" s="44"/>
      <c r="P98" s="217">
        <f>O98*H98</f>
        <v>0</v>
      </c>
      <c r="Q98" s="217">
        <v>0</v>
      </c>
      <c r="R98" s="217">
        <f>Q98*H98</f>
        <v>0</v>
      </c>
      <c r="S98" s="217">
        <v>0</v>
      </c>
      <c r="T98" s="218">
        <f>S98*H98</f>
        <v>0</v>
      </c>
      <c r="AR98" s="25" t="s">
        <v>2041</v>
      </c>
      <c r="AT98" s="25" t="s">
        <v>252</v>
      </c>
      <c r="AU98" s="25" t="s">
        <v>92</v>
      </c>
      <c r="AY98" s="25" t="s">
        <v>250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5" t="s">
        <v>45</v>
      </c>
      <c r="BK98" s="219">
        <f>ROUND(I98*H98,2)</f>
        <v>0</v>
      </c>
      <c r="BL98" s="25" t="s">
        <v>2041</v>
      </c>
      <c r="BM98" s="25" t="s">
        <v>2052</v>
      </c>
    </row>
    <row r="99" spans="2:65" s="12" customFormat="1">
      <c r="B99" s="220"/>
      <c r="C99" s="221"/>
      <c r="D99" s="222" t="s">
        <v>257</v>
      </c>
      <c r="E99" s="223" t="s">
        <v>81</v>
      </c>
      <c r="F99" s="224" t="s">
        <v>2053</v>
      </c>
      <c r="G99" s="221"/>
      <c r="H99" s="225" t="s">
        <v>81</v>
      </c>
      <c r="I99" s="226"/>
      <c r="J99" s="221"/>
      <c r="K99" s="221"/>
      <c r="L99" s="227"/>
      <c r="M99" s="228"/>
      <c r="N99" s="229"/>
      <c r="O99" s="229"/>
      <c r="P99" s="229"/>
      <c r="Q99" s="229"/>
      <c r="R99" s="229"/>
      <c r="S99" s="229"/>
      <c r="T99" s="230"/>
      <c r="AT99" s="231" t="s">
        <v>257</v>
      </c>
      <c r="AU99" s="231" t="s">
        <v>92</v>
      </c>
      <c r="AV99" s="12" t="s">
        <v>45</v>
      </c>
      <c r="AW99" s="12" t="s">
        <v>44</v>
      </c>
      <c r="AX99" s="12" t="s">
        <v>83</v>
      </c>
      <c r="AY99" s="231" t="s">
        <v>250</v>
      </c>
    </row>
    <row r="100" spans="2:65" s="12" customFormat="1">
      <c r="B100" s="220"/>
      <c r="C100" s="221"/>
      <c r="D100" s="222" t="s">
        <v>257</v>
      </c>
      <c r="E100" s="223" t="s">
        <v>81</v>
      </c>
      <c r="F100" s="224" t="s">
        <v>2054</v>
      </c>
      <c r="G100" s="221"/>
      <c r="H100" s="225" t="s">
        <v>81</v>
      </c>
      <c r="I100" s="226"/>
      <c r="J100" s="221"/>
      <c r="K100" s="221"/>
      <c r="L100" s="227"/>
      <c r="M100" s="228"/>
      <c r="N100" s="229"/>
      <c r="O100" s="229"/>
      <c r="P100" s="229"/>
      <c r="Q100" s="229"/>
      <c r="R100" s="229"/>
      <c r="S100" s="229"/>
      <c r="T100" s="230"/>
      <c r="AT100" s="231" t="s">
        <v>257</v>
      </c>
      <c r="AU100" s="231" t="s">
        <v>92</v>
      </c>
      <c r="AV100" s="12" t="s">
        <v>45</v>
      </c>
      <c r="AW100" s="12" t="s">
        <v>44</v>
      </c>
      <c r="AX100" s="12" t="s">
        <v>83</v>
      </c>
      <c r="AY100" s="231" t="s">
        <v>250</v>
      </c>
    </row>
    <row r="101" spans="2:65" s="12" customFormat="1">
      <c r="B101" s="220"/>
      <c r="C101" s="221"/>
      <c r="D101" s="222" t="s">
        <v>257</v>
      </c>
      <c r="E101" s="223" t="s">
        <v>81</v>
      </c>
      <c r="F101" s="224" t="s">
        <v>2055</v>
      </c>
      <c r="G101" s="221"/>
      <c r="H101" s="225" t="s">
        <v>81</v>
      </c>
      <c r="I101" s="226"/>
      <c r="J101" s="221"/>
      <c r="K101" s="221"/>
      <c r="L101" s="227"/>
      <c r="M101" s="228"/>
      <c r="N101" s="229"/>
      <c r="O101" s="229"/>
      <c r="P101" s="229"/>
      <c r="Q101" s="229"/>
      <c r="R101" s="229"/>
      <c r="S101" s="229"/>
      <c r="T101" s="230"/>
      <c r="AT101" s="231" t="s">
        <v>257</v>
      </c>
      <c r="AU101" s="231" t="s">
        <v>92</v>
      </c>
      <c r="AV101" s="12" t="s">
        <v>45</v>
      </c>
      <c r="AW101" s="12" t="s">
        <v>44</v>
      </c>
      <c r="AX101" s="12" t="s">
        <v>83</v>
      </c>
      <c r="AY101" s="231" t="s">
        <v>250</v>
      </c>
    </row>
    <row r="102" spans="2:65" s="12" customFormat="1">
      <c r="B102" s="220"/>
      <c r="C102" s="221"/>
      <c r="D102" s="222" t="s">
        <v>257</v>
      </c>
      <c r="E102" s="223" t="s">
        <v>81</v>
      </c>
      <c r="F102" s="224" t="s">
        <v>2056</v>
      </c>
      <c r="G102" s="221"/>
      <c r="H102" s="225" t="s">
        <v>81</v>
      </c>
      <c r="I102" s="226"/>
      <c r="J102" s="221"/>
      <c r="K102" s="221"/>
      <c r="L102" s="227"/>
      <c r="M102" s="228"/>
      <c r="N102" s="229"/>
      <c r="O102" s="229"/>
      <c r="P102" s="229"/>
      <c r="Q102" s="229"/>
      <c r="R102" s="229"/>
      <c r="S102" s="229"/>
      <c r="T102" s="230"/>
      <c r="AT102" s="231" t="s">
        <v>257</v>
      </c>
      <c r="AU102" s="231" t="s">
        <v>92</v>
      </c>
      <c r="AV102" s="12" t="s">
        <v>45</v>
      </c>
      <c r="AW102" s="12" t="s">
        <v>44</v>
      </c>
      <c r="AX102" s="12" t="s">
        <v>83</v>
      </c>
      <c r="AY102" s="231" t="s">
        <v>250</v>
      </c>
    </row>
    <row r="103" spans="2:65" s="12" customFormat="1">
      <c r="B103" s="220"/>
      <c r="C103" s="221"/>
      <c r="D103" s="222" t="s">
        <v>257</v>
      </c>
      <c r="E103" s="223" t="s">
        <v>81</v>
      </c>
      <c r="F103" s="224" t="s">
        <v>2057</v>
      </c>
      <c r="G103" s="221"/>
      <c r="H103" s="225" t="s">
        <v>81</v>
      </c>
      <c r="I103" s="226"/>
      <c r="J103" s="221"/>
      <c r="K103" s="221"/>
      <c r="L103" s="227"/>
      <c r="M103" s="228"/>
      <c r="N103" s="229"/>
      <c r="O103" s="229"/>
      <c r="P103" s="229"/>
      <c r="Q103" s="229"/>
      <c r="R103" s="229"/>
      <c r="S103" s="229"/>
      <c r="T103" s="230"/>
      <c r="AT103" s="231" t="s">
        <v>257</v>
      </c>
      <c r="AU103" s="231" t="s">
        <v>92</v>
      </c>
      <c r="AV103" s="12" t="s">
        <v>45</v>
      </c>
      <c r="AW103" s="12" t="s">
        <v>44</v>
      </c>
      <c r="AX103" s="12" t="s">
        <v>83</v>
      </c>
      <c r="AY103" s="231" t="s">
        <v>250</v>
      </c>
    </row>
    <row r="104" spans="2:65" s="12" customFormat="1">
      <c r="B104" s="220"/>
      <c r="C104" s="221"/>
      <c r="D104" s="222" t="s">
        <v>257</v>
      </c>
      <c r="E104" s="223" t="s">
        <v>81</v>
      </c>
      <c r="F104" s="224" t="s">
        <v>2058</v>
      </c>
      <c r="G104" s="221"/>
      <c r="H104" s="225" t="s">
        <v>81</v>
      </c>
      <c r="I104" s="226"/>
      <c r="J104" s="221"/>
      <c r="K104" s="221"/>
      <c r="L104" s="227"/>
      <c r="M104" s="228"/>
      <c r="N104" s="229"/>
      <c r="O104" s="229"/>
      <c r="P104" s="229"/>
      <c r="Q104" s="229"/>
      <c r="R104" s="229"/>
      <c r="S104" s="229"/>
      <c r="T104" s="230"/>
      <c r="AT104" s="231" t="s">
        <v>257</v>
      </c>
      <c r="AU104" s="231" t="s">
        <v>92</v>
      </c>
      <c r="AV104" s="12" t="s">
        <v>45</v>
      </c>
      <c r="AW104" s="12" t="s">
        <v>44</v>
      </c>
      <c r="AX104" s="12" t="s">
        <v>83</v>
      </c>
      <c r="AY104" s="231" t="s">
        <v>250</v>
      </c>
    </row>
    <row r="105" spans="2:65" s="13" customFormat="1">
      <c r="B105" s="232"/>
      <c r="C105" s="233"/>
      <c r="D105" s="222" t="s">
        <v>257</v>
      </c>
      <c r="E105" s="234" t="s">
        <v>81</v>
      </c>
      <c r="F105" s="235" t="s">
        <v>2059</v>
      </c>
      <c r="G105" s="233"/>
      <c r="H105" s="236">
        <v>0.82799999999999996</v>
      </c>
      <c r="I105" s="237"/>
      <c r="J105" s="233"/>
      <c r="K105" s="233"/>
      <c r="L105" s="238"/>
      <c r="M105" s="239"/>
      <c r="N105" s="240"/>
      <c r="O105" s="240"/>
      <c r="P105" s="240"/>
      <c r="Q105" s="240"/>
      <c r="R105" s="240"/>
      <c r="S105" s="240"/>
      <c r="T105" s="241"/>
      <c r="AT105" s="242" t="s">
        <v>257</v>
      </c>
      <c r="AU105" s="242" t="s">
        <v>92</v>
      </c>
      <c r="AV105" s="13" t="s">
        <v>92</v>
      </c>
      <c r="AW105" s="13" t="s">
        <v>44</v>
      </c>
      <c r="AX105" s="13" t="s">
        <v>83</v>
      </c>
      <c r="AY105" s="242" t="s">
        <v>250</v>
      </c>
    </row>
    <row r="106" spans="2:65" s="13" customFormat="1">
      <c r="B106" s="232"/>
      <c r="C106" s="233"/>
      <c r="D106" s="222" t="s">
        <v>257</v>
      </c>
      <c r="E106" s="234" t="s">
        <v>81</v>
      </c>
      <c r="F106" s="235" t="s">
        <v>2060</v>
      </c>
      <c r="G106" s="233"/>
      <c r="H106" s="236">
        <v>1E-3</v>
      </c>
      <c r="I106" s="237"/>
      <c r="J106" s="233"/>
      <c r="K106" s="233"/>
      <c r="L106" s="238"/>
      <c r="M106" s="239"/>
      <c r="N106" s="240"/>
      <c r="O106" s="240"/>
      <c r="P106" s="240"/>
      <c r="Q106" s="240"/>
      <c r="R106" s="240"/>
      <c r="S106" s="240"/>
      <c r="T106" s="241"/>
      <c r="AT106" s="242" t="s">
        <v>257</v>
      </c>
      <c r="AU106" s="242" t="s">
        <v>92</v>
      </c>
      <c r="AV106" s="13" t="s">
        <v>92</v>
      </c>
      <c r="AW106" s="13" t="s">
        <v>44</v>
      </c>
      <c r="AX106" s="13" t="s">
        <v>83</v>
      </c>
      <c r="AY106" s="242" t="s">
        <v>250</v>
      </c>
    </row>
    <row r="107" spans="2:65" s="15" customFormat="1">
      <c r="B107" s="254"/>
      <c r="C107" s="255"/>
      <c r="D107" s="256" t="s">
        <v>257</v>
      </c>
      <c r="E107" s="257" t="s">
        <v>81</v>
      </c>
      <c r="F107" s="258" t="s">
        <v>273</v>
      </c>
      <c r="G107" s="255"/>
      <c r="H107" s="259">
        <v>0.82899999999999996</v>
      </c>
      <c r="I107" s="260"/>
      <c r="J107" s="255"/>
      <c r="K107" s="255"/>
      <c r="L107" s="261"/>
      <c r="M107" s="262"/>
      <c r="N107" s="263"/>
      <c r="O107" s="263"/>
      <c r="P107" s="263"/>
      <c r="Q107" s="263"/>
      <c r="R107" s="263"/>
      <c r="S107" s="263"/>
      <c r="T107" s="264"/>
      <c r="AT107" s="265" t="s">
        <v>257</v>
      </c>
      <c r="AU107" s="265" t="s">
        <v>92</v>
      </c>
      <c r="AV107" s="15" t="s">
        <v>128</v>
      </c>
      <c r="AW107" s="15" t="s">
        <v>44</v>
      </c>
      <c r="AX107" s="15" t="s">
        <v>45</v>
      </c>
      <c r="AY107" s="265" t="s">
        <v>250</v>
      </c>
    </row>
    <row r="108" spans="2:65" s="1" customFormat="1" ht="31.5" customHeight="1">
      <c r="B108" s="43"/>
      <c r="C108" s="208" t="s">
        <v>100</v>
      </c>
      <c r="D108" s="208" t="s">
        <v>252</v>
      </c>
      <c r="E108" s="209" t="s">
        <v>2061</v>
      </c>
      <c r="F108" s="210" t="s">
        <v>2062</v>
      </c>
      <c r="G108" s="211" t="s">
        <v>2063</v>
      </c>
      <c r="H108" s="212">
        <v>30.681000000000001</v>
      </c>
      <c r="I108" s="213"/>
      <c r="J108" s="214">
        <f>ROUND(I108*H108,2)</f>
        <v>0</v>
      </c>
      <c r="K108" s="210" t="s">
        <v>81</v>
      </c>
      <c r="L108" s="63"/>
      <c r="M108" s="215" t="s">
        <v>81</v>
      </c>
      <c r="N108" s="216" t="s">
        <v>53</v>
      </c>
      <c r="O108" s="44"/>
      <c r="P108" s="217">
        <f>O108*H108</f>
        <v>0</v>
      </c>
      <c r="Q108" s="217">
        <v>0</v>
      </c>
      <c r="R108" s="217">
        <f>Q108*H108</f>
        <v>0</v>
      </c>
      <c r="S108" s="217">
        <v>0</v>
      </c>
      <c r="T108" s="218">
        <f>S108*H108</f>
        <v>0</v>
      </c>
      <c r="AR108" s="25" t="s">
        <v>2041</v>
      </c>
      <c r="AT108" s="25" t="s">
        <v>252</v>
      </c>
      <c r="AU108" s="25" t="s">
        <v>92</v>
      </c>
      <c r="AY108" s="25" t="s">
        <v>250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5" t="s">
        <v>45</v>
      </c>
      <c r="BK108" s="219">
        <f>ROUND(I108*H108,2)</f>
        <v>0</v>
      </c>
      <c r="BL108" s="25" t="s">
        <v>2041</v>
      </c>
      <c r="BM108" s="25" t="s">
        <v>2064</v>
      </c>
    </row>
    <row r="109" spans="2:65" s="12" customFormat="1">
      <c r="B109" s="220"/>
      <c r="C109" s="221"/>
      <c r="D109" s="222" t="s">
        <v>257</v>
      </c>
      <c r="E109" s="223" t="s">
        <v>81</v>
      </c>
      <c r="F109" s="224" t="s">
        <v>2065</v>
      </c>
      <c r="G109" s="221"/>
      <c r="H109" s="225" t="s">
        <v>81</v>
      </c>
      <c r="I109" s="226"/>
      <c r="J109" s="221"/>
      <c r="K109" s="221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257</v>
      </c>
      <c r="AU109" s="231" t="s">
        <v>92</v>
      </c>
      <c r="AV109" s="12" t="s">
        <v>45</v>
      </c>
      <c r="AW109" s="12" t="s">
        <v>44</v>
      </c>
      <c r="AX109" s="12" t="s">
        <v>83</v>
      </c>
      <c r="AY109" s="231" t="s">
        <v>250</v>
      </c>
    </row>
    <row r="110" spans="2:65" s="12" customFormat="1">
      <c r="B110" s="220"/>
      <c r="C110" s="221"/>
      <c r="D110" s="222" t="s">
        <v>257</v>
      </c>
      <c r="E110" s="223" t="s">
        <v>81</v>
      </c>
      <c r="F110" s="224" t="s">
        <v>2066</v>
      </c>
      <c r="G110" s="221"/>
      <c r="H110" s="225" t="s">
        <v>81</v>
      </c>
      <c r="I110" s="226"/>
      <c r="J110" s="221"/>
      <c r="K110" s="221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257</v>
      </c>
      <c r="AU110" s="231" t="s">
        <v>92</v>
      </c>
      <c r="AV110" s="12" t="s">
        <v>45</v>
      </c>
      <c r="AW110" s="12" t="s">
        <v>44</v>
      </c>
      <c r="AX110" s="12" t="s">
        <v>83</v>
      </c>
      <c r="AY110" s="231" t="s">
        <v>250</v>
      </c>
    </row>
    <row r="111" spans="2:65" s="13" customFormat="1">
      <c r="B111" s="232"/>
      <c r="C111" s="233"/>
      <c r="D111" s="222" t="s">
        <v>257</v>
      </c>
      <c r="E111" s="234" t="s">
        <v>81</v>
      </c>
      <c r="F111" s="235" t="s">
        <v>2067</v>
      </c>
      <c r="G111" s="233"/>
      <c r="H111" s="236">
        <v>30.681000000000001</v>
      </c>
      <c r="I111" s="237"/>
      <c r="J111" s="233"/>
      <c r="K111" s="233"/>
      <c r="L111" s="238"/>
      <c r="M111" s="239"/>
      <c r="N111" s="240"/>
      <c r="O111" s="240"/>
      <c r="P111" s="240"/>
      <c r="Q111" s="240"/>
      <c r="R111" s="240"/>
      <c r="S111" s="240"/>
      <c r="T111" s="241"/>
      <c r="AT111" s="242" t="s">
        <v>257</v>
      </c>
      <c r="AU111" s="242" t="s">
        <v>92</v>
      </c>
      <c r="AV111" s="13" t="s">
        <v>92</v>
      </c>
      <c r="AW111" s="13" t="s">
        <v>44</v>
      </c>
      <c r="AX111" s="13" t="s">
        <v>45</v>
      </c>
      <c r="AY111" s="242" t="s">
        <v>250</v>
      </c>
    </row>
    <row r="112" spans="2:65" s="11" customFormat="1" ht="29.85" customHeight="1">
      <c r="B112" s="191"/>
      <c r="C112" s="192"/>
      <c r="D112" s="205" t="s">
        <v>82</v>
      </c>
      <c r="E112" s="206" t="s">
        <v>2068</v>
      </c>
      <c r="F112" s="206" t="s">
        <v>2069</v>
      </c>
      <c r="G112" s="192"/>
      <c r="H112" s="192"/>
      <c r="I112" s="195"/>
      <c r="J112" s="207">
        <f>BK112</f>
        <v>0</v>
      </c>
      <c r="K112" s="192"/>
      <c r="L112" s="197"/>
      <c r="M112" s="198"/>
      <c r="N112" s="199"/>
      <c r="O112" s="199"/>
      <c r="P112" s="200">
        <f>SUM(P113:P117)</f>
        <v>0</v>
      </c>
      <c r="Q112" s="199"/>
      <c r="R112" s="200">
        <f>SUM(R113:R117)</f>
        <v>0</v>
      </c>
      <c r="S112" s="199"/>
      <c r="T112" s="201">
        <f>SUM(T113:T117)</f>
        <v>0</v>
      </c>
      <c r="AR112" s="202" t="s">
        <v>304</v>
      </c>
      <c r="AT112" s="203" t="s">
        <v>82</v>
      </c>
      <c r="AU112" s="203" t="s">
        <v>45</v>
      </c>
      <c r="AY112" s="202" t="s">
        <v>250</v>
      </c>
      <c r="BK112" s="204">
        <f>SUM(BK113:BK117)</f>
        <v>0</v>
      </c>
    </row>
    <row r="113" spans="2:65" s="1" customFormat="1" ht="44.25" customHeight="1">
      <c r="B113" s="43"/>
      <c r="C113" s="208" t="s">
        <v>128</v>
      </c>
      <c r="D113" s="208" t="s">
        <v>252</v>
      </c>
      <c r="E113" s="209" t="s">
        <v>2070</v>
      </c>
      <c r="F113" s="210" t="s">
        <v>2071</v>
      </c>
      <c r="G113" s="211" t="s">
        <v>2040</v>
      </c>
      <c r="H113" s="212">
        <v>1</v>
      </c>
      <c r="I113" s="213"/>
      <c r="J113" s="214">
        <f>ROUND(I113*H113,2)</f>
        <v>0</v>
      </c>
      <c r="K113" s="210" t="s">
        <v>81</v>
      </c>
      <c r="L113" s="63"/>
      <c r="M113" s="215" t="s">
        <v>81</v>
      </c>
      <c r="N113" s="216" t="s">
        <v>53</v>
      </c>
      <c r="O113" s="44"/>
      <c r="P113" s="217">
        <f>O113*H113</f>
        <v>0</v>
      </c>
      <c r="Q113" s="217">
        <v>0</v>
      </c>
      <c r="R113" s="217">
        <f>Q113*H113</f>
        <v>0</v>
      </c>
      <c r="S113" s="217">
        <v>0</v>
      </c>
      <c r="T113" s="218">
        <f>S113*H113</f>
        <v>0</v>
      </c>
      <c r="AR113" s="25" t="s">
        <v>2041</v>
      </c>
      <c r="AT113" s="25" t="s">
        <v>252</v>
      </c>
      <c r="AU113" s="25" t="s">
        <v>92</v>
      </c>
      <c r="AY113" s="25" t="s">
        <v>250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5" t="s">
        <v>45</v>
      </c>
      <c r="BK113" s="219">
        <f>ROUND(I113*H113,2)</f>
        <v>0</v>
      </c>
      <c r="BL113" s="25" t="s">
        <v>2041</v>
      </c>
      <c r="BM113" s="25" t="s">
        <v>2072</v>
      </c>
    </row>
    <row r="114" spans="2:65" s="12" customFormat="1">
      <c r="B114" s="220"/>
      <c r="C114" s="221"/>
      <c r="D114" s="222" t="s">
        <v>257</v>
      </c>
      <c r="E114" s="223" t="s">
        <v>81</v>
      </c>
      <c r="F114" s="224" t="s">
        <v>2073</v>
      </c>
      <c r="G114" s="221"/>
      <c r="H114" s="225" t="s">
        <v>81</v>
      </c>
      <c r="I114" s="226"/>
      <c r="J114" s="221"/>
      <c r="K114" s="221"/>
      <c r="L114" s="227"/>
      <c r="M114" s="228"/>
      <c r="N114" s="229"/>
      <c r="O114" s="229"/>
      <c r="P114" s="229"/>
      <c r="Q114" s="229"/>
      <c r="R114" s="229"/>
      <c r="S114" s="229"/>
      <c r="T114" s="230"/>
      <c r="AT114" s="231" t="s">
        <v>257</v>
      </c>
      <c r="AU114" s="231" t="s">
        <v>92</v>
      </c>
      <c r="AV114" s="12" t="s">
        <v>45</v>
      </c>
      <c r="AW114" s="12" t="s">
        <v>44</v>
      </c>
      <c r="AX114" s="12" t="s">
        <v>83</v>
      </c>
      <c r="AY114" s="231" t="s">
        <v>250</v>
      </c>
    </row>
    <row r="115" spans="2:65" s="12" customFormat="1">
      <c r="B115" s="220"/>
      <c r="C115" s="221"/>
      <c r="D115" s="222" t="s">
        <v>257</v>
      </c>
      <c r="E115" s="223" t="s">
        <v>81</v>
      </c>
      <c r="F115" s="224" t="s">
        <v>2074</v>
      </c>
      <c r="G115" s="221"/>
      <c r="H115" s="225" t="s">
        <v>81</v>
      </c>
      <c r="I115" s="226"/>
      <c r="J115" s="221"/>
      <c r="K115" s="221"/>
      <c r="L115" s="227"/>
      <c r="M115" s="228"/>
      <c r="N115" s="229"/>
      <c r="O115" s="229"/>
      <c r="P115" s="229"/>
      <c r="Q115" s="229"/>
      <c r="R115" s="229"/>
      <c r="S115" s="229"/>
      <c r="T115" s="230"/>
      <c r="AT115" s="231" t="s">
        <v>257</v>
      </c>
      <c r="AU115" s="231" t="s">
        <v>92</v>
      </c>
      <c r="AV115" s="12" t="s">
        <v>45</v>
      </c>
      <c r="AW115" s="12" t="s">
        <v>44</v>
      </c>
      <c r="AX115" s="12" t="s">
        <v>83</v>
      </c>
      <c r="AY115" s="231" t="s">
        <v>250</v>
      </c>
    </row>
    <row r="116" spans="2:65" s="12" customFormat="1">
      <c r="B116" s="220"/>
      <c r="C116" s="221"/>
      <c r="D116" s="222" t="s">
        <v>257</v>
      </c>
      <c r="E116" s="223" t="s">
        <v>81</v>
      </c>
      <c r="F116" s="224" t="s">
        <v>2075</v>
      </c>
      <c r="G116" s="221"/>
      <c r="H116" s="225" t="s">
        <v>81</v>
      </c>
      <c r="I116" s="226"/>
      <c r="J116" s="221"/>
      <c r="K116" s="221"/>
      <c r="L116" s="227"/>
      <c r="M116" s="228"/>
      <c r="N116" s="229"/>
      <c r="O116" s="229"/>
      <c r="P116" s="229"/>
      <c r="Q116" s="229"/>
      <c r="R116" s="229"/>
      <c r="S116" s="229"/>
      <c r="T116" s="230"/>
      <c r="AT116" s="231" t="s">
        <v>257</v>
      </c>
      <c r="AU116" s="231" t="s">
        <v>92</v>
      </c>
      <c r="AV116" s="12" t="s">
        <v>45</v>
      </c>
      <c r="AW116" s="12" t="s">
        <v>44</v>
      </c>
      <c r="AX116" s="12" t="s">
        <v>83</v>
      </c>
      <c r="AY116" s="231" t="s">
        <v>250</v>
      </c>
    </row>
    <row r="117" spans="2:65" s="13" customFormat="1">
      <c r="B117" s="232"/>
      <c r="C117" s="233"/>
      <c r="D117" s="222" t="s">
        <v>257</v>
      </c>
      <c r="E117" s="234" t="s">
        <v>81</v>
      </c>
      <c r="F117" s="235" t="s">
        <v>45</v>
      </c>
      <c r="G117" s="233"/>
      <c r="H117" s="236">
        <v>1</v>
      </c>
      <c r="I117" s="237"/>
      <c r="J117" s="233"/>
      <c r="K117" s="233"/>
      <c r="L117" s="238"/>
      <c r="M117" s="239"/>
      <c r="N117" s="240"/>
      <c r="O117" s="240"/>
      <c r="P117" s="240"/>
      <c r="Q117" s="240"/>
      <c r="R117" s="240"/>
      <c r="S117" s="240"/>
      <c r="T117" s="241"/>
      <c r="AT117" s="242" t="s">
        <v>257</v>
      </c>
      <c r="AU117" s="242" t="s">
        <v>92</v>
      </c>
      <c r="AV117" s="13" t="s">
        <v>92</v>
      </c>
      <c r="AW117" s="13" t="s">
        <v>44</v>
      </c>
      <c r="AX117" s="13" t="s">
        <v>45</v>
      </c>
      <c r="AY117" s="242" t="s">
        <v>250</v>
      </c>
    </row>
    <row r="118" spans="2:65" s="11" customFormat="1" ht="29.85" customHeight="1">
      <c r="B118" s="191"/>
      <c r="C118" s="192"/>
      <c r="D118" s="205" t="s">
        <v>82</v>
      </c>
      <c r="E118" s="206" t="s">
        <v>2076</v>
      </c>
      <c r="F118" s="206" t="s">
        <v>2077</v>
      </c>
      <c r="G118" s="192"/>
      <c r="H118" s="192"/>
      <c r="I118" s="195"/>
      <c r="J118" s="207">
        <f>BK118</f>
        <v>0</v>
      </c>
      <c r="K118" s="192"/>
      <c r="L118" s="197"/>
      <c r="M118" s="198"/>
      <c r="N118" s="199"/>
      <c r="O118" s="199"/>
      <c r="P118" s="200">
        <f>SUM(P119:P122)</f>
        <v>0</v>
      </c>
      <c r="Q118" s="199"/>
      <c r="R118" s="200">
        <f>SUM(R119:R122)</f>
        <v>0</v>
      </c>
      <c r="S118" s="199"/>
      <c r="T118" s="201">
        <f>SUM(T119:T122)</f>
        <v>0</v>
      </c>
      <c r="AR118" s="202" t="s">
        <v>304</v>
      </c>
      <c r="AT118" s="203" t="s">
        <v>82</v>
      </c>
      <c r="AU118" s="203" t="s">
        <v>45</v>
      </c>
      <c r="AY118" s="202" t="s">
        <v>250</v>
      </c>
      <c r="BK118" s="204">
        <f>SUM(BK119:BK122)</f>
        <v>0</v>
      </c>
    </row>
    <row r="119" spans="2:65" s="1" customFormat="1" ht="22.5" customHeight="1">
      <c r="B119" s="43"/>
      <c r="C119" s="208" t="s">
        <v>304</v>
      </c>
      <c r="D119" s="208" t="s">
        <v>252</v>
      </c>
      <c r="E119" s="209" t="s">
        <v>2078</v>
      </c>
      <c r="F119" s="210" t="s">
        <v>2079</v>
      </c>
      <c r="G119" s="211" t="s">
        <v>472</v>
      </c>
      <c r="H119" s="212">
        <v>16</v>
      </c>
      <c r="I119" s="213"/>
      <c r="J119" s="214">
        <f>ROUND(I119*H119,2)</f>
        <v>0</v>
      </c>
      <c r="K119" s="210" t="s">
        <v>277</v>
      </c>
      <c r="L119" s="63"/>
      <c r="M119" s="215" t="s">
        <v>81</v>
      </c>
      <c r="N119" s="216" t="s">
        <v>53</v>
      </c>
      <c r="O119" s="44"/>
      <c r="P119" s="217">
        <f>O119*H119</f>
        <v>0</v>
      </c>
      <c r="Q119" s="217">
        <v>0</v>
      </c>
      <c r="R119" s="217">
        <f>Q119*H119</f>
        <v>0</v>
      </c>
      <c r="S119" s="217">
        <v>0</v>
      </c>
      <c r="T119" s="218">
        <f>S119*H119</f>
        <v>0</v>
      </c>
      <c r="AR119" s="25" t="s">
        <v>2041</v>
      </c>
      <c r="AT119" s="25" t="s">
        <v>252</v>
      </c>
      <c r="AU119" s="25" t="s">
        <v>92</v>
      </c>
      <c r="AY119" s="25" t="s">
        <v>250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5" t="s">
        <v>45</v>
      </c>
      <c r="BK119" s="219">
        <f>ROUND(I119*H119,2)</f>
        <v>0</v>
      </c>
      <c r="BL119" s="25" t="s">
        <v>2041</v>
      </c>
      <c r="BM119" s="25" t="s">
        <v>2080</v>
      </c>
    </row>
    <row r="120" spans="2:65" s="1" customFormat="1" ht="31.5" customHeight="1">
      <c r="B120" s="43"/>
      <c r="C120" s="208" t="s">
        <v>193</v>
      </c>
      <c r="D120" s="208" t="s">
        <v>252</v>
      </c>
      <c r="E120" s="209" t="s">
        <v>2081</v>
      </c>
      <c r="F120" s="210" t="s">
        <v>2082</v>
      </c>
      <c r="G120" s="211" t="s">
        <v>2040</v>
      </c>
      <c r="H120" s="212">
        <v>1</v>
      </c>
      <c r="I120" s="213"/>
      <c r="J120" s="214">
        <f>ROUND(I120*H120,2)</f>
        <v>0</v>
      </c>
      <c r="K120" s="210" t="s">
        <v>81</v>
      </c>
      <c r="L120" s="63"/>
      <c r="M120" s="215" t="s">
        <v>81</v>
      </c>
      <c r="N120" s="216" t="s">
        <v>53</v>
      </c>
      <c r="O120" s="44"/>
      <c r="P120" s="217">
        <f>O120*H120</f>
        <v>0</v>
      </c>
      <c r="Q120" s="217">
        <v>0</v>
      </c>
      <c r="R120" s="217">
        <f>Q120*H120</f>
        <v>0</v>
      </c>
      <c r="S120" s="217">
        <v>0</v>
      </c>
      <c r="T120" s="218">
        <f>S120*H120</f>
        <v>0</v>
      </c>
      <c r="AR120" s="25" t="s">
        <v>2041</v>
      </c>
      <c r="AT120" s="25" t="s">
        <v>252</v>
      </c>
      <c r="AU120" s="25" t="s">
        <v>92</v>
      </c>
      <c r="AY120" s="25" t="s">
        <v>250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5" t="s">
        <v>45</v>
      </c>
      <c r="BK120" s="219">
        <f>ROUND(I120*H120,2)</f>
        <v>0</v>
      </c>
      <c r="BL120" s="25" t="s">
        <v>2041</v>
      </c>
      <c r="BM120" s="25" t="s">
        <v>2083</v>
      </c>
    </row>
    <row r="121" spans="2:65" s="1" customFormat="1" ht="31.5" customHeight="1">
      <c r="B121" s="43"/>
      <c r="C121" s="208" t="s">
        <v>327</v>
      </c>
      <c r="D121" s="208" t="s">
        <v>252</v>
      </c>
      <c r="E121" s="209" t="s">
        <v>2084</v>
      </c>
      <c r="F121" s="210" t="s">
        <v>2085</v>
      </c>
      <c r="G121" s="211" t="s">
        <v>2040</v>
      </c>
      <c r="H121" s="212">
        <v>1</v>
      </c>
      <c r="I121" s="213"/>
      <c r="J121" s="214">
        <f>ROUND(I121*H121,2)</f>
        <v>0</v>
      </c>
      <c r="K121" s="210" t="s">
        <v>81</v>
      </c>
      <c r="L121" s="63"/>
      <c r="M121" s="215" t="s">
        <v>81</v>
      </c>
      <c r="N121" s="216" t="s">
        <v>53</v>
      </c>
      <c r="O121" s="44"/>
      <c r="P121" s="217">
        <f>O121*H121</f>
        <v>0</v>
      </c>
      <c r="Q121" s="217">
        <v>0</v>
      </c>
      <c r="R121" s="217">
        <f>Q121*H121</f>
        <v>0</v>
      </c>
      <c r="S121" s="217">
        <v>0</v>
      </c>
      <c r="T121" s="218">
        <f>S121*H121</f>
        <v>0</v>
      </c>
      <c r="AR121" s="25" t="s">
        <v>2041</v>
      </c>
      <c r="AT121" s="25" t="s">
        <v>252</v>
      </c>
      <c r="AU121" s="25" t="s">
        <v>92</v>
      </c>
      <c r="AY121" s="25" t="s">
        <v>250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5" t="s">
        <v>45</v>
      </c>
      <c r="BK121" s="219">
        <f>ROUND(I121*H121,2)</f>
        <v>0</v>
      </c>
      <c r="BL121" s="25" t="s">
        <v>2041</v>
      </c>
      <c r="BM121" s="25" t="s">
        <v>2086</v>
      </c>
    </row>
    <row r="122" spans="2:65" s="1" customFormat="1" ht="22.5" customHeight="1">
      <c r="B122" s="43"/>
      <c r="C122" s="208" t="s">
        <v>340</v>
      </c>
      <c r="D122" s="208" t="s">
        <v>252</v>
      </c>
      <c r="E122" s="209" t="s">
        <v>2087</v>
      </c>
      <c r="F122" s="210" t="s">
        <v>2088</v>
      </c>
      <c r="G122" s="211" t="s">
        <v>2040</v>
      </c>
      <c r="H122" s="212">
        <v>1</v>
      </c>
      <c r="I122" s="213"/>
      <c r="J122" s="214">
        <f>ROUND(I122*H122,2)</f>
        <v>0</v>
      </c>
      <c r="K122" s="210" t="s">
        <v>277</v>
      </c>
      <c r="L122" s="63"/>
      <c r="M122" s="215" t="s">
        <v>81</v>
      </c>
      <c r="N122" s="216" t="s">
        <v>53</v>
      </c>
      <c r="O122" s="44"/>
      <c r="P122" s="217">
        <f>O122*H122</f>
        <v>0</v>
      </c>
      <c r="Q122" s="217">
        <v>0</v>
      </c>
      <c r="R122" s="217">
        <f>Q122*H122</f>
        <v>0</v>
      </c>
      <c r="S122" s="217">
        <v>0</v>
      </c>
      <c r="T122" s="218">
        <f>S122*H122</f>
        <v>0</v>
      </c>
      <c r="AR122" s="25" t="s">
        <v>2041</v>
      </c>
      <c r="AT122" s="25" t="s">
        <v>252</v>
      </c>
      <c r="AU122" s="25" t="s">
        <v>92</v>
      </c>
      <c r="AY122" s="25" t="s">
        <v>250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5" t="s">
        <v>45</v>
      </c>
      <c r="BK122" s="219">
        <f>ROUND(I122*H122,2)</f>
        <v>0</v>
      </c>
      <c r="BL122" s="25" t="s">
        <v>2041</v>
      </c>
      <c r="BM122" s="25" t="s">
        <v>2089</v>
      </c>
    </row>
    <row r="123" spans="2:65" s="11" customFormat="1" ht="29.85" customHeight="1">
      <c r="B123" s="191"/>
      <c r="C123" s="192"/>
      <c r="D123" s="205" t="s">
        <v>82</v>
      </c>
      <c r="E123" s="206" t="s">
        <v>2090</v>
      </c>
      <c r="F123" s="206" t="s">
        <v>2091</v>
      </c>
      <c r="G123" s="192"/>
      <c r="H123" s="192"/>
      <c r="I123" s="195"/>
      <c r="J123" s="207">
        <f>BK123</f>
        <v>0</v>
      </c>
      <c r="K123" s="192"/>
      <c r="L123" s="197"/>
      <c r="M123" s="198"/>
      <c r="N123" s="199"/>
      <c r="O123" s="199"/>
      <c r="P123" s="200">
        <f>SUM(P124:P139)</f>
        <v>0</v>
      </c>
      <c r="Q123" s="199"/>
      <c r="R123" s="200">
        <f>SUM(R124:R139)</f>
        <v>0</v>
      </c>
      <c r="S123" s="199"/>
      <c r="T123" s="201">
        <f>SUM(T124:T139)</f>
        <v>0</v>
      </c>
      <c r="AR123" s="202" t="s">
        <v>304</v>
      </c>
      <c r="AT123" s="203" t="s">
        <v>82</v>
      </c>
      <c r="AU123" s="203" t="s">
        <v>45</v>
      </c>
      <c r="AY123" s="202" t="s">
        <v>250</v>
      </c>
      <c r="BK123" s="204">
        <f>SUM(BK124:BK139)</f>
        <v>0</v>
      </c>
    </row>
    <row r="124" spans="2:65" s="1" customFormat="1" ht="22.5" customHeight="1">
      <c r="B124" s="43"/>
      <c r="C124" s="208" t="s">
        <v>215</v>
      </c>
      <c r="D124" s="208" t="s">
        <v>252</v>
      </c>
      <c r="E124" s="209" t="s">
        <v>2092</v>
      </c>
      <c r="F124" s="210" t="s">
        <v>2093</v>
      </c>
      <c r="G124" s="211" t="s">
        <v>812</v>
      </c>
      <c r="H124" s="212">
        <v>1</v>
      </c>
      <c r="I124" s="213"/>
      <c r="J124" s="214">
        <f>ROUND(I124*H124,2)</f>
        <v>0</v>
      </c>
      <c r="K124" s="210" t="s">
        <v>81</v>
      </c>
      <c r="L124" s="63"/>
      <c r="M124" s="215" t="s">
        <v>81</v>
      </c>
      <c r="N124" s="216" t="s">
        <v>53</v>
      </c>
      <c r="O124" s="44"/>
      <c r="P124" s="217">
        <f>O124*H124</f>
        <v>0</v>
      </c>
      <c r="Q124" s="217">
        <v>0</v>
      </c>
      <c r="R124" s="217">
        <f>Q124*H124</f>
        <v>0</v>
      </c>
      <c r="S124" s="217">
        <v>0</v>
      </c>
      <c r="T124" s="218">
        <f>S124*H124</f>
        <v>0</v>
      </c>
      <c r="AR124" s="25" t="s">
        <v>2041</v>
      </c>
      <c r="AT124" s="25" t="s">
        <v>252</v>
      </c>
      <c r="AU124" s="25" t="s">
        <v>92</v>
      </c>
      <c r="AY124" s="25" t="s">
        <v>250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5" t="s">
        <v>45</v>
      </c>
      <c r="BK124" s="219">
        <f>ROUND(I124*H124,2)</f>
        <v>0</v>
      </c>
      <c r="BL124" s="25" t="s">
        <v>2041</v>
      </c>
      <c r="BM124" s="25" t="s">
        <v>2094</v>
      </c>
    </row>
    <row r="125" spans="2:65" s="12" customFormat="1">
      <c r="B125" s="220"/>
      <c r="C125" s="221"/>
      <c r="D125" s="222" t="s">
        <v>257</v>
      </c>
      <c r="E125" s="223" t="s">
        <v>81</v>
      </c>
      <c r="F125" s="224" t="s">
        <v>2095</v>
      </c>
      <c r="G125" s="221"/>
      <c r="H125" s="225" t="s">
        <v>81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257</v>
      </c>
      <c r="AU125" s="231" t="s">
        <v>92</v>
      </c>
      <c r="AV125" s="12" t="s">
        <v>45</v>
      </c>
      <c r="AW125" s="12" t="s">
        <v>44</v>
      </c>
      <c r="AX125" s="12" t="s">
        <v>83</v>
      </c>
      <c r="AY125" s="231" t="s">
        <v>250</v>
      </c>
    </row>
    <row r="126" spans="2:65" s="12" customFormat="1">
      <c r="B126" s="220"/>
      <c r="C126" s="221"/>
      <c r="D126" s="222" t="s">
        <v>257</v>
      </c>
      <c r="E126" s="223" t="s">
        <v>81</v>
      </c>
      <c r="F126" s="224" t="s">
        <v>2096</v>
      </c>
      <c r="G126" s="221"/>
      <c r="H126" s="225" t="s">
        <v>81</v>
      </c>
      <c r="I126" s="226"/>
      <c r="J126" s="221"/>
      <c r="K126" s="221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257</v>
      </c>
      <c r="AU126" s="231" t="s">
        <v>92</v>
      </c>
      <c r="AV126" s="12" t="s">
        <v>45</v>
      </c>
      <c r="AW126" s="12" t="s">
        <v>44</v>
      </c>
      <c r="AX126" s="12" t="s">
        <v>83</v>
      </c>
      <c r="AY126" s="231" t="s">
        <v>250</v>
      </c>
    </row>
    <row r="127" spans="2:65" s="12" customFormat="1">
      <c r="B127" s="220"/>
      <c r="C127" s="221"/>
      <c r="D127" s="222" t="s">
        <v>257</v>
      </c>
      <c r="E127" s="223" t="s">
        <v>81</v>
      </c>
      <c r="F127" s="224" t="s">
        <v>2097</v>
      </c>
      <c r="G127" s="221"/>
      <c r="H127" s="225" t="s">
        <v>81</v>
      </c>
      <c r="I127" s="226"/>
      <c r="J127" s="221"/>
      <c r="K127" s="221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257</v>
      </c>
      <c r="AU127" s="231" t="s">
        <v>92</v>
      </c>
      <c r="AV127" s="12" t="s">
        <v>45</v>
      </c>
      <c r="AW127" s="12" t="s">
        <v>44</v>
      </c>
      <c r="AX127" s="12" t="s">
        <v>83</v>
      </c>
      <c r="AY127" s="231" t="s">
        <v>250</v>
      </c>
    </row>
    <row r="128" spans="2:65" s="12" customFormat="1">
      <c r="B128" s="220"/>
      <c r="C128" s="221"/>
      <c r="D128" s="222" t="s">
        <v>257</v>
      </c>
      <c r="E128" s="223" t="s">
        <v>81</v>
      </c>
      <c r="F128" s="224" t="s">
        <v>2098</v>
      </c>
      <c r="G128" s="221"/>
      <c r="H128" s="225" t="s">
        <v>81</v>
      </c>
      <c r="I128" s="226"/>
      <c r="J128" s="221"/>
      <c r="K128" s="221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257</v>
      </c>
      <c r="AU128" s="231" t="s">
        <v>92</v>
      </c>
      <c r="AV128" s="12" t="s">
        <v>45</v>
      </c>
      <c r="AW128" s="12" t="s">
        <v>44</v>
      </c>
      <c r="AX128" s="12" t="s">
        <v>83</v>
      </c>
      <c r="AY128" s="231" t="s">
        <v>250</v>
      </c>
    </row>
    <row r="129" spans="2:65" s="12" customFormat="1">
      <c r="B129" s="220"/>
      <c r="C129" s="221"/>
      <c r="D129" s="222" t="s">
        <v>257</v>
      </c>
      <c r="E129" s="223" t="s">
        <v>81</v>
      </c>
      <c r="F129" s="224" t="s">
        <v>2099</v>
      </c>
      <c r="G129" s="221"/>
      <c r="H129" s="225" t="s">
        <v>81</v>
      </c>
      <c r="I129" s="226"/>
      <c r="J129" s="221"/>
      <c r="K129" s="221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257</v>
      </c>
      <c r="AU129" s="231" t="s">
        <v>92</v>
      </c>
      <c r="AV129" s="12" t="s">
        <v>45</v>
      </c>
      <c r="AW129" s="12" t="s">
        <v>44</v>
      </c>
      <c r="AX129" s="12" t="s">
        <v>83</v>
      </c>
      <c r="AY129" s="231" t="s">
        <v>250</v>
      </c>
    </row>
    <row r="130" spans="2:65" s="12" customFormat="1">
      <c r="B130" s="220"/>
      <c r="C130" s="221"/>
      <c r="D130" s="222" t="s">
        <v>257</v>
      </c>
      <c r="E130" s="223" t="s">
        <v>81</v>
      </c>
      <c r="F130" s="224" t="s">
        <v>2100</v>
      </c>
      <c r="G130" s="221"/>
      <c r="H130" s="225" t="s">
        <v>81</v>
      </c>
      <c r="I130" s="226"/>
      <c r="J130" s="221"/>
      <c r="K130" s="221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257</v>
      </c>
      <c r="AU130" s="231" t="s">
        <v>92</v>
      </c>
      <c r="AV130" s="12" t="s">
        <v>45</v>
      </c>
      <c r="AW130" s="12" t="s">
        <v>44</v>
      </c>
      <c r="AX130" s="12" t="s">
        <v>83</v>
      </c>
      <c r="AY130" s="231" t="s">
        <v>250</v>
      </c>
    </row>
    <row r="131" spans="2:65" s="13" customFormat="1">
      <c r="B131" s="232"/>
      <c r="C131" s="233"/>
      <c r="D131" s="256" t="s">
        <v>257</v>
      </c>
      <c r="E131" s="269" t="s">
        <v>81</v>
      </c>
      <c r="F131" s="270" t="s">
        <v>45</v>
      </c>
      <c r="G131" s="233"/>
      <c r="H131" s="271">
        <v>1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257</v>
      </c>
      <c r="AU131" s="242" t="s">
        <v>92</v>
      </c>
      <c r="AV131" s="13" t="s">
        <v>92</v>
      </c>
      <c r="AW131" s="13" t="s">
        <v>44</v>
      </c>
      <c r="AX131" s="13" t="s">
        <v>45</v>
      </c>
      <c r="AY131" s="242" t="s">
        <v>250</v>
      </c>
    </row>
    <row r="132" spans="2:65" s="1" customFormat="1" ht="31.5" customHeight="1">
      <c r="B132" s="43"/>
      <c r="C132" s="208" t="s">
        <v>352</v>
      </c>
      <c r="D132" s="208" t="s">
        <v>252</v>
      </c>
      <c r="E132" s="209" t="s">
        <v>2101</v>
      </c>
      <c r="F132" s="210" t="s">
        <v>2102</v>
      </c>
      <c r="G132" s="211" t="s">
        <v>812</v>
      </c>
      <c r="H132" s="212">
        <v>1</v>
      </c>
      <c r="I132" s="213"/>
      <c r="J132" s="214">
        <f>ROUND(I132*H132,2)</f>
        <v>0</v>
      </c>
      <c r="K132" s="210" t="s">
        <v>81</v>
      </c>
      <c r="L132" s="63"/>
      <c r="M132" s="215" t="s">
        <v>81</v>
      </c>
      <c r="N132" s="216" t="s">
        <v>53</v>
      </c>
      <c r="O132" s="44"/>
      <c r="P132" s="217">
        <f>O132*H132</f>
        <v>0</v>
      </c>
      <c r="Q132" s="217">
        <v>0</v>
      </c>
      <c r="R132" s="217">
        <f>Q132*H132</f>
        <v>0</v>
      </c>
      <c r="S132" s="217">
        <v>0</v>
      </c>
      <c r="T132" s="218">
        <f>S132*H132</f>
        <v>0</v>
      </c>
      <c r="AR132" s="25" t="s">
        <v>2041</v>
      </c>
      <c r="AT132" s="25" t="s">
        <v>252</v>
      </c>
      <c r="AU132" s="25" t="s">
        <v>92</v>
      </c>
      <c r="AY132" s="25" t="s">
        <v>250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5" t="s">
        <v>45</v>
      </c>
      <c r="BK132" s="219">
        <f>ROUND(I132*H132,2)</f>
        <v>0</v>
      </c>
      <c r="BL132" s="25" t="s">
        <v>2041</v>
      </c>
      <c r="BM132" s="25" t="s">
        <v>2103</v>
      </c>
    </row>
    <row r="133" spans="2:65" s="12" customFormat="1">
      <c r="B133" s="220"/>
      <c r="C133" s="221"/>
      <c r="D133" s="222" t="s">
        <v>257</v>
      </c>
      <c r="E133" s="223" t="s">
        <v>81</v>
      </c>
      <c r="F133" s="224" t="s">
        <v>2104</v>
      </c>
      <c r="G133" s="221"/>
      <c r="H133" s="225" t="s">
        <v>81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257</v>
      </c>
      <c r="AU133" s="231" t="s">
        <v>92</v>
      </c>
      <c r="AV133" s="12" t="s">
        <v>45</v>
      </c>
      <c r="AW133" s="12" t="s">
        <v>44</v>
      </c>
      <c r="AX133" s="12" t="s">
        <v>83</v>
      </c>
      <c r="AY133" s="231" t="s">
        <v>250</v>
      </c>
    </row>
    <row r="134" spans="2:65" s="12" customFormat="1">
      <c r="B134" s="220"/>
      <c r="C134" s="221"/>
      <c r="D134" s="222" t="s">
        <v>257</v>
      </c>
      <c r="E134" s="223" t="s">
        <v>81</v>
      </c>
      <c r="F134" s="224" t="s">
        <v>2105</v>
      </c>
      <c r="G134" s="221"/>
      <c r="H134" s="225" t="s">
        <v>81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257</v>
      </c>
      <c r="AU134" s="231" t="s">
        <v>92</v>
      </c>
      <c r="AV134" s="12" t="s">
        <v>45</v>
      </c>
      <c r="AW134" s="12" t="s">
        <v>44</v>
      </c>
      <c r="AX134" s="12" t="s">
        <v>83</v>
      </c>
      <c r="AY134" s="231" t="s">
        <v>250</v>
      </c>
    </row>
    <row r="135" spans="2:65" s="12" customFormat="1">
      <c r="B135" s="220"/>
      <c r="C135" s="221"/>
      <c r="D135" s="222" t="s">
        <v>257</v>
      </c>
      <c r="E135" s="223" t="s">
        <v>81</v>
      </c>
      <c r="F135" s="224" t="s">
        <v>2106</v>
      </c>
      <c r="G135" s="221"/>
      <c r="H135" s="225" t="s">
        <v>81</v>
      </c>
      <c r="I135" s="226"/>
      <c r="J135" s="221"/>
      <c r="K135" s="221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257</v>
      </c>
      <c r="AU135" s="231" t="s">
        <v>92</v>
      </c>
      <c r="AV135" s="12" t="s">
        <v>45</v>
      </c>
      <c r="AW135" s="12" t="s">
        <v>44</v>
      </c>
      <c r="AX135" s="12" t="s">
        <v>83</v>
      </c>
      <c r="AY135" s="231" t="s">
        <v>250</v>
      </c>
    </row>
    <row r="136" spans="2:65" s="12" customFormat="1">
      <c r="B136" s="220"/>
      <c r="C136" s="221"/>
      <c r="D136" s="222" t="s">
        <v>257</v>
      </c>
      <c r="E136" s="223" t="s">
        <v>81</v>
      </c>
      <c r="F136" s="224" t="s">
        <v>2107</v>
      </c>
      <c r="G136" s="221"/>
      <c r="H136" s="225" t="s">
        <v>81</v>
      </c>
      <c r="I136" s="226"/>
      <c r="J136" s="221"/>
      <c r="K136" s="221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257</v>
      </c>
      <c r="AU136" s="231" t="s">
        <v>92</v>
      </c>
      <c r="AV136" s="12" t="s">
        <v>45</v>
      </c>
      <c r="AW136" s="12" t="s">
        <v>44</v>
      </c>
      <c r="AX136" s="12" t="s">
        <v>83</v>
      </c>
      <c r="AY136" s="231" t="s">
        <v>250</v>
      </c>
    </row>
    <row r="137" spans="2:65" s="12" customFormat="1">
      <c r="B137" s="220"/>
      <c r="C137" s="221"/>
      <c r="D137" s="222" t="s">
        <v>257</v>
      </c>
      <c r="E137" s="223" t="s">
        <v>81</v>
      </c>
      <c r="F137" s="224" t="s">
        <v>2108</v>
      </c>
      <c r="G137" s="221"/>
      <c r="H137" s="225" t="s">
        <v>81</v>
      </c>
      <c r="I137" s="226"/>
      <c r="J137" s="221"/>
      <c r="K137" s="221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257</v>
      </c>
      <c r="AU137" s="231" t="s">
        <v>92</v>
      </c>
      <c r="AV137" s="12" t="s">
        <v>45</v>
      </c>
      <c r="AW137" s="12" t="s">
        <v>44</v>
      </c>
      <c r="AX137" s="12" t="s">
        <v>83</v>
      </c>
      <c r="AY137" s="231" t="s">
        <v>250</v>
      </c>
    </row>
    <row r="138" spans="2:65" s="13" customFormat="1">
      <c r="B138" s="232"/>
      <c r="C138" s="233"/>
      <c r="D138" s="256" t="s">
        <v>257</v>
      </c>
      <c r="E138" s="269" t="s">
        <v>81</v>
      </c>
      <c r="F138" s="270" t="s">
        <v>45</v>
      </c>
      <c r="G138" s="233"/>
      <c r="H138" s="271">
        <v>1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257</v>
      </c>
      <c r="AU138" s="242" t="s">
        <v>92</v>
      </c>
      <c r="AV138" s="13" t="s">
        <v>92</v>
      </c>
      <c r="AW138" s="13" t="s">
        <v>44</v>
      </c>
      <c r="AX138" s="13" t="s">
        <v>45</v>
      </c>
      <c r="AY138" s="242" t="s">
        <v>250</v>
      </c>
    </row>
    <row r="139" spans="2:65" s="1" customFormat="1" ht="22.5" customHeight="1">
      <c r="B139" s="43"/>
      <c r="C139" s="208" t="s">
        <v>358</v>
      </c>
      <c r="D139" s="208" t="s">
        <v>252</v>
      </c>
      <c r="E139" s="209" t="s">
        <v>2109</v>
      </c>
      <c r="F139" s="210" t="s">
        <v>2110</v>
      </c>
      <c r="G139" s="211" t="s">
        <v>812</v>
      </c>
      <c r="H139" s="212">
        <v>1</v>
      </c>
      <c r="I139" s="213"/>
      <c r="J139" s="214">
        <f>ROUND(I139*H139,2)</f>
        <v>0</v>
      </c>
      <c r="K139" s="210" t="s">
        <v>81</v>
      </c>
      <c r="L139" s="63"/>
      <c r="M139" s="215" t="s">
        <v>81</v>
      </c>
      <c r="N139" s="285" t="s">
        <v>53</v>
      </c>
      <c r="O139" s="286"/>
      <c r="P139" s="287">
        <f>O139*H139</f>
        <v>0</v>
      </c>
      <c r="Q139" s="287">
        <v>0</v>
      </c>
      <c r="R139" s="287">
        <f>Q139*H139</f>
        <v>0</v>
      </c>
      <c r="S139" s="287">
        <v>0</v>
      </c>
      <c r="T139" s="288">
        <f>S139*H139</f>
        <v>0</v>
      </c>
      <c r="AR139" s="25" t="s">
        <v>2041</v>
      </c>
      <c r="AT139" s="25" t="s">
        <v>252</v>
      </c>
      <c r="AU139" s="25" t="s">
        <v>92</v>
      </c>
      <c r="AY139" s="25" t="s">
        <v>250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5" t="s">
        <v>45</v>
      </c>
      <c r="BK139" s="219">
        <f>ROUND(I139*H139,2)</f>
        <v>0</v>
      </c>
      <c r="BL139" s="25" t="s">
        <v>2041</v>
      </c>
      <c r="BM139" s="25" t="s">
        <v>2111</v>
      </c>
    </row>
    <row r="140" spans="2:65" s="1" customFormat="1" ht="6.95" customHeight="1">
      <c r="B140" s="58"/>
      <c r="C140" s="59"/>
      <c r="D140" s="59"/>
      <c r="E140" s="59"/>
      <c r="F140" s="59"/>
      <c r="G140" s="59"/>
      <c r="H140" s="59"/>
      <c r="I140" s="152"/>
      <c r="J140" s="59"/>
      <c r="K140" s="59"/>
      <c r="L140" s="63"/>
    </row>
  </sheetData>
  <sheetProtection password="CC35" sheet="1" objects="1" scenarios="1" formatCells="0" formatColumns="0" formatRows="0" sort="0" autoFilter="0"/>
  <autoFilter ref="C86:K139"/>
  <mergeCells count="12">
    <mergeCell ref="G1:H1"/>
    <mergeCell ref="L2:V2"/>
    <mergeCell ref="E49:H49"/>
    <mergeCell ref="E51:H51"/>
    <mergeCell ref="E75:H75"/>
    <mergeCell ref="E77:H77"/>
    <mergeCell ref="E79:H79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31</vt:i4>
      </vt:variant>
    </vt:vector>
  </HeadingPairs>
  <TitlesOfParts>
    <vt:vector size="47" baseType="lpstr">
      <vt:lpstr>Rekapitulace stavby</vt:lpstr>
      <vt:lpstr>SO 101.1 - Stezka pro cho...</vt:lpstr>
      <vt:lpstr>SO 101.2 - Stezka pro cho...</vt:lpstr>
      <vt:lpstr>SO 202 - LÁVKA PŘES OLEŠN...</vt:lpstr>
      <vt:lpstr>SO 401.1 - Veřejné osvětl...</vt:lpstr>
      <vt:lpstr>SO 401.2 - Veřejné osvětl...</vt:lpstr>
      <vt:lpstr>SO 802.1A - Sadové úpravy...</vt:lpstr>
      <vt:lpstr>SO 802.2A - Sadové úpravy...</vt:lpstr>
      <vt:lpstr>VON - VEDLEJŠÍ  A OSTATNÍ...</vt:lpstr>
      <vt:lpstr>SO 101.1 - Stezka pro cho..._01</vt:lpstr>
      <vt:lpstr>SO 101.2 - Stezka pro cho..._01</vt:lpstr>
      <vt:lpstr>VON - VEDLEJŠÍ  A OSTATNÍ..._01</vt:lpstr>
      <vt:lpstr>SO 101.1 - Stezka pro cho..._02</vt:lpstr>
      <vt:lpstr>SO 101.2 - Stezka pro cho..._02</vt:lpstr>
      <vt:lpstr>VON - VEDLEJŠÍ  A OSTATNÍ..._02</vt:lpstr>
      <vt:lpstr>Pokyny pro vyplnění</vt:lpstr>
      <vt:lpstr>'Rekapitulace stavby'!Názvy_tisku</vt:lpstr>
      <vt:lpstr>'SO 101.1 - Stezka pro cho...'!Názvy_tisku</vt:lpstr>
      <vt:lpstr>'SO 101.1 - Stezka pro cho..._01'!Názvy_tisku</vt:lpstr>
      <vt:lpstr>'SO 101.1 - Stezka pro cho..._02'!Názvy_tisku</vt:lpstr>
      <vt:lpstr>'SO 101.2 - Stezka pro cho...'!Názvy_tisku</vt:lpstr>
      <vt:lpstr>'SO 101.2 - Stezka pro cho..._01'!Názvy_tisku</vt:lpstr>
      <vt:lpstr>'SO 101.2 - Stezka pro cho..._02'!Názvy_tisku</vt:lpstr>
      <vt:lpstr>'SO 202 - LÁVKA PŘES OLEŠN...'!Názvy_tisku</vt:lpstr>
      <vt:lpstr>'SO 401.1 - Veřejné osvětl...'!Názvy_tisku</vt:lpstr>
      <vt:lpstr>'SO 401.2 - Veřejné osvětl...'!Názvy_tisku</vt:lpstr>
      <vt:lpstr>'SO 802.1A - Sadové úpravy...'!Názvy_tisku</vt:lpstr>
      <vt:lpstr>'SO 802.2A - Sadové úpravy...'!Názvy_tisku</vt:lpstr>
      <vt:lpstr>'VON - VEDLEJŠÍ  A OSTATNÍ...'!Názvy_tisku</vt:lpstr>
      <vt:lpstr>'VON - VEDLEJŠÍ  A OSTATNÍ..._01'!Názvy_tisku</vt:lpstr>
      <vt:lpstr>'VON - VEDLEJŠÍ  A OSTATNÍ..._02'!Názvy_tisku</vt:lpstr>
      <vt:lpstr>'Pokyny pro vyplnění'!Oblast_tisku</vt:lpstr>
      <vt:lpstr>'Rekapitulace stavby'!Oblast_tisku</vt:lpstr>
      <vt:lpstr>'SO 101.1 - Stezka pro cho...'!Oblast_tisku</vt:lpstr>
      <vt:lpstr>'SO 101.1 - Stezka pro cho..._01'!Oblast_tisku</vt:lpstr>
      <vt:lpstr>'SO 101.1 - Stezka pro cho..._02'!Oblast_tisku</vt:lpstr>
      <vt:lpstr>'SO 101.2 - Stezka pro cho...'!Oblast_tisku</vt:lpstr>
      <vt:lpstr>'SO 101.2 - Stezka pro cho..._01'!Oblast_tisku</vt:lpstr>
      <vt:lpstr>'SO 101.2 - Stezka pro cho..._02'!Oblast_tisku</vt:lpstr>
      <vt:lpstr>'SO 202 - LÁVKA PŘES OLEŠN...'!Oblast_tisku</vt:lpstr>
      <vt:lpstr>'SO 401.1 - Veřejné osvětl...'!Oblast_tisku</vt:lpstr>
      <vt:lpstr>'SO 401.2 - Veřejné osvětl...'!Oblast_tisku</vt:lpstr>
      <vt:lpstr>'SO 802.1A - Sadové úpravy...'!Oblast_tisku</vt:lpstr>
      <vt:lpstr>'SO 802.2A - Sadové úpravy...'!Oblast_tisku</vt:lpstr>
      <vt:lpstr>'VON - VEDLEJŠÍ  A OSTATNÍ...'!Oblast_tisku</vt:lpstr>
      <vt:lpstr>'VON - VEDLEJŠÍ  A OSTATNÍ..._01'!Oblast_tisku</vt:lpstr>
      <vt:lpstr>'VON - VEDLEJŠÍ  A OSTATNÍ..._02'!Oblast_tisku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</dc:creator>
  <cp:lastModifiedBy>mila</cp:lastModifiedBy>
  <dcterms:created xsi:type="dcterms:W3CDTF">2017-07-07T12:55:15Z</dcterms:created>
  <dcterms:modified xsi:type="dcterms:W3CDTF">2017-07-07T13:00:11Z</dcterms:modified>
</cp:coreProperties>
</file>