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6295" windowHeight="14175" activeTab="4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Naklady'!$A$1:$Y$73</definedName>
    <definedName name="_xlnm.Print_Area" localSheetId="4">'SO 01 01 Pol'!$A$1:$Y$709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F41" i="1"/>
  <c r="G40" i="1"/>
  <c r="F40" i="1"/>
  <c r="G39" i="1"/>
  <c r="F39" i="1"/>
  <c r="G703" i="13"/>
  <c r="BA608" i="13"/>
  <c r="BA519" i="13"/>
  <c r="BA463" i="13"/>
  <c r="BA460" i="13"/>
  <c r="BA457" i="13"/>
  <c r="BA405" i="13"/>
  <c r="BA391" i="13"/>
  <c r="BA250" i="13"/>
  <c r="BA246" i="13"/>
  <c r="BA242" i="13"/>
  <c r="BA239" i="13"/>
  <c r="BA235" i="13"/>
  <c r="BA168" i="13"/>
  <c r="BA153" i="13"/>
  <c r="BA116" i="13"/>
  <c r="BA91" i="13"/>
  <c r="BA71" i="13"/>
  <c r="BA67" i="13"/>
  <c r="BA47" i="13"/>
  <c r="BA38" i="13"/>
  <c r="BA30" i="13"/>
  <c r="BA24" i="13"/>
  <c r="BA19" i="13"/>
  <c r="BA16" i="13"/>
  <c r="BA13" i="13"/>
  <c r="BA10" i="13"/>
  <c r="G9" i="13"/>
  <c r="I9" i="13"/>
  <c r="K9" i="13"/>
  <c r="O9" i="13"/>
  <c r="Q9" i="13"/>
  <c r="V9" i="13"/>
  <c r="G12" i="13"/>
  <c r="I12" i="13"/>
  <c r="K12" i="13"/>
  <c r="M12" i="13"/>
  <c r="O12" i="13"/>
  <c r="Q12" i="13"/>
  <c r="V12" i="13"/>
  <c r="V8" i="13" s="1"/>
  <c r="G15" i="13"/>
  <c r="M15" i="13" s="1"/>
  <c r="I15" i="13"/>
  <c r="K15" i="13"/>
  <c r="O15" i="13"/>
  <c r="Q15" i="13"/>
  <c r="V15" i="13"/>
  <c r="G18" i="13"/>
  <c r="I18" i="13"/>
  <c r="K18" i="13"/>
  <c r="M18" i="13"/>
  <c r="O18" i="13"/>
  <c r="Q18" i="13"/>
  <c r="V18" i="13"/>
  <c r="G23" i="13"/>
  <c r="I23" i="13"/>
  <c r="K23" i="13"/>
  <c r="M23" i="13"/>
  <c r="O23" i="13"/>
  <c r="Q23" i="13"/>
  <c r="V23" i="13"/>
  <c r="G29" i="13"/>
  <c r="I29" i="13"/>
  <c r="K29" i="13"/>
  <c r="M29" i="13"/>
  <c r="O29" i="13"/>
  <c r="Q29" i="13"/>
  <c r="V29" i="13"/>
  <c r="G37" i="13"/>
  <c r="I37" i="13"/>
  <c r="K37" i="13"/>
  <c r="M37" i="13"/>
  <c r="O37" i="13"/>
  <c r="Q37" i="13"/>
  <c r="V37" i="13"/>
  <c r="G46" i="13"/>
  <c r="M46" i="13" s="1"/>
  <c r="I46" i="13"/>
  <c r="K46" i="13"/>
  <c r="O46" i="13"/>
  <c r="Q46" i="13"/>
  <c r="V46" i="13"/>
  <c r="G66" i="13"/>
  <c r="I66" i="13"/>
  <c r="K66" i="13"/>
  <c r="M66" i="13"/>
  <c r="O66" i="13"/>
  <c r="Q66" i="13"/>
  <c r="V66" i="13"/>
  <c r="G70" i="13"/>
  <c r="I70" i="13"/>
  <c r="K70" i="13"/>
  <c r="M70" i="13"/>
  <c r="O70" i="13"/>
  <c r="Q70" i="13"/>
  <c r="V70" i="13"/>
  <c r="G90" i="13"/>
  <c r="M90" i="13" s="1"/>
  <c r="I90" i="13"/>
  <c r="K90" i="13"/>
  <c r="O90" i="13"/>
  <c r="Q90" i="13"/>
  <c r="V90" i="13"/>
  <c r="G94" i="13"/>
  <c r="I94" i="13"/>
  <c r="K94" i="13"/>
  <c r="M94" i="13"/>
  <c r="O94" i="13"/>
  <c r="Q94" i="13"/>
  <c r="V94" i="13"/>
  <c r="G99" i="13"/>
  <c r="M99" i="13" s="1"/>
  <c r="I99" i="13"/>
  <c r="K99" i="13"/>
  <c r="O99" i="13"/>
  <c r="Q99" i="13"/>
  <c r="V99" i="13"/>
  <c r="G103" i="13"/>
  <c r="I103" i="13"/>
  <c r="K103" i="13"/>
  <c r="M103" i="13"/>
  <c r="O103" i="13"/>
  <c r="Q103" i="13"/>
  <c r="V103" i="13"/>
  <c r="G106" i="13"/>
  <c r="M106" i="13" s="1"/>
  <c r="I106" i="13"/>
  <c r="K106" i="13"/>
  <c r="O106" i="13"/>
  <c r="Q106" i="13"/>
  <c r="V106" i="13"/>
  <c r="G109" i="13"/>
  <c r="I109" i="13"/>
  <c r="K109" i="13"/>
  <c r="M109" i="13"/>
  <c r="O109" i="13"/>
  <c r="Q109" i="13"/>
  <c r="V109" i="13"/>
  <c r="G112" i="13"/>
  <c r="I112" i="13"/>
  <c r="K112" i="13"/>
  <c r="M112" i="13"/>
  <c r="O112" i="13"/>
  <c r="Q112" i="13"/>
  <c r="V112" i="13"/>
  <c r="G115" i="13"/>
  <c r="M115" i="13" s="1"/>
  <c r="I115" i="13"/>
  <c r="K115" i="13"/>
  <c r="O115" i="13"/>
  <c r="Q115" i="13"/>
  <c r="V115" i="13"/>
  <c r="G119" i="13"/>
  <c r="I119" i="13"/>
  <c r="K119" i="13"/>
  <c r="M119" i="13"/>
  <c r="O119" i="13"/>
  <c r="Q119" i="13"/>
  <c r="V119" i="13"/>
  <c r="G125" i="13"/>
  <c r="M125" i="13" s="1"/>
  <c r="I125" i="13"/>
  <c r="K125" i="13"/>
  <c r="O125" i="13"/>
  <c r="Q125" i="13"/>
  <c r="V125" i="13"/>
  <c r="G130" i="13"/>
  <c r="I130" i="13"/>
  <c r="K130" i="13"/>
  <c r="M130" i="13"/>
  <c r="O130" i="13"/>
  <c r="Q130" i="13"/>
  <c r="V130" i="13"/>
  <c r="G134" i="13"/>
  <c r="I134" i="13"/>
  <c r="K134" i="13"/>
  <c r="M134" i="13"/>
  <c r="O134" i="13"/>
  <c r="Q134" i="13"/>
  <c r="V134" i="13"/>
  <c r="G138" i="13"/>
  <c r="I138" i="13"/>
  <c r="K138" i="13"/>
  <c r="M138" i="13"/>
  <c r="O138" i="13"/>
  <c r="Q138" i="13"/>
  <c r="V138" i="13"/>
  <c r="G142" i="13"/>
  <c r="I142" i="13"/>
  <c r="K142" i="13"/>
  <c r="M142" i="13"/>
  <c r="O142" i="13"/>
  <c r="Q142" i="13"/>
  <c r="V142" i="13"/>
  <c r="G152" i="13"/>
  <c r="M152" i="13" s="1"/>
  <c r="I152" i="13"/>
  <c r="K152" i="13"/>
  <c r="O152" i="13"/>
  <c r="Q152" i="13"/>
  <c r="V152" i="13"/>
  <c r="G163" i="13"/>
  <c r="I163" i="13"/>
  <c r="K163" i="13"/>
  <c r="M163" i="13"/>
  <c r="O163" i="13"/>
  <c r="Q163" i="13"/>
  <c r="V163" i="13"/>
  <c r="G167" i="13"/>
  <c r="M167" i="13" s="1"/>
  <c r="I167" i="13"/>
  <c r="K167" i="13"/>
  <c r="O167" i="13"/>
  <c r="Q167" i="13"/>
  <c r="V167" i="13"/>
  <c r="G170" i="13"/>
  <c r="I170" i="13"/>
  <c r="K170" i="13"/>
  <c r="M170" i="13"/>
  <c r="O170" i="13"/>
  <c r="Q170" i="13"/>
  <c r="V170" i="13"/>
  <c r="G186" i="13"/>
  <c r="I186" i="13"/>
  <c r="K186" i="13"/>
  <c r="M186" i="13"/>
  <c r="O186" i="13"/>
  <c r="Q186" i="13"/>
  <c r="V186" i="13"/>
  <c r="G188" i="13"/>
  <c r="I188" i="13"/>
  <c r="K188" i="13"/>
  <c r="M188" i="13"/>
  <c r="O188" i="13"/>
  <c r="Q188" i="13"/>
  <c r="V188" i="13"/>
  <c r="G192" i="13"/>
  <c r="I192" i="13"/>
  <c r="K192" i="13"/>
  <c r="M192" i="13"/>
  <c r="O192" i="13"/>
  <c r="Q192" i="13"/>
  <c r="V192" i="13"/>
  <c r="G195" i="13"/>
  <c r="M195" i="13" s="1"/>
  <c r="I195" i="13"/>
  <c r="K195" i="13"/>
  <c r="O195" i="13"/>
  <c r="Q195" i="13"/>
  <c r="V195" i="13"/>
  <c r="G197" i="13"/>
  <c r="I197" i="13"/>
  <c r="K197" i="13"/>
  <c r="M197" i="13"/>
  <c r="O197" i="13"/>
  <c r="Q197" i="13"/>
  <c r="V197" i="13"/>
  <c r="G199" i="13"/>
  <c r="I199" i="13"/>
  <c r="K199" i="13"/>
  <c r="M199" i="13"/>
  <c r="O199" i="13"/>
  <c r="Q199" i="13"/>
  <c r="V199" i="13"/>
  <c r="G204" i="13"/>
  <c r="I204" i="13"/>
  <c r="K204" i="13"/>
  <c r="M204" i="13"/>
  <c r="O204" i="13"/>
  <c r="Q204" i="13"/>
  <c r="V204" i="13"/>
  <c r="G213" i="13"/>
  <c r="M213" i="13" s="1"/>
  <c r="I213" i="13"/>
  <c r="I203" i="13" s="1"/>
  <c r="K213" i="13"/>
  <c r="K203" i="13" s="1"/>
  <c r="O213" i="13"/>
  <c r="Q213" i="13"/>
  <c r="V213" i="13"/>
  <c r="G215" i="13"/>
  <c r="I215" i="13"/>
  <c r="K215" i="13"/>
  <c r="M215" i="13"/>
  <c r="O215" i="13"/>
  <c r="Q215" i="13"/>
  <c r="V215" i="13"/>
  <c r="G223" i="13"/>
  <c r="M223" i="13" s="1"/>
  <c r="I223" i="13"/>
  <c r="K223" i="13"/>
  <c r="O223" i="13"/>
  <c r="Q223" i="13"/>
  <c r="V223" i="13"/>
  <c r="G234" i="13"/>
  <c r="I234" i="13"/>
  <c r="K234" i="13"/>
  <c r="M234" i="13"/>
  <c r="O234" i="13"/>
  <c r="Q234" i="13"/>
  <c r="V234" i="13"/>
  <c r="G238" i="13"/>
  <c r="I238" i="13"/>
  <c r="K238" i="13"/>
  <c r="M238" i="13"/>
  <c r="O238" i="13"/>
  <c r="Q238" i="13"/>
  <c r="V238" i="13"/>
  <c r="G241" i="13"/>
  <c r="I241" i="13"/>
  <c r="K241" i="13"/>
  <c r="M241" i="13"/>
  <c r="O241" i="13"/>
  <c r="Q241" i="13"/>
  <c r="V241" i="13"/>
  <c r="G245" i="13"/>
  <c r="I245" i="13"/>
  <c r="K245" i="13"/>
  <c r="M245" i="13"/>
  <c r="O245" i="13"/>
  <c r="Q245" i="13"/>
  <c r="V245" i="13"/>
  <c r="G249" i="13"/>
  <c r="M249" i="13" s="1"/>
  <c r="I249" i="13"/>
  <c r="K249" i="13"/>
  <c r="O249" i="13"/>
  <c r="Q249" i="13"/>
  <c r="V249" i="13"/>
  <c r="G253" i="13"/>
  <c r="I253" i="13"/>
  <c r="K253" i="13"/>
  <c r="M253" i="13"/>
  <c r="O253" i="13"/>
  <c r="Q253" i="13"/>
  <c r="V253" i="13"/>
  <c r="G263" i="13"/>
  <c r="I263" i="13"/>
  <c r="K263" i="13"/>
  <c r="M263" i="13"/>
  <c r="O263" i="13"/>
  <c r="Q263" i="13"/>
  <c r="V263" i="13"/>
  <c r="G266" i="13"/>
  <c r="M266" i="13" s="1"/>
  <c r="M203" i="13" s="1"/>
  <c r="I266" i="13"/>
  <c r="K266" i="13"/>
  <c r="O266" i="13"/>
  <c r="Q266" i="13"/>
  <c r="V266" i="13"/>
  <c r="G270" i="13"/>
  <c r="I270" i="13"/>
  <c r="K270" i="13"/>
  <c r="M270" i="13"/>
  <c r="O270" i="13"/>
  <c r="Q270" i="13"/>
  <c r="V270" i="13"/>
  <c r="G279" i="13"/>
  <c r="M279" i="13" s="1"/>
  <c r="I279" i="13"/>
  <c r="K279" i="13"/>
  <c r="O279" i="13"/>
  <c r="Q279" i="13"/>
  <c r="V279" i="13"/>
  <c r="G285" i="13"/>
  <c r="I285" i="13"/>
  <c r="K285" i="13"/>
  <c r="M285" i="13"/>
  <c r="O285" i="13"/>
  <c r="O203" i="13" s="1"/>
  <c r="Q285" i="13"/>
  <c r="V285" i="13"/>
  <c r="G292" i="13"/>
  <c r="M292" i="13" s="1"/>
  <c r="I292" i="13"/>
  <c r="K292" i="13"/>
  <c r="O292" i="13"/>
  <c r="Q292" i="13"/>
  <c r="V292" i="13"/>
  <c r="G296" i="13"/>
  <c r="I296" i="13"/>
  <c r="K296" i="13"/>
  <c r="M296" i="13"/>
  <c r="O296" i="13"/>
  <c r="Q296" i="13"/>
  <c r="V296" i="13"/>
  <c r="O301" i="13"/>
  <c r="Q301" i="13"/>
  <c r="V301" i="13"/>
  <c r="G302" i="13"/>
  <c r="G301" i="13" s="1"/>
  <c r="I302" i="13"/>
  <c r="I301" i="13" s="1"/>
  <c r="K302" i="13"/>
  <c r="K301" i="13" s="1"/>
  <c r="M302" i="13"/>
  <c r="M301" i="13" s="1"/>
  <c r="O302" i="13"/>
  <c r="Q302" i="13"/>
  <c r="V302" i="13"/>
  <c r="G306" i="13"/>
  <c r="I306" i="13"/>
  <c r="I305" i="13" s="1"/>
  <c r="K306" i="13"/>
  <c r="O306" i="13"/>
  <c r="Q306" i="13"/>
  <c r="V306" i="13"/>
  <c r="G313" i="13"/>
  <c r="I313" i="13"/>
  <c r="K313" i="13"/>
  <c r="M313" i="13"/>
  <c r="O313" i="13"/>
  <c r="O305" i="13" s="1"/>
  <c r="Q313" i="13"/>
  <c r="Q305" i="13" s="1"/>
  <c r="V313" i="13"/>
  <c r="V305" i="13" s="1"/>
  <c r="G317" i="13"/>
  <c r="I317" i="13"/>
  <c r="K317" i="13"/>
  <c r="M317" i="13"/>
  <c r="O317" i="13"/>
  <c r="Q317" i="13"/>
  <c r="V317" i="13"/>
  <c r="G322" i="13"/>
  <c r="I322" i="13"/>
  <c r="K322" i="13"/>
  <c r="M322" i="13"/>
  <c r="O322" i="13"/>
  <c r="Q322" i="13"/>
  <c r="V322" i="13"/>
  <c r="G326" i="13"/>
  <c r="I326" i="13"/>
  <c r="K326" i="13"/>
  <c r="M326" i="13"/>
  <c r="O326" i="13"/>
  <c r="Q326" i="13"/>
  <c r="V326" i="13"/>
  <c r="G330" i="13"/>
  <c r="M330" i="13" s="1"/>
  <c r="I330" i="13"/>
  <c r="K330" i="13"/>
  <c r="O330" i="13"/>
  <c r="Q330" i="13"/>
  <c r="V330" i="13"/>
  <c r="V332" i="13"/>
  <c r="G333" i="13"/>
  <c r="I333" i="13"/>
  <c r="K333" i="13"/>
  <c r="O333" i="13"/>
  <c r="Q333" i="13"/>
  <c r="V333" i="13"/>
  <c r="G343" i="13"/>
  <c r="I343" i="13"/>
  <c r="K343" i="13"/>
  <c r="M343" i="13"/>
  <c r="O343" i="13"/>
  <c r="O332" i="13" s="1"/>
  <c r="Q343" i="13"/>
  <c r="Q332" i="13" s="1"/>
  <c r="V343" i="13"/>
  <c r="G351" i="13"/>
  <c r="I351" i="13"/>
  <c r="K351" i="13"/>
  <c r="M351" i="13"/>
  <c r="O351" i="13"/>
  <c r="Q351" i="13"/>
  <c r="V351" i="13"/>
  <c r="G359" i="13"/>
  <c r="I359" i="13"/>
  <c r="K359" i="13"/>
  <c r="M359" i="13"/>
  <c r="O359" i="13"/>
  <c r="Q359" i="13"/>
  <c r="V359" i="13"/>
  <c r="G367" i="13"/>
  <c r="I367" i="13"/>
  <c r="K367" i="13"/>
  <c r="M367" i="13"/>
  <c r="O367" i="13"/>
  <c r="Q367" i="13"/>
  <c r="V367" i="13"/>
  <c r="G379" i="13"/>
  <c r="M379" i="13" s="1"/>
  <c r="I379" i="13"/>
  <c r="K379" i="13"/>
  <c r="O379" i="13"/>
  <c r="Q379" i="13"/>
  <c r="V379" i="13"/>
  <c r="G381" i="13"/>
  <c r="I381" i="13"/>
  <c r="K381" i="13"/>
  <c r="M381" i="13"/>
  <c r="O381" i="13"/>
  <c r="Q381" i="13"/>
  <c r="V381" i="13"/>
  <c r="G385" i="13"/>
  <c r="I385" i="13"/>
  <c r="K385" i="13"/>
  <c r="M385" i="13"/>
  <c r="O385" i="13"/>
  <c r="Q385" i="13"/>
  <c r="V385" i="13"/>
  <c r="G388" i="13"/>
  <c r="I388" i="13"/>
  <c r="K388" i="13"/>
  <c r="M388" i="13"/>
  <c r="O388" i="13"/>
  <c r="Q388" i="13"/>
  <c r="V388" i="13"/>
  <c r="G390" i="13"/>
  <c r="I390" i="13"/>
  <c r="K390" i="13"/>
  <c r="M390" i="13"/>
  <c r="O390" i="13"/>
  <c r="Q390" i="13"/>
  <c r="V390" i="13"/>
  <c r="G399" i="13"/>
  <c r="M399" i="13" s="1"/>
  <c r="I399" i="13"/>
  <c r="K399" i="13"/>
  <c r="O399" i="13"/>
  <c r="Q399" i="13"/>
  <c r="V399" i="13"/>
  <c r="G404" i="13"/>
  <c r="I404" i="13"/>
  <c r="K404" i="13"/>
  <c r="O404" i="13"/>
  <c r="Q404" i="13"/>
  <c r="V404" i="13"/>
  <c r="G407" i="13"/>
  <c r="I407" i="13"/>
  <c r="K407" i="13"/>
  <c r="M407" i="13"/>
  <c r="O407" i="13"/>
  <c r="O403" i="13" s="1"/>
  <c r="Q407" i="13"/>
  <c r="Q403" i="13" s="1"/>
  <c r="V407" i="13"/>
  <c r="G410" i="13"/>
  <c r="I410" i="13"/>
  <c r="K410" i="13"/>
  <c r="M410" i="13"/>
  <c r="O410" i="13"/>
  <c r="Q410" i="13"/>
  <c r="V410" i="13"/>
  <c r="G412" i="13"/>
  <c r="I412" i="13"/>
  <c r="K412" i="13"/>
  <c r="M412" i="13"/>
  <c r="O412" i="13"/>
  <c r="Q412" i="13"/>
  <c r="V412" i="13"/>
  <c r="G415" i="13"/>
  <c r="I415" i="13"/>
  <c r="K415" i="13"/>
  <c r="M415" i="13"/>
  <c r="O415" i="13"/>
  <c r="Q415" i="13"/>
  <c r="V415" i="13"/>
  <c r="G420" i="13"/>
  <c r="M420" i="13" s="1"/>
  <c r="I420" i="13"/>
  <c r="K420" i="13"/>
  <c r="O420" i="13"/>
  <c r="Q420" i="13"/>
  <c r="V420" i="13"/>
  <c r="G423" i="13"/>
  <c r="I423" i="13"/>
  <c r="K423" i="13"/>
  <c r="M423" i="13"/>
  <c r="O423" i="13"/>
  <c r="Q423" i="13"/>
  <c r="V423" i="13"/>
  <c r="G428" i="13"/>
  <c r="I428" i="13"/>
  <c r="K428" i="13"/>
  <c r="M428" i="13"/>
  <c r="O428" i="13"/>
  <c r="Q428" i="13"/>
  <c r="V428" i="13"/>
  <c r="G433" i="13"/>
  <c r="I433" i="13"/>
  <c r="K433" i="13"/>
  <c r="M433" i="13"/>
  <c r="O433" i="13"/>
  <c r="Q433" i="13"/>
  <c r="V433" i="13"/>
  <c r="G437" i="13"/>
  <c r="I437" i="13"/>
  <c r="K437" i="13"/>
  <c r="M437" i="13"/>
  <c r="O437" i="13"/>
  <c r="Q437" i="13"/>
  <c r="V437" i="13"/>
  <c r="G440" i="13"/>
  <c r="M440" i="13" s="1"/>
  <c r="I440" i="13"/>
  <c r="K440" i="13"/>
  <c r="O440" i="13"/>
  <c r="Q440" i="13"/>
  <c r="V440" i="13"/>
  <c r="G444" i="13"/>
  <c r="I444" i="13"/>
  <c r="K444" i="13"/>
  <c r="M444" i="13"/>
  <c r="O444" i="13"/>
  <c r="Q444" i="13"/>
  <c r="V444" i="13"/>
  <c r="G449" i="13"/>
  <c r="M449" i="13" s="1"/>
  <c r="I449" i="13"/>
  <c r="K449" i="13"/>
  <c r="O449" i="13"/>
  <c r="Q449" i="13"/>
  <c r="V449" i="13"/>
  <c r="G452" i="13"/>
  <c r="I452" i="13"/>
  <c r="K452" i="13"/>
  <c r="M452" i="13"/>
  <c r="O452" i="13"/>
  <c r="Q452" i="13"/>
  <c r="V452" i="13"/>
  <c r="G454" i="13"/>
  <c r="I454" i="13"/>
  <c r="K454" i="13"/>
  <c r="M454" i="13"/>
  <c r="O454" i="13"/>
  <c r="Q454" i="13"/>
  <c r="V454" i="13"/>
  <c r="V403" i="13" s="1"/>
  <c r="G456" i="13"/>
  <c r="M456" i="13" s="1"/>
  <c r="I456" i="13"/>
  <c r="K456" i="13"/>
  <c r="O456" i="13"/>
  <c r="Q456" i="13"/>
  <c r="V456" i="13"/>
  <c r="G459" i="13"/>
  <c r="I459" i="13"/>
  <c r="K459" i="13"/>
  <c r="M459" i="13"/>
  <c r="O459" i="13"/>
  <c r="Q459" i="13"/>
  <c r="V459" i="13"/>
  <c r="G462" i="13"/>
  <c r="M462" i="13" s="1"/>
  <c r="I462" i="13"/>
  <c r="K462" i="13"/>
  <c r="O462" i="13"/>
  <c r="Q462" i="13"/>
  <c r="V462" i="13"/>
  <c r="G465" i="13"/>
  <c r="I465" i="13"/>
  <c r="K465" i="13"/>
  <c r="M465" i="13"/>
  <c r="O465" i="13"/>
  <c r="Q465" i="13"/>
  <c r="V465" i="13"/>
  <c r="G472" i="13"/>
  <c r="I472" i="13"/>
  <c r="K472" i="13"/>
  <c r="M472" i="13"/>
  <c r="O472" i="13"/>
  <c r="Q472" i="13"/>
  <c r="V472" i="13"/>
  <c r="G475" i="13"/>
  <c r="M475" i="13" s="1"/>
  <c r="I475" i="13"/>
  <c r="K475" i="13"/>
  <c r="O475" i="13"/>
  <c r="Q475" i="13"/>
  <c r="V475" i="13"/>
  <c r="G478" i="13"/>
  <c r="I478" i="13"/>
  <c r="K478" i="13"/>
  <c r="M478" i="13"/>
  <c r="O478" i="13"/>
  <c r="Q478" i="13"/>
  <c r="V478" i="13"/>
  <c r="G482" i="13"/>
  <c r="M482" i="13" s="1"/>
  <c r="I482" i="13"/>
  <c r="K482" i="13"/>
  <c r="O482" i="13"/>
  <c r="Q482" i="13"/>
  <c r="V482" i="13"/>
  <c r="G484" i="13"/>
  <c r="I484" i="13"/>
  <c r="K484" i="13"/>
  <c r="M484" i="13"/>
  <c r="O484" i="13"/>
  <c r="Q484" i="13"/>
  <c r="V484" i="13"/>
  <c r="G486" i="13"/>
  <c r="M486" i="13" s="1"/>
  <c r="I486" i="13"/>
  <c r="K486" i="13"/>
  <c r="O486" i="13"/>
  <c r="Q486" i="13"/>
  <c r="V486" i="13"/>
  <c r="G489" i="13"/>
  <c r="I489" i="13"/>
  <c r="K489" i="13"/>
  <c r="M489" i="13"/>
  <c r="O489" i="13"/>
  <c r="Q489" i="13"/>
  <c r="V489" i="13"/>
  <c r="G493" i="13"/>
  <c r="I493" i="13"/>
  <c r="K493" i="13"/>
  <c r="M493" i="13"/>
  <c r="O493" i="13"/>
  <c r="Q493" i="13"/>
  <c r="V493" i="13"/>
  <c r="G496" i="13"/>
  <c r="I496" i="13"/>
  <c r="K496" i="13"/>
  <c r="M496" i="13"/>
  <c r="O496" i="13"/>
  <c r="Q496" i="13"/>
  <c r="V496" i="13"/>
  <c r="G499" i="13"/>
  <c r="I499" i="13"/>
  <c r="K499" i="13"/>
  <c r="M499" i="13"/>
  <c r="O499" i="13"/>
  <c r="Q499" i="13"/>
  <c r="V499" i="13"/>
  <c r="G501" i="13"/>
  <c r="M501" i="13" s="1"/>
  <c r="I501" i="13"/>
  <c r="K501" i="13"/>
  <c r="O501" i="13"/>
  <c r="Q501" i="13"/>
  <c r="V501" i="13"/>
  <c r="G504" i="13"/>
  <c r="I504" i="13"/>
  <c r="K504" i="13"/>
  <c r="M504" i="13"/>
  <c r="O504" i="13"/>
  <c r="Q504" i="13"/>
  <c r="V504" i="13"/>
  <c r="G506" i="13"/>
  <c r="I506" i="13"/>
  <c r="K506" i="13"/>
  <c r="M506" i="13"/>
  <c r="O506" i="13"/>
  <c r="Q506" i="13"/>
  <c r="V506" i="13"/>
  <c r="G508" i="13"/>
  <c r="I508" i="13"/>
  <c r="K508" i="13"/>
  <c r="M508" i="13"/>
  <c r="O508" i="13"/>
  <c r="Q508" i="13"/>
  <c r="V508" i="13"/>
  <c r="G511" i="13"/>
  <c r="I511" i="13"/>
  <c r="K511" i="13"/>
  <c r="M511" i="13"/>
  <c r="O511" i="13"/>
  <c r="Q511" i="13"/>
  <c r="V511" i="13"/>
  <c r="G514" i="13"/>
  <c r="M514" i="13" s="1"/>
  <c r="I514" i="13"/>
  <c r="K514" i="13"/>
  <c r="O514" i="13"/>
  <c r="Q514" i="13"/>
  <c r="V514" i="13"/>
  <c r="G516" i="13"/>
  <c r="I516" i="13"/>
  <c r="K516" i="13"/>
  <c r="M516" i="13"/>
  <c r="O516" i="13"/>
  <c r="Q516" i="13"/>
  <c r="V516" i="13"/>
  <c r="G518" i="13"/>
  <c r="M518" i="13" s="1"/>
  <c r="I518" i="13"/>
  <c r="K518" i="13"/>
  <c r="O518" i="13"/>
  <c r="Q518" i="13"/>
  <c r="V518" i="13"/>
  <c r="G522" i="13"/>
  <c r="I522" i="13"/>
  <c r="K522" i="13"/>
  <c r="M522" i="13"/>
  <c r="O522" i="13"/>
  <c r="Q522" i="13"/>
  <c r="V522" i="13"/>
  <c r="G526" i="13"/>
  <c r="I526" i="13"/>
  <c r="K526" i="13"/>
  <c r="M526" i="13"/>
  <c r="O526" i="13"/>
  <c r="Q526" i="13"/>
  <c r="V526" i="13"/>
  <c r="G530" i="13"/>
  <c r="I530" i="13"/>
  <c r="K530" i="13"/>
  <c r="M530" i="13"/>
  <c r="O530" i="13"/>
  <c r="Q530" i="13"/>
  <c r="V530" i="13"/>
  <c r="G532" i="13"/>
  <c r="I532" i="13"/>
  <c r="K532" i="13"/>
  <c r="M532" i="13"/>
  <c r="O532" i="13"/>
  <c r="Q532" i="13"/>
  <c r="V532" i="13"/>
  <c r="G534" i="13"/>
  <c r="M534" i="13" s="1"/>
  <c r="I534" i="13"/>
  <c r="K534" i="13"/>
  <c r="O534" i="13"/>
  <c r="Q534" i="13"/>
  <c r="V534" i="13"/>
  <c r="G537" i="13"/>
  <c r="I537" i="13"/>
  <c r="K537" i="13"/>
  <c r="M537" i="13"/>
  <c r="O537" i="13"/>
  <c r="Q537" i="13"/>
  <c r="V537" i="13"/>
  <c r="G539" i="13"/>
  <c r="I539" i="13"/>
  <c r="K539" i="13"/>
  <c r="M539" i="13"/>
  <c r="O539" i="13"/>
  <c r="Q539" i="13"/>
  <c r="V539" i="13"/>
  <c r="G541" i="13"/>
  <c r="I541" i="13"/>
  <c r="K541" i="13"/>
  <c r="M541" i="13"/>
  <c r="O541" i="13"/>
  <c r="Q541" i="13"/>
  <c r="V541" i="13"/>
  <c r="G543" i="13"/>
  <c r="I543" i="13"/>
  <c r="K543" i="13"/>
  <c r="M543" i="13"/>
  <c r="O543" i="13"/>
  <c r="Q543" i="13"/>
  <c r="V543" i="13"/>
  <c r="G545" i="13"/>
  <c r="M545" i="13" s="1"/>
  <c r="I545" i="13"/>
  <c r="K545" i="13"/>
  <c r="O545" i="13"/>
  <c r="Q545" i="13"/>
  <c r="V545" i="13"/>
  <c r="G547" i="13"/>
  <c r="I547" i="13"/>
  <c r="K547" i="13"/>
  <c r="M547" i="13"/>
  <c r="O547" i="13"/>
  <c r="Q547" i="13"/>
  <c r="V547" i="13"/>
  <c r="G551" i="13"/>
  <c r="M551" i="13" s="1"/>
  <c r="I551" i="13"/>
  <c r="K551" i="13"/>
  <c r="O551" i="13"/>
  <c r="Q551" i="13"/>
  <c r="V551" i="13"/>
  <c r="G553" i="13"/>
  <c r="I553" i="13"/>
  <c r="K553" i="13"/>
  <c r="M553" i="13"/>
  <c r="O553" i="13"/>
  <c r="Q553" i="13"/>
  <c r="V553" i="13"/>
  <c r="G555" i="13"/>
  <c r="I555" i="13"/>
  <c r="K555" i="13"/>
  <c r="M555" i="13"/>
  <c r="O555" i="13"/>
  <c r="Q555" i="13"/>
  <c r="V555" i="13"/>
  <c r="G558" i="13"/>
  <c r="I558" i="13"/>
  <c r="K558" i="13"/>
  <c r="M558" i="13"/>
  <c r="O558" i="13"/>
  <c r="Q558" i="13"/>
  <c r="V558" i="13"/>
  <c r="G560" i="13"/>
  <c r="I560" i="13"/>
  <c r="K560" i="13"/>
  <c r="M560" i="13"/>
  <c r="O560" i="13"/>
  <c r="Q560" i="13"/>
  <c r="V560" i="13"/>
  <c r="G564" i="13"/>
  <c r="M564" i="13" s="1"/>
  <c r="I564" i="13"/>
  <c r="K564" i="13"/>
  <c r="O564" i="13"/>
  <c r="Q564" i="13"/>
  <c r="V564" i="13"/>
  <c r="G566" i="13"/>
  <c r="I566" i="13"/>
  <c r="K566" i="13"/>
  <c r="M566" i="13"/>
  <c r="O566" i="13"/>
  <c r="Q566" i="13"/>
  <c r="V566" i="13"/>
  <c r="G568" i="13"/>
  <c r="I568" i="13"/>
  <c r="K568" i="13"/>
  <c r="M568" i="13"/>
  <c r="O568" i="13"/>
  <c r="Q568" i="13"/>
  <c r="V568" i="13"/>
  <c r="G570" i="13"/>
  <c r="I570" i="13"/>
  <c r="K570" i="13"/>
  <c r="M570" i="13"/>
  <c r="O570" i="13"/>
  <c r="Q570" i="13"/>
  <c r="V570" i="13"/>
  <c r="G572" i="13"/>
  <c r="I572" i="13"/>
  <c r="K572" i="13"/>
  <c r="M572" i="13"/>
  <c r="O572" i="13"/>
  <c r="Q572" i="13"/>
  <c r="V572" i="13"/>
  <c r="G574" i="13"/>
  <c r="M574" i="13" s="1"/>
  <c r="I574" i="13"/>
  <c r="K574" i="13"/>
  <c r="O574" i="13"/>
  <c r="Q574" i="13"/>
  <c r="V574" i="13"/>
  <c r="G576" i="13"/>
  <c r="I576" i="13"/>
  <c r="K576" i="13"/>
  <c r="M576" i="13"/>
  <c r="O576" i="13"/>
  <c r="Q576" i="13"/>
  <c r="V576" i="13"/>
  <c r="G578" i="13"/>
  <c r="M578" i="13" s="1"/>
  <c r="I578" i="13"/>
  <c r="K578" i="13"/>
  <c r="O578" i="13"/>
  <c r="Q578" i="13"/>
  <c r="V578" i="13"/>
  <c r="G580" i="13"/>
  <c r="I580" i="13"/>
  <c r="K580" i="13"/>
  <c r="M580" i="13"/>
  <c r="O580" i="13"/>
  <c r="Q580" i="13"/>
  <c r="V580" i="13"/>
  <c r="G583" i="13"/>
  <c r="I583" i="13"/>
  <c r="K583" i="13"/>
  <c r="M583" i="13"/>
  <c r="O583" i="13"/>
  <c r="Q583" i="13"/>
  <c r="V583" i="13"/>
  <c r="G585" i="13"/>
  <c r="M585" i="13" s="1"/>
  <c r="I585" i="13"/>
  <c r="K585" i="13"/>
  <c r="O585" i="13"/>
  <c r="Q585" i="13"/>
  <c r="V585" i="13"/>
  <c r="G587" i="13"/>
  <c r="I587" i="13"/>
  <c r="K587" i="13"/>
  <c r="M587" i="13"/>
  <c r="O587" i="13"/>
  <c r="Q587" i="13"/>
  <c r="V587" i="13"/>
  <c r="G589" i="13"/>
  <c r="M589" i="13" s="1"/>
  <c r="I589" i="13"/>
  <c r="K589" i="13"/>
  <c r="O589" i="13"/>
  <c r="Q589" i="13"/>
  <c r="V589" i="13"/>
  <c r="G591" i="13"/>
  <c r="I591" i="13"/>
  <c r="K591" i="13"/>
  <c r="M591" i="13"/>
  <c r="O591" i="13"/>
  <c r="Q591" i="13"/>
  <c r="V591" i="13"/>
  <c r="G593" i="13"/>
  <c r="I593" i="13"/>
  <c r="K593" i="13"/>
  <c r="M593" i="13"/>
  <c r="O593" i="13"/>
  <c r="Q593" i="13"/>
  <c r="V593" i="13"/>
  <c r="G595" i="13"/>
  <c r="M595" i="13" s="1"/>
  <c r="I595" i="13"/>
  <c r="K595" i="13"/>
  <c r="O595" i="13"/>
  <c r="Q595" i="13"/>
  <c r="V595" i="13"/>
  <c r="G597" i="13"/>
  <c r="I597" i="13"/>
  <c r="K597" i="13"/>
  <c r="M597" i="13"/>
  <c r="O597" i="13"/>
  <c r="Q597" i="13"/>
  <c r="V597" i="13"/>
  <c r="G599" i="13"/>
  <c r="M599" i="13" s="1"/>
  <c r="I599" i="13"/>
  <c r="K599" i="13"/>
  <c r="O599" i="13"/>
  <c r="Q599" i="13"/>
  <c r="V599" i="13"/>
  <c r="G601" i="13"/>
  <c r="I601" i="13"/>
  <c r="K601" i="13"/>
  <c r="M601" i="13"/>
  <c r="O601" i="13"/>
  <c r="Q601" i="13"/>
  <c r="V601" i="13"/>
  <c r="G603" i="13"/>
  <c r="M603" i="13" s="1"/>
  <c r="I603" i="13"/>
  <c r="K603" i="13"/>
  <c r="O603" i="13"/>
  <c r="Q603" i="13"/>
  <c r="V603" i="13"/>
  <c r="G605" i="13"/>
  <c r="I605" i="13"/>
  <c r="K605" i="13"/>
  <c r="M605" i="13"/>
  <c r="O605" i="13"/>
  <c r="Q605" i="13"/>
  <c r="V605" i="13"/>
  <c r="G607" i="13"/>
  <c r="I607" i="13"/>
  <c r="K607" i="13"/>
  <c r="M607" i="13"/>
  <c r="O607" i="13"/>
  <c r="Q607" i="13"/>
  <c r="V607" i="13"/>
  <c r="G611" i="13"/>
  <c r="I611" i="13"/>
  <c r="K611" i="13"/>
  <c r="M611" i="13"/>
  <c r="O611" i="13"/>
  <c r="Q611" i="13"/>
  <c r="V611" i="13"/>
  <c r="G613" i="13"/>
  <c r="I613" i="13"/>
  <c r="K613" i="13"/>
  <c r="M613" i="13"/>
  <c r="O613" i="13"/>
  <c r="Q613" i="13"/>
  <c r="V613" i="13"/>
  <c r="G617" i="13"/>
  <c r="M617" i="13" s="1"/>
  <c r="I617" i="13"/>
  <c r="K617" i="13"/>
  <c r="O617" i="13"/>
  <c r="Q617" i="13"/>
  <c r="V617" i="13"/>
  <c r="G619" i="13"/>
  <c r="I619" i="13"/>
  <c r="K619" i="13"/>
  <c r="M619" i="13"/>
  <c r="O619" i="13"/>
  <c r="Q619" i="13"/>
  <c r="V619" i="13"/>
  <c r="G621" i="13"/>
  <c r="I621" i="13"/>
  <c r="K621" i="13"/>
  <c r="M621" i="13"/>
  <c r="O621" i="13"/>
  <c r="Q621" i="13"/>
  <c r="V621" i="13"/>
  <c r="G623" i="13"/>
  <c r="I623" i="13"/>
  <c r="K623" i="13"/>
  <c r="M623" i="13"/>
  <c r="O623" i="13"/>
  <c r="Q623" i="13"/>
  <c r="V623" i="13"/>
  <c r="G628" i="13"/>
  <c r="I628" i="13"/>
  <c r="K628" i="13"/>
  <c r="O628" i="13"/>
  <c r="Q628" i="13"/>
  <c r="V628" i="13"/>
  <c r="G632" i="13"/>
  <c r="I632" i="13"/>
  <c r="K632" i="13"/>
  <c r="M632" i="13"/>
  <c r="O632" i="13"/>
  <c r="Q632" i="13"/>
  <c r="Q627" i="13" s="1"/>
  <c r="V632" i="13"/>
  <c r="V627" i="13" s="1"/>
  <c r="G636" i="13"/>
  <c r="M636" i="13" s="1"/>
  <c r="I636" i="13"/>
  <c r="K636" i="13"/>
  <c r="O636" i="13"/>
  <c r="Q636" i="13"/>
  <c r="V636" i="13"/>
  <c r="G638" i="13"/>
  <c r="I638" i="13"/>
  <c r="K638" i="13"/>
  <c r="M638" i="13"/>
  <c r="O638" i="13"/>
  <c r="Q638" i="13"/>
  <c r="V638" i="13"/>
  <c r="G641" i="13"/>
  <c r="I641" i="13"/>
  <c r="K641" i="13"/>
  <c r="M641" i="13"/>
  <c r="O641" i="13"/>
  <c r="Q641" i="13"/>
  <c r="V641" i="13"/>
  <c r="G644" i="13"/>
  <c r="I644" i="13"/>
  <c r="K644" i="13"/>
  <c r="M644" i="13"/>
  <c r="O644" i="13"/>
  <c r="Q644" i="13"/>
  <c r="V644" i="13"/>
  <c r="G647" i="13"/>
  <c r="I647" i="13"/>
  <c r="K647" i="13"/>
  <c r="M647" i="13"/>
  <c r="O647" i="13"/>
  <c r="Q647" i="13"/>
  <c r="V647" i="13"/>
  <c r="G651" i="13"/>
  <c r="M651" i="13" s="1"/>
  <c r="I651" i="13"/>
  <c r="K651" i="13"/>
  <c r="O651" i="13"/>
  <c r="Q651" i="13"/>
  <c r="V651" i="13"/>
  <c r="G654" i="13"/>
  <c r="I654" i="13"/>
  <c r="K654" i="13"/>
  <c r="M654" i="13"/>
  <c r="O654" i="13"/>
  <c r="Q654" i="13"/>
  <c r="V654" i="13"/>
  <c r="G657" i="13"/>
  <c r="I657" i="13"/>
  <c r="K657" i="13"/>
  <c r="M657" i="13"/>
  <c r="O657" i="13"/>
  <c r="Q657" i="13"/>
  <c r="V657" i="13"/>
  <c r="G662" i="13"/>
  <c r="I662" i="13"/>
  <c r="K662" i="13"/>
  <c r="M662" i="13"/>
  <c r="O662" i="13"/>
  <c r="Q662" i="13"/>
  <c r="V662" i="13"/>
  <c r="G664" i="13"/>
  <c r="M664" i="13" s="1"/>
  <c r="M661" i="13" s="1"/>
  <c r="I664" i="13"/>
  <c r="I661" i="13" s="1"/>
  <c r="K664" i="13"/>
  <c r="K661" i="13" s="1"/>
  <c r="O664" i="13"/>
  <c r="Q664" i="13"/>
  <c r="V664" i="13"/>
  <c r="G666" i="13"/>
  <c r="I666" i="13"/>
  <c r="K666" i="13"/>
  <c r="M666" i="13"/>
  <c r="O666" i="13"/>
  <c r="O661" i="13" s="1"/>
  <c r="Q666" i="13"/>
  <c r="V666" i="13"/>
  <c r="G668" i="13"/>
  <c r="V668" i="13"/>
  <c r="G669" i="13"/>
  <c r="I669" i="13"/>
  <c r="I668" i="13" s="1"/>
  <c r="K669" i="13"/>
  <c r="K668" i="13" s="1"/>
  <c r="M669" i="13"/>
  <c r="M668" i="13" s="1"/>
  <c r="O669" i="13"/>
  <c r="O668" i="13" s="1"/>
  <c r="Q669" i="13"/>
  <c r="Q668" i="13" s="1"/>
  <c r="V669" i="13"/>
  <c r="G680" i="13"/>
  <c r="I680" i="13"/>
  <c r="I679" i="13" s="1"/>
  <c r="K680" i="13"/>
  <c r="K679" i="13" s="1"/>
  <c r="O680" i="13"/>
  <c r="Q680" i="13"/>
  <c r="V680" i="13"/>
  <c r="G684" i="13"/>
  <c r="I684" i="13"/>
  <c r="K684" i="13"/>
  <c r="M684" i="13"/>
  <c r="O684" i="13"/>
  <c r="Q684" i="13"/>
  <c r="V684" i="13"/>
  <c r="V679" i="13" s="1"/>
  <c r="G690" i="13"/>
  <c r="M690" i="13" s="1"/>
  <c r="I690" i="13"/>
  <c r="K690" i="13"/>
  <c r="O690" i="13"/>
  <c r="Q690" i="13"/>
  <c r="V690" i="13"/>
  <c r="G696" i="13"/>
  <c r="I696" i="13"/>
  <c r="K696" i="13"/>
  <c r="M696" i="13"/>
  <c r="O696" i="13"/>
  <c r="Q696" i="13"/>
  <c r="V696" i="13"/>
  <c r="AE703" i="13"/>
  <c r="G72" i="12"/>
  <c r="BA69" i="12"/>
  <c r="BA66" i="12"/>
  <c r="BA61" i="12"/>
  <c r="BA58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AE72" i="12"/>
  <c r="AF72" i="12"/>
  <c r="I20" i="1"/>
  <c r="I19" i="1"/>
  <c r="I18" i="1"/>
  <c r="I17" i="1"/>
  <c r="I16" i="1"/>
  <c r="I69" i="1"/>
  <c r="J65" i="1" s="1"/>
  <c r="F45" i="1"/>
  <c r="G23" i="1" s="1"/>
  <c r="G45" i="1"/>
  <c r="G25" i="1" s="1"/>
  <c r="H45" i="1"/>
  <c r="I44" i="1"/>
  <c r="I43" i="1"/>
  <c r="I41" i="1"/>
  <c r="I40" i="1"/>
  <c r="I39" i="1"/>
  <c r="I45" i="1" s="1"/>
  <c r="J28" i="1"/>
  <c r="J26" i="1"/>
  <c r="G38" i="1"/>
  <c r="F38" i="1"/>
  <c r="J23" i="1"/>
  <c r="J24" i="1"/>
  <c r="J25" i="1"/>
  <c r="J27" i="1"/>
  <c r="E24" i="1"/>
  <c r="G24" i="1"/>
  <c r="E26" i="1"/>
  <c r="G26" i="1"/>
  <c r="J68" i="1" l="1"/>
  <c r="J60" i="1"/>
  <c r="J67" i="1"/>
  <c r="J61" i="1"/>
  <c r="J62" i="1"/>
  <c r="J66" i="1"/>
  <c r="J57" i="1"/>
  <c r="J63" i="1"/>
  <c r="J58" i="1"/>
  <c r="J64" i="1"/>
  <c r="J59" i="1"/>
  <c r="J43" i="1"/>
  <c r="J44" i="1"/>
  <c r="A27" i="1"/>
  <c r="G661" i="13"/>
  <c r="Q679" i="13"/>
  <c r="G679" i="13"/>
  <c r="V661" i="13"/>
  <c r="O679" i="13"/>
  <c r="Q661" i="13"/>
  <c r="K332" i="13"/>
  <c r="I332" i="13"/>
  <c r="M404" i="13"/>
  <c r="M403" i="13" s="1"/>
  <c r="G403" i="13"/>
  <c r="K627" i="13"/>
  <c r="K8" i="13"/>
  <c r="I627" i="13"/>
  <c r="M306" i="13"/>
  <c r="M305" i="13" s="1"/>
  <c r="G305" i="13"/>
  <c r="G203" i="13"/>
  <c r="I8" i="13"/>
  <c r="M628" i="13"/>
  <c r="M627" i="13" s="1"/>
  <c r="G627" i="13"/>
  <c r="V203" i="13"/>
  <c r="M9" i="13"/>
  <c r="M8" i="13" s="1"/>
  <c r="AF703" i="13"/>
  <c r="G8" i="13"/>
  <c r="K403" i="13"/>
  <c r="Q203" i="13"/>
  <c r="Q8" i="13"/>
  <c r="O627" i="13"/>
  <c r="I403" i="13"/>
  <c r="O8" i="13"/>
  <c r="M680" i="13"/>
  <c r="M679" i="13" s="1"/>
  <c r="M333" i="13"/>
  <c r="M332" i="13" s="1"/>
  <c r="G332" i="13"/>
  <c r="K305" i="13"/>
  <c r="M50" i="12"/>
  <c r="G50" i="12"/>
  <c r="I21" i="1"/>
  <c r="J39" i="1"/>
  <c r="J45" i="1" s="1"/>
  <c r="J40" i="1"/>
  <c r="J41" i="1"/>
  <c r="J69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simona sliwova</author>
  </authors>
  <commentList>
    <comment ref="S6" authorId="0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simona sliwova</author>
  </authors>
  <commentList>
    <comment ref="S6" authorId="0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<sst xmlns="http://schemas.openxmlformats.org/spreadsheetml/2006/main" count="2789" uniqueCount="809">
  <si>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</si>
  <si>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</si>
  <si>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</si>
  <si>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</si>
  <si>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</si>
  <si>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</si>
  <si>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</si>
  <si>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</si>
  <si>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</si>
  <si>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</si>
  <si>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</si>
  <si>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</si>
  <si>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</si>
  <si>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</si>
  <si>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</si>
  <si>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</si>
  <si>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</si>
  <si>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</si>
  <si>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</si>
  <si>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</si>
  <si>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</si>
  <si>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</si>
  <si>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</si>
  <si>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</si>
  <si>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</si>
  <si>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</si>
  <si>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</si>
  <si>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</si>
  <si>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</si>
  <si>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</si>
  <si>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</si>
  <si>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</si>
  <si>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</si>
  <si>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</si>
  <si>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</si>
  <si>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</si>
  <si>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</si>
  <si>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</si>
  <si>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</si>
  <si>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</si>
  <si>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</si>
  <si>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</si>
  <si>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</si>
  <si>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072025</t>
  </si>
  <si>
    <t>Buchlovice, ul.Suchý řádek - oprava kanalizace, stoka A4</t>
  </si>
  <si>
    <t>Stavba</t>
  </si>
  <si>
    <t>Ostatní a vedlejší náklady</t>
  </si>
  <si>
    <t>01</t>
  </si>
  <si>
    <t>Ostatní a vedlejší náklkady</t>
  </si>
  <si>
    <t>Inženýrský objekt</t>
  </si>
  <si>
    <t>SO 01</t>
  </si>
  <si>
    <t>Oprava kanalizace - stoka  A4</t>
  </si>
  <si>
    <t>Stoka  A4</t>
  </si>
  <si>
    <t>Celkem za stavbu</t>
  </si>
  <si>
    <t>CZK</t>
  </si>
  <si>
    <t>#POPS</t>
  </si>
  <si>
    <t>Popis stavby: 072025 - Buchlovice, ul.Suchý řádek - oprava kanalizace, stoka A4</t>
  </si>
  <si>
    <t>#POPO</t>
  </si>
  <si>
    <t>Popis objektu: 00 - Ostatní a vedlejší náklkady</t>
  </si>
  <si>
    <t>#POPR</t>
  </si>
  <si>
    <t>Popis rozpočtu: 01 - Ostatní a vedlejší náklkady</t>
  </si>
  <si>
    <t>Popis objektu: SO 01 - Oprava kanalizace - stoka  A4</t>
  </si>
  <si>
    <t>Popis rozpočtu: 01 - Stoka  A4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</si>
  <si>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</si>
  <si>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</si>
  <si>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</si>
  <si>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</si>
  <si>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</si>
  <si>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</si>
  <si>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</si>
  <si>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</si>
  <si>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</si>
  <si>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</si>
  <si>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</si>
  <si>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</si>
  <si>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</si>
  <si>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</si>
  <si>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</si>
  <si>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</si>
  <si>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</si>
  <si>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</si>
  <si>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</si>
  <si>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</si>
  <si>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</si>
  <si>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</si>
  <si>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</si>
  <si>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</si>
  <si>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</si>
  <si>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</si>
  <si>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</si>
  <si>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</si>
  <si>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</si>
  <si>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</si>
  <si>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</si>
  <si>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</si>
  <si>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</si>
  <si>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</si>
  <si>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</si>
  <si>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</si>
  <si>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</si>
  <si>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</si>
  <si>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</si>
  <si>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</si>
  <si>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</si>
  <si>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</si>
  <si>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</si>
  <si>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</si>
  <si>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</si>
  <si>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</si>
  <si>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</si>
  <si>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</si>
  <si>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</si>
  <si>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</si>
  <si>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</si>
  <si>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</si>
  <si>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</si>
  <si>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</si>
  <si>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</si>
  <si>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</si>
  <si>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</si>
  <si>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</si>
  <si>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</si>
  <si>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</si>
  <si>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</si>
  <si>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</si>
  <si>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</si>
  <si>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</si>
  <si>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</si>
  <si>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</si>
  <si>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</si>
  <si>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</si>
  <si>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</si>
  <si>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</si>
  <si>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</si>
  <si>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</si>
  <si>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</si>
  <si>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</si>
  <si>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</si>
  <si>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</si>
  <si>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</si>
  <si>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</si>
  <si>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</si>
  <si>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</si>
  <si>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</si>
  <si>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</si>
  <si>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</si>
  <si>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</si>
  <si>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</si>
  <si>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</si>
  <si>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</si>
  <si>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</si>
  <si>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</si>
  <si>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</si>
  <si>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</si>
  <si>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</si>
  <si>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</si>
  <si>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</si>
  <si>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</si>
  <si>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</si>
  <si>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</si>
  <si>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</si>
  <si>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</si>
  <si>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</si>
  <si>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</si>
  <si>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</si>
  <si>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</si>
  <si>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</si>
  <si>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00521103T0</t>
  </si>
  <si>
    <t>Čištění komunikací v průběhu stavby</t>
  </si>
  <si>
    <t>Vlastní</t>
  </si>
  <si>
    <t>Včetně opravy a údržby komunikací užívaných v průběhu stavby.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</si>
  <si>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</si>
  <si>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</si>
  <si>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</si>
  <si>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</si>
  <si>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</si>
  <si>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</si>
  <si>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005231031T</t>
  </si>
  <si>
    <t>Náklady spojené s provizorním odváděním odpadnách vod po dobu oprav stoky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</si>
  <si>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</si>
  <si>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</si>
  <si>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</si>
  <si>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005241030T</t>
  </si>
  <si>
    <t>Pasportizace objektů</t>
  </si>
  <si>
    <t>Zdokumentování pozemních a jiných objektů v blízkosti stavby před jejím zahájením, v průběhu stavby a po jejím dokončení 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</si>
  <si>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</si>
  <si>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</si>
  <si>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</si>
  <si>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</si>
  <si>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</si>
  <si>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</si>
  <si>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</si>
  <si>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</si>
  <si>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115001104R00</t>
  </si>
  <si>
    <t>Převedení vody při průměru potrubí DN přes 200 do 300 mm</t>
  </si>
  <si>
    <t>m</t>
  </si>
  <si>
    <t>800-1</t>
  </si>
  <si>
    <t>Práce</t>
  </si>
  <si>
    <t>POL1_</t>
  </si>
  <si>
    <t>získané při čerpání, potrubím nebo žlaby. Montáž, demontáž a opotřebení potrubí nebo žlabu a jeho utěsnění po dobu provozu. Včetně nutné podpěrné konstrukce.</t>
  </si>
  <si>
    <t>SPI</t>
  </si>
  <si>
    <t>115101202R00</t>
  </si>
  <si>
    <t>Čerpání vody na dopravní výšku do 10 m  s uvažovaným průměrným přítokem přes 500 do 1 000 l/min</t>
  </si>
  <si>
    <t>h</t>
  </si>
  <si>
    <t>na vzdálenost od hladiny vody v jímce po výšku roviny proložené osou nejvyššího bodu výtlačného potrubí. Včetně odpadní potrubí v délce do 20 m.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</si>
  <si>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</si>
  <si>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</si>
  <si>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</si>
  <si>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</si>
  <si>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</si>
  <si>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</si>
  <si>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</si>
  <si>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vodovod : 8*2,00</t>
  </si>
  <si>
    <t>VV</t>
  </si>
  <si>
    <t>plynovod : 15*2,00</t>
  </si>
  <si>
    <t>119001421R00</t>
  </si>
  <si>
    <t>Dočasné zajištění podzemního potrubí nebo vedení kabelů do 3 kabelů</t>
  </si>
  <si>
    <t>sděl.kabel : 20*2,00</t>
  </si>
  <si>
    <t>kabel NN nadz. : 25*2,00</t>
  </si>
  <si>
    <t>kabel NN podz. : 15*2,00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</si>
  <si>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</si>
  <si>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</si>
  <si>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</si>
  <si>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</si>
  <si>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vodovod : 8*2,00*1,20*1,60</t>
  </si>
  <si>
    <t>plynovod : 15*2,00*1,20*1,40</t>
  </si>
  <si>
    <t>sděl.kabel : 20*2,00*1,20*1,10</t>
  </si>
  <si>
    <t>kabel NN nadz. : 25*2,00*1,20*1,10</t>
  </si>
  <si>
    <t>kabel NN podz. : 15*2,00*1,20*1,10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</si>
  <si>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</si>
  <si>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</si>
  <si>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</si>
  <si>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 xml:space="preserve">stoka : </t>
  </si>
  <si>
    <t>zeleň : 46,40*1,30*0,15</t>
  </si>
  <si>
    <t>roz.pro RŠ : 1*(1,20*2,50)*0,15</t>
  </si>
  <si>
    <t xml:space="preserve">přípojky : </t>
  </si>
  <si>
    <t>zeleň : 10,60*1,10*0,15</t>
  </si>
  <si>
    <t>vod.příp. : 6,00*1,10*0,15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</si>
  <si>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</si>
  <si>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</si>
  <si>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</si>
  <si>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asfalt: : </t>
  </si>
  <si>
    <t>stoka : 170,80*1,30*(2,10-0,47)/100*50</t>
  </si>
  <si>
    <t>roz.pro RŠ : 7*(1,20*2,50)*(2,10-0,47)/100*50</t>
  </si>
  <si>
    <t>přípojky : 38,80*1,10*(2,00-0,47)/100*50</t>
  </si>
  <si>
    <t>UV : 6,50*1,10*(2,00-0,47)/100*50</t>
  </si>
  <si>
    <t>vod.příp. : 6,00*1,10*(1,60-0,47)/100*50</t>
  </si>
  <si>
    <t xml:space="preserve">dlažba: : </t>
  </si>
  <si>
    <t>stoka : 109,70*1,30*(2,10-0,27)/100*50</t>
  </si>
  <si>
    <t>roz.pro RŠ : 1*(1,20*2,50)*(2,10-0,27)/100*50</t>
  </si>
  <si>
    <t>přípojky : 21,20*1,10*(2,00-0,27)/100*50</t>
  </si>
  <si>
    <t>UV : 3,00*1,10*(2,00-0,27)/100*50</t>
  </si>
  <si>
    <t>vod.příp. : 1,60*1,10*(1,60-0,27)/100*50</t>
  </si>
  <si>
    <t xml:space="preserve">zeleň: : </t>
  </si>
  <si>
    <t>stoka : 46,40*1,30*(2,10-0,15)/100*50</t>
  </si>
  <si>
    <t>roz.pro RŠ : 1*(1,20*2,50)*(2,10-0,15)/100*50</t>
  </si>
  <si>
    <t>přípojky : 10,60*1,10*(2,00-0,15)/100*50</t>
  </si>
  <si>
    <t>vod.příp. : 6,00*1,10*(1,60-0,15)/100*50</t>
  </si>
  <si>
    <t>132201219R00</t>
  </si>
  <si>
    <t xml:space="preserve">Hloubení rýh šířky přes 60 do 200 cm příplatek za lepivost, v hornině 3,  </t>
  </si>
  <si>
    <t>474,664/100*30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</si>
  <si>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</si>
  <si>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</si>
  <si>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</si>
  <si>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</si>
  <si>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</si>
  <si>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</si>
  <si>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</si>
  <si>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</si>
  <si>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přípojky+UV : (70,60+9,50)*2,00*2</t>
  </si>
  <si>
    <t>vod.příp. : 13,60*1,60*2</t>
  </si>
  <si>
    <t>151101102R00</t>
  </si>
  <si>
    <t>Zřízení pažení a rozepření stěn rýh příložné  pro jakoukoliv mezerovitost, hloubky do 4 m</t>
  </si>
  <si>
    <t>327,00*2,10*2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</si>
  <si>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</si>
  <si>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</si>
  <si>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</si>
  <si>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151101112R00</t>
  </si>
  <si>
    <t>Odstranění pažení a rozepření rýh příložné , hloubky do 4 m</t>
  </si>
  <si>
    <t>151811515R00</t>
  </si>
  <si>
    <t>Pažení pažicími boxy montáž, standardního pažicího boxu, délky 3 m, šířky do 3 m, hloubky 2,25 m</t>
  </si>
  <si>
    <t>kus</t>
  </si>
  <si>
    <t>z mechanicky rozpínaných plnostěnných ocelových bočnic,</t>
  </si>
  <si>
    <t>151813515R00</t>
  </si>
  <si>
    <t>Pažení pažicími boxy demontáž, standardního pažicího boxu, délky 3 m, šířky do 3 m, hloubky 2,25 m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</si>
  <si>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</si>
  <si>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</si>
  <si>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</si>
  <si>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(2*474,664)/100*55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</si>
  <si>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</si>
  <si>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</si>
  <si>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</si>
  <si>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</si>
  <si>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výkopek : 80,749*2</t>
  </si>
  <si>
    <t>ornice : 12,237</t>
  </si>
  <si>
    <t>162701105R00</t>
  </si>
  <si>
    <t>Vodorovné přemístění výkopku z horniny 1 až 4, na vzdálenost přes 9 000  do 10 000 m</t>
  </si>
  <si>
    <t>trvalá skládka do 25 km</t>
  </si>
  <si>
    <t>(2*474,664)-80,749</t>
  </si>
  <si>
    <t>162701109R00</t>
  </si>
  <si>
    <t>Vodorovné přemístění výkopku příplatek k ceně za každých dalších i započatých 1 000 m přes 10 000 m  z horniny 1 až 4</t>
  </si>
  <si>
    <t>868,579*15</t>
  </si>
  <si>
    <t>167101102R00</t>
  </si>
  <si>
    <t>Nakládání, skládání, překládání neulehlého výkopku nakládání výkopku  přes 100 m3, z horniny 1 až 4</t>
  </si>
  <si>
    <t>výkopek : 80,749</t>
  </si>
  <si>
    <t>171201201R00</t>
  </si>
  <si>
    <t>Uložení sypaniny na dočasnou skládku tak, že na 1 m2 plochy připadá přes 2 m3 výkopku nebo ornice</t>
  </si>
  <si>
    <t>výkopek : 80,749/2</t>
  </si>
  <si>
    <t>ornice : 12,237/2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</si>
  <si>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</si>
  <si>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</si>
  <si>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</si>
  <si>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</si>
  <si>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</si>
  <si>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stoka : 46,40*1,30*(2,10-0,25-0,80-0,15)</t>
  </si>
  <si>
    <t>roz.pro RŠ : 1*(1,20*2,50)*(2,10-0,10-0,15)</t>
  </si>
  <si>
    <t>přípojky : 10,60*1,10*(2,00-0,15-0,45-0,15)</t>
  </si>
  <si>
    <t>vod.příp. : 6,00*1,10*(1,60-0,15-0,34-0,15)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</si>
  <si>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</si>
  <si>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</si>
  <si>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</si>
  <si>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stoka : 327,00*1,30*0,80</t>
  </si>
  <si>
    <t>odpočet potrubí: : -327,00*3,14*0,25*0,25</t>
  </si>
  <si>
    <t>přípojjky : 1,00*1,10*0,60</t>
  </si>
  <si>
    <t>35,40*1,10*0,50</t>
  </si>
  <si>
    <t>34,20*1,10*0,45</t>
  </si>
  <si>
    <t>UV : 8,80*1,10*0,50</t>
  </si>
  <si>
    <t>0,70*1,10*0,45</t>
  </si>
  <si>
    <t>vod.příp. : 13,60*1,10*0,34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</si>
  <si>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</si>
  <si>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</si>
  <si>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</si>
  <si>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</si>
  <si>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oprava ploch : 99,20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</si>
  <si>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</si>
  <si>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</si>
  <si>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</si>
  <si>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174101109T00</t>
  </si>
  <si>
    <t>Zásyp jam, rýh materiálem s mírou zhutnitelnosti dle TP 146, včetně drceného kameniva</t>
  </si>
  <si>
    <t>kamenivo drcené fr.16-32 mm</t>
  </si>
  <si>
    <t>stoka : 170,80*1,30*(2,10-0,25-0,80-0,47)</t>
  </si>
  <si>
    <t>roz.pro RŠ : 7*(1,20*2,50)*(2,10-0,10-0,47)</t>
  </si>
  <si>
    <t>přípojky : 38,80*1,10*(2,00-0,15-0,50-0,47)</t>
  </si>
  <si>
    <t>UV : 6,50*1,10*(2,00-0,15-0,50-0,47)</t>
  </si>
  <si>
    <t>vod.příp. : 6,00*1,10*(1,60-0,15-0,34-0,47)</t>
  </si>
  <si>
    <t>stoka : 109,70*1,30*(2,10-0,25-0,80-0,27)</t>
  </si>
  <si>
    <t>roz.pro RŠ : 1*(1,20*2,50)*(2,10-0,10-0,27)</t>
  </si>
  <si>
    <t>přípojky : 21,20*1,10*(2,00-0,15-0,45-0,27)</t>
  </si>
  <si>
    <t>UV : 3,00*1,10*(2,00-0,15-0,50-0,27)</t>
  </si>
  <si>
    <t>vod.příp. : 1,60*1,10*(1,60-0,15-0,34-0,27)</t>
  </si>
  <si>
    <t>199000002T00</t>
  </si>
  <si>
    <t>Poplatek za skládku horniny 1- 4, č. dle katal. odpadů 17 05 04</t>
  </si>
  <si>
    <t>199020301T00</t>
  </si>
  <si>
    <t>Položení kabelových žlabů vč.poklopů</t>
  </si>
  <si>
    <t xml:space="preserve">m     </t>
  </si>
  <si>
    <t>sděl.kabel : 20</t>
  </si>
  <si>
    <t>kabel NN podz. : 15</t>
  </si>
  <si>
    <t>00572400R</t>
  </si>
  <si>
    <t>směs travní parková, pro běžnou zátěž</t>
  </si>
  <si>
    <t>kg</t>
  </si>
  <si>
    <t>SPCM</t>
  </si>
  <si>
    <t>Specifikace</t>
  </si>
  <si>
    <t>POL3_</t>
  </si>
  <si>
    <t>99,20/25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</si>
  <si>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</si>
  <si>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</si>
  <si>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</si>
  <si>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</si>
  <si>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</si>
  <si>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583425631R</t>
  </si>
  <si>
    <t>Kamenivo stanovené přírodní; drcené; 8/16; OH = 2,65 Mg/m3; droba</t>
  </si>
  <si>
    <t>t</t>
  </si>
  <si>
    <t>obsyp</t>
  </si>
  <si>
    <t>323,238*1,80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</si>
  <si>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</si>
  <si>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</si>
  <si>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</si>
  <si>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</si>
  <si>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stoka : 109,70*1,30</t>
  </si>
  <si>
    <t>roz.pro RŠ : 1*(1,20*2,50)</t>
  </si>
  <si>
    <t>přípojky : 21,20*1,10</t>
  </si>
  <si>
    <t>UV : 3,00*1,10</t>
  </si>
  <si>
    <t>vod.příp. : 1,60*1,10</t>
  </si>
  <si>
    <t>113107315R00</t>
  </si>
  <si>
    <t>Odstranění podkladů nebo krytů z kameniva těženého, v ploše jednotlivě do 50 m2, tloušťka vrstvy 150 mm</t>
  </si>
  <si>
    <t>113107630R00</t>
  </si>
  <si>
    <t>Odstranění podkladů nebo krytů z kameniva hrubého drceného, v ploše jednotlivě nad 50 m2, tloušťka vrstvy 300 mm</t>
  </si>
  <si>
    <t>stoka : 170,80*1,80</t>
  </si>
  <si>
    <t>roz.pro RŠ : 7*(1,20*2,50)</t>
  </si>
  <si>
    <t>přípojky : 38,80*1,50</t>
  </si>
  <si>
    <t>UV : 11,60*1,50</t>
  </si>
  <si>
    <t>vod.příp. : 6,00*1,50</t>
  </si>
  <si>
    <t>113108407R00</t>
  </si>
  <si>
    <t>Odstranění podkladů nebo krytů živičných, v ploše jednotlivě nad 50 m2, tloušťka vrstvy 70 mm</t>
  </si>
  <si>
    <t xml:space="preserve">asfalt oboustraně: : </t>
  </si>
  <si>
    <t>stoka : 126,00*2,30</t>
  </si>
  <si>
    <t>roz.pro RŠ : 6*(2,20*3,50)</t>
  </si>
  <si>
    <t>přípojky : 38,80*2,10</t>
  </si>
  <si>
    <t>UV : 11,60*2,10</t>
  </si>
  <si>
    <t>vod.příp. : 6,00*2,10</t>
  </si>
  <si>
    <t>stoka : 44,80*2,10</t>
  </si>
  <si>
    <t>roz.pro RŠ : 1*(1,70*3,00)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</si>
  <si>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</si>
  <si>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</si>
  <si>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</si>
  <si>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plocha oprav : 430,60+642,00</t>
  </si>
  <si>
    <t>113151115R00</t>
  </si>
  <si>
    <t>Odstranění podkladu, krytu frézováním povrch živičný, plochy do 500 m2 na jednom objektu nebo při provádění pruhu šířky do  750 mm, tloušťky 60 mm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</si>
  <si>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</si>
  <si>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</si>
  <si>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</si>
  <si>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chodníkových : 89,00</t>
  </si>
  <si>
    <t>113202111R00</t>
  </si>
  <si>
    <t>Vytrhání obrub z krajníků nebo obrubníků stojatých</t>
  </si>
  <si>
    <t>108,00+44,00</t>
  </si>
  <si>
    <t>113203111R00</t>
  </si>
  <si>
    <t>Vytrhání obrub z dlažebních kostek</t>
  </si>
  <si>
    <t>odstranění přídlažby-dvouřádek</t>
  </si>
  <si>
    <t>919735112R00</t>
  </si>
  <si>
    <t>Řezání stávajících krytů nebo podkladů živičných, hloubky přes 50 do 100 mm</t>
  </si>
  <si>
    <t>POL1_1</t>
  </si>
  <si>
    <t>včetně spotřeby vody</t>
  </si>
  <si>
    <t>stoka-oboustraně : 126,00*2</t>
  </si>
  <si>
    <t>stoka-jednostraně : 44,80</t>
  </si>
  <si>
    <t>roz.pro RŠ : 7*(2*3,00)</t>
  </si>
  <si>
    <t>přípojky : 38,80*2</t>
  </si>
  <si>
    <t>UV : 6,50*2</t>
  </si>
  <si>
    <t>vod.příp. : 6,00*2</t>
  </si>
  <si>
    <t>919735123R00</t>
  </si>
  <si>
    <t>Řezání stávajících krytů nebo podkladů betonových, hloubky přes 100 do 150 mm</t>
  </si>
  <si>
    <t>979082219R00</t>
  </si>
  <si>
    <t>Vodorovná doprava suti po suchu příplatek k ceně za každý další i započatý 1 km přes 1 km</t>
  </si>
  <si>
    <t>EKO skládka do 20 km</t>
  </si>
  <si>
    <t>815,506*19</t>
  </si>
  <si>
    <t>113108412T00</t>
  </si>
  <si>
    <t>Odstranění vrstvy asfaltového recyklátu pl.nad 50 m2, tl.10 cm</t>
  </si>
  <si>
    <t>provizorní vrstva asf.komun.</t>
  </si>
  <si>
    <t>stoka : 170,80*1,30</t>
  </si>
  <si>
    <t>přípojky : 38,80*1,10</t>
  </si>
  <si>
    <t>UV : 11,60*1,10</t>
  </si>
  <si>
    <t>vod.příp. : 6,00*1,10</t>
  </si>
  <si>
    <t>979990107T00</t>
  </si>
  <si>
    <t>Poplatek za uložení suti - směs betonu, cihel, dřeva, skupina odpadu 170904</t>
  </si>
  <si>
    <t>kategorie 17 09 04 smíšené stavební a demoliční odpady</t>
  </si>
  <si>
    <t>Odkaz na dem. hmot. položky pořadí 35 : 24,01062</t>
  </si>
  <si>
    <t>Odkaz na dem. hmot. položky pořadí 41 : 19,58000</t>
  </si>
  <si>
    <t>Odkaz na dem. hmot. položky pořadí 42 : 41,04000</t>
  </si>
  <si>
    <t>979990121T00</t>
  </si>
  <si>
    <t>Poplatek za uložení suti - asfaltové pásy, skupina odpadu 170302</t>
  </si>
  <si>
    <t>kategorie 17 03 02 asfaltové směsi</t>
  </si>
  <si>
    <t>Odkaz na dem. hmot. položky pořadí 38 : 85,25748</t>
  </si>
  <si>
    <t>Odkaz na dem. hmot. položky pořadí 39 : 94,38880</t>
  </si>
  <si>
    <t>Odkaz na dem. hmot. položky pořadí 40 : 141,58320</t>
  </si>
  <si>
    <t>Odkaz na dem. hmot. položky pořadí 47 : 67,11760</t>
  </si>
  <si>
    <t>979999976T00</t>
  </si>
  <si>
    <t>Poplatek za uložení, zemina a kamení kusovost nad 1600 cm2, (skup.170504)</t>
  </si>
  <si>
    <t>Odkaz na dem. hmot. položky pořadí 36 : 57,38700</t>
  </si>
  <si>
    <t>Odkaz na dem. hmot. položky pořadí 37 : 272,60640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</si>
  <si>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</si>
  <si>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</si>
  <si>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</si>
  <si>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</si>
  <si>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</si>
  <si>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35,36,37,38,39,40,41,42,43,47, : </t>
  </si>
  <si>
    <t>Součet: : 815,50610</t>
  </si>
  <si>
    <t>271531112R00</t>
  </si>
  <si>
    <t>Polštáře zhutněné pod základy kamenivo hrubé, drcené, frakce 32 - 63 mm</t>
  </si>
  <si>
    <t>800-2</t>
  </si>
  <si>
    <t>čerpací jímka : 0,50*3,14*0,25*0,25</t>
  </si>
  <si>
    <t>451572111R00</t>
  </si>
  <si>
    <t>Lože pod potrubí, stoky a drobné objekty z kameniva drobného těženého 0÷4 mm</t>
  </si>
  <si>
    <t>827-1</t>
  </si>
  <si>
    <t>v otevřeném výkopu,</t>
  </si>
  <si>
    <t>stoka : 327,00*1,30*0,15</t>
  </si>
  <si>
    <t>přípojjky : 70,60*1,10*0,15</t>
  </si>
  <si>
    <t>UV : 9,50*1,10*0,15</t>
  </si>
  <si>
    <t>vod.příp. : 13,50*1,10*0,15</t>
  </si>
  <si>
    <t>451572311R00</t>
  </si>
  <si>
    <t>Lože pod potrubí, stoky a drobné objekty z kameniva těženého fr. 8 - 16 mm</t>
  </si>
  <si>
    <t>stoka : 327,00*1,30*0,10</t>
  </si>
  <si>
    <t>452311141R00</t>
  </si>
  <si>
    <t>Podkladní a zajišťovací konstrukce z betonu desky pod potrubí, stoky a drobné objekty , z betonu prostého třídy C 16/20</t>
  </si>
  <si>
    <t>z cementu portlandského nebo struskoportlandského, v otevřeném výkopu,</t>
  </si>
  <si>
    <t>podkladní desky pod RŠ</t>
  </si>
  <si>
    <t>9*(1,60*1,60*0,10)</t>
  </si>
  <si>
    <t>452313131R00</t>
  </si>
  <si>
    <t>bloky pro potrubí , z betonu prostého třídy C 12/15, Beton čerstvý obyčejný;  C 12/15;  cement: CEM I;  portlandský;  Dmax = 22 mm;  S 3</t>
  </si>
  <si>
    <t>RTS 22/ I</t>
  </si>
  <si>
    <t>betonové patky</t>
  </si>
  <si>
    <t>1*0,25</t>
  </si>
  <si>
    <t>452351101R00</t>
  </si>
  <si>
    <t>Bednění desek nebo sedlových loží pod potrubí</t>
  </si>
  <si>
    <t>desek pod revizní šachty</t>
  </si>
  <si>
    <t>9*(4*1,60*0,10)</t>
  </si>
  <si>
    <t>465513129T02</t>
  </si>
  <si>
    <t>Podkladní bílé cihly pod uliční poklopy, úprava ul.poklopů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</si>
  <si>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</si>
  <si>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</si>
  <si>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</si>
  <si>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</si>
  <si>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564831111RT2</t>
  </si>
  <si>
    <t>Podklad ze štěrkodrti s rozprostřením a zhutněním frakce 0-32 mm, tloušťka po zhutnění 100 mm</t>
  </si>
  <si>
    <t>564851111RT4</t>
  </si>
  <si>
    <t>Podklad ze štěrkodrti s rozprostřením a zhutněním frakce 0-63 mm, tloušťka po zhutnění 150 mm</t>
  </si>
  <si>
    <t>564861111RT2</t>
  </si>
  <si>
    <t>Podklad ze štěrkodrti s rozprostřením a zhutněním frakce 0-32 mm, tloušťka po zhutnění 200 mm</t>
  </si>
  <si>
    <t>565151211R00</t>
  </si>
  <si>
    <t>Podklad z kameniva obaleného asfaltem ACP 16+ až ACP 22+, v pruhu šířky přes 3 m, třídy 1, tloušťka po zhutnění 70 mm</t>
  </si>
  <si>
    <t>s rozprostřením a zhutněním</t>
  </si>
  <si>
    <t>573111121R00</t>
  </si>
  <si>
    <t>Postřik infiltrační asfaltovým pojivem množství zbytkového asfaltu 0,6 kg/m2</t>
  </si>
  <si>
    <t>573231123R00</t>
  </si>
  <si>
    <t>Postřik spojovací kationaktivní emulzí KAE , množství zbytkového asfaltu 0,30 kg/m2</t>
  </si>
  <si>
    <t>bez posypu kamenivem</t>
  </si>
  <si>
    <t>413,040+553,620</t>
  </si>
  <si>
    <t>577131111R00</t>
  </si>
  <si>
    <t>Beton asfaltový s rozprostřením a zhutněním v pruhu šířky do 3 m, ACO 11+, tloušťky 40 mm, plochy přes 1000 m2</t>
  </si>
  <si>
    <t>577151123R00</t>
  </si>
  <si>
    <t>Beton asfaltový s rozprostřením a zhutněním v pruhu šířky do 3 m, ACL 16+, tloušťky 60 mm, plochy přes 1000 m2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</si>
  <si>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</si>
  <si>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</si>
  <si>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</si>
  <si>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592451170R</t>
  </si>
  <si>
    <t>Dlažba betonová typ: obdélníkový; dl = 200 mm; š = 100 mm; tl = 80,0 mm; barva: šedá</t>
  </si>
  <si>
    <t>náhrada 20%</t>
  </si>
  <si>
    <t>173,990/100*20*1,05</t>
  </si>
  <si>
    <t>850265121R00</t>
  </si>
  <si>
    <t>Výřez nebo výsek na potrubí litinovém tlakovém DN 100 mm</t>
  </si>
  <si>
    <t>ohlášení uzavírání vody, uzavření a otevření šoupat, vypuštění a napuštění vody, odvzdušnění potrubí, strojní nebo ruční výřez potrubí, nutné úpravy výkopu v prostoru provádění,</t>
  </si>
  <si>
    <t>851601102R00</t>
  </si>
  <si>
    <t>Montáž potrubí z tvárné litiny s pružným spojem s pružným spojem   DN 100 mm</t>
  </si>
  <si>
    <t>z trub tlakových hrdlových, v otevřeném výkopu,</t>
  </si>
  <si>
    <t>857601102R00</t>
  </si>
  <si>
    <t>Montáž litinových tvarovek na potrubí litinovém tlakovém jednoosých, na potrubí z trub hrdlových  v otevřeném výkopu, v otevřeném kanálu nebo v šachtě, DN 100 mm</t>
  </si>
  <si>
    <t>870100016R00</t>
  </si>
  <si>
    <t>Montáž potrubí ze sklolaminátových trub DN 500 mm</t>
  </si>
  <si>
    <t>pro vodovody a kanalizace, v otevřeném výkopu,</t>
  </si>
  <si>
    <t>870200030R00</t>
  </si>
  <si>
    <t>Výřez sedla a nalepení odbočky v potrubí sklolaminátovém v troubě sklolaminátové pro napojení přípojek</t>
  </si>
  <si>
    <t>pro kanalizační přípojku, pro napojení potrubí betonového nebo kameninového, v otevřeném výkopu,</t>
  </si>
  <si>
    <t>přípojky : 52</t>
  </si>
  <si>
    <t>UV : 7</t>
  </si>
  <si>
    <t>871161121R00</t>
  </si>
  <si>
    <t>Montáž potrubí z plastických hmot z tlakových trubek polyetylenových, vnějšího průměru 32 mm</t>
  </si>
  <si>
    <t>871313121R00</t>
  </si>
  <si>
    <t>Montáž potrubí z trub z plastů těsněných gumovým kroužkem  DN 150 mm</t>
  </si>
  <si>
    <t>v otevřeném výkopu ve sklonu do 20 %,</t>
  </si>
  <si>
    <t>přípojky : 34,20</t>
  </si>
  <si>
    <t>UV : 1,00</t>
  </si>
  <si>
    <t>871353121R00</t>
  </si>
  <si>
    <t>Montáž potrubí z trub z plastů těsněných gumovým kroužkem  DN 200 mm</t>
  </si>
  <si>
    <t>přípojky : 35,40</t>
  </si>
  <si>
    <t>UV : 8,80</t>
  </si>
  <si>
    <t>871373121R00</t>
  </si>
  <si>
    <t>Montáž potrubí z trub z plastů těsněných gumovým kroužkem  DN 300 mm</t>
  </si>
  <si>
    <t>přípojka : 1,00</t>
  </si>
  <si>
    <t>877162121R00</t>
  </si>
  <si>
    <t>Montáž elektrotvarovek přirážka za 1 spoj elektrotvarovky, vnějšího průměru 32 mm</t>
  </si>
  <si>
    <t>877313123R00</t>
  </si>
  <si>
    <t>Montáž tvarovek na potrubí z trub z plastů těsněných gumovým kroužkem jednoosých DN 150 mm</t>
  </si>
  <si>
    <t>22+10+3</t>
  </si>
  <si>
    <t>877353123R00</t>
  </si>
  <si>
    <t>Montáž tvarovek na potrubí z trub z plastů těsněných gumovým kroužkem jednoosých DN 200 mm</t>
  </si>
  <si>
    <t>přípojky : 19+5+9</t>
  </si>
  <si>
    <t>UV : 7+14</t>
  </si>
  <si>
    <t>877373123R00</t>
  </si>
  <si>
    <t>Montáž tvarovek na potrubí z trub z plastů těsněných gumovým kroužkem jednoosých DN 300 mm</t>
  </si>
  <si>
    <t>891163111R00</t>
  </si>
  <si>
    <t>Montáž vodovodních armatur na potrubí ventilů hlavních pro přípojky, DN 25  mm</t>
  </si>
  <si>
    <t>891269111R00</t>
  </si>
  <si>
    <t>Montáž vodovodních armatur na potrubí navrtávacích pasů s ventilem Jt 1 Mpa na potrubí z trub osinkocementových, litinových, ocelových nebo plastických hmot, DN 100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</si>
  <si>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</si>
  <si>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</si>
  <si>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</si>
  <si>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</si>
  <si>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</si>
  <si>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</si>
  <si>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</si>
  <si>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</si>
  <si>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</si>
  <si>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</si>
  <si>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892571111R00</t>
  </si>
  <si>
    <t>Zkoušky těsnosti kanalizačního potrubí zkouška těsnosti kanalizačního potrubí vodou  do DN 200 mm</t>
  </si>
  <si>
    <t>vodou nebo vzduchem,</t>
  </si>
  <si>
    <t>přípojky : 35,40+1,00</t>
  </si>
  <si>
    <t>892661111R00</t>
  </si>
  <si>
    <t>Zkoušky těsnosti kanalizačního potrubí zkouška těsnosti kanalizačního potrubí vodou  do DN 600 mm</t>
  </si>
  <si>
    <t>892663111R00</t>
  </si>
  <si>
    <t>Zkoušky těsnosti kanalizačního potrubí zabezpečení konců kanalizačního potrubí při tlakových zkouškách vodou  do DN 600 mm</t>
  </si>
  <si>
    <t>892916111R00</t>
  </si>
  <si>
    <t>Zkoušky těsnosti kanalizačního potrubí utěsnění přípojek při zkoušce kanalizačního potrubí  DN přípojek do 200 mm</t>
  </si>
  <si>
    <t>sada</t>
  </si>
  <si>
    <t>57+7</t>
  </si>
  <si>
    <t>892601154R00</t>
  </si>
  <si>
    <t>Čištění kanalizace do DN 500, nad 100 m</t>
  </si>
  <si>
    <t>892855115R00</t>
  </si>
  <si>
    <t>Kamerové prohlídky potrubí do 500 m</t>
  </si>
  <si>
    <t>894421111RT1</t>
  </si>
  <si>
    <t>Osazení betonových dílců pro šachty podle DIN 4034 skruže rovné, o hmotnosti do 0,5 t</t>
  </si>
  <si>
    <t>na kroužek,</t>
  </si>
  <si>
    <t>894422111RT1</t>
  </si>
  <si>
    <t>Osazení betonových dílců pro šachty podle DIN 4034 skruže přechodové, pro jakoukoliv hmotnost</t>
  </si>
  <si>
    <t>8+1</t>
  </si>
  <si>
    <t>894423112RT1</t>
  </si>
  <si>
    <t>Osazení betonových dílců pro šachty podle DIN 4034 šachtového dna, o hmotnosti do 3 t</t>
  </si>
  <si>
    <t>894423116R00</t>
  </si>
  <si>
    <t>Osazení betonových dílců pro šachty podle DIN 4034 šachtového dna, o hmotnosti do 7 t</t>
  </si>
  <si>
    <t>899103111R00</t>
  </si>
  <si>
    <t>Osazení poklopů litinových a ocelových o hmotnost jednotlivě přes 100  do 150 kg</t>
  </si>
  <si>
    <t>899401111R00</t>
  </si>
  <si>
    <t>Osazení poklopů litinových ventilových</t>
  </si>
  <si>
    <t>včetně podezdění</t>
  </si>
  <si>
    <t>899721112R00</t>
  </si>
  <si>
    <t>Výstražné fólie výstražná fólie pro vodovod, šířka 30 cm</t>
  </si>
  <si>
    <t>877413129T02</t>
  </si>
  <si>
    <t>Montáž tvarovek jednoos. sklolaminát DN 500</t>
  </si>
  <si>
    <t>877413789T03</t>
  </si>
  <si>
    <t>Vybourání otvoru DN 200 v beton.dně šachty monol.- celková oprava vnitřní stěny nátěrem, utěsnění bentonit.páskem</t>
  </si>
  <si>
    <t>soubor</t>
  </si>
  <si>
    <t>vč.utěsnění, obetonování a zednických výpomocí</t>
  </si>
  <si>
    <t>877413789T10</t>
  </si>
  <si>
    <t>895941119T00</t>
  </si>
  <si>
    <t>Demontáž vpusti uliční z betonových dílců typ UV - 50</t>
  </si>
  <si>
    <t>899731114R00</t>
  </si>
  <si>
    <t>CYY, 6 mm2</t>
  </si>
  <si>
    <t>894411020RBF</t>
  </si>
  <si>
    <t>Šachty z betonových dílců vpusť uliční z dílců DN 450  s kalovým košem, hloubka 1,64 m, s výtokem DN 200, litinová mříž 500 x 500 mm 40 t, Mříž vtoková materiál: litina; pro uliční vpusť; zatížení: D 400; l = 500 mm; b = 500 mm</t>
  </si>
  <si>
    <t>AP-HSV</t>
  </si>
  <si>
    <t>Agregovaná položka</t>
  </si>
  <si>
    <t>POL2_</t>
  </si>
  <si>
    <t>kanalizační, obložením dna betonem C 25/30 z cementu portlandského nebo struskoportlandského, podkladní prstenec z prostého betonu C -/7,5 pod poklop do výšky 10 cm, dodávka a osazení poklopu litinového kruhového včetně rámu.</t>
  </si>
  <si>
    <t>litinová mříž 400x400</t>
  </si>
  <si>
    <t>286111122R</t>
  </si>
  <si>
    <t>Trubka plastová pro venkovní kanalizaci spoj: hrdlový; potrubí: vícevrstvé; skladba: PVC-U - pěna - PVC-U; povrch: hladký; DN = 150; de = 160,0 mm; tl. stěny = 4,7 mm; l = 2 000 mm; SDR 34,0; SN 8</t>
  </si>
  <si>
    <t>přípojky : 34,20/2*1,03</t>
  </si>
  <si>
    <t>286111126R</t>
  </si>
  <si>
    <t>Trubka plastová pro venkovní kanalizaci spoj: hrdlový; potrubí: vícevrstvé; skladba: PVC-U - pěna - PVC-U; povrch: hladký; DN = 200; de = 200,0 mm; tl. stěny = 5,9 mm; l = 2 000 mm; SDR 34,0; SN 8</t>
  </si>
  <si>
    <t>přípojky : 35,40/2*1,03</t>
  </si>
  <si>
    <t>UV : 8,80/2*1,03</t>
  </si>
  <si>
    <t>286111135R</t>
  </si>
  <si>
    <t>Trubka plastová pro venkovní kanalizaci spoj: hrdlový; potrubí: vícevrstvé; skladba: PVC-U - pěna - PVC-U; povrch: hladký; DN = 300; de = 315,0 mm; tl. stěny = 9,2 mm; l = 1 000 mm; SDR 34,0; SN 8</t>
  </si>
  <si>
    <t>28613102.MR</t>
  </si>
  <si>
    <t>Spojka plastová typ: přesuvná, jednoznačná; materiál: PE 100; DN = 25; DN2 = 25; de = 44,0 mm; de2 = 44,0 mm; PN 16; SDR 11,0</t>
  </si>
  <si>
    <t>2861374T0</t>
  </si>
  <si>
    <t>Trubka vodovodní PE40 SDR 7,4 32×4,4 mm; návin 100 m; PN 10, venkovní rozvody</t>
  </si>
  <si>
    <t>vod.příp. : 13,60*1,015</t>
  </si>
  <si>
    <t>28651660.AR</t>
  </si>
  <si>
    <t>Koleno plastové pro venkovní kanalizaci typ: jednoznačné; spoj: hrdlový; potrubí: jednovrstvé; materiál: PVC-U; povrch: hladký; úhel = 15,0 °; DN = 150; SDR 41,0; SN 8</t>
  </si>
  <si>
    <t>28651661.AR</t>
  </si>
  <si>
    <t>Koleno plastové pro venkovní kanalizaci typ: jednoznačné; spoj: hrdlový; potrubí: jednovrstvé; materiál: PVC-U; povrch: hladký; úhel = 30,0 °; DN = 150; SDR 41,0; SN 8</t>
  </si>
  <si>
    <t>28651662.AR</t>
  </si>
  <si>
    <t>Koleno plastové pro venkovní kanalizaci typ: jednoznačné; spoj: hrdlový; potrubí: jednovrstvé; materiál: PVC-U; povrch: hladký; úhel = 45,0 °; DN = 150; SDR 41,0; SN 8</t>
  </si>
  <si>
    <t>28651665.AR</t>
  </si>
  <si>
    <t>Koleno plastové pro venkovní kanalizaci typ: jednoznačné; spoj: hrdlový; potrubí: jednovrstvé; materiál: PVC-U; povrch: hladký; úhel = 15,0 °; DN = 200; SDR 41,0; SN 8</t>
  </si>
  <si>
    <t>28651666.AR</t>
  </si>
  <si>
    <t>Koleno plastové pro venkovní kanalizaci typ: jednoznačné; spoj: hrdlový; potrubí: jednovrstvé; materiál: PVC-U; povrch: hladký; úhel = 30,0 °; DN = 200; SDR 41,0; SN 8</t>
  </si>
  <si>
    <t>28651667.AR</t>
  </si>
  <si>
    <t>Koleno plastové pro venkovní kanalizaci typ: jednoznačné; spoj: hrdlový; potrubí: jednovrstvé; materiál: PVC-U; povrch: hladký; úhel = 45,0 °; DN = 200; SDR 41,0; SN 8</t>
  </si>
  <si>
    <t>přípojky : 4</t>
  </si>
  <si>
    <t>UV : 14</t>
  </si>
  <si>
    <t>28653123T0</t>
  </si>
  <si>
    <t>Mosazná univerzální svěrná spojka přímá ISIFLO DN25</t>
  </si>
  <si>
    <t>28654536T1</t>
  </si>
  <si>
    <t>Vložka šachtová pro potrubí z betonu DN 500 ( D 670/500 )</t>
  </si>
  <si>
    <t>28654537T2</t>
  </si>
  <si>
    <t>Vložka šachtová sklolaminát; DN 500,0 mm pro potrubí DN 500 SN 10 000</t>
  </si>
  <si>
    <t>pro napojení do st. šachty</t>
  </si>
  <si>
    <t>286572279T01</t>
  </si>
  <si>
    <t>Přípojkové navrtávací sedlo (např. Easyclip) 500/160</t>
  </si>
  <si>
    <t>286572279T02</t>
  </si>
  <si>
    <t>Přípojkové navrtávací sedlo (např. Easyclip) 500/200</t>
  </si>
  <si>
    <t>přípojky : 22</t>
  </si>
  <si>
    <t>42200740R</t>
  </si>
  <si>
    <t>poklop uliční typ těžký; šedá litina; použití pro vodu; vnitř.pr.D = 77 mm; D = 190,0 mm; výška 250 mm; pro: armatura pro domovní přípojku</t>
  </si>
  <si>
    <t>4222820T11</t>
  </si>
  <si>
    <t>šoupátko pro domovní přípojky s vnějším závitem a svěrným spojem DN 1"</t>
  </si>
  <si>
    <t>42273339T0</t>
  </si>
  <si>
    <t>pas navrtávací tvárná litina; se závitovým výstupem; PN 10; DN potrubí D 100 mm; vnitřní závit 1", pro vodu</t>
  </si>
  <si>
    <t>422915502R</t>
  </si>
  <si>
    <t>deska podkladová pro ventilové poklopy</t>
  </si>
  <si>
    <t>42293141R</t>
  </si>
  <si>
    <t>souprava zemní teleskopická pro domovní přípojky se šroub.napojením; DN 3/4" - 2"; krycí hloubka 1,8 - 2,5 m</t>
  </si>
  <si>
    <t>422935304R</t>
  </si>
  <si>
    <t>spojka jištěná proti posuvu; provedení hrdlová; PN 16,0; hrdlo 1 DN = 100, hrdlo 2 DN = 100; L =  332 mm; médium pitná a neagresivní odpadní voda; těleso tvárná litina</t>
  </si>
  <si>
    <t>552433409T</t>
  </si>
  <si>
    <t>Poklop šachtový materiál: litina-beton; s rámem; vnější d = 785 mm; rozměr otvoru: 610 mm, v = 160 mm; zatížení: D 400</t>
  </si>
  <si>
    <t>5525112821R</t>
  </si>
  <si>
    <t>Trubka litinová DN = 100; de = 118,0 mm; tl. stěny = 8,7 mm; těsnění: kroužek; příslušenství: jisticí segmenty; povrchová úprava: uvnitř cementová malta, vně zinkový povlak s epoxidovou vrstvou</t>
  </si>
  <si>
    <t>552511299T09</t>
  </si>
  <si>
    <t>Trouba sklolaminátová DN 500; SN 10000; dl. 6,0m (d530x12 mm), spojované sklolaminátovými spojkami</t>
  </si>
  <si>
    <t>327,00*1,01</t>
  </si>
  <si>
    <t>58128520R</t>
  </si>
  <si>
    <t>těsnění bobtnající pro pracovní spáry; bentonit, butyl kaučuk; schopnost bobtnání 100 až 500 %; 20 x 15 mm</t>
  </si>
  <si>
    <t>59223119T2</t>
  </si>
  <si>
    <t>Trouba betonová TBH DN 500 dl.0,5 m; čerpací jímka</t>
  </si>
  <si>
    <t>59224347.AR</t>
  </si>
  <si>
    <t>prstenec vyrovnávací šachetní; betonový; TBW; DN = 625,0 mm; h = 60,0 mm; s = 120,00 mm</t>
  </si>
  <si>
    <t>59224349.AR</t>
  </si>
  <si>
    <t>prstenec vyrovnávací šachetní; betonový; TBW; DN = 625,0 mm; h = 100,0 mm; s = 120,00 mm</t>
  </si>
  <si>
    <t>POL3_1</t>
  </si>
  <si>
    <t>59224349R</t>
  </si>
  <si>
    <t>prstenec vyrovnávací šachetní; betonový; TBW; DN = 625,0 mm; h = 120,0 mm; s = 120,00 mm</t>
  </si>
  <si>
    <t>59224353.AR</t>
  </si>
  <si>
    <t>konus šachetní; železobetonový; TBR; d = 1 240,0 mm; DN = 1 000,0 mm; DN 2 = 625 mm; h = 580 mm; počet stupadel 2; ocelové s PE povlakem, kapsové</t>
  </si>
  <si>
    <t>592243542R</t>
  </si>
  <si>
    <t>deska zákrytová šachetní železobetonová; TZK; D1 = 1 500 mm; D = 1 800 mm; D vnitřní 625 mm; h = 165 mm</t>
  </si>
  <si>
    <t>59224356.AR</t>
  </si>
  <si>
    <t>skruž železobetonová TBS; DN = 1 000,0 mm; h = 250,0 mm; s = 120,00 mm; beton C 40/50</t>
  </si>
  <si>
    <t>59224359.AR</t>
  </si>
  <si>
    <t>skruž železobetonová TBS; DN = 1 000,0 mm; h = 500,0 mm; s = 120,00 mm; beton C 40/50</t>
  </si>
  <si>
    <t>59224367.AR</t>
  </si>
  <si>
    <t>dno šachetní přímé; železobeton; TBZ; DN = 1 000,0 mm; D odtoku do 500 mm; h = 800 mm; t = 150 mm; beton C 40/50</t>
  </si>
  <si>
    <t>59224368.AR</t>
  </si>
  <si>
    <t>dno šachetní přímé; železobeton; TBZ; DN = 1 000,0 mm; D odtoku do 600 mm; h = 1 000 mm; t = 150 mm; beton C 40/50</t>
  </si>
  <si>
    <t>59224373.AR</t>
  </si>
  <si>
    <t>Příslušenství šachty - těsnění elastomerové DN 1000</t>
  </si>
  <si>
    <t>592243759T06</t>
  </si>
  <si>
    <t>Monolitické šachtové dno pr.1000 mm; v.-1000 mm;  tl.100 mm  z betonu C 30/37-XF2-S3 -2,6 m3</t>
  </si>
  <si>
    <t>dno opatřené nátěrem, se 2 ks stupadel, pracovní spára bentonitový nátěr, žlábek kynety a nástupnice opatřena nátěrem Ergelit 2,7 m2</t>
  </si>
  <si>
    <t>pčesný popis viz.výkres D.1.4</t>
  </si>
  <si>
    <t>88656788T1</t>
  </si>
  <si>
    <t>Flexibilní pružná spojka ze syntetigké pryže DN 150</t>
  </si>
  <si>
    <t>88656788T2</t>
  </si>
  <si>
    <t>Flexibilní pružná spojka ze syntetigké pryže DN 200</t>
  </si>
  <si>
    <t>přípojky : 19</t>
  </si>
  <si>
    <t>UV : 6</t>
  </si>
  <si>
    <t>88656788T3</t>
  </si>
  <si>
    <t>Univerzální spojka SC320 (295-320 mm) DN300</t>
  </si>
  <si>
    <t>88656788T5</t>
  </si>
  <si>
    <t>Flexibilní pružná spojka ze syntetigké pryže redukovaná DN 150/100+kroužek</t>
  </si>
  <si>
    <t>88656788T6</t>
  </si>
  <si>
    <t>Flexibilní pružná spojka ze syntetigké pryže redukovaná DN 150/125+kroužek</t>
  </si>
  <si>
    <t>88656788T7</t>
  </si>
  <si>
    <t>Flexibilní pružná spojka ze syntetigké pryže redukovaná DN 200/150+kroužek</t>
  </si>
  <si>
    <t>přípojky : 5</t>
  </si>
  <si>
    <t>UV : 1</t>
  </si>
  <si>
    <t>917762111R00</t>
  </si>
  <si>
    <t>Osazení silničního nebo chodníkového obrubníku ležatého, s boční opěrou z betonu prostého, do lože z betonu prostého C 12/15</t>
  </si>
  <si>
    <t>S dodáním hmot pro lože tl. 80-100 mm.</t>
  </si>
  <si>
    <t>44,00</t>
  </si>
  <si>
    <t>917862111R00</t>
  </si>
  <si>
    <t>Osazení silničního nebo chodníkového obrubníku stojatého, s boční opěrou z betonu prostého, do lože z betonu prostého C 12/15</t>
  </si>
  <si>
    <t>105,00+89,00</t>
  </si>
  <si>
    <t>917931112R00</t>
  </si>
  <si>
    <t>Osazení silniční přídlažby  z kamenných kostek, kladených ve dvou řadách, lože z betonu C12/15, bez dodávky přídlažby</t>
  </si>
  <si>
    <t>917931112RT2</t>
  </si>
  <si>
    <t>Osazení silniční přídlažby  z kamenných kostek, kladených ve dvou řadách, lože z betonu C12/15, včetně dodávky přídlažby</t>
  </si>
  <si>
    <t>20% oprav : 69,00</t>
  </si>
  <si>
    <t>928621019T00</t>
  </si>
  <si>
    <t>Zálivka asfaltová spár tl. 5-10 cm</t>
  </si>
  <si>
    <t>Včetně vyčištění spár před provedením zálivky.</t>
  </si>
  <si>
    <t>928621019T01</t>
  </si>
  <si>
    <t>Zálivka asfaltová spár tl. 10-15 cm</t>
  </si>
  <si>
    <t>58380156R</t>
  </si>
  <si>
    <t>kostka dlažební žula; 15/17 cm; strojně štípaná</t>
  </si>
  <si>
    <t>20% náhrada</t>
  </si>
  <si>
    <t>43,60/100*20*1,05</t>
  </si>
  <si>
    <t>59217020R</t>
  </si>
  <si>
    <t>obrubník silniční nájezdový; materiál beton; l = 1000,0 mm; š = 148,5 mm; h = 145,0 mm; barva přírodní</t>
  </si>
  <si>
    <t>44,00/100*15*1,05</t>
  </si>
  <si>
    <t>59217421R</t>
  </si>
  <si>
    <t>obrubník chodníkový materiál beton; l = 1000,0 mm; š = 100,0 mm; h = 250,0 mm; barva šedá</t>
  </si>
  <si>
    <t>89,00/100*15*1,05</t>
  </si>
  <si>
    <t>59217488R</t>
  </si>
  <si>
    <t>obrubník silniční materiál beton; l = 1000,0 mm; š = 150,0 mm; h = 250,0 mm; barva šedá</t>
  </si>
  <si>
    <t>náhrada 15%</t>
  </si>
  <si>
    <t>108,00/100*15*1,05</t>
  </si>
  <si>
    <t>936452117R00</t>
  </si>
  <si>
    <t>Výplň cementopopílkovou suspenzí  potrubí 1,0 MPa, DN 500</t>
  </si>
  <si>
    <t>961044199T10</t>
  </si>
  <si>
    <t>Bourání betonových kruhových šachet DN 1000mm</t>
  </si>
  <si>
    <t>969013899T10</t>
  </si>
  <si>
    <t>Vybourání stávajícího betonového  potrubí  do DN 500 mm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</si>
  <si>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</si>
  <si>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</si>
  <si>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</si>
  <si>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</si>
  <si>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</si>
  <si>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</si>
  <si>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</si>
  <si>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1,2,4,5,12,13,31,32,33,34,52,53,54,55,56,57,58,59,60,61,62,63,64,65,66,67,68,69,73,74,77,78,80,81, : </t>
  </si>
  <si>
    <t xml:space="preserve">82,83,86,90,91,98,99,101,102,103,104,105,107,108,109,110,111,112,113,114,115,116,117,118,119,120, : </t>
  </si>
  <si>
    <t xml:space="preserve">121,122,123,124,125,127,128,129,130,131,132,133,134,135,136,137,138,139,140,141,142,143,144,145,146, : </t>
  </si>
  <si>
    <t xml:space="preserve">147,148,149,150,151,152,153,154,155,156,157,158,159,160,161,163, : </t>
  </si>
  <si>
    <t>Součet: : 1831,94167</t>
  </si>
  <si>
    <t>979081121R00</t>
  </si>
  <si>
    <t>Odvoz suti a vybouraných hmot na skládku příplatek za každý další 1 km</t>
  </si>
  <si>
    <t>801-3</t>
  </si>
  <si>
    <t>skládka do 20 km</t>
  </si>
  <si>
    <t>47,420*19</t>
  </si>
  <si>
    <t>979012212R00</t>
  </si>
  <si>
    <t xml:space="preserve">Svislá doprava sutí a vybouraných hmot svislá doprava suti a vybouraných hmot na výšku do 4 m,  </t>
  </si>
  <si>
    <t>832-1</t>
  </si>
  <si>
    <t>s naložením do dopravního zařízení a s vyprázdněním dopravního zařízení</t>
  </si>
  <si>
    <t xml:space="preserve">162,163, : </t>
  </si>
  <si>
    <t>Součet: : 47,42000</t>
  </si>
  <si>
    <t>979081111R00</t>
  </si>
  <si>
    <t>Odvoz suti a vybouraných hmot na skládku do 1 km</t>
  </si>
  <si>
    <t>Včetně naložení na dopravní prostředek a složení na skládku, bez poplatku za skládku.</t>
  </si>
  <si>
    <t>JKSO:</t>
  </si>
  <si>
    <t>827.21</t>
  </si>
  <si>
    <t>sítě kanalizační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</si>
  <si>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</si>
  <si>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</si>
  <si>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</si>
  <si>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</si>
  <si>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</si>
  <si>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</si>
  <si>
    <t>Napojení stávajícího beton.potrubí DN 400/600 - výřez 1,5 m potrubí; utěsnění bentonitem, šachtová vložka sklolaminát DN500 zabetonovat do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</si>
</sst>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165" fontId="21" fillId="0" borderId="0" xfId="0" quotePrefix="1" applyNumberFormat="1" applyFont="1" applyBorder="1" applyAlignment="1">
      <alignment horizontal="left" vertical="top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7" fillId="5" borderId="29" xfId="0" applyNumberFormat="1" applyFont="1" applyFill="1" applyBorder="1" applyAlignment="1">
      <alignment horizontal="center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6" xfId="0" applyNumberFormat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sheetProtection algorithmName="SHA-512" hashValue="2psjdrsqt+1+IIrsllED52BTqugcA9DZYOSbPqokc5ILJIcXP5OO6fX6T2qY4AQhDT1F16eUerxASS2AjMrTwA==" saltValue="/pbgYDditXSsRR7Zkw4vO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opLeftCell="B2" zoomScaleNormal="100" zoomScaleSheetLayoutView="75" workbookViewId="0">
      <selection activeCell="O14" sqref="O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3" t="s">
        <v>41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6" t="s">
        <v>22</v>
      </c>
      <c r="C2" s="77"/>
      <c r="D2" s="78" t="s">
        <v>43</v>
      </c>
      <c r="E2" s="229" t="s">
        <v>44</v>
      </c>
      <c r="F2" s="230"/>
      <c r="G2" s="230"/>
      <c r="H2" s="230"/>
      <c r="I2" s="230"/>
      <c r="J2" s="231"/>
      <c r="O2" s="1"/>
    </row>
    <row r="3" spans="1:15" ht="27" hidden="1" customHeight="1" x14ac:dyDescent="0.2">
      <c r="A3" s="2"/>
      <c r="B3" s="79"/>
      <c r="C3" s="77"/>
      <c r="D3" s="80"/>
      <c r="E3" s="232"/>
      <c r="F3" s="233"/>
      <c r="G3" s="233"/>
      <c r="H3" s="233"/>
      <c r="I3" s="233"/>
      <c r="J3" s="234"/>
    </row>
    <row r="4" spans="1:15" ht="23.25" customHeight="1" x14ac:dyDescent="0.2">
      <c r="A4" s="2"/>
      <c r="B4" s="81"/>
      <c r="C4" s="82"/>
      <c r="D4" s="83"/>
      <c r="E4" s="213"/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42</v>
      </c>
      <c r="D5" s="217"/>
      <c r="E5" s="218"/>
      <c r="F5" s="218"/>
      <c r="G5" s="21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6"/>
      <c r="E11" s="236"/>
      <c r="F11" s="236"/>
      <c r="G11" s="236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2"/>
      <c r="E12" s="212"/>
      <c r="F12" s="212"/>
      <c r="G12" s="212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5"/>
      <c r="F15" s="235"/>
      <c r="G15" s="237"/>
      <c r="H15" s="237"/>
      <c r="I15" s="237" t="s">
        <v>29</v>
      </c>
      <c r="J15" s="238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1"/>
      <c r="F16" s="202"/>
      <c r="G16" s="201"/>
      <c r="H16" s="202"/>
      <c r="I16" s="201">
        <f>SUMIF(F57:F68,A16,I57:I68)+SUMIF(F57:F68,"PSU",I57:I68)</f>
        <v>0</v>
      </c>
      <c r="J16" s="203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1"/>
      <c r="F17" s="202"/>
      <c r="G17" s="201"/>
      <c r="H17" s="202"/>
      <c r="I17" s="201">
        <f>SUMIF(F57:F68,A17,I57:I68)</f>
        <v>0</v>
      </c>
      <c r="J17" s="203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1"/>
      <c r="F18" s="202"/>
      <c r="G18" s="201"/>
      <c r="H18" s="202"/>
      <c r="I18" s="201">
        <f>SUMIF(F57:F68,A18,I57:I68)</f>
        <v>0</v>
      </c>
      <c r="J18" s="203"/>
    </row>
    <row r="19" spans="1:10" ht="23.25" customHeight="1" x14ac:dyDescent="0.2">
      <c r="A19" s="138" t="s">
        <v>86</v>
      </c>
      <c r="B19" s="38" t="s">
        <v>27</v>
      </c>
      <c r="C19" s="62"/>
      <c r="D19" s="63"/>
      <c r="E19" s="201"/>
      <c r="F19" s="202"/>
      <c r="G19" s="201"/>
      <c r="H19" s="202"/>
      <c r="I19" s="201">
        <f>SUMIF(F57:F68,A19,I57:I68)</f>
        <v>0</v>
      </c>
      <c r="J19" s="203"/>
    </row>
    <row r="20" spans="1:10" ht="23.25" customHeight="1" x14ac:dyDescent="0.2">
      <c r="A20" s="138" t="s">
        <v>87</v>
      </c>
      <c r="B20" s="38" t="s">
        <v>28</v>
      </c>
      <c r="C20" s="62"/>
      <c r="D20" s="63"/>
      <c r="E20" s="201"/>
      <c r="F20" s="202"/>
      <c r="G20" s="201"/>
      <c r="H20" s="202"/>
      <c r="I20" s="201">
        <f>SUMIF(F57:F68,A20,I57:I68)</f>
        <v>0</v>
      </c>
      <c r="J20" s="203"/>
    </row>
    <row r="21" spans="1:10" ht="23.25" customHeight="1" x14ac:dyDescent="0.2">
      <c r="A21" s="2"/>
      <c r="B21" s="48" t="s">
        <v>29</v>
      </c>
      <c r="C21" s="64"/>
      <c r="D21" s="65"/>
      <c r="E21" s="204"/>
      <c r="F21" s="239"/>
      <c r="G21" s="204"/>
      <c r="H21" s="239"/>
      <c r="I21" s="204">
        <f>SUM(I16:J20)</f>
        <v>0</v>
      </c>
      <c r="J21" s="205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99">
        <f>ZakladDPHSniVypocet</f>
        <v>0</v>
      </c>
      <c r="H23" s="200"/>
      <c r="I23" s="2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7">
        <f>I23*E23/100</f>
        <v>0</v>
      </c>
      <c r="H24" s="198"/>
      <c r="I24" s="1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9">
        <f>ZakladDPHZaklVypocet</f>
        <v>0</v>
      </c>
      <c r="H25" s="200"/>
      <c r="I25" s="2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6">
        <f>I25*E25/100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8">
        <f>CenaCelkemBezDPH-(ZakladDPHSni+ZakladDPHZakl)</f>
        <v>0</v>
      </c>
      <c r="H27" s="228"/>
      <c r="I27" s="22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1" t="s">
        <v>23</v>
      </c>
      <c r="C28" s="112"/>
      <c r="D28" s="112"/>
      <c r="E28" s="113"/>
      <c r="F28" s="114"/>
      <c r="G28" s="207">
        <f>A27</f>
        <v>0</v>
      </c>
      <c r="H28" s="207"/>
      <c r="I28" s="207"/>
      <c r="J28" s="115" t="str">
        <f t="shared" si="0"/>
        <v>CZK</v>
      </c>
    </row>
    <row r="29" spans="1:10" ht="27.75" hidden="1" customHeight="1" thickBot="1" x14ac:dyDescent="0.25">
      <c r="A29" s="2"/>
      <c r="B29" s="111" t="s">
        <v>35</v>
      </c>
      <c r="C29" s="116"/>
      <c r="D29" s="116"/>
      <c r="E29" s="116"/>
      <c r="F29" s="117"/>
      <c r="G29" s="206">
        <f>ZakladDPHSni+DPHSni+ZakladDPHZakl+DPHZakl+Zaokrouhleni</f>
        <v>0</v>
      </c>
      <c r="H29" s="206"/>
      <c r="I29" s="206"/>
      <c r="J29" s="118" t="s">
        <v>54</v>
      </c>
    </row>
    <row r="30" spans="1:10" ht="12.75" customHeight="1" x14ac:dyDescent="0.2">
      <c r="A30" s="2"/>
      <c r="B30" s="2"/>
      <c r="J30" s="9"/>
    </row>
    <row r="31" spans="1:10" ht="30.2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8"/>
      <c r="E34" s="209"/>
      <c r="G34" s="210"/>
      <c r="H34" s="211"/>
      <c r="I34" s="211"/>
      <c r="J34" s="25"/>
    </row>
    <row r="35" spans="1:10" ht="12.75" customHeight="1" x14ac:dyDescent="0.2">
      <c r="A35" s="2"/>
      <c r="B35" s="2"/>
      <c r="D35" s="196" t="s">
        <v>2</v>
      </c>
      <c r="E35" s="196"/>
      <c r="H35" s="10" t="s">
        <v>3</v>
      </c>
      <c r="J35" s="9"/>
    </row>
    <row r="36" spans="1:10" ht="13.7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186" t="s">
        <v>18</v>
      </c>
      <c r="I38" s="97" t="s">
        <v>1</v>
      </c>
      <c r="J38" s="98" t="s">
        <v>0</v>
      </c>
    </row>
    <row r="39" spans="1:10" ht="25.5" hidden="1" customHeight="1" x14ac:dyDescent="0.2">
      <c r="A39" s="87">
        <v>1</v>
      </c>
      <c r="B39" s="99" t="s">
        <v>45</v>
      </c>
      <c r="C39" s="192"/>
      <c r="D39" s="192"/>
      <c r="E39" s="192"/>
      <c r="F39" s="182">
        <f>'00 01 Naklady'!AE72+'SO 01 01 Pol'!AE703</f>
        <v>0</v>
      </c>
      <c r="G39" s="187">
        <f>'00 01 Naklady'!AF72+'SO 01 01 Pol'!AF703</f>
        <v>0</v>
      </c>
      <c r="H39" s="100"/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3"/>
      <c r="C40" s="195" t="s">
        <v>46</v>
      </c>
      <c r="D40" s="195"/>
      <c r="E40" s="195"/>
      <c r="F40" s="183">
        <f>'00 01 Naklady'!AE72</f>
        <v>0</v>
      </c>
      <c r="G40" s="105">
        <f>'00 01 Naklady'!AF72</f>
        <v>0</v>
      </c>
      <c r="H40" s="104"/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7" t="s">
        <v>47</v>
      </c>
      <c r="C41" s="192" t="s">
        <v>48</v>
      </c>
      <c r="D41" s="192"/>
      <c r="E41" s="192"/>
      <c r="F41" s="184">
        <f>'00 01 Naklady'!AE72</f>
        <v>0</v>
      </c>
      <c r="G41" s="101">
        <f>'00 01 Naklady'!AF72</f>
        <v>0</v>
      </c>
      <c r="H41" s="100"/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customHeight="1" x14ac:dyDescent="0.2">
      <c r="A42" s="87">
        <v>2</v>
      </c>
      <c r="B42" s="103"/>
      <c r="C42" s="195" t="s">
        <v>49</v>
      </c>
      <c r="D42" s="195"/>
      <c r="E42" s="195"/>
      <c r="F42" s="183"/>
      <c r="G42" s="105"/>
      <c r="H42" s="104"/>
      <c r="I42" s="105"/>
      <c r="J42" s="106"/>
    </row>
    <row r="43" spans="1:10" ht="25.5" customHeight="1" x14ac:dyDescent="0.2">
      <c r="A43" s="87">
        <v>2</v>
      </c>
      <c r="B43" s="103" t="s">
        <v>50</v>
      </c>
      <c r="C43" s="195" t="s">
        <v>51</v>
      </c>
      <c r="D43" s="195"/>
      <c r="E43" s="195"/>
      <c r="F43" s="183">
        <f>'SO 01 01 Pol'!AE703</f>
        <v>0</v>
      </c>
      <c r="G43" s="105">
        <f>'SO 01 01 Pol'!AF703</f>
        <v>0</v>
      </c>
      <c r="H43" s="104"/>
      <c r="I43" s="105">
        <f>F43+G43+H43</f>
        <v>0</v>
      </c>
      <c r="J43" s="106" t="str">
        <f>IF(_xlfn.SINGLE(CenaCelkemVypocet)=0,"",I43/_xlfn.SINGLE(CenaCelkemVypocet)*100)</f>
        <v/>
      </c>
    </row>
    <row r="44" spans="1:10" ht="25.5" customHeight="1" x14ac:dyDescent="0.2">
      <c r="A44" s="87">
        <v>3</v>
      </c>
      <c r="B44" s="107" t="s">
        <v>47</v>
      </c>
      <c r="C44" s="192" t="s">
        <v>52</v>
      </c>
      <c r="D44" s="192"/>
      <c r="E44" s="192"/>
      <c r="F44" s="185">
        <f>'SO 01 01 Pol'!AE703</f>
        <v>0</v>
      </c>
      <c r="G44" s="188">
        <f>'SO 01 01 Pol'!AF703</f>
        <v>0</v>
      </c>
      <c r="H44" s="100"/>
      <c r="I44" s="101">
        <f>F44+G44+H44</f>
        <v>0</v>
      </c>
      <c r="J44" s="102" t="str">
        <f>IF(_xlfn.SINGLE(CenaCelkemVypocet)=0,"",I44/_xlfn.SINGLE(CenaCelkemVypocet)*100)</f>
        <v/>
      </c>
    </row>
    <row r="45" spans="1:10" ht="25.5" customHeight="1" x14ac:dyDescent="0.2">
      <c r="A45" s="87"/>
      <c r="B45" s="193" t="s">
        <v>53</v>
      </c>
      <c r="C45" s="194"/>
      <c r="D45" s="194"/>
      <c r="E45" s="194"/>
      <c r="F45" s="92">
        <f>SUMIF(A39:A44,"=1",F39:F44)</f>
        <v>0</v>
      </c>
      <c r="G45" s="93">
        <f>SUMIF(A39:A44,"=1",G39:G44)</f>
        <v>0</v>
      </c>
      <c r="H45" s="108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57</v>
      </c>
      <c r="B50" t="s">
        <v>61</v>
      </c>
    </row>
    <row r="51" spans="1:10" x14ac:dyDescent="0.2">
      <c r="A51" t="s">
        <v>59</v>
      </c>
      <c r="B51" t="s">
        <v>62</v>
      </c>
    </row>
    <row r="54" spans="1:10" ht="15.75" x14ac:dyDescent="0.25">
      <c r="B54" s="119" t="s">
        <v>63</v>
      </c>
    </row>
    <row r="56" spans="1:10" ht="25.5" customHeight="1" x14ac:dyDescent="0.2">
      <c r="A56" s="121"/>
      <c r="B56" s="124" t="s">
        <v>17</v>
      </c>
      <c r="C56" s="124" t="s">
        <v>5</v>
      </c>
      <c r="D56" s="125"/>
      <c r="E56" s="125"/>
      <c r="F56" s="126" t="s">
        <v>64</v>
      </c>
      <c r="G56" s="126"/>
      <c r="H56" s="126"/>
      <c r="I56" s="126" t="s">
        <v>29</v>
      </c>
      <c r="J56" s="126" t="s">
        <v>0</v>
      </c>
    </row>
    <row r="57" spans="1:10" ht="36.75" customHeight="1" x14ac:dyDescent="0.2">
      <c r="A57" s="122"/>
      <c r="B57" s="127" t="s">
        <v>65</v>
      </c>
      <c r="C57" s="190" t="s">
        <v>66</v>
      </c>
      <c r="D57" s="191"/>
      <c r="E57" s="191"/>
      <c r="F57" s="134" t="s">
        <v>24</v>
      </c>
      <c r="G57" s="135"/>
      <c r="H57" s="135"/>
      <c r="I57" s="135">
        <f>'SO 01 01 Pol'!G8</f>
        <v>0</v>
      </c>
      <c r="J57" s="131" t="str">
        <f>IF(I69=0,"",I57/I69*100)</f>
        <v/>
      </c>
    </row>
    <row r="58" spans="1:10" ht="36.75" customHeight="1" x14ac:dyDescent="0.2">
      <c r="A58" s="122"/>
      <c r="B58" s="127" t="s">
        <v>67</v>
      </c>
      <c r="C58" s="190" t="s">
        <v>68</v>
      </c>
      <c r="D58" s="191"/>
      <c r="E58" s="191"/>
      <c r="F58" s="134" t="s">
        <v>24</v>
      </c>
      <c r="G58" s="135"/>
      <c r="H58" s="135"/>
      <c r="I58" s="135">
        <f>'SO 01 01 Pol'!G203</f>
        <v>0</v>
      </c>
      <c r="J58" s="131" t="str">
        <f>IF(I69=0,"",I58/I69*100)</f>
        <v/>
      </c>
    </row>
    <row r="59" spans="1:10" ht="36.75" customHeight="1" x14ac:dyDescent="0.2">
      <c r="A59" s="122"/>
      <c r="B59" s="127" t="s">
        <v>69</v>
      </c>
      <c r="C59" s="190" t="s">
        <v>70</v>
      </c>
      <c r="D59" s="191"/>
      <c r="E59" s="191"/>
      <c r="F59" s="134" t="s">
        <v>24</v>
      </c>
      <c r="G59" s="135"/>
      <c r="H59" s="135"/>
      <c r="I59" s="135">
        <f>'SO 01 01 Pol'!G301</f>
        <v>0</v>
      </c>
      <c r="J59" s="131" t="str">
        <f>IF(I69=0,"",I59/I69*100)</f>
        <v/>
      </c>
    </row>
    <row r="60" spans="1:10" ht="36.75" customHeight="1" x14ac:dyDescent="0.2">
      <c r="A60" s="122"/>
      <c r="B60" s="127" t="s">
        <v>71</v>
      </c>
      <c r="C60" s="190" t="s">
        <v>72</v>
      </c>
      <c r="D60" s="191"/>
      <c r="E60" s="191"/>
      <c r="F60" s="134" t="s">
        <v>24</v>
      </c>
      <c r="G60" s="135"/>
      <c r="H60" s="135"/>
      <c r="I60" s="135">
        <f>'SO 01 01 Pol'!G305</f>
        <v>0</v>
      </c>
      <c r="J60" s="131" t="str">
        <f>IF(I69=0,"",I60/I69*100)</f>
        <v/>
      </c>
    </row>
    <row r="61" spans="1:10" ht="36.75" customHeight="1" x14ac:dyDescent="0.2">
      <c r="A61" s="122"/>
      <c r="B61" s="127" t="s">
        <v>73</v>
      </c>
      <c r="C61" s="190" t="s">
        <v>74</v>
      </c>
      <c r="D61" s="191"/>
      <c r="E61" s="191"/>
      <c r="F61" s="134" t="s">
        <v>24</v>
      </c>
      <c r="G61" s="135"/>
      <c r="H61" s="135"/>
      <c r="I61" s="135">
        <f>'SO 01 01 Pol'!G332</f>
        <v>0</v>
      </c>
      <c r="J61" s="131" t="str">
        <f>IF(I69=0,"",I61/I69*100)</f>
        <v/>
      </c>
    </row>
    <row r="62" spans="1:10" ht="36.75" customHeight="1" x14ac:dyDescent="0.2">
      <c r="A62" s="122"/>
      <c r="B62" s="127" t="s">
        <v>75</v>
      </c>
      <c r="C62" s="190" t="s">
        <v>76</v>
      </c>
      <c r="D62" s="191"/>
      <c r="E62" s="191"/>
      <c r="F62" s="134" t="s">
        <v>24</v>
      </c>
      <c r="G62" s="135"/>
      <c r="H62" s="135"/>
      <c r="I62" s="135">
        <f>'SO 01 01 Pol'!G403</f>
        <v>0</v>
      </c>
      <c r="J62" s="131" t="str">
        <f>IF(I69=0,"",I62/I69*100)</f>
        <v/>
      </c>
    </row>
    <row r="63" spans="1:10" ht="36.75" customHeight="1" x14ac:dyDescent="0.2">
      <c r="A63" s="122"/>
      <c r="B63" s="127" t="s">
        <v>77</v>
      </c>
      <c r="C63" s="190" t="s">
        <v>78</v>
      </c>
      <c r="D63" s="191"/>
      <c r="E63" s="191"/>
      <c r="F63" s="134" t="s">
        <v>24</v>
      </c>
      <c r="G63" s="135"/>
      <c r="H63" s="135"/>
      <c r="I63" s="135">
        <f>'SO 01 01 Pol'!G627</f>
        <v>0</v>
      </c>
      <c r="J63" s="131" t="str">
        <f>IF(I69=0,"",I63/I69*100)</f>
        <v/>
      </c>
    </row>
    <row r="64" spans="1:10" ht="36.75" customHeight="1" x14ac:dyDescent="0.2">
      <c r="A64" s="122"/>
      <c r="B64" s="127" t="s">
        <v>79</v>
      </c>
      <c r="C64" s="190" t="s">
        <v>80</v>
      </c>
      <c r="D64" s="191"/>
      <c r="E64" s="191"/>
      <c r="F64" s="134" t="s">
        <v>24</v>
      </c>
      <c r="G64" s="135"/>
      <c r="H64" s="135"/>
      <c r="I64" s="135">
        <f>'SO 01 01 Pol'!G661</f>
        <v>0</v>
      </c>
      <c r="J64" s="131" t="str">
        <f>IF(I69=0,"",I64/I69*100)</f>
        <v/>
      </c>
    </row>
    <row r="65" spans="1:10" ht="36.75" customHeight="1" x14ac:dyDescent="0.2">
      <c r="A65" s="122"/>
      <c r="B65" s="127" t="s">
        <v>81</v>
      </c>
      <c r="C65" s="190" t="s">
        <v>82</v>
      </c>
      <c r="D65" s="191"/>
      <c r="E65" s="191"/>
      <c r="F65" s="134" t="s">
        <v>24</v>
      </c>
      <c r="G65" s="135"/>
      <c r="H65" s="135"/>
      <c r="I65" s="135">
        <f>'SO 01 01 Pol'!G668</f>
        <v>0</v>
      </c>
      <c r="J65" s="131" t="str">
        <f>IF(I69=0,"",I65/I69*100)</f>
        <v/>
      </c>
    </row>
    <row r="66" spans="1:10" ht="36.75" customHeight="1" x14ac:dyDescent="0.2">
      <c r="A66" s="122"/>
      <c r="B66" s="127" t="s">
        <v>83</v>
      </c>
      <c r="C66" s="190" t="s">
        <v>84</v>
      </c>
      <c r="D66" s="191"/>
      <c r="E66" s="191"/>
      <c r="F66" s="134" t="s">
        <v>85</v>
      </c>
      <c r="G66" s="135"/>
      <c r="H66" s="135"/>
      <c r="I66" s="135">
        <f>'SO 01 01 Pol'!G679</f>
        <v>0</v>
      </c>
      <c r="J66" s="131" t="str">
        <f>IF(I69=0,"",I66/I69*100)</f>
        <v/>
      </c>
    </row>
    <row r="67" spans="1:10" ht="36.75" customHeight="1" x14ac:dyDescent="0.2">
      <c r="A67" s="122"/>
      <c r="B67" s="127" t="s">
        <v>86</v>
      </c>
      <c r="C67" s="190" t="s">
        <v>27</v>
      </c>
      <c r="D67" s="191"/>
      <c r="E67" s="191"/>
      <c r="F67" s="134" t="s">
        <v>86</v>
      </c>
      <c r="G67" s="135"/>
      <c r="H67" s="135"/>
      <c r="I67" s="135">
        <f>'00 01 Naklady'!G8</f>
        <v>0</v>
      </c>
      <c r="J67" s="131" t="str">
        <f>IF(I69=0,"",I67/I69*100)</f>
        <v/>
      </c>
    </row>
    <row r="68" spans="1:10" ht="36.75" customHeight="1" x14ac:dyDescent="0.2">
      <c r="A68" s="122"/>
      <c r="B68" s="127" t="s">
        <v>87</v>
      </c>
      <c r="C68" s="190" t="s">
        <v>28</v>
      </c>
      <c r="D68" s="191"/>
      <c r="E68" s="191"/>
      <c r="F68" s="134" t="s">
        <v>87</v>
      </c>
      <c r="G68" s="135"/>
      <c r="H68" s="135"/>
      <c r="I68" s="135">
        <f>'00 01 Naklady'!G50</f>
        <v>0</v>
      </c>
      <c r="J68" s="131" t="str">
        <f>IF(I69=0,"",I68/I69*100)</f>
        <v/>
      </c>
    </row>
    <row r="69" spans="1:10" ht="25.5" customHeight="1" x14ac:dyDescent="0.2">
      <c r="A69" s="123"/>
      <c r="B69" s="128" t="s">
        <v>1</v>
      </c>
      <c r="C69" s="129"/>
      <c r="D69" s="130"/>
      <c r="E69" s="130"/>
      <c r="F69" s="136"/>
      <c r="G69" s="137"/>
      <c r="H69" s="137"/>
      <c r="I69" s="137">
        <f>SUM(I57:I68)</f>
        <v>0</v>
      </c>
      <c r="J69" s="132">
        <f>SUM(J57:J68)</f>
        <v>0</v>
      </c>
    </row>
    <row r="70" spans="1:10" x14ac:dyDescent="0.2">
      <c r="F70" s="86"/>
      <c r="G70" s="86"/>
      <c r="H70" s="86"/>
      <c r="I70" s="86"/>
      <c r="J70" s="133"/>
    </row>
    <row r="71" spans="1:10" x14ac:dyDescent="0.2">
      <c r="F71" s="86"/>
      <c r="G71" s="86"/>
      <c r="H71" s="86"/>
      <c r="I71" s="86"/>
      <c r="J71" s="133"/>
    </row>
    <row r="72" spans="1:10" x14ac:dyDescent="0.2">
      <c r="F72" s="86"/>
      <c r="G72" s="86"/>
      <c r="H72" s="86"/>
      <c r="I72" s="86"/>
      <c r="J72" s="133"/>
    </row>
  </sheetData>
  <sheetProtection algorithmName="SHA-512" hashValue="zh7W6HrcDC5/RtK0hmbDLPBze0mC1HusBZYggxEI6vPqdjri8+yJP/Z/xVNysfaz2HvUrEj0JqrqGbaXTw6N+A==" saltValue="CGp+YfMK7M9iN3dRJWnVo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6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7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8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9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sheetProtection algorithmName="SHA-512" hashValue="+JUQlopw6DiM15hTfHL8HsUcpBZxIqfYci0kef/eadfRYxQIH748xbFdTEM+NMyY+aGblcvcb0nI+aB7CgzDEw==" saltValue="DBhiXQ5t7w/vhMjKWRAF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42578125" style="120" customWidth="1"/>
    <col min="3" max="3" width="63.28515625" style="120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52" t="s">
        <v>88</v>
      </c>
      <c r="B1" s="252"/>
      <c r="C1" s="252"/>
      <c r="D1" s="252"/>
      <c r="E1" s="252"/>
      <c r="F1" s="252"/>
      <c r="G1" s="252"/>
      <c r="AG1" t="s">
        <v>89</v>
      </c>
    </row>
    <row r="2" spans="1:60" ht="24.95" customHeight="1" x14ac:dyDescent="0.2">
      <c r="A2" s="139" t="s">
        <v>7</v>
      </c>
      <c r="B2" s="49" t="s">
        <v>43</v>
      </c>
      <c r="C2" s="253" t="s">
        <v>44</v>
      </c>
      <c r="D2" s="254"/>
      <c r="E2" s="254"/>
      <c r="F2" s="254"/>
      <c r="G2" s="255"/>
      <c r="AG2" t="s">
        <v>90</v>
      </c>
    </row>
    <row r="3" spans="1:60" ht="24.95" customHeight="1" x14ac:dyDescent="0.2">
      <c r="A3" s="139" t="s">
        <v>8</v>
      </c>
      <c r="B3" s="49" t="s">
        <v>91</v>
      </c>
      <c r="C3" s="253" t="s">
        <v>48</v>
      </c>
      <c r="D3" s="254"/>
      <c r="E3" s="254"/>
      <c r="F3" s="254"/>
      <c r="G3" s="255"/>
      <c r="AC3" s="120" t="s">
        <v>92</v>
      </c>
      <c r="AG3" t="s">
        <v>93</v>
      </c>
    </row>
    <row r="4" spans="1:60" ht="24.95" customHeight="1" x14ac:dyDescent="0.2">
      <c r="A4" s="140" t="s">
        <v>9</v>
      </c>
      <c r="B4" s="141" t="s">
        <v>47</v>
      </c>
      <c r="C4" s="256" t="s">
        <v>48</v>
      </c>
      <c r="D4" s="257"/>
      <c r="E4" s="257"/>
      <c r="F4" s="257"/>
      <c r="G4" s="258"/>
      <c r="AG4" t="s">
        <v>94</v>
      </c>
    </row>
    <row r="5" spans="1:60" x14ac:dyDescent="0.2">
      <c r="D5" s="10"/>
    </row>
    <row r="6" spans="1:60" ht="38.25" x14ac:dyDescent="0.2">
      <c r="A6" s="143" t="s">
        <v>95</v>
      </c>
      <c r="B6" s="145" t="s">
        <v>96</v>
      </c>
      <c r="C6" s="145" t="s">
        <v>97</v>
      </c>
      <c r="D6" s="144" t="s">
        <v>98</v>
      </c>
      <c r="E6" s="143" t="s">
        <v>99</v>
      </c>
      <c r="F6" s="142" t="s">
        <v>100</v>
      </c>
      <c r="G6" s="143" t="s">
        <v>29</v>
      </c>
      <c r="H6" s="146" t="s">
        <v>30</v>
      </c>
      <c r="I6" s="146" t="s">
        <v>101</v>
      </c>
      <c r="J6" s="146" t="s">
        <v>31</v>
      </c>
      <c r="K6" s="146" t="s">
        <v>102</v>
      </c>
      <c r="L6" s="146" t="s">
        <v>103</v>
      </c>
      <c r="M6" s="146" t="s">
        <v>104</v>
      </c>
      <c r="N6" s="146" t="s">
        <v>105</v>
      </c>
      <c r="O6" s="146" t="s">
        <v>106</v>
      </c>
      <c r="P6" s="146" t="s">
        <v>107</v>
      </c>
      <c r="Q6" s="146" t="s">
        <v>108</v>
      </c>
      <c r="R6" s="146" t="s">
        <v>109</v>
      </c>
      <c r="S6" s="146" t="s">
        <v>110</v>
      </c>
      <c r="T6" s="146" t="s">
        <v>111</v>
      </c>
      <c r="U6" s="146" t="s">
        <v>112</v>
      </c>
      <c r="V6" s="146" t="s">
        <v>113</v>
      </c>
      <c r="W6" s="146" t="s">
        <v>114</v>
      </c>
      <c r="X6" s="146" t="s">
        <v>115</v>
      </c>
      <c r="Y6" s="146" t="s">
        <v>116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59" t="s">
        <v>117</v>
      </c>
      <c r="B8" s="160" t="s">
        <v>86</v>
      </c>
      <c r="C8" s="174" t="s">
        <v>27</v>
      </c>
      <c r="D8" s="161"/>
      <c r="E8" s="162"/>
      <c r="F8" s="163"/>
      <c r="G8" s="163">
        <f>SUMIF(AG9:AG49,"&lt;&gt;NOR",G9:G49)</f>
        <v>0</v>
      </c>
      <c r="H8" s="163"/>
      <c r="I8" s="163">
        <f>SUM(I9:I49)</f>
        <v>0</v>
      </c>
      <c r="J8" s="163"/>
      <c r="K8" s="163">
        <f>SUM(K9:K49)</f>
        <v>0</v>
      </c>
      <c r="L8" s="163"/>
      <c r="M8" s="163">
        <f>SUM(M9:M49)</f>
        <v>0</v>
      </c>
      <c r="N8" s="162"/>
      <c r="O8" s="162">
        <f>SUM(O9:O49)</f>
        <v>0</v>
      </c>
      <c r="P8" s="162"/>
      <c r="Q8" s="162">
        <f>SUM(Q9:Q49)</f>
        <v>0</v>
      </c>
      <c r="R8" s="163"/>
      <c r="S8" s="163"/>
      <c r="T8" s="164"/>
      <c r="U8" s="158"/>
      <c r="V8" s="158">
        <f>SUM(V9:V49)</f>
        <v>0</v>
      </c>
      <c r="W8" s="158"/>
      <c r="X8" s="158"/>
      <c r="Y8" s="158"/>
      <c r="AG8" t="s">
        <v>118</v>
      </c>
    </row>
    <row r="9" spans="1:60" outlineLevel="1" x14ac:dyDescent="0.2">
      <c r="A9" s="166">
        <v>1</v>
      </c>
      <c r="B9" s="167" t="s">
        <v>119</v>
      </c>
      <c r="C9" s="175" t="s">
        <v>120</v>
      </c>
      <c r="D9" s="168" t="s">
        <v>121</v>
      </c>
      <c r="E9" s="169">
        <v>1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71"/>
      <c r="S9" s="171" t="s">
        <v>122</v>
      </c>
      <c r="T9" s="172" t="s">
        <v>123</v>
      </c>
      <c r="U9" s="157">
        <v>0</v>
      </c>
      <c r="V9" s="157">
        <f>ROUND(E9*U9,2)</f>
        <v>0</v>
      </c>
      <c r="W9" s="157"/>
      <c r="X9" s="157" t="s">
        <v>124</v>
      </c>
      <c r="Y9" s="157" t="s">
        <v>125</v>
      </c>
      <c r="Z9" s="147"/>
      <c r="AA9" s="147"/>
      <c r="AB9" s="147"/>
      <c r="AC9" s="147"/>
      <c r="AD9" s="147"/>
      <c r="AE9" s="147"/>
      <c r="AF9" s="147"/>
      <c r="AG9" s="147" t="s">
        <v>126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44" t="s">
        <v>186</v>
      </c>
      <c r="D10" s="245"/>
      <c r="E10" s="245"/>
      <c r="F10" s="245"/>
      <c r="G10" s="24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3" x14ac:dyDescent="0.2">
      <c r="A11" s="154"/>
      <c r="B11" s="155"/>
      <c r="C11" s="250" t="s">
        <v>128</v>
      </c>
      <c r="D11" s="251"/>
      <c r="E11" s="251"/>
      <c r="F11" s="251"/>
      <c r="G11" s="251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127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73" t="str">
        <f>C11</f>
        <v>Vyhotovení protokolu o vytyčení stavby se seznamem souřadnic vytyčených bodů a jejich polohopisnými (S-JTSK) a výškopisnými (Bpv) hodnotami.</v>
      </c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246"/>
      <c r="D12" s="247"/>
      <c r="E12" s="247"/>
      <c r="F12" s="247"/>
      <c r="G12" s="24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129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66">
        <v>2</v>
      </c>
      <c r="B13" s="167" t="s">
        <v>130</v>
      </c>
      <c r="C13" s="175" t="s">
        <v>131</v>
      </c>
      <c r="D13" s="168" t="s">
        <v>121</v>
      </c>
      <c r="E13" s="169">
        <v>1</v>
      </c>
      <c r="F13" s="170"/>
      <c r="G13" s="171">
        <f>ROUND(E13*F13,2)</f>
        <v>0</v>
      </c>
      <c r="H13" s="170"/>
      <c r="I13" s="171">
        <f>ROUND(E13*H13,2)</f>
        <v>0</v>
      </c>
      <c r="J13" s="170"/>
      <c r="K13" s="171">
        <f>ROUND(E13*J13,2)</f>
        <v>0</v>
      </c>
      <c r="L13" s="171">
        <v>21</v>
      </c>
      <c r="M13" s="171">
        <f>G13*(1+L13/100)</f>
        <v>0</v>
      </c>
      <c r="N13" s="169">
        <v>0</v>
      </c>
      <c r="O13" s="169">
        <f>ROUND(E13*N13,2)</f>
        <v>0</v>
      </c>
      <c r="P13" s="169">
        <v>0</v>
      </c>
      <c r="Q13" s="169">
        <f>ROUND(E13*P13,2)</f>
        <v>0</v>
      </c>
      <c r="R13" s="171"/>
      <c r="S13" s="171" t="s">
        <v>122</v>
      </c>
      <c r="T13" s="172" t="s">
        <v>123</v>
      </c>
      <c r="U13" s="157">
        <v>0</v>
      </c>
      <c r="V13" s="157">
        <f>ROUND(E13*U13,2)</f>
        <v>0</v>
      </c>
      <c r="W13" s="157"/>
      <c r="X13" s="157" t="s">
        <v>124</v>
      </c>
      <c r="Y13" s="157" t="s">
        <v>125</v>
      </c>
      <c r="Z13" s="147"/>
      <c r="AA13" s="147"/>
      <c r="AB13" s="147"/>
      <c r="AC13" s="147"/>
      <c r="AD13" s="147"/>
      <c r="AE13" s="147"/>
      <c r="AF13" s="147"/>
      <c r="AG13" s="147" t="s">
        <v>126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44" t="s">
        <v>132</v>
      </c>
      <c r="D14" s="245"/>
      <c r="E14" s="245"/>
      <c r="F14" s="245"/>
      <c r="G14" s="245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127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73" t="str">
        <f>C14</f>
        <v>Zaměření a vytýčení stávajících inženýrských sítí v místě stavby z hlediska jejich ochrany při provádění stavby.</v>
      </c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246"/>
      <c r="D15" s="247"/>
      <c r="E15" s="247"/>
      <c r="F15" s="247"/>
      <c r="G15" s="24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129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66">
        <v>3</v>
      </c>
      <c r="B16" s="167" t="s">
        <v>133</v>
      </c>
      <c r="C16" s="175" t="s">
        <v>134</v>
      </c>
      <c r="D16" s="168" t="s">
        <v>121</v>
      </c>
      <c r="E16" s="169">
        <v>1</v>
      </c>
      <c r="F16" s="170"/>
      <c r="G16" s="171">
        <f>ROUND(E16*F16,2)</f>
        <v>0</v>
      </c>
      <c r="H16" s="170"/>
      <c r="I16" s="171">
        <f>ROUND(E16*H16,2)</f>
        <v>0</v>
      </c>
      <c r="J16" s="170"/>
      <c r="K16" s="171">
        <f>ROUND(E16*J16,2)</f>
        <v>0</v>
      </c>
      <c r="L16" s="171">
        <v>21</v>
      </c>
      <c r="M16" s="171">
        <f>G16*(1+L16/100)</f>
        <v>0</v>
      </c>
      <c r="N16" s="169">
        <v>0</v>
      </c>
      <c r="O16" s="169">
        <f>ROUND(E16*N16,2)</f>
        <v>0</v>
      </c>
      <c r="P16" s="169">
        <v>0</v>
      </c>
      <c r="Q16" s="169">
        <f>ROUND(E16*P16,2)</f>
        <v>0</v>
      </c>
      <c r="R16" s="171"/>
      <c r="S16" s="171" t="s">
        <v>122</v>
      </c>
      <c r="T16" s="172" t="s">
        <v>123</v>
      </c>
      <c r="U16" s="157">
        <v>0</v>
      </c>
      <c r="V16" s="157">
        <f>ROUND(E16*U16,2)</f>
        <v>0</v>
      </c>
      <c r="W16" s="157"/>
      <c r="X16" s="157" t="s">
        <v>124</v>
      </c>
      <c r="Y16" s="157" t="s">
        <v>125</v>
      </c>
      <c r="Z16" s="147"/>
      <c r="AA16" s="147"/>
      <c r="AB16" s="147"/>
      <c r="AC16" s="147"/>
      <c r="AD16" s="147"/>
      <c r="AE16" s="147"/>
      <c r="AF16" s="147"/>
      <c r="AG16" s="147" t="s">
        <v>126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244" t="s">
        <v>135</v>
      </c>
      <c r="D17" s="245"/>
      <c r="E17" s="245"/>
      <c r="F17" s="245"/>
      <c r="G17" s="245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127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0" t="s">
        <v>136</v>
      </c>
      <c r="D18" s="251"/>
      <c r="E18" s="251"/>
      <c r="F18" s="251"/>
      <c r="G18" s="251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127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73" t="str">
        <f>C18</f>
        <v>Sejmutí ornice, hrubá úprava terénu a zpevnění ploch pro osazení objektů sociálního zařízení staveniště a kanceláří stavby.</v>
      </c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0" t="s">
        <v>137</v>
      </c>
      <c r="D19" s="251"/>
      <c r="E19" s="251"/>
      <c r="F19" s="251"/>
      <c r="G19" s="251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0" t="s">
        <v>138</v>
      </c>
      <c r="D20" s="251"/>
      <c r="E20" s="251"/>
      <c r="F20" s="251"/>
      <c r="G20" s="251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127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0" t="s">
        <v>139</v>
      </c>
      <c r="D21" s="251"/>
      <c r="E21" s="251"/>
      <c r="F21" s="251"/>
      <c r="G21" s="251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127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50" t="s">
        <v>140</v>
      </c>
      <c r="D22" s="251"/>
      <c r="E22" s="251"/>
      <c r="F22" s="251"/>
      <c r="G22" s="251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0" t="s">
        <v>141</v>
      </c>
      <c r="D23" s="251"/>
      <c r="E23" s="251"/>
      <c r="F23" s="251"/>
      <c r="G23" s="251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127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73" t="str">
        <f>C23</f>
        <v>Zřízení dočasných ochranných zařízení (plachty, stěny, stany), jestliže jsou vyžadovány technologií montáže.</v>
      </c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50" t="s">
        <v>142</v>
      </c>
      <c r="D24" s="251"/>
      <c r="E24" s="251"/>
      <c r="F24" s="251"/>
      <c r="G24" s="251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127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246"/>
      <c r="D25" s="247"/>
      <c r="E25" s="247"/>
      <c r="F25" s="247"/>
      <c r="G25" s="24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6">
        <v>4</v>
      </c>
      <c r="B26" s="167" t="s">
        <v>143</v>
      </c>
      <c r="C26" s="175" t="s">
        <v>144</v>
      </c>
      <c r="D26" s="168" t="s">
        <v>121</v>
      </c>
      <c r="E26" s="169">
        <v>1</v>
      </c>
      <c r="F26" s="170"/>
      <c r="G26" s="171">
        <f>ROUND(E26*F26,2)</f>
        <v>0</v>
      </c>
      <c r="H26" s="170"/>
      <c r="I26" s="171">
        <f>ROUND(E26*H26,2)</f>
        <v>0</v>
      </c>
      <c r="J26" s="170"/>
      <c r="K26" s="171">
        <f>ROUND(E26*J26,2)</f>
        <v>0</v>
      </c>
      <c r="L26" s="171">
        <v>21</v>
      </c>
      <c r="M26" s="171">
        <f>G26*(1+L26/100)</f>
        <v>0</v>
      </c>
      <c r="N26" s="169">
        <v>0</v>
      </c>
      <c r="O26" s="169">
        <f>ROUND(E26*N26,2)</f>
        <v>0</v>
      </c>
      <c r="P26" s="169">
        <v>0</v>
      </c>
      <c r="Q26" s="169">
        <f>ROUND(E26*P26,2)</f>
        <v>0</v>
      </c>
      <c r="R26" s="171"/>
      <c r="S26" s="171" t="s">
        <v>122</v>
      </c>
      <c r="T26" s="172" t="s">
        <v>123</v>
      </c>
      <c r="U26" s="157">
        <v>0</v>
      </c>
      <c r="V26" s="157">
        <f>ROUND(E26*U26,2)</f>
        <v>0</v>
      </c>
      <c r="W26" s="157"/>
      <c r="X26" s="157" t="s">
        <v>124</v>
      </c>
      <c r="Y26" s="157" t="s">
        <v>125</v>
      </c>
      <c r="Z26" s="147"/>
      <c r="AA26" s="147"/>
      <c r="AB26" s="147"/>
      <c r="AC26" s="147"/>
      <c r="AD26" s="147"/>
      <c r="AE26" s="147"/>
      <c r="AF26" s="147"/>
      <c r="AG26" s="147" t="s">
        <v>126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244" t="s">
        <v>145</v>
      </c>
      <c r="D27" s="245"/>
      <c r="E27" s="245"/>
      <c r="F27" s="245"/>
      <c r="G27" s="245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127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0" t="s">
        <v>187</v>
      </c>
      <c r="D28" s="251"/>
      <c r="E28" s="251"/>
      <c r="F28" s="251"/>
      <c r="G28" s="251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127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0" t="s">
        <v>146</v>
      </c>
      <c r="D29" s="251"/>
      <c r="E29" s="251"/>
      <c r="F29" s="251"/>
      <c r="G29" s="251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127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50" t="s">
        <v>147</v>
      </c>
      <c r="D30" s="251"/>
      <c r="E30" s="251"/>
      <c r="F30" s="251"/>
      <c r="G30" s="251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127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50" t="s">
        <v>188</v>
      </c>
      <c r="D31" s="251"/>
      <c r="E31" s="251"/>
      <c r="F31" s="251"/>
      <c r="G31" s="251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127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50" t="s">
        <v>148</v>
      </c>
      <c r="D32" s="251"/>
      <c r="E32" s="251"/>
      <c r="F32" s="251"/>
      <c r="G32" s="251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127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0" t="s">
        <v>149</v>
      </c>
      <c r="D33" s="251"/>
      <c r="E33" s="251"/>
      <c r="F33" s="251"/>
      <c r="G33" s="251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127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0" t="s">
        <v>150</v>
      </c>
      <c r="D34" s="251"/>
      <c r="E34" s="251"/>
      <c r="F34" s="251"/>
      <c r="G34" s="251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127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50" t="s">
        <v>151</v>
      </c>
      <c r="D35" s="251"/>
      <c r="E35" s="251"/>
      <c r="F35" s="251"/>
      <c r="G35" s="251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127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3" t="str">
        <f>C35</f>
        <v>Spotřeba vody a elektrické energie, nebo pohonných hmot pro potřebu sociálních zařízení a kanceláří stavby.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46"/>
      <c r="D36" s="247"/>
      <c r="E36" s="247"/>
      <c r="F36" s="247"/>
      <c r="G36" s="24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129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66">
        <v>5</v>
      </c>
      <c r="B37" s="167" t="s">
        <v>152</v>
      </c>
      <c r="C37" s="175" t="s">
        <v>153</v>
      </c>
      <c r="D37" s="168" t="s">
        <v>121</v>
      </c>
      <c r="E37" s="169">
        <v>1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0</v>
      </c>
      <c r="O37" s="169">
        <f>ROUND(E37*N37,2)</f>
        <v>0</v>
      </c>
      <c r="P37" s="169">
        <v>0</v>
      </c>
      <c r="Q37" s="169">
        <f>ROUND(E37*P37,2)</f>
        <v>0</v>
      </c>
      <c r="R37" s="171"/>
      <c r="S37" s="171" t="s">
        <v>122</v>
      </c>
      <c r="T37" s="172" t="s">
        <v>123</v>
      </c>
      <c r="U37" s="157">
        <v>0</v>
      </c>
      <c r="V37" s="157">
        <f>ROUND(E37*U37,2)</f>
        <v>0</v>
      </c>
      <c r="W37" s="157"/>
      <c r="X37" s="157" t="s">
        <v>124</v>
      </c>
      <c r="Y37" s="157" t="s">
        <v>125</v>
      </c>
      <c r="Z37" s="147"/>
      <c r="AA37" s="147"/>
      <c r="AB37" s="147"/>
      <c r="AC37" s="147"/>
      <c r="AD37" s="147"/>
      <c r="AE37" s="147"/>
      <c r="AF37" s="147"/>
      <c r="AG37" s="147" t="s">
        <v>126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44" t="s">
        <v>154</v>
      </c>
      <c r="D38" s="245"/>
      <c r="E38" s="245"/>
      <c r="F38" s="245"/>
      <c r="G38" s="245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127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50" t="s">
        <v>189</v>
      </c>
      <c r="D39" s="251"/>
      <c r="E39" s="251"/>
      <c r="F39" s="251"/>
      <c r="G39" s="251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127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73" t="str">
        <f>C39</f>
        <v>Uvedení zpevněných ploch pro osazení objektů sociálního zařízení staveniště a kanceláří stavby do původního stavu.</v>
      </c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0" t="s">
        <v>155</v>
      </c>
      <c r="D40" s="251"/>
      <c r="E40" s="251"/>
      <c r="F40" s="251"/>
      <c r="G40" s="251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127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50" t="s">
        <v>156</v>
      </c>
      <c r="D41" s="251"/>
      <c r="E41" s="251"/>
      <c r="F41" s="251"/>
      <c r="G41" s="251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127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50" t="s">
        <v>157</v>
      </c>
      <c r="D42" s="251"/>
      <c r="E42" s="251"/>
      <c r="F42" s="251"/>
      <c r="G42" s="251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127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73" t="str">
        <f>C42</f>
        <v>Odvoz mobilních kanceláří stavby a technického dozoru, nebo uvedení do původního stavu prostor pronajatých.</v>
      </c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50" t="s">
        <v>158</v>
      </c>
      <c r="D43" s="251"/>
      <c r="E43" s="251"/>
      <c r="F43" s="251"/>
      <c r="G43" s="251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127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0" t="s">
        <v>159</v>
      </c>
      <c r="D44" s="251"/>
      <c r="E44" s="251"/>
      <c r="F44" s="251"/>
      <c r="G44" s="251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127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73" t="str">
        <f>C44</f>
        <v>Zrušení vnitrostaveništního rozvodu energie včetně rozvaděčů a osvětlení staveniště (včetně stožárů a osvětlovacích těles).</v>
      </c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50" t="s">
        <v>160</v>
      </c>
      <c r="D45" s="251"/>
      <c r="E45" s="251"/>
      <c r="F45" s="251"/>
      <c r="G45" s="251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127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246"/>
      <c r="D46" s="247"/>
      <c r="E46" s="247"/>
      <c r="F46" s="247"/>
      <c r="G46" s="24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129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6">
        <v>6</v>
      </c>
      <c r="B47" s="167" t="s">
        <v>161</v>
      </c>
      <c r="C47" s="175" t="s">
        <v>162</v>
      </c>
      <c r="D47" s="168" t="s">
        <v>121</v>
      </c>
      <c r="E47" s="169">
        <v>1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9">
        <v>0</v>
      </c>
      <c r="O47" s="169">
        <f>ROUND(E47*N47,2)</f>
        <v>0</v>
      </c>
      <c r="P47" s="169">
        <v>0</v>
      </c>
      <c r="Q47" s="169">
        <f>ROUND(E47*P47,2)</f>
        <v>0</v>
      </c>
      <c r="R47" s="171"/>
      <c r="S47" s="171" t="s">
        <v>122</v>
      </c>
      <c r="T47" s="172" t="s">
        <v>123</v>
      </c>
      <c r="U47" s="157">
        <v>0</v>
      </c>
      <c r="V47" s="157">
        <f>ROUND(E47*U47,2)</f>
        <v>0</v>
      </c>
      <c r="W47" s="157"/>
      <c r="X47" s="157" t="s">
        <v>124</v>
      </c>
      <c r="Y47" s="157" t="s">
        <v>125</v>
      </c>
      <c r="Z47" s="147"/>
      <c r="AA47" s="147"/>
      <c r="AB47" s="147"/>
      <c r="AC47" s="147"/>
      <c r="AD47" s="147"/>
      <c r="AE47" s="147"/>
      <c r="AF47" s="147"/>
      <c r="AG47" s="147" t="s">
        <v>126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244" t="s">
        <v>163</v>
      </c>
      <c r="D48" s="245"/>
      <c r="E48" s="245"/>
      <c r="F48" s="245"/>
      <c r="G48" s="245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127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246"/>
      <c r="D49" s="247"/>
      <c r="E49" s="247"/>
      <c r="F49" s="247"/>
      <c r="G49" s="24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129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59" t="s">
        <v>117</v>
      </c>
      <c r="B50" s="160" t="s">
        <v>87</v>
      </c>
      <c r="C50" s="174" t="s">
        <v>28</v>
      </c>
      <c r="D50" s="161"/>
      <c r="E50" s="162"/>
      <c r="F50" s="163"/>
      <c r="G50" s="163">
        <f>SUMIF(AG51:AG70,"&lt;&gt;NOR",G51:G70)</f>
        <v>0</v>
      </c>
      <c r="H50" s="163"/>
      <c r="I50" s="163">
        <f>SUM(I51:I70)</f>
        <v>0</v>
      </c>
      <c r="J50" s="163"/>
      <c r="K50" s="163">
        <f>SUM(K51:K70)</f>
        <v>0</v>
      </c>
      <c r="L50" s="163"/>
      <c r="M50" s="163">
        <f>SUM(M51:M70)</f>
        <v>0</v>
      </c>
      <c r="N50" s="162"/>
      <c r="O50" s="162">
        <f>SUM(O51:O70)</f>
        <v>0</v>
      </c>
      <c r="P50" s="162"/>
      <c r="Q50" s="162">
        <f>SUM(Q51:Q70)</f>
        <v>0</v>
      </c>
      <c r="R50" s="163"/>
      <c r="S50" s="163"/>
      <c r="T50" s="164"/>
      <c r="U50" s="158"/>
      <c r="V50" s="158">
        <f>SUM(V51:V70)</f>
        <v>0</v>
      </c>
      <c r="W50" s="158"/>
      <c r="X50" s="158"/>
      <c r="Y50" s="158"/>
      <c r="AG50" t="s">
        <v>118</v>
      </c>
    </row>
    <row r="51" spans="1:60" outlineLevel="1" x14ac:dyDescent="0.2">
      <c r="A51" s="166">
        <v>7</v>
      </c>
      <c r="B51" s="167" t="s">
        <v>164</v>
      </c>
      <c r="C51" s="175" t="s">
        <v>165</v>
      </c>
      <c r="D51" s="168" t="s">
        <v>121</v>
      </c>
      <c r="E51" s="169">
        <v>1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9">
        <v>0</v>
      </c>
      <c r="O51" s="169">
        <f>ROUND(E51*N51,2)</f>
        <v>0</v>
      </c>
      <c r="P51" s="169">
        <v>0</v>
      </c>
      <c r="Q51" s="169">
        <f>ROUND(E51*P51,2)</f>
        <v>0</v>
      </c>
      <c r="R51" s="171"/>
      <c r="S51" s="171" t="s">
        <v>122</v>
      </c>
      <c r="T51" s="172" t="s">
        <v>123</v>
      </c>
      <c r="U51" s="157">
        <v>0</v>
      </c>
      <c r="V51" s="157">
        <f>ROUND(E51*U51,2)</f>
        <v>0</v>
      </c>
      <c r="W51" s="157"/>
      <c r="X51" s="157" t="s">
        <v>124</v>
      </c>
      <c r="Y51" s="157" t="s">
        <v>125</v>
      </c>
      <c r="Z51" s="147"/>
      <c r="AA51" s="147"/>
      <c r="AB51" s="147"/>
      <c r="AC51" s="147"/>
      <c r="AD51" s="147"/>
      <c r="AE51" s="147"/>
      <c r="AF51" s="147"/>
      <c r="AG51" s="147" t="s">
        <v>126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33.75" outlineLevel="2" x14ac:dyDescent="0.2">
      <c r="A52" s="154"/>
      <c r="B52" s="155"/>
      <c r="C52" s="244" t="s">
        <v>166</v>
      </c>
      <c r="D52" s="245"/>
      <c r="E52" s="245"/>
      <c r="F52" s="245"/>
      <c r="G52" s="245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127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73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46"/>
      <c r="D53" s="247"/>
      <c r="E53" s="247"/>
      <c r="F53" s="247"/>
      <c r="G53" s="24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129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6">
        <v>8</v>
      </c>
      <c r="B54" s="167" t="s">
        <v>167</v>
      </c>
      <c r="C54" s="175" t="s">
        <v>168</v>
      </c>
      <c r="D54" s="168" t="s">
        <v>121</v>
      </c>
      <c r="E54" s="169">
        <v>1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1">
        <f>G54*(1+L54/100)</f>
        <v>0</v>
      </c>
      <c r="N54" s="169">
        <v>0</v>
      </c>
      <c r="O54" s="169">
        <f>ROUND(E54*N54,2)</f>
        <v>0</v>
      </c>
      <c r="P54" s="169">
        <v>0</v>
      </c>
      <c r="Q54" s="169">
        <f>ROUND(E54*P54,2)</f>
        <v>0</v>
      </c>
      <c r="R54" s="171"/>
      <c r="S54" s="171" t="s">
        <v>169</v>
      </c>
      <c r="T54" s="172" t="s">
        <v>123</v>
      </c>
      <c r="U54" s="157">
        <v>0</v>
      </c>
      <c r="V54" s="157">
        <f>ROUND(E54*U54,2)</f>
        <v>0</v>
      </c>
      <c r="W54" s="157"/>
      <c r="X54" s="157" t="s">
        <v>124</v>
      </c>
      <c r="Y54" s="157" t="s">
        <v>125</v>
      </c>
      <c r="Z54" s="147"/>
      <c r="AA54" s="147"/>
      <c r="AB54" s="147"/>
      <c r="AC54" s="147"/>
      <c r="AD54" s="147"/>
      <c r="AE54" s="147"/>
      <c r="AF54" s="147"/>
      <c r="AG54" s="147" t="s">
        <v>126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244" t="s">
        <v>170</v>
      </c>
      <c r="D55" s="245"/>
      <c r="E55" s="245"/>
      <c r="F55" s="245"/>
      <c r="G55" s="245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127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46"/>
      <c r="D56" s="247"/>
      <c r="E56" s="247"/>
      <c r="F56" s="247"/>
      <c r="G56" s="24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129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66">
        <v>9</v>
      </c>
      <c r="B57" s="167" t="s">
        <v>171</v>
      </c>
      <c r="C57" s="175" t="s">
        <v>172</v>
      </c>
      <c r="D57" s="168" t="s">
        <v>121</v>
      </c>
      <c r="E57" s="169">
        <v>1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9">
        <v>0</v>
      </c>
      <c r="O57" s="169">
        <f>ROUND(E57*N57,2)</f>
        <v>0</v>
      </c>
      <c r="P57" s="169">
        <v>0</v>
      </c>
      <c r="Q57" s="169">
        <f>ROUND(E57*P57,2)</f>
        <v>0</v>
      </c>
      <c r="R57" s="171"/>
      <c r="S57" s="171" t="s">
        <v>122</v>
      </c>
      <c r="T57" s="172" t="s">
        <v>123</v>
      </c>
      <c r="U57" s="157">
        <v>0</v>
      </c>
      <c r="V57" s="157">
        <f>ROUND(E57*U57,2)</f>
        <v>0</v>
      </c>
      <c r="W57" s="157"/>
      <c r="X57" s="157" t="s">
        <v>124</v>
      </c>
      <c r="Y57" s="157" t="s">
        <v>125</v>
      </c>
      <c r="Z57" s="147"/>
      <c r="AA57" s="147"/>
      <c r="AB57" s="147"/>
      <c r="AC57" s="147"/>
      <c r="AD57" s="147"/>
      <c r="AE57" s="147"/>
      <c r="AF57" s="147"/>
      <c r="AG57" s="147" t="s">
        <v>126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2" x14ac:dyDescent="0.2">
      <c r="A58" s="154"/>
      <c r="B58" s="155"/>
      <c r="C58" s="244" t="s">
        <v>173</v>
      </c>
      <c r="D58" s="245"/>
      <c r="E58" s="245"/>
      <c r="F58" s="245"/>
      <c r="G58" s="245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127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73" t="str">
        <f>C58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46"/>
      <c r="D59" s="247"/>
      <c r="E59" s="247"/>
      <c r="F59" s="247"/>
      <c r="G59" s="24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129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66">
        <v>10</v>
      </c>
      <c r="B60" s="167" t="s">
        <v>174</v>
      </c>
      <c r="C60" s="175" t="s">
        <v>175</v>
      </c>
      <c r="D60" s="168" t="s">
        <v>121</v>
      </c>
      <c r="E60" s="169">
        <v>1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1">
        <f>G60*(1+L60/100)</f>
        <v>0</v>
      </c>
      <c r="N60" s="169">
        <v>0</v>
      </c>
      <c r="O60" s="169">
        <f>ROUND(E60*N60,2)</f>
        <v>0</v>
      </c>
      <c r="P60" s="169">
        <v>0</v>
      </c>
      <c r="Q60" s="169">
        <f>ROUND(E60*P60,2)</f>
        <v>0</v>
      </c>
      <c r="R60" s="171"/>
      <c r="S60" s="171" t="s">
        <v>122</v>
      </c>
      <c r="T60" s="172" t="s">
        <v>123</v>
      </c>
      <c r="U60" s="157">
        <v>0</v>
      </c>
      <c r="V60" s="157">
        <f>ROUND(E60*U60,2)</f>
        <v>0</v>
      </c>
      <c r="W60" s="157"/>
      <c r="X60" s="157" t="s">
        <v>124</v>
      </c>
      <c r="Y60" s="157" t="s">
        <v>125</v>
      </c>
      <c r="Z60" s="147"/>
      <c r="AA60" s="147"/>
      <c r="AB60" s="147"/>
      <c r="AC60" s="147"/>
      <c r="AD60" s="147"/>
      <c r="AE60" s="147"/>
      <c r="AF60" s="147"/>
      <c r="AG60" s="147" t="s">
        <v>126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2.5" outlineLevel="2" x14ac:dyDescent="0.2">
      <c r="A61" s="154"/>
      <c r="B61" s="155"/>
      <c r="C61" s="244" t="s">
        <v>176</v>
      </c>
      <c r="D61" s="245"/>
      <c r="E61" s="245"/>
      <c r="F61" s="245"/>
      <c r="G61" s="245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127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73" t="str">
        <f>C61</f>
        <v>Náklady zhotovitele, související s prováděním zkoušek a revizí předepsaných technickými normami nebo objednatelem a které jsou pro provedení díla nezbytné.</v>
      </c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246"/>
      <c r="D62" s="247"/>
      <c r="E62" s="247"/>
      <c r="F62" s="247"/>
      <c r="G62" s="24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129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66">
        <v>11</v>
      </c>
      <c r="B63" s="167" t="s">
        <v>177</v>
      </c>
      <c r="C63" s="175" t="s">
        <v>178</v>
      </c>
      <c r="D63" s="168" t="s">
        <v>121</v>
      </c>
      <c r="E63" s="169">
        <v>1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9">
        <v>0</v>
      </c>
      <c r="O63" s="169">
        <f>ROUND(E63*N63,2)</f>
        <v>0</v>
      </c>
      <c r="P63" s="169">
        <v>0</v>
      </c>
      <c r="Q63" s="169">
        <f>ROUND(E63*P63,2)</f>
        <v>0</v>
      </c>
      <c r="R63" s="171"/>
      <c r="S63" s="171" t="s">
        <v>169</v>
      </c>
      <c r="T63" s="172" t="s">
        <v>123</v>
      </c>
      <c r="U63" s="157">
        <v>0</v>
      </c>
      <c r="V63" s="157">
        <f>ROUND(E63*U63,2)</f>
        <v>0</v>
      </c>
      <c r="W63" s="157"/>
      <c r="X63" s="157" t="s">
        <v>124</v>
      </c>
      <c r="Y63" s="157" t="s">
        <v>125</v>
      </c>
      <c r="Z63" s="147"/>
      <c r="AA63" s="147"/>
      <c r="AB63" s="147"/>
      <c r="AC63" s="147"/>
      <c r="AD63" s="147"/>
      <c r="AE63" s="147"/>
      <c r="AF63" s="147"/>
      <c r="AG63" s="147" t="s">
        <v>126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48"/>
      <c r="D64" s="249"/>
      <c r="E64" s="249"/>
      <c r="F64" s="249"/>
      <c r="G64" s="249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129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66">
        <v>12</v>
      </c>
      <c r="B65" s="167" t="s">
        <v>179</v>
      </c>
      <c r="C65" s="175" t="s">
        <v>180</v>
      </c>
      <c r="D65" s="168" t="s">
        <v>121</v>
      </c>
      <c r="E65" s="169">
        <v>1</v>
      </c>
      <c r="F65" s="170"/>
      <c r="G65" s="171">
        <f>ROUND(E65*F65,2)</f>
        <v>0</v>
      </c>
      <c r="H65" s="170"/>
      <c r="I65" s="171">
        <f>ROUND(E65*H65,2)</f>
        <v>0</v>
      </c>
      <c r="J65" s="170"/>
      <c r="K65" s="171">
        <f>ROUND(E65*J65,2)</f>
        <v>0</v>
      </c>
      <c r="L65" s="171">
        <v>21</v>
      </c>
      <c r="M65" s="171">
        <f>G65*(1+L65/100)</f>
        <v>0</v>
      </c>
      <c r="N65" s="169">
        <v>0</v>
      </c>
      <c r="O65" s="169">
        <f>ROUND(E65*N65,2)</f>
        <v>0</v>
      </c>
      <c r="P65" s="169">
        <v>0</v>
      </c>
      <c r="Q65" s="169">
        <f>ROUND(E65*P65,2)</f>
        <v>0</v>
      </c>
      <c r="R65" s="171"/>
      <c r="S65" s="171" t="s">
        <v>122</v>
      </c>
      <c r="T65" s="172" t="s">
        <v>123</v>
      </c>
      <c r="U65" s="157">
        <v>0</v>
      </c>
      <c r="V65" s="157">
        <f>ROUND(E65*U65,2)</f>
        <v>0</v>
      </c>
      <c r="W65" s="157"/>
      <c r="X65" s="157" t="s">
        <v>124</v>
      </c>
      <c r="Y65" s="157" t="s">
        <v>125</v>
      </c>
      <c r="Z65" s="147"/>
      <c r="AA65" s="147"/>
      <c r="AB65" s="147"/>
      <c r="AC65" s="147"/>
      <c r="AD65" s="147"/>
      <c r="AE65" s="147"/>
      <c r="AF65" s="147"/>
      <c r="AG65" s="147" t="s">
        <v>126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244" t="s">
        <v>181</v>
      </c>
      <c r="D66" s="245"/>
      <c r="E66" s="245"/>
      <c r="F66" s="245"/>
      <c r="G66" s="245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127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73" t="str">
        <f>C66</f>
        <v>Náklady na provedení skutečného zaměření stavby v rozsahu nezbytném pro zápis změny do katastru nemovitostí.</v>
      </c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246"/>
      <c r="D67" s="247"/>
      <c r="E67" s="247"/>
      <c r="F67" s="247"/>
      <c r="G67" s="24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129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66">
        <v>13</v>
      </c>
      <c r="B68" s="167" t="s">
        <v>182</v>
      </c>
      <c r="C68" s="175" t="s">
        <v>183</v>
      </c>
      <c r="D68" s="168" t="s">
        <v>121</v>
      </c>
      <c r="E68" s="169">
        <v>1</v>
      </c>
      <c r="F68" s="170"/>
      <c r="G68" s="171">
        <f>ROUND(E68*F68,2)</f>
        <v>0</v>
      </c>
      <c r="H68" s="170"/>
      <c r="I68" s="171">
        <f>ROUND(E68*H68,2)</f>
        <v>0</v>
      </c>
      <c r="J68" s="170"/>
      <c r="K68" s="171">
        <f>ROUND(E68*J68,2)</f>
        <v>0</v>
      </c>
      <c r="L68" s="171">
        <v>21</v>
      </c>
      <c r="M68" s="171">
        <f>G68*(1+L68/100)</f>
        <v>0</v>
      </c>
      <c r="N68" s="169">
        <v>0</v>
      </c>
      <c r="O68" s="169">
        <f>ROUND(E68*N68,2)</f>
        <v>0</v>
      </c>
      <c r="P68" s="169">
        <v>0</v>
      </c>
      <c r="Q68" s="169">
        <f>ROUND(E68*P68,2)</f>
        <v>0</v>
      </c>
      <c r="R68" s="171"/>
      <c r="S68" s="171" t="s">
        <v>169</v>
      </c>
      <c r="T68" s="172" t="s">
        <v>123</v>
      </c>
      <c r="U68" s="157">
        <v>0</v>
      </c>
      <c r="V68" s="157">
        <f>ROUND(E68*U68,2)</f>
        <v>0</v>
      </c>
      <c r="W68" s="157"/>
      <c r="X68" s="157" t="s">
        <v>124</v>
      </c>
      <c r="Y68" s="157" t="s">
        <v>125</v>
      </c>
      <c r="Z68" s="147"/>
      <c r="AA68" s="147"/>
      <c r="AB68" s="147"/>
      <c r="AC68" s="147"/>
      <c r="AD68" s="147"/>
      <c r="AE68" s="147"/>
      <c r="AF68" s="147"/>
      <c r="AG68" s="147" t="s">
        <v>126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2" x14ac:dyDescent="0.2">
      <c r="A69" s="154"/>
      <c r="B69" s="155"/>
      <c r="C69" s="244" t="s">
        <v>184</v>
      </c>
      <c r="D69" s="245"/>
      <c r="E69" s="245"/>
      <c r="F69" s="245"/>
      <c r="G69" s="245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127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73" t="str">
        <f>C69</f>
        <v>Zdokumentování pozemních a jiných objektů v blízkosti stavby před jejím zahájením, v průběhu stavby a po jejím dokončení (fotodokumentace,video,popisy)</v>
      </c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246"/>
      <c r="D70" s="247"/>
      <c r="E70" s="247"/>
      <c r="F70" s="247"/>
      <c r="G70" s="24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129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x14ac:dyDescent="0.2">
      <c r="A71" s="3"/>
      <c r="B71" s="4"/>
      <c r="C71" s="176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103</v>
      </c>
    </row>
    <row r="72" spans="1:60" x14ac:dyDescent="0.2">
      <c r="A72" s="150"/>
      <c r="B72" s="151" t="s">
        <v>29</v>
      </c>
      <c r="C72" s="177"/>
      <c r="D72" s="152"/>
      <c r="E72" s="153"/>
      <c r="F72" s="153"/>
      <c r="G72" s="165">
        <f>G8+G50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SUMIF(L7:L70,AE71,G7:G70)</f>
        <v>0</v>
      </c>
      <c r="AF72">
        <f>SUMIF(L7:L70,AF71,G7:G70)</f>
        <v>0</v>
      </c>
      <c r="AG72" t="s">
        <v>185</v>
      </c>
    </row>
    <row r="73" spans="1:60" x14ac:dyDescent="0.2">
      <c r="C73" s="178"/>
      <c r="D73" s="10"/>
      <c r="AG73" t="s">
        <v>190</v>
      </c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NgzJEa+4sZpQEKPg4STptC+s6ipi/O+WhwzdHOTHjMHXbiqJJ+ZASOsm8cuum0bJ2ycS149GB2l+6Tr6pBxKA==" saltValue="CRQIFuHcnuU/slE2y13htw==" spinCount="100000" sheet="1" formatRows="0"/>
  <mergeCells count="52">
    <mergeCell ref="C11:G11"/>
    <mergeCell ref="A1:G1"/>
    <mergeCell ref="C2:G2"/>
    <mergeCell ref="C3:G3"/>
    <mergeCell ref="C4:G4"/>
    <mergeCell ref="C10:G10"/>
    <mergeCell ref="C25:G25"/>
    <mergeCell ref="C12:G12"/>
    <mergeCell ref="C14:G14"/>
    <mergeCell ref="C15:G15"/>
    <mergeCell ref="C17:G17"/>
    <mergeCell ref="C18:G18"/>
    <mergeCell ref="C19:G19"/>
    <mergeCell ref="C20:G20"/>
    <mergeCell ref="C21:G21"/>
    <mergeCell ref="C22:G22"/>
    <mergeCell ref="C23:G23"/>
    <mergeCell ref="C24:G24"/>
    <mergeCell ref="C39:G39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8:G38"/>
    <mergeCell ref="C55:G55"/>
    <mergeCell ref="C40:G40"/>
    <mergeCell ref="C41:G41"/>
    <mergeCell ref="C42:G42"/>
    <mergeCell ref="C43:G43"/>
    <mergeCell ref="C44:G44"/>
    <mergeCell ref="C45:G45"/>
    <mergeCell ref="C46:G46"/>
    <mergeCell ref="C48:G48"/>
    <mergeCell ref="C49:G49"/>
    <mergeCell ref="C52:G52"/>
    <mergeCell ref="C53:G53"/>
    <mergeCell ref="C66:G66"/>
    <mergeCell ref="C67:G67"/>
    <mergeCell ref="C69:G69"/>
    <mergeCell ref="C70:G70"/>
    <mergeCell ref="C56:G56"/>
    <mergeCell ref="C58:G58"/>
    <mergeCell ref="C59:G59"/>
    <mergeCell ref="C61:G61"/>
    <mergeCell ref="C62:G62"/>
    <mergeCell ref="C64:G6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488" activePane="bottomLeft" state="frozen"/>
      <selection pane="bottomLeft" activeCell="C512" sqref="C512:G512"/>
    </sheetView>
  </sheetViews>
  <sheetFormatPr defaultRowHeight="12.75" outlineLevelRow="3" x14ac:dyDescent="0.2"/>
  <cols>
    <col min="1" max="1" width="3.42578125" customWidth="1"/>
    <col min="2" max="2" width="12.42578125" style="120" customWidth="1"/>
    <col min="3" max="3" width="63.28515625" style="120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52" t="s">
        <v>191</v>
      </c>
      <c r="B1" s="252"/>
      <c r="C1" s="252"/>
      <c r="D1" s="252"/>
      <c r="E1" s="252"/>
      <c r="F1" s="252"/>
      <c r="G1" s="252"/>
      <c r="AG1" t="s">
        <v>89</v>
      </c>
    </row>
    <row r="2" spans="1:60" ht="24.95" customHeight="1" x14ac:dyDescent="0.2">
      <c r="A2" s="139" t="s">
        <v>7</v>
      </c>
      <c r="B2" s="49" t="s">
        <v>43</v>
      </c>
      <c r="C2" s="253" t="s">
        <v>44</v>
      </c>
      <c r="D2" s="254"/>
      <c r="E2" s="254"/>
      <c r="F2" s="254"/>
      <c r="G2" s="255"/>
      <c r="AG2" t="s">
        <v>90</v>
      </c>
    </row>
    <row r="3" spans="1:60" ht="24.95" customHeight="1" x14ac:dyDescent="0.2">
      <c r="A3" s="139" t="s">
        <v>8</v>
      </c>
      <c r="B3" s="49" t="s">
        <v>50</v>
      </c>
      <c r="C3" s="253" t="s">
        <v>51</v>
      </c>
      <c r="D3" s="254"/>
      <c r="E3" s="254"/>
      <c r="F3" s="254"/>
      <c r="G3" s="255"/>
      <c r="AC3" s="120" t="s">
        <v>192</v>
      </c>
      <c r="AG3" t="s">
        <v>93</v>
      </c>
    </row>
    <row r="4" spans="1:60" ht="24.95" customHeight="1" x14ac:dyDescent="0.2">
      <c r="A4" s="140" t="s">
        <v>9</v>
      </c>
      <c r="B4" s="141" t="s">
        <v>47</v>
      </c>
      <c r="C4" s="256" t="s">
        <v>52</v>
      </c>
      <c r="D4" s="257"/>
      <c r="E4" s="257"/>
      <c r="F4" s="257"/>
      <c r="G4" s="258"/>
      <c r="AG4" t="s">
        <v>94</v>
      </c>
    </row>
    <row r="5" spans="1:60" x14ac:dyDescent="0.2">
      <c r="D5" s="10"/>
    </row>
    <row r="6" spans="1:60" ht="38.25" x14ac:dyDescent="0.2">
      <c r="A6" s="143" t="s">
        <v>95</v>
      </c>
      <c r="B6" s="145" t="s">
        <v>96</v>
      </c>
      <c r="C6" s="145" t="s">
        <v>97</v>
      </c>
      <c r="D6" s="144" t="s">
        <v>98</v>
      </c>
      <c r="E6" s="143" t="s">
        <v>99</v>
      </c>
      <c r="F6" s="142" t="s">
        <v>100</v>
      </c>
      <c r="G6" s="143" t="s">
        <v>29</v>
      </c>
      <c r="H6" s="146" t="s">
        <v>30</v>
      </c>
      <c r="I6" s="146" t="s">
        <v>101</v>
      </c>
      <c r="J6" s="146" t="s">
        <v>31</v>
      </c>
      <c r="K6" s="146" t="s">
        <v>102</v>
      </c>
      <c r="L6" s="146" t="s">
        <v>103</v>
      </c>
      <c r="M6" s="146" t="s">
        <v>104</v>
      </c>
      <c r="N6" s="146" t="s">
        <v>105</v>
      </c>
      <c r="O6" s="146" t="s">
        <v>106</v>
      </c>
      <c r="P6" s="146" t="s">
        <v>107</v>
      </c>
      <c r="Q6" s="146" t="s">
        <v>108</v>
      </c>
      <c r="R6" s="146" t="s">
        <v>109</v>
      </c>
      <c r="S6" s="146" t="s">
        <v>110</v>
      </c>
      <c r="T6" s="146" t="s">
        <v>111</v>
      </c>
      <c r="U6" s="146" t="s">
        <v>112</v>
      </c>
      <c r="V6" s="146" t="s">
        <v>113</v>
      </c>
      <c r="W6" s="146" t="s">
        <v>114</v>
      </c>
      <c r="X6" s="146" t="s">
        <v>115</v>
      </c>
      <c r="Y6" s="146" t="s">
        <v>116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59" t="s">
        <v>117</v>
      </c>
      <c r="B8" s="160" t="s">
        <v>65</v>
      </c>
      <c r="C8" s="174" t="s">
        <v>66</v>
      </c>
      <c r="D8" s="161"/>
      <c r="E8" s="162"/>
      <c r="F8" s="163"/>
      <c r="G8" s="163">
        <f>SUMIF(AG9:AG202,"&lt;&gt;NOR",G9:G202)</f>
        <v>0</v>
      </c>
      <c r="H8" s="163"/>
      <c r="I8" s="163">
        <f>SUM(I9:I202)</f>
        <v>0</v>
      </c>
      <c r="J8" s="163"/>
      <c r="K8" s="163">
        <f>SUM(K9:K202)</f>
        <v>0</v>
      </c>
      <c r="L8" s="163"/>
      <c r="M8" s="163">
        <f>SUM(M9:M202)</f>
        <v>0</v>
      </c>
      <c r="N8" s="162"/>
      <c r="O8" s="162">
        <f>SUM(O9:O202)</f>
        <v>588.35</v>
      </c>
      <c r="P8" s="162"/>
      <c r="Q8" s="162">
        <f>SUM(Q9:Q202)</f>
        <v>0</v>
      </c>
      <c r="R8" s="163"/>
      <c r="S8" s="163"/>
      <c r="T8" s="164"/>
      <c r="U8" s="158"/>
      <c r="V8" s="158">
        <f>SUM(V9:V202)</f>
        <v>2876.3899999999994</v>
      </c>
      <c r="W8" s="158"/>
      <c r="X8" s="158"/>
      <c r="Y8" s="158"/>
      <c r="AG8" t="s">
        <v>118</v>
      </c>
    </row>
    <row r="9" spans="1:60" outlineLevel="1" x14ac:dyDescent="0.2">
      <c r="A9" s="166">
        <v>1</v>
      </c>
      <c r="B9" s="167" t="s">
        <v>193</v>
      </c>
      <c r="C9" s="175" t="s">
        <v>194</v>
      </c>
      <c r="D9" s="168" t="s">
        <v>195</v>
      </c>
      <c r="E9" s="169">
        <v>30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1.5720000000000001E-2</v>
      </c>
      <c r="O9" s="169">
        <f>ROUND(E9*N9,2)</f>
        <v>0.47</v>
      </c>
      <c r="P9" s="169">
        <v>0</v>
      </c>
      <c r="Q9" s="169">
        <f>ROUND(E9*P9,2)</f>
        <v>0</v>
      </c>
      <c r="R9" s="171" t="s">
        <v>196</v>
      </c>
      <c r="S9" s="171" t="s">
        <v>122</v>
      </c>
      <c r="T9" s="172" t="s">
        <v>122</v>
      </c>
      <c r="U9" s="157">
        <v>0.64500000000000002</v>
      </c>
      <c r="V9" s="157">
        <f>ROUND(E9*U9,2)</f>
        <v>19.350000000000001</v>
      </c>
      <c r="W9" s="157"/>
      <c r="X9" s="157" t="s">
        <v>197</v>
      </c>
      <c r="Y9" s="157" t="s">
        <v>125</v>
      </c>
      <c r="Z9" s="147"/>
      <c r="AA9" s="147"/>
      <c r="AB9" s="147"/>
      <c r="AC9" s="147"/>
      <c r="AD9" s="147"/>
      <c r="AE9" s="147"/>
      <c r="AF9" s="147"/>
      <c r="AG9" s="147" t="s">
        <v>198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2" x14ac:dyDescent="0.2">
      <c r="A10" s="154"/>
      <c r="B10" s="155"/>
      <c r="C10" s="259" t="s">
        <v>199</v>
      </c>
      <c r="D10" s="260"/>
      <c r="E10" s="260"/>
      <c r="F10" s="260"/>
      <c r="G10" s="260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200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3" t="str">
        <f>C10</f>
        <v>získané při čerpání, potrubím nebo žlaby. Montáž, demontáž a opotřebení potrubí nebo žlabu a jeho utěsnění po dobu provozu. Včetně nutné podpěrné konstrukce.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46"/>
      <c r="D11" s="247"/>
      <c r="E11" s="247"/>
      <c r="F11" s="247"/>
      <c r="G11" s="24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66">
        <v>2</v>
      </c>
      <c r="B12" s="167" t="s">
        <v>201</v>
      </c>
      <c r="C12" s="175" t="s">
        <v>202</v>
      </c>
      <c r="D12" s="168" t="s">
        <v>203</v>
      </c>
      <c r="E12" s="169">
        <v>270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9">
        <v>4.0000000000000003E-5</v>
      </c>
      <c r="O12" s="169">
        <f>ROUND(E12*N12,2)</f>
        <v>0.01</v>
      </c>
      <c r="P12" s="169">
        <v>0</v>
      </c>
      <c r="Q12" s="169">
        <f>ROUND(E12*P12,2)</f>
        <v>0</v>
      </c>
      <c r="R12" s="171" t="s">
        <v>196</v>
      </c>
      <c r="S12" s="171" t="s">
        <v>122</v>
      </c>
      <c r="T12" s="172" t="s">
        <v>122</v>
      </c>
      <c r="U12" s="157">
        <v>0.30299999999999999</v>
      </c>
      <c r="V12" s="157">
        <f>ROUND(E12*U12,2)</f>
        <v>81.81</v>
      </c>
      <c r="W12" s="157"/>
      <c r="X12" s="157" t="s">
        <v>197</v>
      </c>
      <c r="Y12" s="157" t="s">
        <v>125</v>
      </c>
      <c r="Z12" s="147"/>
      <c r="AA12" s="147"/>
      <c r="AB12" s="147"/>
      <c r="AC12" s="147"/>
      <c r="AD12" s="147"/>
      <c r="AE12" s="147"/>
      <c r="AF12" s="147"/>
      <c r="AG12" s="147" t="s">
        <v>198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2" x14ac:dyDescent="0.2">
      <c r="A13" s="154"/>
      <c r="B13" s="155"/>
      <c r="C13" s="259" t="s">
        <v>204</v>
      </c>
      <c r="D13" s="260"/>
      <c r="E13" s="260"/>
      <c r="F13" s="260"/>
      <c r="G13" s="260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200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3" t="str">
        <f>C13</f>
        <v>na vzdálenost od hladiny vody v jímce po výšku roviny proložené osou nejvyššího bodu výtlačného potrubí. Včetně odpadní potrubí v délce do 20 m.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46"/>
      <c r="D14" s="247"/>
      <c r="E14" s="247"/>
      <c r="F14" s="247"/>
      <c r="G14" s="24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66">
        <v>3</v>
      </c>
      <c r="B15" s="167" t="s">
        <v>205</v>
      </c>
      <c r="C15" s="175" t="s">
        <v>206</v>
      </c>
      <c r="D15" s="168" t="s">
        <v>207</v>
      </c>
      <c r="E15" s="169">
        <v>30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9">
        <v>0</v>
      </c>
      <c r="O15" s="169">
        <f>ROUND(E15*N15,2)</f>
        <v>0</v>
      </c>
      <c r="P15" s="169">
        <v>0</v>
      </c>
      <c r="Q15" s="169">
        <f>ROUND(E15*P15,2)</f>
        <v>0</v>
      </c>
      <c r="R15" s="171" t="s">
        <v>196</v>
      </c>
      <c r="S15" s="171" t="s">
        <v>122</v>
      </c>
      <c r="T15" s="172" t="s">
        <v>122</v>
      </c>
      <c r="U15" s="157">
        <v>0</v>
      </c>
      <c r="V15" s="157">
        <f>ROUND(E15*U15,2)</f>
        <v>0</v>
      </c>
      <c r="W15" s="157"/>
      <c r="X15" s="157" t="s">
        <v>197</v>
      </c>
      <c r="Y15" s="157" t="s">
        <v>125</v>
      </c>
      <c r="Z15" s="147"/>
      <c r="AA15" s="147"/>
      <c r="AB15" s="147"/>
      <c r="AC15" s="147"/>
      <c r="AD15" s="147"/>
      <c r="AE15" s="147"/>
      <c r="AF15" s="147"/>
      <c r="AG15" s="147" t="s">
        <v>198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2" x14ac:dyDescent="0.2">
      <c r="A16" s="154"/>
      <c r="B16" s="155"/>
      <c r="C16" s="259" t="s">
        <v>208</v>
      </c>
      <c r="D16" s="260"/>
      <c r="E16" s="260"/>
      <c r="F16" s="260"/>
      <c r="G16" s="260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200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73" t="str">
        <f>C16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246"/>
      <c r="D17" s="247"/>
      <c r="E17" s="247"/>
      <c r="F17" s="247"/>
      <c r="G17" s="24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129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66">
        <v>4</v>
      </c>
      <c r="B18" s="167" t="s">
        <v>209</v>
      </c>
      <c r="C18" s="175" t="s">
        <v>210</v>
      </c>
      <c r="D18" s="168" t="s">
        <v>195</v>
      </c>
      <c r="E18" s="169">
        <v>46</v>
      </c>
      <c r="F18" s="170"/>
      <c r="G18" s="171">
        <f>ROUND(E18*F18,2)</f>
        <v>0</v>
      </c>
      <c r="H18" s="170"/>
      <c r="I18" s="171">
        <f>ROUND(E18*H18,2)</f>
        <v>0</v>
      </c>
      <c r="J18" s="170"/>
      <c r="K18" s="171">
        <f>ROUND(E18*J18,2)</f>
        <v>0</v>
      </c>
      <c r="L18" s="171">
        <v>21</v>
      </c>
      <c r="M18" s="171">
        <f>G18*(1+L18/100)</f>
        <v>0</v>
      </c>
      <c r="N18" s="169">
        <v>1.0699999999999999E-2</v>
      </c>
      <c r="O18" s="169">
        <f>ROUND(E18*N18,2)</f>
        <v>0.49</v>
      </c>
      <c r="P18" s="169">
        <v>0</v>
      </c>
      <c r="Q18" s="169">
        <f>ROUND(E18*P18,2)</f>
        <v>0</v>
      </c>
      <c r="R18" s="171" t="s">
        <v>196</v>
      </c>
      <c r="S18" s="171" t="s">
        <v>122</v>
      </c>
      <c r="T18" s="172" t="s">
        <v>122</v>
      </c>
      <c r="U18" s="157">
        <v>0.90800000000000003</v>
      </c>
      <c r="V18" s="157">
        <f>ROUND(E18*U18,2)</f>
        <v>41.77</v>
      </c>
      <c r="W18" s="157"/>
      <c r="X18" s="157" t="s">
        <v>197</v>
      </c>
      <c r="Y18" s="157" t="s">
        <v>125</v>
      </c>
      <c r="Z18" s="147"/>
      <c r="AA18" s="147"/>
      <c r="AB18" s="147"/>
      <c r="AC18" s="147"/>
      <c r="AD18" s="147"/>
      <c r="AE18" s="147"/>
      <c r="AF18" s="147"/>
      <c r="AG18" s="147" t="s">
        <v>198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2" x14ac:dyDescent="0.2">
      <c r="A19" s="154"/>
      <c r="B19" s="155"/>
      <c r="C19" s="259" t="s">
        <v>211</v>
      </c>
      <c r="D19" s="260"/>
      <c r="E19" s="260"/>
      <c r="F19" s="260"/>
      <c r="G19" s="260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200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73" t="str">
        <f>C19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1" t="s">
        <v>212</v>
      </c>
      <c r="D20" s="179"/>
      <c r="E20" s="180">
        <v>16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213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1" t="s">
        <v>214</v>
      </c>
      <c r="D21" s="179"/>
      <c r="E21" s="180">
        <v>30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213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46"/>
      <c r="D22" s="247"/>
      <c r="E22" s="247"/>
      <c r="F22" s="247"/>
      <c r="G22" s="24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6">
        <v>5</v>
      </c>
      <c r="B23" s="167" t="s">
        <v>215</v>
      </c>
      <c r="C23" s="175" t="s">
        <v>216</v>
      </c>
      <c r="D23" s="168" t="s">
        <v>195</v>
      </c>
      <c r="E23" s="169">
        <v>120</v>
      </c>
      <c r="F23" s="170"/>
      <c r="G23" s="171">
        <f>ROUND(E23*F23,2)</f>
        <v>0</v>
      </c>
      <c r="H23" s="170"/>
      <c r="I23" s="171">
        <f>ROUND(E23*H23,2)</f>
        <v>0</v>
      </c>
      <c r="J23" s="170"/>
      <c r="K23" s="171">
        <f>ROUND(E23*J23,2)</f>
        <v>0</v>
      </c>
      <c r="L23" s="171">
        <v>21</v>
      </c>
      <c r="M23" s="171">
        <f>G23*(1+L23/100)</f>
        <v>0</v>
      </c>
      <c r="N23" s="169">
        <v>2.478E-2</v>
      </c>
      <c r="O23" s="169">
        <f>ROUND(E23*N23,2)</f>
        <v>2.97</v>
      </c>
      <c r="P23" s="169">
        <v>0</v>
      </c>
      <c r="Q23" s="169">
        <f>ROUND(E23*P23,2)</f>
        <v>0</v>
      </c>
      <c r="R23" s="171" t="s">
        <v>196</v>
      </c>
      <c r="S23" s="171" t="s">
        <v>122</v>
      </c>
      <c r="T23" s="172" t="s">
        <v>122</v>
      </c>
      <c r="U23" s="157">
        <v>0.54700000000000004</v>
      </c>
      <c r="V23" s="157">
        <f>ROUND(E23*U23,2)</f>
        <v>65.64</v>
      </c>
      <c r="W23" s="157"/>
      <c r="X23" s="157" t="s">
        <v>197</v>
      </c>
      <c r="Y23" s="157" t="s">
        <v>125</v>
      </c>
      <c r="Z23" s="147"/>
      <c r="AA23" s="147"/>
      <c r="AB23" s="147"/>
      <c r="AC23" s="147"/>
      <c r="AD23" s="147"/>
      <c r="AE23" s="147"/>
      <c r="AF23" s="147"/>
      <c r="AG23" s="147" t="s">
        <v>198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2" x14ac:dyDescent="0.2">
      <c r="A24" s="154"/>
      <c r="B24" s="155"/>
      <c r="C24" s="259" t="s">
        <v>211</v>
      </c>
      <c r="D24" s="260"/>
      <c r="E24" s="260"/>
      <c r="F24" s="260"/>
      <c r="G24" s="260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200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73" t="str">
        <f>C24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1" t="s">
        <v>217</v>
      </c>
      <c r="D25" s="179"/>
      <c r="E25" s="180">
        <v>40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213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1" t="s">
        <v>218</v>
      </c>
      <c r="D26" s="179"/>
      <c r="E26" s="180">
        <v>50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213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1" t="s">
        <v>219</v>
      </c>
      <c r="D27" s="179"/>
      <c r="E27" s="180">
        <v>30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213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246"/>
      <c r="D28" s="247"/>
      <c r="E28" s="247"/>
      <c r="F28" s="247"/>
      <c r="G28" s="24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129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66">
        <v>6</v>
      </c>
      <c r="B29" s="167" t="s">
        <v>220</v>
      </c>
      <c r="C29" s="175" t="s">
        <v>221</v>
      </c>
      <c r="D29" s="168" t="s">
        <v>222</v>
      </c>
      <c r="E29" s="169">
        <v>239.52</v>
      </c>
      <c r="F29" s="170"/>
      <c r="G29" s="171">
        <f>ROUND(E29*F29,2)</f>
        <v>0</v>
      </c>
      <c r="H29" s="170"/>
      <c r="I29" s="171">
        <f>ROUND(E29*H29,2)</f>
        <v>0</v>
      </c>
      <c r="J29" s="170"/>
      <c r="K29" s="171">
        <f>ROUND(E29*J29,2)</f>
        <v>0</v>
      </c>
      <c r="L29" s="171">
        <v>21</v>
      </c>
      <c r="M29" s="171">
        <f>G29*(1+L29/100)</f>
        <v>0</v>
      </c>
      <c r="N29" s="169">
        <v>0</v>
      </c>
      <c r="O29" s="169">
        <f>ROUND(E29*N29,2)</f>
        <v>0</v>
      </c>
      <c r="P29" s="169">
        <v>0</v>
      </c>
      <c r="Q29" s="169">
        <f>ROUND(E29*P29,2)</f>
        <v>0</v>
      </c>
      <c r="R29" s="171" t="s">
        <v>196</v>
      </c>
      <c r="S29" s="171" t="s">
        <v>122</v>
      </c>
      <c r="T29" s="172" t="s">
        <v>122</v>
      </c>
      <c r="U29" s="157">
        <v>1.548</v>
      </c>
      <c r="V29" s="157">
        <f>ROUND(E29*U29,2)</f>
        <v>370.78</v>
      </c>
      <c r="W29" s="157"/>
      <c r="X29" s="157" t="s">
        <v>197</v>
      </c>
      <c r="Y29" s="157" t="s">
        <v>125</v>
      </c>
      <c r="Z29" s="147"/>
      <c r="AA29" s="147"/>
      <c r="AB29" s="147"/>
      <c r="AC29" s="147"/>
      <c r="AD29" s="147"/>
      <c r="AE29" s="147"/>
      <c r="AF29" s="147"/>
      <c r="AG29" s="147" t="s">
        <v>198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59" t="s">
        <v>223</v>
      </c>
      <c r="D30" s="260"/>
      <c r="E30" s="260"/>
      <c r="F30" s="260"/>
      <c r="G30" s="260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200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73" t="str">
        <f>C30</f>
        <v>příplatek k cenám vykopávek za ztížení vykopávky v blízkosti podzemního vedení nebo výbušnin v horninách jakékoliv třídy,</v>
      </c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1" t="s">
        <v>224</v>
      </c>
      <c r="D31" s="179"/>
      <c r="E31" s="180">
        <v>30.72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213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1" t="s">
        <v>225</v>
      </c>
      <c r="D32" s="179"/>
      <c r="E32" s="180">
        <v>50.4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213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1" t="s">
        <v>226</v>
      </c>
      <c r="D33" s="179"/>
      <c r="E33" s="180">
        <v>52.8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213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1" t="s">
        <v>227</v>
      </c>
      <c r="D34" s="179"/>
      <c r="E34" s="180">
        <v>66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213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1" t="s">
        <v>228</v>
      </c>
      <c r="D35" s="179"/>
      <c r="E35" s="180">
        <v>39.6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213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46"/>
      <c r="D36" s="247"/>
      <c r="E36" s="247"/>
      <c r="F36" s="247"/>
      <c r="G36" s="24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129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66">
        <v>7</v>
      </c>
      <c r="B37" s="167" t="s">
        <v>229</v>
      </c>
      <c r="C37" s="175" t="s">
        <v>230</v>
      </c>
      <c r="D37" s="168" t="s">
        <v>222</v>
      </c>
      <c r="E37" s="169">
        <v>12.237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0</v>
      </c>
      <c r="O37" s="169">
        <f>ROUND(E37*N37,2)</f>
        <v>0</v>
      </c>
      <c r="P37" s="169">
        <v>0</v>
      </c>
      <c r="Q37" s="169">
        <f>ROUND(E37*P37,2)</f>
        <v>0</v>
      </c>
      <c r="R37" s="171" t="s">
        <v>196</v>
      </c>
      <c r="S37" s="171" t="s">
        <v>122</v>
      </c>
      <c r="T37" s="172" t="s">
        <v>122</v>
      </c>
      <c r="U37" s="157">
        <v>1.34E-2</v>
      </c>
      <c r="V37" s="157">
        <f>ROUND(E37*U37,2)</f>
        <v>0.16</v>
      </c>
      <c r="W37" s="157"/>
      <c r="X37" s="157" t="s">
        <v>197</v>
      </c>
      <c r="Y37" s="157" t="s">
        <v>125</v>
      </c>
      <c r="Z37" s="147"/>
      <c r="AA37" s="147"/>
      <c r="AB37" s="147"/>
      <c r="AC37" s="147"/>
      <c r="AD37" s="147"/>
      <c r="AE37" s="147"/>
      <c r="AF37" s="147"/>
      <c r="AG37" s="147" t="s">
        <v>198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9" t="s">
        <v>231</v>
      </c>
      <c r="D38" s="260"/>
      <c r="E38" s="260"/>
      <c r="F38" s="260"/>
      <c r="G38" s="260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200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73" t="str">
        <f>C38</f>
        <v>nebo lesní půdy, s vodorovným přemístěním na hromady v místě upotřebení nebo na dočasné či trvalé skládky se složením</v>
      </c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1" t="s">
        <v>232</v>
      </c>
      <c r="D39" s="179"/>
      <c r="E39" s="180"/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213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1" t="s">
        <v>233</v>
      </c>
      <c r="D40" s="179"/>
      <c r="E40" s="180">
        <v>9.048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213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1" t="s">
        <v>234</v>
      </c>
      <c r="D41" s="179"/>
      <c r="E41" s="180">
        <v>0.45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213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1" t="s">
        <v>235</v>
      </c>
      <c r="D42" s="179"/>
      <c r="E42" s="180"/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213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181" t="s">
        <v>236</v>
      </c>
      <c r="D43" s="179"/>
      <c r="E43" s="180">
        <v>1.7490000000000001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213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1" t="s">
        <v>237</v>
      </c>
      <c r="D44" s="179"/>
      <c r="E44" s="180">
        <v>0.99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213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246"/>
      <c r="D45" s="247"/>
      <c r="E45" s="247"/>
      <c r="F45" s="247"/>
      <c r="G45" s="24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129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66">
        <v>8</v>
      </c>
      <c r="B46" s="167" t="s">
        <v>238</v>
      </c>
      <c r="C46" s="175" t="s">
        <v>239</v>
      </c>
      <c r="D46" s="168" t="s">
        <v>222</v>
      </c>
      <c r="E46" s="169">
        <v>474.66390000000001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9">
        <v>0</v>
      </c>
      <c r="O46" s="169">
        <f>ROUND(E46*N46,2)</f>
        <v>0</v>
      </c>
      <c r="P46" s="169">
        <v>0</v>
      </c>
      <c r="Q46" s="169">
        <f>ROUND(E46*P46,2)</f>
        <v>0</v>
      </c>
      <c r="R46" s="171" t="s">
        <v>196</v>
      </c>
      <c r="S46" s="171" t="s">
        <v>122</v>
      </c>
      <c r="T46" s="172" t="s">
        <v>122</v>
      </c>
      <c r="U46" s="157">
        <v>0.156</v>
      </c>
      <c r="V46" s="157">
        <f>ROUND(E46*U46,2)</f>
        <v>74.05</v>
      </c>
      <c r="W46" s="157"/>
      <c r="X46" s="157" t="s">
        <v>197</v>
      </c>
      <c r="Y46" s="157" t="s">
        <v>125</v>
      </c>
      <c r="Z46" s="147"/>
      <c r="AA46" s="147"/>
      <c r="AB46" s="147"/>
      <c r="AC46" s="147"/>
      <c r="AD46" s="147"/>
      <c r="AE46" s="147"/>
      <c r="AF46" s="147"/>
      <c r="AG46" s="147" t="s">
        <v>198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33.75" outlineLevel="2" x14ac:dyDescent="0.2">
      <c r="A47" s="154"/>
      <c r="B47" s="155"/>
      <c r="C47" s="259" t="s">
        <v>240</v>
      </c>
      <c r="D47" s="260"/>
      <c r="E47" s="260"/>
      <c r="F47" s="260"/>
      <c r="G47" s="260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200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73" t="str">
        <f>C47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1" t="s">
        <v>241</v>
      </c>
      <c r="D48" s="179"/>
      <c r="E48" s="180"/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213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1" t="s">
        <v>242</v>
      </c>
      <c r="D49" s="179"/>
      <c r="E49" s="180">
        <v>180.96260000000001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213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1" t="s">
        <v>243</v>
      </c>
      <c r="D50" s="179"/>
      <c r="E50" s="180">
        <v>17.114999999999998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213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1" t="s">
        <v>244</v>
      </c>
      <c r="D51" s="179"/>
      <c r="E51" s="180">
        <v>32.650199999999998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213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1" t="s">
        <v>245</v>
      </c>
      <c r="D52" s="179"/>
      <c r="E52" s="180">
        <v>5.4697500000000003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213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1" t="s">
        <v>246</v>
      </c>
      <c r="D53" s="179"/>
      <c r="E53" s="180">
        <v>3.7290000000000001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213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1" t="s">
        <v>247</v>
      </c>
      <c r="D54" s="179"/>
      <c r="E54" s="180"/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213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1" t="s">
        <v>248</v>
      </c>
      <c r="D55" s="179"/>
      <c r="E55" s="180">
        <v>130.48814999999999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213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1" t="s">
        <v>249</v>
      </c>
      <c r="D56" s="179"/>
      <c r="E56" s="180">
        <v>2.7450000000000001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213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1" t="s">
        <v>250</v>
      </c>
      <c r="D57" s="179"/>
      <c r="E57" s="180">
        <v>20.171800000000001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213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1" t="s">
        <v>251</v>
      </c>
      <c r="D58" s="179"/>
      <c r="E58" s="180">
        <v>2.8544999999999998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213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1" t="s">
        <v>252</v>
      </c>
      <c r="D59" s="179"/>
      <c r="E59" s="180">
        <v>1.1704000000000001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213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1" t="s">
        <v>253</v>
      </c>
      <c r="D60" s="179"/>
      <c r="E60" s="180"/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213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1" t="s">
        <v>254</v>
      </c>
      <c r="D61" s="179"/>
      <c r="E61" s="180">
        <v>58.811999999999998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213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1" t="s">
        <v>255</v>
      </c>
      <c r="D62" s="179"/>
      <c r="E62" s="180">
        <v>2.9249999999999998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213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1" t="s">
        <v>256</v>
      </c>
      <c r="D63" s="179"/>
      <c r="E63" s="180">
        <v>10.785500000000001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213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1" t="s">
        <v>257</v>
      </c>
      <c r="D64" s="179"/>
      <c r="E64" s="180">
        <v>4.7850000000000001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213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246"/>
      <c r="D65" s="247"/>
      <c r="E65" s="247"/>
      <c r="F65" s="247"/>
      <c r="G65" s="24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129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66">
        <v>9</v>
      </c>
      <c r="B66" s="167" t="s">
        <v>258</v>
      </c>
      <c r="C66" s="175" t="s">
        <v>259</v>
      </c>
      <c r="D66" s="168" t="s">
        <v>222</v>
      </c>
      <c r="E66" s="169">
        <v>142.39920000000001</v>
      </c>
      <c r="F66" s="170"/>
      <c r="G66" s="171">
        <f>ROUND(E66*F66,2)</f>
        <v>0</v>
      </c>
      <c r="H66" s="170"/>
      <c r="I66" s="171">
        <f>ROUND(E66*H66,2)</f>
        <v>0</v>
      </c>
      <c r="J66" s="170"/>
      <c r="K66" s="171">
        <f>ROUND(E66*J66,2)</f>
        <v>0</v>
      </c>
      <c r="L66" s="171">
        <v>21</v>
      </c>
      <c r="M66" s="171">
        <f>G66*(1+L66/100)</f>
        <v>0</v>
      </c>
      <c r="N66" s="169">
        <v>0</v>
      </c>
      <c r="O66" s="169">
        <f>ROUND(E66*N66,2)</f>
        <v>0</v>
      </c>
      <c r="P66" s="169">
        <v>0</v>
      </c>
      <c r="Q66" s="169">
        <f>ROUND(E66*P66,2)</f>
        <v>0</v>
      </c>
      <c r="R66" s="171" t="s">
        <v>196</v>
      </c>
      <c r="S66" s="171" t="s">
        <v>122</v>
      </c>
      <c r="T66" s="172" t="s">
        <v>122</v>
      </c>
      <c r="U66" s="157">
        <v>8.4000000000000005E-2</v>
      </c>
      <c r="V66" s="157">
        <f>ROUND(E66*U66,2)</f>
        <v>11.96</v>
      </c>
      <c r="W66" s="157"/>
      <c r="X66" s="157" t="s">
        <v>197</v>
      </c>
      <c r="Y66" s="157" t="s">
        <v>125</v>
      </c>
      <c r="Z66" s="147"/>
      <c r="AA66" s="147"/>
      <c r="AB66" s="147"/>
      <c r="AC66" s="147"/>
      <c r="AD66" s="147"/>
      <c r="AE66" s="147"/>
      <c r="AF66" s="147"/>
      <c r="AG66" s="147" t="s">
        <v>198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33.75" outlineLevel="2" x14ac:dyDescent="0.2">
      <c r="A67" s="154"/>
      <c r="B67" s="155"/>
      <c r="C67" s="259" t="s">
        <v>240</v>
      </c>
      <c r="D67" s="260"/>
      <c r="E67" s="260"/>
      <c r="F67" s="260"/>
      <c r="G67" s="260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200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73" t="str">
        <f>C67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1" t="s">
        <v>260</v>
      </c>
      <c r="D68" s="179"/>
      <c r="E68" s="180">
        <v>142.39920000000001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213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246"/>
      <c r="D69" s="247"/>
      <c r="E69" s="247"/>
      <c r="F69" s="247"/>
      <c r="G69" s="24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129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66">
        <v>10</v>
      </c>
      <c r="B70" s="167" t="s">
        <v>261</v>
      </c>
      <c r="C70" s="175" t="s">
        <v>262</v>
      </c>
      <c r="D70" s="168" t="s">
        <v>222</v>
      </c>
      <c r="E70" s="169">
        <v>474.66390000000001</v>
      </c>
      <c r="F70" s="170"/>
      <c r="G70" s="171">
        <f>ROUND(E70*F70,2)</f>
        <v>0</v>
      </c>
      <c r="H70" s="170"/>
      <c r="I70" s="171">
        <f>ROUND(E70*H70,2)</f>
        <v>0</v>
      </c>
      <c r="J70" s="170"/>
      <c r="K70" s="171">
        <f>ROUND(E70*J70,2)</f>
        <v>0</v>
      </c>
      <c r="L70" s="171">
        <v>21</v>
      </c>
      <c r="M70" s="171">
        <f>G70*(1+L70/100)</f>
        <v>0</v>
      </c>
      <c r="N70" s="169">
        <v>0</v>
      </c>
      <c r="O70" s="169">
        <f>ROUND(E70*N70,2)</f>
        <v>0</v>
      </c>
      <c r="P70" s="169">
        <v>0</v>
      </c>
      <c r="Q70" s="169">
        <f>ROUND(E70*P70,2)</f>
        <v>0</v>
      </c>
      <c r="R70" s="171" t="s">
        <v>196</v>
      </c>
      <c r="S70" s="171" t="s">
        <v>122</v>
      </c>
      <c r="T70" s="172" t="s">
        <v>122</v>
      </c>
      <c r="U70" s="157">
        <v>0.29099999999999998</v>
      </c>
      <c r="V70" s="157">
        <f>ROUND(E70*U70,2)</f>
        <v>138.13</v>
      </c>
      <c r="W70" s="157"/>
      <c r="X70" s="157" t="s">
        <v>197</v>
      </c>
      <c r="Y70" s="157" t="s">
        <v>125</v>
      </c>
      <c r="Z70" s="147"/>
      <c r="AA70" s="147"/>
      <c r="AB70" s="147"/>
      <c r="AC70" s="147"/>
      <c r="AD70" s="147"/>
      <c r="AE70" s="147"/>
      <c r="AF70" s="147"/>
      <c r="AG70" s="147" t="s">
        <v>198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33.75" outlineLevel="2" x14ac:dyDescent="0.2">
      <c r="A71" s="154"/>
      <c r="B71" s="155"/>
      <c r="C71" s="259" t="s">
        <v>240</v>
      </c>
      <c r="D71" s="260"/>
      <c r="E71" s="260"/>
      <c r="F71" s="260"/>
      <c r="G71" s="260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200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73" t="str">
        <f>C71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1" t="s">
        <v>241</v>
      </c>
      <c r="D72" s="179"/>
      <c r="E72" s="180"/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213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1" t="s">
        <v>242</v>
      </c>
      <c r="D73" s="179"/>
      <c r="E73" s="180">
        <v>180.96260000000001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213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1" t="s">
        <v>243</v>
      </c>
      <c r="D74" s="179"/>
      <c r="E74" s="180">
        <v>17.114999999999998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213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81" t="s">
        <v>244</v>
      </c>
      <c r="D75" s="179"/>
      <c r="E75" s="180">
        <v>32.650199999999998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213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1" t="s">
        <v>245</v>
      </c>
      <c r="D76" s="179"/>
      <c r="E76" s="180">
        <v>5.4697500000000003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213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1" t="s">
        <v>246</v>
      </c>
      <c r="D77" s="179"/>
      <c r="E77" s="180">
        <v>3.7290000000000001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213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1" t="s">
        <v>247</v>
      </c>
      <c r="D78" s="179"/>
      <c r="E78" s="180"/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213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1" t="s">
        <v>248</v>
      </c>
      <c r="D79" s="179"/>
      <c r="E79" s="180">
        <v>130.48814999999999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213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1" t="s">
        <v>249</v>
      </c>
      <c r="D80" s="179"/>
      <c r="E80" s="180">
        <v>2.7450000000000001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213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1" t="s">
        <v>250</v>
      </c>
      <c r="D81" s="179"/>
      <c r="E81" s="180">
        <v>20.171800000000001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213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1" t="s">
        <v>251</v>
      </c>
      <c r="D82" s="179"/>
      <c r="E82" s="180">
        <v>2.8544999999999998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213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1" t="s">
        <v>252</v>
      </c>
      <c r="D83" s="179"/>
      <c r="E83" s="180">
        <v>1.1704000000000001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213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1" t="s">
        <v>253</v>
      </c>
      <c r="D84" s="179"/>
      <c r="E84" s="180"/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213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1" t="s">
        <v>254</v>
      </c>
      <c r="D85" s="179"/>
      <c r="E85" s="180">
        <v>58.811999999999998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213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1" t="s">
        <v>255</v>
      </c>
      <c r="D86" s="179"/>
      <c r="E86" s="180">
        <v>2.9249999999999998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213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1" t="s">
        <v>256</v>
      </c>
      <c r="D87" s="179"/>
      <c r="E87" s="180">
        <v>10.785500000000001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213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1" t="s">
        <v>257</v>
      </c>
      <c r="D88" s="179"/>
      <c r="E88" s="180">
        <v>4.7850000000000001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213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246"/>
      <c r="D89" s="247"/>
      <c r="E89" s="247"/>
      <c r="F89" s="247"/>
      <c r="G89" s="24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129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66">
        <v>11</v>
      </c>
      <c r="B90" s="167" t="s">
        <v>263</v>
      </c>
      <c r="C90" s="175" t="s">
        <v>264</v>
      </c>
      <c r="D90" s="168" t="s">
        <v>222</v>
      </c>
      <c r="E90" s="169">
        <v>142.39920000000001</v>
      </c>
      <c r="F90" s="170"/>
      <c r="G90" s="171">
        <f>ROUND(E90*F90,2)</f>
        <v>0</v>
      </c>
      <c r="H90" s="170"/>
      <c r="I90" s="171">
        <f>ROUND(E90*H90,2)</f>
        <v>0</v>
      </c>
      <c r="J90" s="170"/>
      <c r="K90" s="171">
        <f>ROUND(E90*J90,2)</f>
        <v>0</v>
      </c>
      <c r="L90" s="171">
        <v>21</v>
      </c>
      <c r="M90" s="171">
        <f>G90*(1+L90/100)</f>
        <v>0</v>
      </c>
      <c r="N90" s="169">
        <v>0</v>
      </c>
      <c r="O90" s="169">
        <f>ROUND(E90*N90,2)</f>
        <v>0</v>
      </c>
      <c r="P90" s="169">
        <v>0</v>
      </c>
      <c r="Q90" s="169">
        <f>ROUND(E90*P90,2)</f>
        <v>0</v>
      </c>
      <c r="R90" s="171" t="s">
        <v>196</v>
      </c>
      <c r="S90" s="171" t="s">
        <v>122</v>
      </c>
      <c r="T90" s="172" t="s">
        <v>122</v>
      </c>
      <c r="U90" s="157">
        <v>0.14829999999999999</v>
      </c>
      <c r="V90" s="157">
        <f>ROUND(E90*U90,2)</f>
        <v>21.12</v>
      </c>
      <c r="W90" s="157"/>
      <c r="X90" s="157" t="s">
        <v>197</v>
      </c>
      <c r="Y90" s="157" t="s">
        <v>125</v>
      </c>
      <c r="Z90" s="147"/>
      <c r="AA90" s="147"/>
      <c r="AB90" s="147"/>
      <c r="AC90" s="147"/>
      <c r="AD90" s="147"/>
      <c r="AE90" s="147"/>
      <c r="AF90" s="147"/>
      <c r="AG90" s="147" t="s">
        <v>198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33.75" outlineLevel="2" x14ac:dyDescent="0.2">
      <c r="A91" s="154"/>
      <c r="B91" s="155"/>
      <c r="C91" s="259" t="s">
        <v>240</v>
      </c>
      <c r="D91" s="260"/>
      <c r="E91" s="260"/>
      <c r="F91" s="260"/>
      <c r="G91" s="260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200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73" t="str">
        <f>C91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181" t="s">
        <v>260</v>
      </c>
      <c r="D92" s="179"/>
      <c r="E92" s="180">
        <v>142.39920000000001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213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246"/>
      <c r="D93" s="247"/>
      <c r="E93" s="247"/>
      <c r="F93" s="247"/>
      <c r="G93" s="24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129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2.5" outlineLevel="1" x14ac:dyDescent="0.2">
      <c r="A94" s="166">
        <v>12</v>
      </c>
      <c r="B94" s="167" t="s">
        <v>265</v>
      </c>
      <c r="C94" s="175" t="s">
        <v>266</v>
      </c>
      <c r="D94" s="168" t="s">
        <v>267</v>
      </c>
      <c r="E94" s="169">
        <v>363.92</v>
      </c>
      <c r="F94" s="170"/>
      <c r="G94" s="171">
        <f>ROUND(E94*F94,2)</f>
        <v>0</v>
      </c>
      <c r="H94" s="170"/>
      <c r="I94" s="171">
        <f>ROUND(E94*H94,2)</f>
        <v>0</v>
      </c>
      <c r="J94" s="170"/>
      <c r="K94" s="171">
        <f>ROUND(E94*J94,2)</f>
        <v>0</v>
      </c>
      <c r="L94" s="171">
        <v>21</v>
      </c>
      <c r="M94" s="171">
        <f>G94*(1+L94/100)</f>
        <v>0</v>
      </c>
      <c r="N94" s="169">
        <v>9.7999999999999997E-4</v>
      </c>
      <c r="O94" s="169">
        <f>ROUND(E94*N94,2)</f>
        <v>0.36</v>
      </c>
      <c r="P94" s="169">
        <v>0</v>
      </c>
      <c r="Q94" s="169">
        <f>ROUND(E94*P94,2)</f>
        <v>0</v>
      </c>
      <c r="R94" s="171" t="s">
        <v>196</v>
      </c>
      <c r="S94" s="171" t="s">
        <v>122</v>
      </c>
      <c r="T94" s="172" t="s">
        <v>122</v>
      </c>
      <c r="U94" s="157">
        <v>0.23599999999999999</v>
      </c>
      <c r="V94" s="157">
        <f>ROUND(E94*U94,2)</f>
        <v>85.89</v>
      </c>
      <c r="W94" s="157"/>
      <c r="X94" s="157" t="s">
        <v>197</v>
      </c>
      <c r="Y94" s="157" t="s">
        <v>125</v>
      </c>
      <c r="Z94" s="147"/>
      <c r="AA94" s="147"/>
      <c r="AB94" s="147"/>
      <c r="AC94" s="147"/>
      <c r="AD94" s="147"/>
      <c r="AE94" s="147"/>
      <c r="AF94" s="147"/>
      <c r="AG94" s="147" t="s">
        <v>198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259" t="s">
        <v>268</v>
      </c>
      <c r="D95" s="260"/>
      <c r="E95" s="260"/>
      <c r="F95" s="260"/>
      <c r="G95" s="260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200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1" t="s">
        <v>269</v>
      </c>
      <c r="D96" s="179"/>
      <c r="E96" s="180">
        <v>320.39999999999998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213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1" t="s">
        <v>270</v>
      </c>
      <c r="D97" s="179"/>
      <c r="E97" s="180">
        <v>43.52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213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246"/>
      <c r="D98" s="247"/>
      <c r="E98" s="247"/>
      <c r="F98" s="247"/>
      <c r="G98" s="24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129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2.5" outlineLevel="1" x14ac:dyDescent="0.2">
      <c r="A99" s="166">
        <v>13</v>
      </c>
      <c r="B99" s="167" t="s">
        <v>271</v>
      </c>
      <c r="C99" s="175" t="s">
        <v>272</v>
      </c>
      <c r="D99" s="168" t="s">
        <v>267</v>
      </c>
      <c r="E99" s="169">
        <v>1373.4</v>
      </c>
      <c r="F99" s="170"/>
      <c r="G99" s="171">
        <f>ROUND(E99*F99,2)</f>
        <v>0</v>
      </c>
      <c r="H99" s="170"/>
      <c r="I99" s="171">
        <f>ROUND(E99*H99,2)</f>
        <v>0</v>
      </c>
      <c r="J99" s="170"/>
      <c r="K99" s="171">
        <f>ROUND(E99*J99,2)</f>
        <v>0</v>
      </c>
      <c r="L99" s="171">
        <v>21</v>
      </c>
      <c r="M99" s="171">
        <f>G99*(1+L99/100)</f>
        <v>0</v>
      </c>
      <c r="N99" s="169">
        <v>8.4999999999999995E-4</v>
      </c>
      <c r="O99" s="169">
        <f>ROUND(E99*N99,2)</f>
        <v>1.17</v>
      </c>
      <c r="P99" s="169">
        <v>0</v>
      </c>
      <c r="Q99" s="169">
        <f>ROUND(E99*P99,2)</f>
        <v>0</v>
      </c>
      <c r="R99" s="171" t="s">
        <v>196</v>
      </c>
      <c r="S99" s="171" t="s">
        <v>122</v>
      </c>
      <c r="T99" s="172" t="s">
        <v>122</v>
      </c>
      <c r="U99" s="157">
        <v>0.47899999999999998</v>
      </c>
      <c r="V99" s="157">
        <f>ROUND(E99*U99,2)</f>
        <v>657.86</v>
      </c>
      <c r="W99" s="157"/>
      <c r="X99" s="157" t="s">
        <v>197</v>
      </c>
      <c r="Y99" s="157" t="s">
        <v>125</v>
      </c>
      <c r="Z99" s="147"/>
      <c r="AA99" s="147"/>
      <c r="AB99" s="147"/>
      <c r="AC99" s="147"/>
      <c r="AD99" s="147"/>
      <c r="AE99" s="147"/>
      <c r="AF99" s="147"/>
      <c r="AG99" s="147" t="s">
        <v>198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259" t="s">
        <v>268</v>
      </c>
      <c r="D100" s="260"/>
      <c r="E100" s="260"/>
      <c r="F100" s="260"/>
      <c r="G100" s="260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200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1" t="s">
        <v>273</v>
      </c>
      <c r="D101" s="179"/>
      <c r="E101" s="180">
        <v>1373.4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213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246"/>
      <c r="D102" s="247"/>
      <c r="E102" s="247"/>
      <c r="F102" s="247"/>
      <c r="G102" s="24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129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66">
        <v>14</v>
      </c>
      <c r="B103" s="167" t="s">
        <v>274</v>
      </c>
      <c r="C103" s="175" t="s">
        <v>275</v>
      </c>
      <c r="D103" s="168" t="s">
        <v>267</v>
      </c>
      <c r="E103" s="169">
        <v>363.92</v>
      </c>
      <c r="F103" s="170"/>
      <c r="G103" s="171">
        <f>ROUND(E103*F103,2)</f>
        <v>0</v>
      </c>
      <c r="H103" s="170"/>
      <c r="I103" s="171">
        <f>ROUND(E103*H103,2)</f>
        <v>0</v>
      </c>
      <c r="J103" s="170"/>
      <c r="K103" s="171">
        <f>ROUND(E103*J103,2)</f>
        <v>0</v>
      </c>
      <c r="L103" s="171">
        <v>21</v>
      </c>
      <c r="M103" s="171">
        <f>G103*(1+L103/100)</f>
        <v>0</v>
      </c>
      <c r="N103" s="169">
        <v>0</v>
      </c>
      <c r="O103" s="169">
        <f>ROUND(E103*N103,2)</f>
        <v>0</v>
      </c>
      <c r="P103" s="169">
        <v>0</v>
      </c>
      <c r="Q103" s="169">
        <f>ROUND(E103*P103,2)</f>
        <v>0</v>
      </c>
      <c r="R103" s="171" t="s">
        <v>196</v>
      </c>
      <c r="S103" s="171" t="s">
        <v>122</v>
      </c>
      <c r="T103" s="172" t="s">
        <v>122</v>
      </c>
      <c r="U103" s="157">
        <v>7.0000000000000007E-2</v>
      </c>
      <c r="V103" s="157">
        <f>ROUND(E103*U103,2)</f>
        <v>25.47</v>
      </c>
      <c r="W103" s="157"/>
      <c r="X103" s="157" t="s">
        <v>197</v>
      </c>
      <c r="Y103" s="157" t="s">
        <v>125</v>
      </c>
      <c r="Z103" s="147"/>
      <c r="AA103" s="147"/>
      <c r="AB103" s="147"/>
      <c r="AC103" s="147"/>
      <c r="AD103" s="147"/>
      <c r="AE103" s="147"/>
      <c r="AF103" s="147"/>
      <c r="AG103" s="147" t="s">
        <v>198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259" t="s">
        <v>276</v>
      </c>
      <c r="D104" s="260"/>
      <c r="E104" s="260"/>
      <c r="F104" s="260"/>
      <c r="G104" s="260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200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246"/>
      <c r="D105" s="247"/>
      <c r="E105" s="247"/>
      <c r="F105" s="247"/>
      <c r="G105" s="24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129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66">
        <v>15</v>
      </c>
      <c r="B106" s="167" t="s">
        <v>277</v>
      </c>
      <c r="C106" s="175" t="s">
        <v>278</v>
      </c>
      <c r="D106" s="168" t="s">
        <v>267</v>
      </c>
      <c r="E106" s="169">
        <v>1373.4</v>
      </c>
      <c r="F106" s="170"/>
      <c r="G106" s="171">
        <f>ROUND(E106*F106,2)</f>
        <v>0</v>
      </c>
      <c r="H106" s="170"/>
      <c r="I106" s="171">
        <f>ROUND(E106*H106,2)</f>
        <v>0</v>
      </c>
      <c r="J106" s="170"/>
      <c r="K106" s="171">
        <f>ROUND(E106*J106,2)</f>
        <v>0</v>
      </c>
      <c r="L106" s="171">
        <v>21</v>
      </c>
      <c r="M106" s="171">
        <f>G106*(1+L106/100)</f>
        <v>0</v>
      </c>
      <c r="N106" s="169">
        <v>0</v>
      </c>
      <c r="O106" s="169">
        <f>ROUND(E106*N106,2)</f>
        <v>0</v>
      </c>
      <c r="P106" s="169">
        <v>0</v>
      </c>
      <c r="Q106" s="169">
        <f>ROUND(E106*P106,2)</f>
        <v>0</v>
      </c>
      <c r="R106" s="171" t="s">
        <v>196</v>
      </c>
      <c r="S106" s="171" t="s">
        <v>122</v>
      </c>
      <c r="T106" s="172" t="s">
        <v>122</v>
      </c>
      <c r="U106" s="157">
        <v>0.32700000000000001</v>
      </c>
      <c r="V106" s="157">
        <f>ROUND(E106*U106,2)</f>
        <v>449.1</v>
      </c>
      <c r="W106" s="157"/>
      <c r="X106" s="157" t="s">
        <v>197</v>
      </c>
      <c r="Y106" s="157" t="s">
        <v>125</v>
      </c>
      <c r="Z106" s="147"/>
      <c r="AA106" s="147"/>
      <c r="AB106" s="147"/>
      <c r="AC106" s="147"/>
      <c r="AD106" s="147"/>
      <c r="AE106" s="147"/>
      <c r="AF106" s="147"/>
      <c r="AG106" s="147" t="s">
        <v>198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">
      <c r="A107" s="154"/>
      <c r="B107" s="155"/>
      <c r="C107" s="259" t="s">
        <v>276</v>
      </c>
      <c r="D107" s="260"/>
      <c r="E107" s="260"/>
      <c r="F107" s="260"/>
      <c r="G107" s="260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200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246"/>
      <c r="D108" s="247"/>
      <c r="E108" s="247"/>
      <c r="F108" s="247"/>
      <c r="G108" s="24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129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2.5" outlineLevel="1" x14ac:dyDescent="0.2">
      <c r="A109" s="166">
        <v>16</v>
      </c>
      <c r="B109" s="167" t="s">
        <v>279</v>
      </c>
      <c r="C109" s="175" t="s">
        <v>280</v>
      </c>
      <c r="D109" s="168" t="s">
        <v>281</v>
      </c>
      <c r="E109" s="169">
        <v>1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1">
        <f>G109*(1+L109/100)</f>
        <v>0</v>
      </c>
      <c r="N109" s="169">
        <v>0</v>
      </c>
      <c r="O109" s="169">
        <f>ROUND(E109*N109,2)</f>
        <v>0</v>
      </c>
      <c r="P109" s="169">
        <v>0</v>
      </c>
      <c r="Q109" s="169">
        <f>ROUND(E109*P109,2)</f>
        <v>0</v>
      </c>
      <c r="R109" s="171" t="s">
        <v>196</v>
      </c>
      <c r="S109" s="171" t="s">
        <v>122</v>
      </c>
      <c r="T109" s="172" t="s">
        <v>122</v>
      </c>
      <c r="U109" s="157">
        <v>2.0960000000000001</v>
      </c>
      <c r="V109" s="157">
        <f>ROUND(E109*U109,2)</f>
        <v>2.1</v>
      </c>
      <c r="W109" s="157"/>
      <c r="X109" s="157" t="s">
        <v>197</v>
      </c>
      <c r="Y109" s="157" t="s">
        <v>125</v>
      </c>
      <c r="Z109" s="147"/>
      <c r="AA109" s="147"/>
      <c r="AB109" s="147"/>
      <c r="AC109" s="147"/>
      <c r="AD109" s="147"/>
      <c r="AE109" s="147"/>
      <c r="AF109" s="147"/>
      <c r="AG109" s="147" t="s">
        <v>198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259" t="s">
        <v>282</v>
      </c>
      <c r="D110" s="260"/>
      <c r="E110" s="260"/>
      <c r="F110" s="260"/>
      <c r="G110" s="260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200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2" x14ac:dyDescent="0.2">
      <c r="A111" s="154"/>
      <c r="B111" s="155"/>
      <c r="C111" s="246"/>
      <c r="D111" s="247"/>
      <c r="E111" s="247"/>
      <c r="F111" s="247"/>
      <c r="G111" s="24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129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1" x14ac:dyDescent="0.2">
      <c r="A112" s="166">
        <v>17</v>
      </c>
      <c r="B112" s="167" t="s">
        <v>283</v>
      </c>
      <c r="C112" s="175" t="s">
        <v>284</v>
      </c>
      <c r="D112" s="168" t="s">
        <v>281</v>
      </c>
      <c r="E112" s="169">
        <v>1</v>
      </c>
      <c r="F112" s="170"/>
      <c r="G112" s="171">
        <f>ROUND(E112*F112,2)</f>
        <v>0</v>
      </c>
      <c r="H112" s="170"/>
      <c r="I112" s="171">
        <f>ROUND(E112*H112,2)</f>
        <v>0</v>
      </c>
      <c r="J112" s="170"/>
      <c r="K112" s="171">
        <f>ROUND(E112*J112,2)</f>
        <v>0</v>
      </c>
      <c r="L112" s="171">
        <v>21</v>
      </c>
      <c r="M112" s="171">
        <f>G112*(1+L112/100)</f>
        <v>0</v>
      </c>
      <c r="N112" s="169">
        <v>0</v>
      </c>
      <c r="O112" s="169">
        <f>ROUND(E112*N112,2)</f>
        <v>0</v>
      </c>
      <c r="P112" s="169">
        <v>0</v>
      </c>
      <c r="Q112" s="169">
        <f>ROUND(E112*P112,2)</f>
        <v>0</v>
      </c>
      <c r="R112" s="171" t="s">
        <v>196</v>
      </c>
      <c r="S112" s="171" t="s">
        <v>122</v>
      </c>
      <c r="T112" s="172" t="s">
        <v>122</v>
      </c>
      <c r="U112" s="157">
        <v>2.0739999999999998</v>
      </c>
      <c r="V112" s="157">
        <f>ROUND(E112*U112,2)</f>
        <v>2.0699999999999998</v>
      </c>
      <c r="W112" s="157"/>
      <c r="X112" s="157" t="s">
        <v>197</v>
      </c>
      <c r="Y112" s="157" t="s">
        <v>125</v>
      </c>
      <c r="Z112" s="147"/>
      <c r="AA112" s="147"/>
      <c r="AB112" s="147"/>
      <c r="AC112" s="147"/>
      <c r="AD112" s="147"/>
      <c r="AE112" s="147"/>
      <c r="AF112" s="147"/>
      <c r="AG112" s="147" t="s">
        <v>198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259" t="s">
        <v>282</v>
      </c>
      <c r="D113" s="260"/>
      <c r="E113" s="260"/>
      <c r="F113" s="260"/>
      <c r="G113" s="260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200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246"/>
      <c r="D114" s="247"/>
      <c r="E114" s="247"/>
      <c r="F114" s="247"/>
      <c r="G114" s="24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129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66">
        <v>18</v>
      </c>
      <c r="B115" s="167" t="s">
        <v>285</v>
      </c>
      <c r="C115" s="175" t="s">
        <v>286</v>
      </c>
      <c r="D115" s="168" t="s">
        <v>222</v>
      </c>
      <c r="E115" s="169">
        <v>522.13040000000001</v>
      </c>
      <c r="F115" s="170"/>
      <c r="G115" s="171">
        <f>ROUND(E115*F115,2)</f>
        <v>0</v>
      </c>
      <c r="H115" s="170"/>
      <c r="I115" s="171">
        <f>ROUND(E115*H115,2)</f>
        <v>0</v>
      </c>
      <c r="J115" s="170"/>
      <c r="K115" s="171">
        <f>ROUND(E115*J115,2)</f>
        <v>0</v>
      </c>
      <c r="L115" s="171">
        <v>21</v>
      </c>
      <c r="M115" s="171">
        <f>G115*(1+L115/100)</f>
        <v>0</v>
      </c>
      <c r="N115" s="169">
        <v>0</v>
      </c>
      <c r="O115" s="169">
        <f>ROUND(E115*N115,2)</f>
        <v>0</v>
      </c>
      <c r="P115" s="169">
        <v>0</v>
      </c>
      <c r="Q115" s="169">
        <f>ROUND(E115*P115,2)</f>
        <v>0</v>
      </c>
      <c r="R115" s="171" t="s">
        <v>196</v>
      </c>
      <c r="S115" s="171" t="s">
        <v>122</v>
      </c>
      <c r="T115" s="172" t="s">
        <v>122</v>
      </c>
      <c r="U115" s="157">
        <v>0.34499999999999997</v>
      </c>
      <c r="V115" s="157">
        <f>ROUND(E115*U115,2)</f>
        <v>180.13</v>
      </c>
      <c r="W115" s="157"/>
      <c r="X115" s="157" t="s">
        <v>197</v>
      </c>
      <c r="Y115" s="157" t="s">
        <v>125</v>
      </c>
      <c r="Z115" s="147"/>
      <c r="AA115" s="147"/>
      <c r="AB115" s="147"/>
      <c r="AC115" s="147"/>
      <c r="AD115" s="147"/>
      <c r="AE115" s="147"/>
      <c r="AF115" s="147"/>
      <c r="AG115" s="147" t="s">
        <v>198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259" t="s">
        <v>287</v>
      </c>
      <c r="D116" s="260"/>
      <c r="E116" s="260"/>
      <c r="F116" s="260"/>
      <c r="G116" s="260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200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73" t="str">
        <f>C116</f>
        <v>bez naložení do dopravní nádoby, ale s vyprázdněním dopravní nádoby na hromadu nebo na dopravní prostředek,</v>
      </c>
      <c r="BB116" s="147"/>
      <c r="BC116" s="147"/>
      <c r="BD116" s="147"/>
      <c r="BE116" s="147"/>
      <c r="BF116" s="147"/>
      <c r="BG116" s="147"/>
      <c r="BH116" s="147"/>
    </row>
    <row r="117" spans="1:60" outlineLevel="2" x14ac:dyDescent="0.2">
      <c r="A117" s="154"/>
      <c r="B117" s="155"/>
      <c r="C117" s="181" t="s">
        <v>288</v>
      </c>
      <c r="D117" s="179"/>
      <c r="E117" s="180">
        <v>522.13040000000001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213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246"/>
      <c r="D118" s="247"/>
      <c r="E118" s="247"/>
      <c r="F118" s="247"/>
      <c r="G118" s="24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129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66">
        <v>19</v>
      </c>
      <c r="B119" s="167" t="s">
        <v>289</v>
      </c>
      <c r="C119" s="175" t="s">
        <v>290</v>
      </c>
      <c r="D119" s="168" t="s">
        <v>222</v>
      </c>
      <c r="E119" s="169">
        <v>173.73500000000001</v>
      </c>
      <c r="F119" s="170"/>
      <c r="G119" s="171">
        <f>ROUND(E119*F119,2)</f>
        <v>0</v>
      </c>
      <c r="H119" s="170"/>
      <c r="I119" s="171">
        <f>ROUND(E119*H119,2)</f>
        <v>0</v>
      </c>
      <c r="J119" s="170"/>
      <c r="K119" s="171">
        <f>ROUND(E119*J119,2)</f>
        <v>0</v>
      </c>
      <c r="L119" s="171">
        <v>21</v>
      </c>
      <c r="M119" s="171">
        <f>G119*(1+L119/100)</f>
        <v>0</v>
      </c>
      <c r="N119" s="169">
        <v>0</v>
      </c>
      <c r="O119" s="169">
        <f>ROUND(E119*N119,2)</f>
        <v>0</v>
      </c>
      <c r="P119" s="169">
        <v>0</v>
      </c>
      <c r="Q119" s="169">
        <f>ROUND(E119*P119,2)</f>
        <v>0</v>
      </c>
      <c r="R119" s="171" t="s">
        <v>196</v>
      </c>
      <c r="S119" s="171" t="s">
        <v>122</v>
      </c>
      <c r="T119" s="172" t="s">
        <v>122</v>
      </c>
      <c r="U119" s="157">
        <v>0.01</v>
      </c>
      <c r="V119" s="157">
        <f>ROUND(E119*U119,2)</f>
        <v>1.74</v>
      </c>
      <c r="W119" s="157"/>
      <c r="X119" s="157" t="s">
        <v>197</v>
      </c>
      <c r="Y119" s="157" t="s">
        <v>125</v>
      </c>
      <c r="Z119" s="147"/>
      <c r="AA119" s="147"/>
      <c r="AB119" s="147"/>
      <c r="AC119" s="147"/>
      <c r="AD119" s="147"/>
      <c r="AE119" s="147"/>
      <c r="AF119" s="147"/>
      <c r="AG119" s="147" t="s">
        <v>198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">
      <c r="A120" s="154"/>
      <c r="B120" s="155"/>
      <c r="C120" s="259" t="s">
        <v>291</v>
      </c>
      <c r="D120" s="260"/>
      <c r="E120" s="260"/>
      <c r="F120" s="260"/>
      <c r="G120" s="260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200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">
      <c r="A121" s="154"/>
      <c r="B121" s="155"/>
      <c r="C121" s="250" t="s">
        <v>292</v>
      </c>
      <c r="D121" s="251"/>
      <c r="E121" s="251"/>
      <c r="F121" s="251"/>
      <c r="G121" s="251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127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1" t="s">
        <v>293</v>
      </c>
      <c r="D122" s="179"/>
      <c r="E122" s="180">
        <v>161.49799999999999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213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1" t="s">
        <v>294</v>
      </c>
      <c r="D123" s="179"/>
      <c r="E123" s="180">
        <v>12.237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213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">
      <c r="A124" s="154"/>
      <c r="B124" s="155"/>
      <c r="C124" s="246"/>
      <c r="D124" s="247"/>
      <c r="E124" s="247"/>
      <c r="F124" s="247"/>
      <c r="G124" s="24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129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t="22.5" outlineLevel="1" x14ac:dyDescent="0.2">
      <c r="A125" s="166">
        <v>20</v>
      </c>
      <c r="B125" s="167" t="s">
        <v>295</v>
      </c>
      <c r="C125" s="175" t="s">
        <v>296</v>
      </c>
      <c r="D125" s="168" t="s">
        <v>222</v>
      </c>
      <c r="E125" s="169">
        <v>868.57899999999995</v>
      </c>
      <c r="F125" s="170"/>
      <c r="G125" s="171">
        <f>ROUND(E125*F125,2)</f>
        <v>0</v>
      </c>
      <c r="H125" s="170"/>
      <c r="I125" s="171">
        <f>ROUND(E125*H125,2)</f>
        <v>0</v>
      </c>
      <c r="J125" s="170"/>
      <c r="K125" s="171">
        <f>ROUND(E125*J125,2)</f>
        <v>0</v>
      </c>
      <c r="L125" s="171">
        <v>21</v>
      </c>
      <c r="M125" s="171">
        <f>G125*(1+L125/100)</f>
        <v>0</v>
      </c>
      <c r="N125" s="169">
        <v>0</v>
      </c>
      <c r="O125" s="169">
        <f>ROUND(E125*N125,2)</f>
        <v>0</v>
      </c>
      <c r="P125" s="169">
        <v>0</v>
      </c>
      <c r="Q125" s="169">
        <f>ROUND(E125*P125,2)</f>
        <v>0</v>
      </c>
      <c r="R125" s="171" t="s">
        <v>196</v>
      </c>
      <c r="S125" s="171" t="s">
        <v>122</v>
      </c>
      <c r="T125" s="172" t="s">
        <v>122</v>
      </c>
      <c r="U125" s="157">
        <v>1.0999999999999999E-2</v>
      </c>
      <c r="V125" s="157">
        <f>ROUND(E125*U125,2)</f>
        <v>9.5500000000000007</v>
      </c>
      <c r="W125" s="157"/>
      <c r="X125" s="157" t="s">
        <v>197</v>
      </c>
      <c r="Y125" s="157" t="s">
        <v>125</v>
      </c>
      <c r="Z125" s="147"/>
      <c r="AA125" s="147"/>
      <c r="AB125" s="147"/>
      <c r="AC125" s="147"/>
      <c r="AD125" s="147"/>
      <c r="AE125" s="147"/>
      <c r="AF125" s="147"/>
      <c r="AG125" s="147" t="s">
        <v>198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259" t="s">
        <v>291</v>
      </c>
      <c r="D126" s="260"/>
      <c r="E126" s="260"/>
      <c r="F126" s="260"/>
      <c r="G126" s="260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200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250" t="s">
        <v>297</v>
      </c>
      <c r="D127" s="251"/>
      <c r="E127" s="251"/>
      <c r="F127" s="251"/>
      <c r="G127" s="251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127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181" t="s">
        <v>298</v>
      </c>
      <c r="D128" s="179"/>
      <c r="E128" s="180">
        <v>868.57899999999995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213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246"/>
      <c r="D129" s="247"/>
      <c r="E129" s="247"/>
      <c r="F129" s="247"/>
      <c r="G129" s="24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129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1" x14ac:dyDescent="0.2">
      <c r="A130" s="166">
        <v>21</v>
      </c>
      <c r="B130" s="167" t="s">
        <v>299</v>
      </c>
      <c r="C130" s="175" t="s">
        <v>300</v>
      </c>
      <c r="D130" s="168" t="s">
        <v>222</v>
      </c>
      <c r="E130" s="169">
        <v>13028.684999999999</v>
      </c>
      <c r="F130" s="170"/>
      <c r="G130" s="171">
        <f>ROUND(E130*F130,2)</f>
        <v>0</v>
      </c>
      <c r="H130" s="170"/>
      <c r="I130" s="171">
        <f>ROUND(E130*H130,2)</f>
        <v>0</v>
      </c>
      <c r="J130" s="170"/>
      <c r="K130" s="171">
        <f>ROUND(E130*J130,2)</f>
        <v>0</v>
      </c>
      <c r="L130" s="171">
        <v>21</v>
      </c>
      <c r="M130" s="171">
        <f>G130*(1+L130/100)</f>
        <v>0</v>
      </c>
      <c r="N130" s="169">
        <v>0</v>
      </c>
      <c r="O130" s="169">
        <f>ROUND(E130*N130,2)</f>
        <v>0</v>
      </c>
      <c r="P130" s="169">
        <v>0</v>
      </c>
      <c r="Q130" s="169">
        <f>ROUND(E130*P130,2)</f>
        <v>0</v>
      </c>
      <c r="R130" s="171" t="s">
        <v>196</v>
      </c>
      <c r="S130" s="171" t="s">
        <v>122</v>
      </c>
      <c r="T130" s="172" t="s">
        <v>122</v>
      </c>
      <c r="U130" s="157">
        <v>0</v>
      </c>
      <c r="V130" s="157">
        <f>ROUND(E130*U130,2)</f>
        <v>0</v>
      </c>
      <c r="W130" s="157"/>
      <c r="X130" s="157" t="s">
        <v>197</v>
      </c>
      <c r="Y130" s="157" t="s">
        <v>125</v>
      </c>
      <c r="Z130" s="147"/>
      <c r="AA130" s="147"/>
      <c r="AB130" s="147"/>
      <c r="AC130" s="147"/>
      <c r="AD130" s="147"/>
      <c r="AE130" s="147"/>
      <c r="AF130" s="147"/>
      <c r="AG130" s="147" t="s">
        <v>198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259" t="s">
        <v>291</v>
      </c>
      <c r="D131" s="260"/>
      <c r="E131" s="260"/>
      <c r="F131" s="260"/>
      <c r="G131" s="260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200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181" t="s">
        <v>301</v>
      </c>
      <c r="D132" s="179"/>
      <c r="E132" s="180">
        <v>13028.684999999999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213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246"/>
      <c r="D133" s="247"/>
      <c r="E133" s="247"/>
      <c r="F133" s="247"/>
      <c r="G133" s="24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129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ht="22.5" outlineLevel="1" x14ac:dyDescent="0.2">
      <c r="A134" s="166">
        <v>22</v>
      </c>
      <c r="B134" s="167" t="s">
        <v>302</v>
      </c>
      <c r="C134" s="175" t="s">
        <v>303</v>
      </c>
      <c r="D134" s="168" t="s">
        <v>222</v>
      </c>
      <c r="E134" s="169">
        <v>92.986000000000004</v>
      </c>
      <c r="F134" s="170"/>
      <c r="G134" s="171">
        <f>ROUND(E134*F134,2)</f>
        <v>0</v>
      </c>
      <c r="H134" s="170"/>
      <c r="I134" s="171">
        <f>ROUND(E134*H134,2)</f>
        <v>0</v>
      </c>
      <c r="J134" s="170"/>
      <c r="K134" s="171">
        <f>ROUND(E134*J134,2)</f>
        <v>0</v>
      </c>
      <c r="L134" s="171">
        <v>21</v>
      </c>
      <c r="M134" s="171">
        <f>G134*(1+L134/100)</f>
        <v>0</v>
      </c>
      <c r="N134" s="169">
        <v>0</v>
      </c>
      <c r="O134" s="169">
        <f>ROUND(E134*N134,2)</f>
        <v>0</v>
      </c>
      <c r="P134" s="169">
        <v>0</v>
      </c>
      <c r="Q134" s="169">
        <f>ROUND(E134*P134,2)</f>
        <v>0</v>
      </c>
      <c r="R134" s="171" t="s">
        <v>196</v>
      </c>
      <c r="S134" s="171" t="s">
        <v>122</v>
      </c>
      <c r="T134" s="172" t="s">
        <v>122</v>
      </c>
      <c r="U134" s="157">
        <v>5.2999999999999999E-2</v>
      </c>
      <c r="V134" s="157">
        <f>ROUND(E134*U134,2)</f>
        <v>4.93</v>
      </c>
      <c r="W134" s="157"/>
      <c r="X134" s="157" t="s">
        <v>197</v>
      </c>
      <c r="Y134" s="157" t="s">
        <v>125</v>
      </c>
      <c r="Z134" s="147"/>
      <c r="AA134" s="147"/>
      <c r="AB134" s="147"/>
      <c r="AC134" s="147"/>
      <c r="AD134" s="147"/>
      <c r="AE134" s="147"/>
      <c r="AF134" s="147"/>
      <c r="AG134" s="147" t="s">
        <v>198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2" x14ac:dyDescent="0.2">
      <c r="A135" s="154"/>
      <c r="B135" s="155"/>
      <c r="C135" s="181" t="s">
        <v>304</v>
      </c>
      <c r="D135" s="179"/>
      <c r="E135" s="180">
        <v>80.748999999999995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213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1" t="s">
        <v>294</v>
      </c>
      <c r="D136" s="179"/>
      <c r="E136" s="180">
        <v>12.237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213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">
      <c r="A137" s="154"/>
      <c r="B137" s="155"/>
      <c r="C137" s="246"/>
      <c r="D137" s="247"/>
      <c r="E137" s="247"/>
      <c r="F137" s="247"/>
      <c r="G137" s="24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129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22.5" outlineLevel="1" x14ac:dyDescent="0.2">
      <c r="A138" s="166">
        <v>23</v>
      </c>
      <c r="B138" s="167" t="s">
        <v>305</v>
      </c>
      <c r="C138" s="175" t="s">
        <v>306</v>
      </c>
      <c r="D138" s="168" t="s">
        <v>222</v>
      </c>
      <c r="E138" s="169">
        <v>46.493000000000002</v>
      </c>
      <c r="F138" s="170"/>
      <c r="G138" s="171">
        <f>ROUND(E138*F138,2)</f>
        <v>0</v>
      </c>
      <c r="H138" s="170"/>
      <c r="I138" s="171">
        <f>ROUND(E138*H138,2)</f>
        <v>0</v>
      </c>
      <c r="J138" s="170"/>
      <c r="K138" s="171">
        <f>ROUND(E138*J138,2)</f>
        <v>0</v>
      </c>
      <c r="L138" s="171">
        <v>21</v>
      </c>
      <c r="M138" s="171">
        <f>G138*(1+L138/100)</f>
        <v>0</v>
      </c>
      <c r="N138" s="169">
        <v>0</v>
      </c>
      <c r="O138" s="169">
        <f>ROUND(E138*N138,2)</f>
        <v>0</v>
      </c>
      <c r="P138" s="169">
        <v>0</v>
      </c>
      <c r="Q138" s="169">
        <f>ROUND(E138*P138,2)</f>
        <v>0</v>
      </c>
      <c r="R138" s="171" t="s">
        <v>196</v>
      </c>
      <c r="S138" s="171" t="s">
        <v>122</v>
      </c>
      <c r="T138" s="172" t="s">
        <v>122</v>
      </c>
      <c r="U138" s="157">
        <v>8.9999999999999993E-3</v>
      </c>
      <c r="V138" s="157">
        <f>ROUND(E138*U138,2)</f>
        <v>0.42</v>
      </c>
      <c r="W138" s="157"/>
      <c r="X138" s="157" t="s">
        <v>197</v>
      </c>
      <c r="Y138" s="157" t="s">
        <v>125</v>
      </c>
      <c r="Z138" s="147"/>
      <c r="AA138" s="147"/>
      <c r="AB138" s="147"/>
      <c r="AC138" s="147"/>
      <c r="AD138" s="147"/>
      <c r="AE138" s="147"/>
      <c r="AF138" s="147"/>
      <c r="AG138" s="147" t="s">
        <v>198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1" t="s">
        <v>307</v>
      </c>
      <c r="D139" s="179"/>
      <c r="E139" s="180">
        <v>40.374499999999998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213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1" t="s">
        <v>308</v>
      </c>
      <c r="D140" s="179"/>
      <c r="E140" s="180">
        <v>6.1185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213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246"/>
      <c r="D141" s="247"/>
      <c r="E141" s="247"/>
      <c r="F141" s="247"/>
      <c r="G141" s="24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129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2.5" outlineLevel="1" x14ac:dyDescent="0.2">
      <c r="A142" s="166">
        <v>24</v>
      </c>
      <c r="B142" s="167" t="s">
        <v>309</v>
      </c>
      <c r="C142" s="175" t="s">
        <v>310</v>
      </c>
      <c r="D142" s="168" t="s">
        <v>222</v>
      </c>
      <c r="E142" s="169">
        <v>80.748999999999995</v>
      </c>
      <c r="F142" s="170"/>
      <c r="G142" s="171">
        <f>ROUND(E142*F142,2)</f>
        <v>0</v>
      </c>
      <c r="H142" s="170"/>
      <c r="I142" s="171">
        <f>ROUND(E142*H142,2)</f>
        <v>0</v>
      </c>
      <c r="J142" s="170"/>
      <c r="K142" s="171">
        <f>ROUND(E142*J142,2)</f>
        <v>0</v>
      </c>
      <c r="L142" s="171">
        <v>21</v>
      </c>
      <c r="M142" s="171">
        <f>G142*(1+L142/100)</f>
        <v>0</v>
      </c>
      <c r="N142" s="169">
        <v>0</v>
      </c>
      <c r="O142" s="169">
        <f>ROUND(E142*N142,2)</f>
        <v>0</v>
      </c>
      <c r="P142" s="169">
        <v>0</v>
      </c>
      <c r="Q142" s="169">
        <f>ROUND(E142*P142,2)</f>
        <v>0</v>
      </c>
      <c r="R142" s="171" t="s">
        <v>196</v>
      </c>
      <c r="S142" s="171" t="s">
        <v>122</v>
      </c>
      <c r="T142" s="172" t="s">
        <v>122</v>
      </c>
      <c r="U142" s="157">
        <v>0.2</v>
      </c>
      <c r="V142" s="157">
        <f>ROUND(E142*U142,2)</f>
        <v>16.149999999999999</v>
      </c>
      <c r="W142" s="157"/>
      <c r="X142" s="157" t="s">
        <v>197</v>
      </c>
      <c r="Y142" s="157" t="s">
        <v>125</v>
      </c>
      <c r="Z142" s="147"/>
      <c r="AA142" s="147"/>
      <c r="AB142" s="147"/>
      <c r="AC142" s="147"/>
      <c r="AD142" s="147"/>
      <c r="AE142" s="147"/>
      <c r="AF142" s="147"/>
      <c r="AG142" s="147" t="s">
        <v>198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">
      <c r="A143" s="154"/>
      <c r="B143" s="155"/>
      <c r="C143" s="259" t="s">
        <v>311</v>
      </c>
      <c r="D143" s="260"/>
      <c r="E143" s="260"/>
      <c r="F143" s="260"/>
      <c r="G143" s="260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200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250" t="s">
        <v>312</v>
      </c>
      <c r="D144" s="251"/>
      <c r="E144" s="251"/>
      <c r="F144" s="251"/>
      <c r="G144" s="251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127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250" t="s">
        <v>313</v>
      </c>
      <c r="D145" s="251"/>
      <c r="E145" s="251"/>
      <c r="F145" s="251"/>
      <c r="G145" s="251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127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181" t="s">
        <v>253</v>
      </c>
      <c r="D146" s="179"/>
      <c r="E146" s="180"/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213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181" t="s">
        <v>314</v>
      </c>
      <c r="D147" s="179"/>
      <c r="E147" s="180">
        <v>54.287999999999997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213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1" t="s">
        <v>315</v>
      </c>
      <c r="D148" s="179"/>
      <c r="E148" s="180">
        <v>5.55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213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1" t="s">
        <v>316</v>
      </c>
      <c r="D149" s="179"/>
      <c r="E149" s="180">
        <v>14.574999999999999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213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1" t="s">
        <v>317</v>
      </c>
      <c r="D150" s="179"/>
      <c r="E150" s="180">
        <v>6.3360000000000003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213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2" x14ac:dyDescent="0.2">
      <c r="A151" s="154"/>
      <c r="B151" s="155"/>
      <c r="C151" s="246"/>
      <c r="D151" s="247"/>
      <c r="E151" s="247"/>
      <c r="F151" s="247"/>
      <c r="G151" s="24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129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66">
        <v>25</v>
      </c>
      <c r="B152" s="167" t="s">
        <v>318</v>
      </c>
      <c r="C152" s="175" t="s">
        <v>319</v>
      </c>
      <c r="D152" s="168" t="s">
        <v>222</v>
      </c>
      <c r="E152" s="169">
        <v>323.23815000000002</v>
      </c>
      <c r="F152" s="170"/>
      <c r="G152" s="171">
        <f>ROUND(E152*F152,2)</f>
        <v>0</v>
      </c>
      <c r="H152" s="170"/>
      <c r="I152" s="171">
        <f>ROUND(E152*H152,2)</f>
        <v>0</v>
      </c>
      <c r="J152" s="170"/>
      <c r="K152" s="171">
        <f>ROUND(E152*J152,2)</f>
        <v>0</v>
      </c>
      <c r="L152" s="171">
        <v>21</v>
      </c>
      <c r="M152" s="171">
        <f>G152*(1+L152/100)</f>
        <v>0</v>
      </c>
      <c r="N152" s="169">
        <v>0</v>
      </c>
      <c r="O152" s="169">
        <f>ROUND(E152*N152,2)</f>
        <v>0</v>
      </c>
      <c r="P152" s="169">
        <v>0</v>
      </c>
      <c r="Q152" s="169">
        <f>ROUND(E152*P152,2)</f>
        <v>0</v>
      </c>
      <c r="R152" s="171" t="s">
        <v>196</v>
      </c>
      <c r="S152" s="171" t="s">
        <v>122</v>
      </c>
      <c r="T152" s="172" t="s">
        <v>122</v>
      </c>
      <c r="U152" s="157">
        <v>1.587</v>
      </c>
      <c r="V152" s="157">
        <f>ROUND(E152*U152,2)</f>
        <v>512.98</v>
      </c>
      <c r="W152" s="157"/>
      <c r="X152" s="157" t="s">
        <v>197</v>
      </c>
      <c r="Y152" s="157" t="s">
        <v>125</v>
      </c>
      <c r="Z152" s="147"/>
      <c r="AA152" s="147"/>
      <c r="AB152" s="147"/>
      <c r="AC152" s="147"/>
      <c r="AD152" s="147"/>
      <c r="AE152" s="147"/>
      <c r="AF152" s="147"/>
      <c r="AG152" s="147" t="s">
        <v>198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t="22.5" outlineLevel="2" x14ac:dyDescent="0.2">
      <c r="A153" s="154"/>
      <c r="B153" s="155"/>
      <c r="C153" s="259" t="s">
        <v>320</v>
      </c>
      <c r="D153" s="260"/>
      <c r="E153" s="260"/>
      <c r="F153" s="260"/>
      <c r="G153" s="260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200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73" t="str">
        <f>C153</f>
        <v>sypaninou z vhodných hornin tř. 1 - 4 nebo materiálem připraveným podél výkopu ve vzdálenosti do 3 m od jeho kraje, pro jakoukoliv hloubku výkopu a jakoukoliv míru zhutnění,</v>
      </c>
      <c r="BB153" s="147"/>
      <c r="BC153" s="147"/>
      <c r="BD153" s="147"/>
      <c r="BE153" s="147"/>
      <c r="BF153" s="147"/>
      <c r="BG153" s="147"/>
      <c r="BH153" s="147"/>
    </row>
    <row r="154" spans="1:60" outlineLevel="2" x14ac:dyDescent="0.2">
      <c r="A154" s="154"/>
      <c r="B154" s="155"/>
      <c r="C154" s="181" t="s">
        <v>321</v>
      </c>
      <c r="D154" s="179"/>
      <c r="E154" s="180">
        <v>340.08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213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1" t="s">
        <v>322</v>
      </c>
      <c r="D155" s="179"/>
      <c r="E155" s="180">
        <v>-64.173749999999998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213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1" t="s">
        <v>323</v>
      </c>
      <c r="D156" s="179"/>
      <c r="E156" s="180">
        <v>0.66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213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1" t="s">
        <v>324</v>
      </c>
      <c r="D157" s="179"/>
      <c r="E157" s="180">
        <v>19.47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213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1" t="s">
        <v>325</v>
      </c>
      <c r="D158" s="179"/>
      <c r="E158" s="180">
        <v>16.928999999999998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213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1" t="s">
        <v>326</v>
      </c>
      <c r="D159" s="179"/>
      <c r="E159" s="180">
        <v>4.84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213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1" t="s">
        <v>327</v>
      </c>
      <c r="D160" s="179"/>
      <c r="E160" s="180">
        <v>0.34649999999999997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213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181" t="s">
        <v>328</v>
      </c>
      <c r="D161" s="179"/>
      <c r="E161" s="180">
        <v>5.0864000000000003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213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246"/>
      <c r="D162" s="247"/>
      <c r="E162" s="247"/>
      <c r="F162" s="247"/>
      <c r="G162" s="24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129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66">
        <v>26</v>
      </c>
      <c r="B163" s="167" t="s">
        <v>329</v>
      </c>
      <c r="C163" s="175" t="s">
        <v>330</v>
      </c>
      <c r="D163" s="168" t="s">
        <v>267</v>
      </c>
      <c r="E163" s="169">
        <v>99.2</v>
      </c>
      <c r="F163" s="170"/>
      <c r="G163" s="171">
        <f>ROUND(E163*F163,2)</f>
        <v>0</v>
      </c>
      <c r="H163" s="170"/>
      <c r="I163" s="171">
        <f>ROUND(E163*H163,2)</f>
        <v>0</v>
      </c>
      <c r="J163" s="170"/>
      <c r="K163" s="171">
        <f>ROUND(E163*J163,2)</f>
        <v>0</v>
      </c>
      <c r="L163" s="171">
        <v>21</v>
      </c>
      <c r="M163" s="171">
        <f>G163*(1+L163/100)</f>
        <v>0</v>
      </c>
      <c r="N163" s="169">
        <v>0</v>
      </c>
      <c r="O163" s="169">
        <f>ROUND(E163*N163,2)</f>
        <v>0</v>
      </c>
      <c r="P163" s="169">
        <v>0</v>
      </c>
      <c r="Q163" s="169">
        <f>ROUND(E163*P163,2)</f>
        <v>0</v>
      </c>
      <c r="R163" s="171" t="s">
        <v>331</v>
      </c>
      <c r="S163" s="171" t="s">
        <v>122</v>
      </c>
      <c r="T163" s="172" t="s">
        <v>122</v>
      </c>
      <c r="U163" s="157">
        <v>0.06</v>
      </c>
      <c r="V163" s="157">
        <f>ROUND(E163*U163,2)</f>
        <v>5.95</v>
      </c>
      <c r="W163" s="157"/>
      <c r="X163" s="157" t="s">
        <v>197</v>
      </c>
      <c r="Y163" s="157" t="s">
        <v>125</v>
      </c>
      <c r="Z163" s="147"/>
      <c r="AA163" s="147"/>
      <c r="AB163" s="147"/>
      <c r="AC163" s="147"/>
      <c r="AD163" s="147"/>
      <c r="AE163" s="147"/>
      <c r="AF163" s="147"/>
      <c r="AG163" s="147" t="s">
        <v>198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259" t="s">
        <v>332</v>
      </c>
      <c r="D164" s="260"/>
      <c r="E164" s="260"/>
      <c r="F164" s="260"/>
      <c r="G164" s="260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200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2" x14ac:dyDescent="0.2">
      <c r="A165" s="154"/>
      <c r="B165" s="155"/>
      <c r="C165" s="181" t="s">
        <v>333</v>
      </c>
      <c r="D165" s="179"/>
      <c r="E165" s="180">
        <v>99.2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213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246"/>
      <c r="D166" s="247"/>
      <c r="E166" s="247"/>
      <c r="F166" s="247"/>
      <c r="G166" s="24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129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ht="22.5" outlineLevel="1" x14ac:dyDescent="0.2">
      <c r="A167" s="166">
        <v>27</v>
      </c>
      <c r="B167" s="167" t="s">
        <v>334</v>
      </c>
      <c r="C167" s="175" t="s">
        <v>335</v>
      </c>
      <c r="D167" s="168" t="s">
        <v>267</v>
      </c>
      <c r="E167" s="169">
        <v>99.2</v>
      </c>
      <c r="F167" s="170"/>
      <c r="G167" s="171">
        <f>ROUND(E167*F167,2)</f>
        <v>0</v>
      </c>
      <c r="H167" s="170"/>
      <c r="I167" s="171">
        <f>ROUND(E167*H167,2)</f>
        <v>0</v>
      </c>
      <c r="J167" s="170"/>
      <c r="K167" s="171">
        <f>ROUND(E167*J167,2)</f>
        <v>0</v>
      </c>
      <c r="L167" s="171">
        <v>21</v>
      </c>
      <c r="M167" s="171">
        <f>G167*(1+L167/100)</f>
        <v>0</v>
      </c>
      <c r="N167" s="169">
        <v>0</v>
      </c>
      <c r="O167" s="169">
        <f>ROUND(E167*N167,2)</f>
        <v>0</v>
      </c>
      <c r="P167" s="169">
        <v>0</v>
      </c>
      <c r="Q167" s="169">
        <f>ROUND(E167*P167,2)</f>
        <v>0</v>
      </c>
      <c r="R167" s="171" t="s">
        <v>196</v>
      </c>
      <c r="S167" s="171" t="s">
        <v>122</v>
      </c>
      <c r="T167" s="172" t="s">
        <v>122</v>
      </c>
      <c r="U167" s="157">
        <v>0.254</v>
      </c>
      <c r="V167" s="157">
        <f>ROUND(E167*U167,2)</f>
        <v>25.2</v>
      </c>
      <c r="W167" s="157"/>
      <c r="X167" s="157" t="s">
        <v>197</v>
      </c>
      <c r="Y167" s="157" t="s">
        <v>125</v>
      </c>
      <c r="Z167" s="147"/>
      <c r="AA167" s="147"/>
      <c r="AB167" s="147"/>
      <c r="AC167" s="147"/>
      <c r="AD167" s="147"/>
      <c r="AE167" s="147"/>
      <c r="AF167" s="147"/>
      <c r="AG167" s="147" t="s">
        <v>198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t="22.5" outlineLevel="2" x14ac:dyDescent="0.2">
      <c r="A168" s="154"/>
      <c r="B168" s="155"/>
      <c r="C168" s="259" t="s">
        <v>336</v>
      </c>
      <c r="D168" s="260"/>
      <c r="E168" s="260"/>
      <c r="F168" s="260"/>
      <c r="G168" s="260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200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73" t="str">
        <f>C168</f>
        <v>s případným nutným přemístěním hromad nebo dočasných skládek na místo potřeby ze vzdálenosti do 30 m, v rovině nebo ve svahu do 1 : 5,</v>
      </c>
      <c r="BB168" s="147"/>
      <c r="BC168" s="147"/>
      <c r="BD168" s="147"/>
      <c r="BE168" s="147"/>
      <c r="BF168" s="147"/>
      <c r="BG168" s="147"/>
      <c r="BH168" s="147"/>
    </row>
    <row r="169" spans="1:60" outlineLevel="2" x14ac:dyDescent="0.2">
      <c r="A169" s="154"/>
      <c r="B169" s="155"/>
      <c r="C169" s="246"/>
      <c r="D169" s="247"/>
      <c r="E169" s="247"/>
      <c r="F169" s="247"/>
      <c r="G169" s="24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129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66">
        <v>28</v>
      </c>
      <c r="B170" s="167" t="s">
        <v>337</v>
      </c>
      <c r="C170" s="175" t="s">
        <v>338</v>
      </c>
      <c r="D170" s="168" t="s">
        <v>222</v>
      </c>
      <c r="E170" s="169">
        <v>356.80739999999997</v>
      </c>
      <c r="F170" s="170"/>
      <c r="G170" s="171">
        <f>ROUND(E170*F170,2)</f>
        <v>0</v>
      </c>
      <c r="H170" s="170"/>
      <c r="I170" s="171">
        <f>ROUND(E170*H170,2)</f>
        <v>0</v>
      </c>
      <c r="J170" s="170"/>
      <c r="K170" s="171">
        <f>ROUND(E170*J170,2)</f>
        <v>0</v>
      </c>
      <c r="L170" s="171">
        <v>21</v>
      </c>
      <c r="M170" s="171">
        <f>G170*(1+L170/100)</f>
        <v>0</v>
      </c>
      <c r="N170" s="169">
        <v>0</v>
      </c>
      <c r="O170" s="169">
        <f>ROUND(E170*N170,2)</f>
        <v>0</v>
      </c>
      <c r="P170" s="169">
        <v>0</v>
      </c>
      <c r="Q170" s="169">
        <f>ROUND(E170*P170,2)</f>
        <v>0</v>
      </c>
      <c r="R170" s="171"/>
      <c r="S170" s="171" t="s">
        <v>169</v>
      </c>
      <c r="T170" s="172" t="s">
        <v>123</v>
      </c>
      <c r="U170" s="157">
        <v>0.20200000000000001</v>
      </c>
      <c r="V170" s="157">
        <f>ROUND(E170*U170,2)</f>
        <v>72.08</v>
      </c>
      <c r="W170" s="157"/>
      <c r="X170" s="157" t="s">
        <v>197</v>
      </c>
      <c r="Y170" s="157" t="s">
        <v>125</v>
      </c>
      <c r="Z170" s="147"/>
      <c r="AA170" s="147"/>
      <c r="AB170" s="147"/>
      <c r="AC170" s="147"/>
      <c r="AD170" s="147"/>
      <c r="AE170" s="147"/>
      <c r="AF170" s="147"/>
      <c r="AG170" s="147" t="s">
        <v>198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244" t="s">
        <v>313</v>
      </c>
      <c r="D171" s="245"/>
      <c r="E171" s="245"/>
      <c r="F171" s="245"/>
      <c r="G171" s="245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127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250" t="s">
        <v>339</v>
      </c>
      <c r="D172" s="251"/>
      <c r="E172" s="251"/>
      <c r="F172" s="251"/>
      <c r="G172" s="251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127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181" t="s">
        <v>241</v>
      </c>
      <c r="D173" s="179"/>
      <c r="E173" s="180"/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213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1" t="s">
        <v>340</v>
      </c>
      <c r="D174" s="179"/>
      <c r="E174" s="180">
        <v>128.78319999999999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213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181" t="s">
        <v>341</v>
      </c>
      <c r="D175" s="179"/>
      <c r="E175" s="180">
        <v>32.130000000000003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213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181" t="s">
        <v>342</v>
      </c>
      <c r="D176" s="179"/>
      <c r="E176" s="180">
        <v>37.558399999999999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213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181" t="s">
        <v>343</v>
      </c>
      <c r="D177" s="179"/>
      <c r="E177" s="180">
        <v>6.2919999999999998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213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1" t="s">
        <v>344</v>
      </c>
      <c r="D178" s="179"/>
      <c r="E178" s="180">
        <v>4.2240000000000002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213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1" t="s">
        <v>247</v>
      </c>
      <c r="D179" s="179"/>
      <c r="E179" s="180"/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213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1" t="s">
        <v>345</v>
      </c>
      <c r="D180" s="179"/>
      <c r="E180" s="180">
        <v>111.2358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213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181" t="s">
        <v>346</v>
      </c>
      <c r="D181" s="179"/>
      <c r="E181" s="180">
        <v>5.19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213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181" t="s">
        <v>347</v>
      </c>
      <c r="D182" s="179"/>
      <c r="E182" s="180">
        <v>26.351600000000001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213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1" t="s">
        <v>348</v>
      </c>
      <c r="D183" s="179"/>
      <c r="E183" s="180">
        <v>3.5640000000000001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213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1" t="s">
        <v>349</v>
      </c>
      <c r="D184" s="179"/>
      <c r="E184" s="180">
        <v>1.4783999999999999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213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2" x14ac:dyDescent="0.2">
      <c r="A185" s="154"/>
      <c r="B185" s="155"/>
      <c r="C185" s="246"/>
      <c r="D185" s="247"/>
      <c r="E185" s="247"/>
      <c r="F185" s="247"/>
      <c r="G185" s="24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129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66">
        <v>29</v>
      </c>
      <c r="B186" s="167" t="s">
        <v>350</v>
      </c>
      <c r="C186" s="175" t="s">
        <v>351</v>
      </c>
      <c r="D186" s="168" t="s">
        <v>222</v>
      </c>
      <c r="E186" s="169">
        <v>868.57899999999995</v>
      </c>
      <c r="F186" s="170"/>
      <c r="G186" s="171">
        <f>ROUND(E186*F186,2)</f>
        <v>0</v>
      </c>
      <c r="H186" s="170"/>
      <c r="I186" s="171">
        <f>ROUND(E186*H186,2)</f>
        <v>0</v>
      </c>
      <c r="J186" s="170"/>
      <c r="K186" s="171">
        <f>ROUND(E186*J186,2)</f>
        <v>0</v>
      </c>
      <c r="L186" s="171">
        <v>21</v>
      </c>
      <c r="M186" s="171">
        <f>G186*(1+L186/100)</f>
        <v>0</v>
      </c>
      <c r="N186" s="169">
        <v>0</v>
      </c>
      <c r="O186" s="169">
        <f>ROUND(E186*N186,2)</f>
        <v>0</v>
      </c>
      <c r="P186" s="169">
        <v>0</v>
      </c>
      <c r="Q186" s="169">
        <f>ROUND(E186*P186,2)</f>
        <v>0</v>
      </c>
      <c r="R186" s="171"/>
      <c r="S186" s="171" t="s">
        <v>169</v>
      </c>
      <c r="T186" s="172" t="s">
        <v>123</v>
      </c>
      <c r="U186" s="157">
        <v>0</v>
      </c>
      <c r="V186" s="157">
        <f>ROUND(E186*U186,2)</f>
        <v>0</v>
      </c>
      <c r="W186" s="157"/>
      <c r="X186" s="157" t="s">
        <v>197</v>
      </c>
      <c r="Y186" s="157" t="s">
        <v>125</v>
      </c>
      <c r="Z186" s="147"/>
      <c r="AA186" s="147"/>
      <c r="AB186" s="147"/>
      <c r="AC186" s="147"/>
      <c r="AD186" s="147"/>
      <c r="AE186" s="147"/>
      <c r="AF186" s="147"/>
      <c r="AG186" s="147" t="s">
        <v>198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248"/>
      <c r="D187" s="249"/>
      <c r="E187" s="249"/>
      <c r="F187" s="249"/>
      <c r="G187" s="249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129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66">
        <v>30</v>
      </c>
      <c r="B188" s="167" t="s">
        <v>352</v>
      </c>
      <c r="C188" s="175" t="s">
        <v>353</v>
      </c>
      <c r="D188" s="168" t="s">
        <v>354</v>
      </c>
      <c r="E188" s="169">
        <v>35</v>
      </c>
      <c r="F188" s="170"/>
      <c r="G188" s="171">
        <f>ROUND(E188*F188,2)</f>
        <v>0</v>
      </c>
      <c r="H188" s="170"/>
      <c r="I188" s="171">
        <f>ROUND(E188*H188,2)</f>
        <v>0</v>
      </c>
      <c r="J188" s="170"/>
      <c r="K188" s="171">
        <f>ROUND(E188*J188,2)</f>
        <v>0</v>
      </c>
      <c r="L188" s="171">
        <v>21</v>
      </c>
      <c r="M188" s="171">
        <f>G188*(1+L188/100)</f>
        <v>0</v>
      </c>
      <c r="N188" s="169">
        <v>0</v>
      </c>
      <c r="O188" s="169">
        <f>ROUND(E188*N188,2)</f>
        <v>0</v>
      </c>
      <c r="P188" s="169">
        <v>0</v>
      </c>
      <c r="Q188" s="169">
        <f>ROUND(E188*P188,2)</f>
        <v>0</v>
      </c>
      <c r="R188" s="171"/>
      <c r="S188" s="171" t="s">
        <v>169</v>
      </c>
      <c r="T188" s="172" t="s">
        <v>123</v>
      </c>
      <c r="U188" s="157">
        <v>0</v>
      </c>
      <c r="V188" s="157">
        <f>ROUND(E188*U188,2)</f>
        <v>0</v>
      </c>
      <c r="W188" s="157"/>
      <c r="X188" s="157" t="s">
        <v>197</v>
      </c>
      <c r="Y188" s="157" t="s">
        <v>125</v>
      </c>
      <c r="Z188" s="147"/>
      <c r="AA188" s="147"/>
      <c r="AB188" s="147"/>
      <c r="AC188" s="147"/>
      <c r="AD188" s="147"/>
      <c r="AE188" s="147"/>
      <c r="AF188" s="147"/>
      <c r="AG188" s="147" t="s">
        <v>198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 x14ac:dyDescent="0.2">
      <c r="A189" s="154"/>
      <c r="B189" s="155"/>
      <c r="C189" s="181" t="s">
        <v>355</v>
      </c>
      <c r="D189" s="179"/>
      <c r="E189" s="180">
        <v>20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213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181" t="s">
        <v>356</v>
      </c>
      <c r="D190" s="179"/>
      <c r="E190" s="180">
        <v>15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213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246"/>
      <c r="D191" s="247"/>
      <c r="E191" s="247"/>
      <c r="F191" s="247"/>
      <c r="G191" s="24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129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1" x14ac:dyDescent="0.2">
      <c r="A192" s="166">
        <v>31</v>
      </c>
      <c r="B192" s="167" t="s">
        <v>357</v>
      </c>
      <c r="C192" s="175" t="s">
        <v>358</v>
      </c>
      <c r="D192" s="168" t="s">
        <v>359</v>
      </c>
      <c r="E192" s="169">
        <v>3.968</v>
      </c>
      <c r="F192" s="170"/>
      <c r="G192" s="171">
        <f>ROUND(E192*F192,2)</f>
        <v>0</v>
      </c>
      <c r="H192" s="170"/>
      <c r="I192" s="171">
        <f>ROUND(E192*H192,2)</f>
        <v>0</v>
      </c>
      <c r="J192" s="170"/>
      <c r="K192" s="171">
        <f>ROUND(E192*J192,2)</f>
        <v>0</v>
      </c>
      <c r="L192" s="171">
        <v>21</v>
      </c>
      <c r="M192" s="171">
        <f>G192*(1+L192/100)</f>
        <v>0</v>
      </c>
      <c r="N192" s="169">
        <v>1E-3</v>
      </c>
      <c r="O192" s="169">
        <f>ROUND(E192*N192,2)</f>
        <v>0</v>
      </c>
      <c r="P192" s="169">
        <v>0</v>
      </c>
      <c r="Q192" s="169">
        <f>ROUND(E192*P192,2)</f>
        <v>0</v>
      </c>
      <c r="R192" s="171" t="s">
        <v>360</v>
      </c>
      <c r="S192" s="171" t="s">
        <v>122</v>
      </c>
      <c r="T192" s="172" t="s">
        <v>122</v>
      </c>
      <c r="U192" s="157">
        <v>0</v>
      </c>
      <c r="V192" s="157">
        <f>ROUND(E192*U192,2)</f>
        <v>0</v>
      </c>
      <c r="W192" s="157"/>
      <c r="X192" s="157" t="s">
        <v>361</v>
      </c>
      <c r="Y192" s="157" t="s">
        <v>125</v>
      </c>
      <c r="Z192" s="147"/>
      <c r="AA192" s="147"/>
      <c r="AB192" s="147"/>
      <c r="AC192" s="147"/>
      <c r="AD192" s="147"/>
      <c r="AE192" s="147"/>
      <c r="AF192" s="147"/>
      <c r="AG192" s="147" t="s">
        <v>362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2" x14ac:dyDescent="0.2">
      <c r="A193" s="154"/>
      <c r="B193" s="155"/>
      <c r="C193" s="181" t="s">
        <v>363</v>
      </c>
      <c r="D193" s="179"/>
      <c r="E193" s="180">
        <v>3.968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213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246"/>
      <c r="D194" s="247"/>
      <c r="E194" s="247"/>
      <c r="F194" s="247"/>
      <c r="G194" s="24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129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66">
        <v>32</v>
      </c>
      <c r="B195" s="167" t="s">
        <v>364</v>
      </c>
      <c r="C195" s="175" t="s">
        <v>365</v>
      </c>
      <c r="D195" s="168" t="s">
        <v>366</v>
      </c>
      <c r="E195" s="169">
        <v>35</v>
      </c>
      <c r="F195" s="170"/>
      <c r="G195" s="171">
        <f>ROUND(E195*F195,2)</f>
        <v>0</v>
      </c>
      <c r="H195" s="170"/>
      <c r="I195" s="171">
        <f>ROUND(E195*H195,2)</f>
        <v>0</v>
      </c>
      <c r="J195" s="170"/>
      <c r="K195" s="171">
        <f>ROUND(E195*J195,2)</f>
        <v>0</v>
      </c>
      <c r="L195" s="171">
        <v>21</v>
      </c>
      <c r="M195" s="171">
        <f>G195*(1+L195/100)</f>
        <v>0</v>
      </c>
      <c r="N195" s="169">
        <v>0.02</v>
      </c>
      <c r="O195" s="169">
        <f>ROUND(E195*N195,2)</f>
        <v>0.7</v>
      </c>
      <c r="P195" s="169">
        <v>0</v>
      </c>
      <c r="Q195" s="169">
        <f>ROUND(E195*P195,2)</f>
        <v>0</v>
      </c>
      <c r="R195" s="171"/>
      <c r="S195" s="171" t="s">
        <v>169</v>
      </c>
      <c r="T195" s="172" t="s">
        <v>123</v>
      </c>
      <c r="U195" s="157">
        <v>0</v>
      </c>
      <c r="V195" s="157">
        <f>ROUND(E195*U195,2)</f>
        <v>0</v>
      </c>
      <c r="W195" s="157"/>
      <c r="X195" s="157" t="s">
        <v>361</v>
      </c>
      <c r="Y195" s="157" t="s">
        <v>125</v>
      </c>
      <c r="Z195" s="147"/>
      <c r="AA195" s="147"/>
      <c r="AB195" s="147"/>
      <c r="AC195" s="147"/>
      <c r="AD195" s="147"/>
      <c r="AE195" s="147"/>
      <c r="AF195" s="147"/>
      <c r="AG195" s="147" t="s">
        <v>362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 x14ac:dyDescent="0.2">
      <c r="A196" s="154"/>
      <c r="B196" s="155"/>
      <c r="C196" s="248"/>
      <c r="D196" s="249"/>
      <c r="E196" s="249"/>
      <c r="F196" s="249"/>
      <c r="G196" s="249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129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66">
        <v>33</v>
      </c>
      <c r="B197" s="167" t="s">
        <v>367</v>
      </c>
      <c r="C197" s="175" t="s">
        <v>368</v>
      </c>
      <c r="D197" s="168" t="s">
        <v>366</v>
      </c>
      <c r="E197" s="169">
        <v>70</v>
      </c>
      <c r="F197" s="170"/>
      <c r="G197" s="171">
        <f>ROUND(E197*F197,2)</f>
        <v>0</v>
      </c>
      <c r="H197" s="170"/>
      <c r="I197" s="171">
        <f>ROUND(E197*H197,2)</f>
        <v>0</v>
      </c>
      <c r="J197" s="170"/>
      <c r="K197" s="171">
        <f>ROUND(E197*J197,2)</f>
        <v>0</v>
      </c>
      <c r="L197" s="171">
        <v>21</v>
      </c>
      <c r="M197" s="171">
        <f>G197*(1+L197/100)</f>
        <v>0</v>
      </c>
      <c r="N197" s="169">
        <v>5.0000000000000001E-3</v>
      </c>
      <c r="O197" s="169">
        <f>ROUND(E197*N197,2)</f>
        <v>0.35</v>
      </c>
      <c r="P197" s="169">
        <v>0</v>
      </c>
      <c r="Q197" s="169">
        <f>ROUND(E197*P197,2)</f>
        <v>0</v>
      </c>
      <c r="R197" s="171"/>
      <c r="S197" s="171" t="s">
        <v>169</v>
      </c>
      <c r="T197" s="172" t="s">
        <v>123</v>
      </c>
      <c r="U197" s="157">
        <v>0</v>
      </c>
      <c r="V197" s="157">
        <f>ROUND(E197*U197,2)</f>
        <v>0</v>
      </c>
      <c r="W197" s="157"/>
      <c r="X197" s="157" t="s">
        <v>361</v>
      </c>
      <c r="Y197" s="157" t="s">
        <v>125</v>
      </c>
      <c r="Z197" s="147"/>
      <c r="AA197" s="147"/>
      <c r="AB197" s="147"/>
      <c r="AC197" s="147"/>
      <c r="AD197" s="147"/>
      <c r="AE197" s="147"/>
      <c r="AF197" s="147"/>
      <c r="AG197" s="147" t="s">
        <v>362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2" x14ac:dyDescent="0.2">
      <c r="A198" s="154"/>
      <c r="B198" s="155"/>
      <c r="C198" s="248"/>
      <c r="D198" s="249"/>
      <c r="E198" s="249"/>
      <c r="F198" s="249"/>
      <c r="G198" s="249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129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66">
        <v>34</v>
      </c>
      <c r="B199" s="167" t="s">
        <v>369</v>
      </c>
      <c r="C199" s="175" t="s">
        <v>370</v>
      </c>
      <c r="D199" s="168" t="s">
        <v>371</v>
      </c>
      <c r="E199" s="169">
        <v>581.82839999999999</v>
      </c>
      <c r="F199" s="170"/>
      <c r="G199" s="171">
        <f>ROUND(E199*F199,2)</f>
        <v>0</v>
      </c>
      <c r="H199" s="170"/>
      <c r="I199" s="171">
        <f>ROUND(E199*H199,2)</f>
        <v>0</v>
      </c>
      <c r="J199" s="170"/>
      <c r="K199" s="171">
        <f>ROUND(E199*J199,2)</f>
        <v>0</v>
      </c>
      <c r="L199" s="171">
        <v>21</v>
      </c>
      <c r="M199" s="171">
        <f>G199*(1+L199/100)</f>
        <v>0</v>
      </c>
      <c r="N199" s="169">
        <v>1</v>
      </c>
      <c r="O199" s="169">
        <f>ROUND(E199*N199,2)</f>
        <v>581.83000000000004</v>
      </c>
      <c r="P199" s="169">
        <v>0</v>
      </c>
      <c r="Q199" s="169">
        <f>ROUND(E199*P199,2)</f>
        <v>0</v>
      </c>
      <c r="R199" s="171" t="s">
        <v>360</v>
      </c>
      <c r="S199" s="171" t="s">
        <v>122</v>
      </c>
      <c r="T199" s="172" t="s">
        <v>122</v>
      </c>
      <c r="U199" s="157">
        <v>0</v>
      </c>
      <c r="V199" s="157">
        <f>ROUND(E199*U199,2)</f>
        <v>0</v>
      </c>
      <c r="W199" s="157"/>
      <c r="X199" s="157" t="s">
        <v>361</v>
      </c>
      <c r="Y199" s="157" t="s">
        <v>125</v>
      </c>
      <c r="Z199" s="147"/>
      <c r="AA199" s="147"/>
      <c r="AB199" s="147"/>
      <c r="AC199" s="147"/>
      <c r="AD199" s="147"/>
      <c r="AE199" s="147"/>
      <c r="AF199" s="147"/>
      <c r="AG199" s="147" t="s">
        <v>362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2" x14ac:dyDescent="0.2">
      <c r="A200" s="154"/>
      <c r="B200" s="155"/>
      <c r="C200" s="244" t="s">
        <v>372</v>
      </c>
      <c r="D200" s="245"/>
      <c r="E200" s="245"/>
      <c r="F200" s="245"/>
      <c r="G200" s="245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127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2" x14ac:dyDescent="0.2">
      <c r="A201" s="154"/>
      <c r="B201" s="155"/>
      <c r="C201" s="181" t="s">
        <v>373</v>
      </c>
      <c r="D201" s="179"/>
      <c r="E201" s="180">
        <v>581.82839999999999</v>
      </c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213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246"/>
      <c r="D202" s="247"/>
      <c r="E202" s="247"/>
      <c r="F202" s="247"/>
      <c r="G202" s="24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129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x14ac:dyDescent="0.2">
      <c r="A203" s="159" t="s">
        <v>117</v>
      </c>
      <c r="B203" s="160" t="s">
        <v>67</v>
      </c>
      <c r="C203" s="174" t="s">
        <v>68</v>
      </c>
      <c r="D203" s="161"/>
      <c r="E203" s="162"/>
      <c r="F203" s="163"/>
      <c r="G203" s="163">
        <f>SUMIF(AG204:AG300,"&lt;&gt;NOR",G204:G300)</f>
        <v>0</v>
      </c>
      <c r="H203" s="163"/>
      <c r="I203" s="163">
        <f>SUM(I204:I300)</f>
        <v>0</v>
      </c>
      <c r="J203" s="163"/>
      <c r="K203" s="163">
        <f>SUM(K204:K300)</f>
        <v>0</v>
      </c>
      <c r="L203" s="163"/>
      <c r="M203" s="163">
        <f>SUM(M204:M300)</f>
        <v>0</v>
      </c>
      <c r="N203" s="162"/>
      <c r="O203" s="162">
        <f>SUM(O204:O300)</f>
        <v>0</v>
      </c>
      <c r="P203" s="162"/>
      <c r="Q203" s="162">
        <f>SUM(Q204:Q300)</f>
        <v>815.52</v>
      </c>
      <c r="R203" s="163"/>
      <c r="S203" s="163"/>
      <c r="T203" s="164"/>
      <c r="U203" s="158"/>
      <c r="V203" s="158">
        <f>SUM(V204:V300)</f>
        <v>466.28000000000003</v>
      </c>
      <c r="W203" s="158"/>
      <c r="X203" s="158"/>
      <c r="Y203" s="158"/>
      <c r="AG203" t="s">
        <v>118</v>
      </c>
    </row>
    <row r="204" spans="1:60" ht="22.5" outlineLevel="1" x14ac:dyDescent="0.2">
      <c r="A204" s="166">
        <v>35</v>
      </c>
      <c r="B204" s="167" t="s">
        <v>374</v>
      </c>
      <c r="C204" s="175" t="s">
        <v>375</v>
      </c>
      <c r="D204" s="168" t="s">
        <v>267</v>
      </c>
      <c r="E204" s="169">
        <v>173.99</v>
      </c>
      <c r="F204" s="170"/>
      <c r="G204" s="171">
        <f>ROUND(E204*F204,2)</f>
        <v>0</v>
      </c>
      <c r="H204" s="170"/>
      <c r="I204" s="171">
        <f>ROUND(E204*H204,2)</f>
        <v>0</v>
      </c>
      <c r="J204" s="170"/>
      <c r="K204" s="171">
        <f>ROUND(E204*J204,2)</f>
        <v>0</v>
      </c>
      <c r="L204" s="171">
        <v>21</v>
      </c>
      <c r="M204" s="171">
        <f>G204*(1+L204/100)</f>
        <v>0</v>
      </c>
      <c r="N204" s="169">
        <v>0</v>
      </c>
      <c r="O204" s="169">
        <f>ROUND(E204*N204,2)</f>
        <v>0</v>
      </c>
      <c r="P204" s="169">
        <v>0.13800000000000001</v>
      </c>
      <c r="Q204" s="169">
        <f>ROUND(E204*P204,2)</f>
        <v>24.01</v>
      </c>
      <c r="R204" s="171" t="s">
        <v>376</v>
      </c>
      <c r="S204" s="171" t="s">
        <v>122</v>
      </c>
      <c r="T204" s="172" t="s">
        <v>122</v>
      </c>
      <c r="U204" s="157">
        <v>0.16</v>
      </c>
      <c r="V204" s="157">
        <f>ROUND(E204*U204,2)</f>
        <v>27.84</v>
      </c>
      <c r="W204" s="157"/>
      <c r="X204" s="157" t="s">
        <v>197</v>
      </c>
      <c r="Y204" s="157" t="s">
        <v>125</v>
      </c>
      <c r="Z204" s="147"/>
      <c r="AA204" s="147"/>
      <c r="AB204" s="147"/>
      <c r="AC204" s="147"/>
      <c r="AD204" s="147"/>
      <c r="AE204" s="147"/>
      <c r="AF204" s="147"/>
      <c r="AG204" s="147" t="s">
        <v>198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2" x14ac:dyDescent="0.2">
      <c r="A205" s="154"/>
      <c r="B205" s="155"/>
      <c r="C205" s="259" t="s">
        <v>377</v>
      </c>
      <c r="D205" s="260"/>
      <c r="E205" s="260"/>
      <c r="F205" s="260"/>
      <c r="G205" s="260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200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2" x14ac:dyDescent="0.2">
      <c r="A206" s="154"/>
      <c r="B206" s="155"/>
      <c r="C206" s="181" t="s">
        <v>247</v>
      </c>
      <c r="D206" s="179"/>
      <c r="E206" s="180"/>
      <c r="F206" s="157"/>
      <c r="G206" s="157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213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3" x14ac:dyDescent="0.2">
      <c r="A207" s="154"/>
      <c r="B207" s="155"/>
      <c r="C207" s="181" t="s">
        <v>378</v>
      </c>
      <c r="D207" s="179"/>
      <c r="E207" s="180">
        <v>142.61000000000001</v>
      </c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213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 x14ac:dyDescent="0.2">
      <c r="A208" s="154"/>
      <c r="B208" s="155"/>
      <c r="C208" s="181" t="s">
        <v>379</v>
      </c>
      <c r="D208" s="179"/>
      <c r="E208" s="180">
        <v>3</v>
      </c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213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181" t="s">
        <v>380</v>
      </c>
      <c r="D209" s="179"/>
      <c r="E209" s="180">
        <v>23.32</v>
      </c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213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1" t="s">
        <v>381</v>
      </c>
      <c r="D210" s="179"/>
      <c r="E210" s="180">
        <v>3.3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213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1" t="s">
        <v>382</v>
      </c>
      <c r="D211" s="179"/>
      <c r="E211" s="180">
        <v>1.76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213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2" x14ac:dyDescent="0.2">
      <c r="A212" s="154"/>
      <c r="B212" s="155"/>
      <c r="C212" s="246"/>
      <c r="D212" s="247"/>
      <c r="E212" s="247"/>
      <c r="F212" s="247"/>
      <c r="G212" s="24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129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ht="22.5" outlineLevel="1" x14ac:dyDescent="0.2">
      <c r="A213" s="166">
        <v>36</v>
      </c>
      <c r="B213" s="167" t="s">
        <v>383</v>
      </c>
      <c r="C213" s="175" t="s">
        <v>384</v>
      </c>
      <c r="D213" s="168" t="s">
        <v>267</v>
      </c>
      <c r="E213" s="169">
        <v>173.9</v>
      </c>
      <c r="F213" s="170"/>
      <c r="G213" s="171">
        <f>ROUND(E213*F213,2)</f>
        <v>0</v>
      </c>
      <c r="H213" s="170"/>
      <c r="I213" s="171">
        <f>ROUND(E213*H213,2)</f>
        <v>0</v>
      </c>
      <c r="J213" s="170"/>
      <c r="K213" s="171">
        <f>ROUND(E213*J213,2)</f>
        <v>0</v>
      </c>
      <c r="L213" s="171">
        <v>21</v>
      </c>
      <c r="M213" s="171">
        <f>G213*(1+L213/100)</f>
        <v>0</v>
      </c>
      <c r="N213" s="169">
        <v>0</v>
      </c>
      <c r="O213" s="169">
        <f>ROUND(E213*N213,2)</f>
        <v>0</v>
      </c>
      <c r="P213" s="169">
        <v>0.33</v>
      </c>
      <c r="Q213" s="169">
        <f>ROUND(E213*P213,2)</f>
        <v>57.39</v>
      </c>
      <c r="R213" s="171" t="s">
        <v>376</v>
      </c>
      <c r="S213" s="171" t="s">
        <v>122</v>
      </c>
      <c r="T213" s="172" t="s">
        <v>122</v>
      </c>
      <c r="U213" s="157">
        <v>0.3135</v>
      </c>
      <c r="V213" s="157">
        <f>ROUND(E213*U213,2)</f>
        <v>54.52</v>
      </c>
      <c r="W213" s="157"/>
      <c r="X213" s="157" t="s">
        <v>197</v>
      </c>
      <c r="Y213" s="157" t="s">
        <v>125</v>
      </c>
      <c r="Z213" s="147"/>
      <c r="AA213" s="147"/>
      <c r="AB213" s="147"/>
      <c r="AC213" s="147"/>
      <c r="AD213" s="147"/>
      <c r="AE213" s="147"/>
      <c r="AF213" s="147"/>
      <c r="AG213" s="147" t="s">
        <v>198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2" x14ac:dyDescent="0.2">
      <c r="A214" s="154"/>
      <c r="B214" s="155"/>
      <c r="C214" s="248"/>
      <c r="D214" s="249"/>
      <c r="E214" s="249"/>
      <c r="F214" s="249"/>
      <c r="G214" s="249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129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ht="22.5" outlineLevel="1" x14ac:dyDescent="0.2">
      <c r="A215" s="166">
        <v>37</v>
      </c>
      <c r="B215" s="167" t="s">
        <v>385</v>
      </c>
      <c r="C215" s="175" t="s">
        <v>386</v>
      </c>
      <c r="D215" s="168" t="s">
        <v>267</v>
      </c>
      <c r="E215" s="169">
        <v>413.04</v>
      </c>
      <c r="F215" s="170"/>
      <c r="G215" s="171">
        <f>ROUND(E215*F215,2)</f>
        <v>0</v>
      </c>
      <c r="H215" s="170"/>
      <c r="I215" s="171">
        <f>ROUND(E215*H215,2)</f>
        <v>0</v>
      </c>
      <c r="J215" s="170"/>
      <c r="K215" s="171">
        <f>ROUND(E215*J215,2)</f>
        <v>0</v>
      </c>
      <c r="L215" s="171">
        <v>21</v>
      </c>
      <c r="M215" s="171">
        <f>G215*(1+L215/100)</f>
        <v>0</v>
      </c>
      <c r="N215" s="169">
        <v>0</v>
      </c>
      <c r="O215" s="169">
        <f>ROUND(E215*N215,2)</f>
        <v>0</v>
      </c>
      <c r="P215" s="169">
        <v>0.66</v>
      </c>
      <c r="Q215" s="169">
        <f>ROUND(E215*P215,2)</f>
        <v>272.61</v>
      </c>
      <c r="R215" s="171" t="s">
        <v>376</v>
      </c>
      <c r="S215" s="171" t="s">
        <v>122</v>
      </c>
      <c r="T215" s="172" t="s">
        <v>122</v>
      </c>
      <c r="U215" s="157">
        <v>0.11899999999999999</v>
      </c>
      <c r="V215" s="157">
        <f>ROUND(E215*U215,2)</f>
        <v>49.15</v>
      </c>
      <c r="W215" s="157"/>
      <c r="X215" s="157" t="s">
        <v>197</v>
      </c>
      <c r="Y215" s="157" t="s">
        <v>125</v>
      </c>
      <c r="Z215" s="147"/>
      <c r="AA215" s="147"/>
      <c r="AB215" s="147"/>
      <c r="AC215" s="147"/>
      <c r="AD215" s="147"/>
      <c r="AE215" s="147"/>
      <c r="AF215" s="147"/>
      <c r="AG215" s="147" t="s">
        <v>198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2" x14ac:dyDescent="0.2">
      <c r="A216" s="154"/>
      <c r="B216" s="155"/>
      <c r="C216" s="181" t="s">
        <v>241</v>
      </c>
      <c r="D216" s="179"/>
      <c r="E216" s="180"/>
      <c r="F216" s="157"/>
      <c r="G216" s="157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213</v>
      </c>
      <c r="AH216" s="147">
        <v>0</v>
      </c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181" t="s">
        <v>387</v>
      </c>
      <c r="D217" s="179"/>
      <c r="E217" s="180">
        <v>307.44</v>
      </c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213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181" t="s">
        <v>388</v>
      </c>
      <c r="D218" s="179"/>
      <c r="E218" s="180">
        <v>21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213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1" t="s">
        <v>389</v>
      </c>
      <c r="D219" s="179"/>
      <c r="E219" s="180">
        <v>58.2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213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181" t="s">
        <v>390</v>
      </c>
      <c r="D220" s="179"/>
      <c r="E220" s="180">
        <v>17.399999999999999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213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181" t="s">
        <v>391</v>
      </c>
      <c r="D221" s="179"/>
      <c r="E221" s="180">
        <v>9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213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2" x14ac:dyDescent="0.2">
      <c r="A222" s="154"/>
      <c r="B222" s="155"/>
      <c r="C222" s="246"/>
      <c r="D222" s="247"/>
      <c r="E222" s="247"/>
      <c r="F222" s="247"/>
      <c r="G222" s="24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129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ht="22.5" outlineLevel="1" x14ac:dyDescent="0.2">
      <c r="A223" s="166">
        <v>38</v>
      </c>
      <c r="B223" s="167" t="s">
        <v>392</v>
      </c>
      <c r="C223" s="175" t="s">
        <v>393</v>
      </c>
      <c r="D223" s="168" t="s">
        <v>267</v>
      </c>
      <c r="E223" s="169">
        <v>553.62</v>
      </c>
      <c r="F223" s="170"/>
      <c r="G223" s="171">
        <f>ROUND(E223*F223,2)</f>
        <v>0</v>
      </c>
      <c r="H223" s="170"/>
      <c r="I223" s="171">
        <f>ROUND(E223*H223,2)</f>
        <v>0</v>
      </c>
      <c r="J223" s="170"/>
      <c r="K223" s="171">
        <f>ROUND(E223*J223,2)</f>
        <v>0</v>
      </c>
      <c r="L223" s="171">
        <v>21</v>
      </c>
      <c r="M223" s="171">
        <f>G223*(1+L223/100)</f>
        <v>0</v>
      </c>
      <c r="N223" s="169">
        <v>0</v>
      </c>
      <c r="O223" s="169">
        <f>ROUND(E223*N223,2)</f>
        <v>0</v>
      </c>
      <c r="P223" s="169">
        <v>0.154</v>
      </c>
      <c r="Q223" s="169">
        <f>ROUND(E223*P223,2)</f>
        <v>85.26</v>
      </c>
      <c r="R223" s="171" t="s">
        <v>376</v>
      </c>
      <c r="S223" s="171" t="s">
        <v>122</v>
      </c>
      <c r="T223" s="172" t="s">
        <v>122</v>
      </c>
      <c r="U223" s="157">
        <v>5.3800000000000001E-2</v>
      </c>
      <c r="V223" s="157">
        <f>ROUND(E223*U223,2)</f>
        <v>29.78</v>
      </c>
      <c r="W223" s="157"/>
      <c r="X223" s="157" t="s">
        <v>197</v>
      </c>
      <c r="Y223" s="157" t="s">
        <v>125</v>
      </c>
      <c r="Z223" s="147"/>
      <c r="AA223" s="147"/>
      <c r="AB223" s="147"/>
      <c r="AC223" s="147"/>
      <c r="AD223" s="147"/>
      <c r="AE223" s="147"/>
      <c r="AF223" s="147"/>
      <c r="AG223" s="147" t="s">
        <v>198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181" t="s">
        <v>394</v>
      </c>
      <c r="D224" s="179"/>
      <c r="E224" s="180"/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213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181" t="s">
        <v>395</v>
      </c>
      <c r="D225" s="179"/>
      <c r="E225" s="180">
        <v>289.8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213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1" t="s">
        <v>396</v>
      </c>
      <c r="D226" s="179"/>
      <c r="E226" s="180">
        <v>46.2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213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181" t="s">
        <v>397</v>
      </c>
      <c r="D227" s="179"/>
      <c r="E227" s="180">
        <v>81.48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213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181" t="s">
        <v>398</v>
      </c>
      <c r="D228" s="179"/>
      <c r="E228" s="180">
        <v>24.36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213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1" t="s">
        <v>399</v>
      </c>
      <c r="D229" s="179"/>
      <c r="E229" s="180">
        <v>12.6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213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 x14ac:dyDescent="0.2">
      <c r="A230" s="154"/>
      <c r="B230" s="155"/>
      <c r="C230" s="181" t="s">
        <v>394</v>
      </c>
      <c r="D230" s="179"/>
      <c r="E230" s="180"/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213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181" t="s">
        <v>400</v>
      </c>
      <c r="D231" s="179"/>
      <c r="E231" s="180">
        <v>94.08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213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1" t="s">
        <v>401</v>
      </c>
      <c r="D232" s="179"/>
      <c r="E232" s="180">
        <v>5.0999999999999996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213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2" x14ac:dyDescent="0.2">
      <c r="A233" s="154"/>
      <c r="B233" s="155"/>
      <c r="C233" s="246"/>
      <c r="D233" s="247"/>
      <c r="E233" s="247"/>
      <c r="F233" s="247"/>
      <c r="G233" s="24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129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ht="22.5" outlineLevel="1" x14ac:dyDescent="0.2">
      <c r="A234" s="166">
        <v>39</v>
      </c>
      <c r="B234" s="167" t="s">
        <v>402</v>
      </c>
      <c r="C234" s="175" t="s">
        <v>403</v>
      </c>
      <c r="D234" s="168" t="s">
        <v>267</v>
      </c>
      <c r="E234" s="169">
        <v>1072.5999999999999</v>
      </c>
      <c r="F234" s="170"/>
      <c r="G234" s="171">
        <f>ROUND(E234*F234,2)</f>
        <v>0</v>
      </c>
      <c r="H234" s="170"/>
      <c r="I234" s="171">
        <f>ROUND(E234*H234,2)</f>
        <v>0</v>
      </c>
      <c r="J234" s="170"/>
      <c r="K234" s="171">
        <f>ROUND(E234*J234,2)</f>
        <v>0</v>
      </c>
      <c r="L234" s="171">
        <v>21</v>
      </c>
      <c r="M234" s="171">
        <f>G234*(1+L234/100)</f>
        <v>0</v>
      </c>
      <c r="N234" s="169">
        <v>0</v>
      </c>
      <c r="O234" s="169">
        <f>ROUND(E234*N234,2)</f>
        <v>0</v>
      </c>
      <c r="P234" s="169">
        <v>8.7999999999999995E-2</v>
      </c>
      <c r="Q234" s="169">
        <f>ROUND(E234*P234,2)</f>
        <v>94.39</v>
      </c>
      <c r="R234" s="171" t="s">
        <v>376</v>
      </c>
      <c r="S234" s="171" t="s">
        <v>122</v>
      </c>
      <c r="T234" s="172" t="s">
        <v>122</v>
      </c>
      <c r="U234" s="157">
        <v>7.1999999999999995E-2</v>
      </c>
      <c r="V234" s="157">
        <f>ROUND(E234*U234,2)</f>
        <v>77.23</v>
      </c>
      <c r="W234" s="157"/>
      <c r="X234" s="157" t="s">
        <v>197</v>
      </c>
      <c r="Y234" s="157" t="s">
        <v>125</v>
      </c>
      <c r="Z234" s="147"/>
      <c r="AA234" s="147"/>
      <c r="AB234" s="147"/>
      <c r="AC234" s="147"/>
      <c r="AD234" s="147"/>
      <c r="AE234" s="147"/>
      <c r="AF234" s="147"/>
      <c r="AG234" s="147" t="s">
        <v>198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ht="22.5" outlineLevel="2" x14ac:dyDescent="0.2">
      <c r="A235" s="154"/>
      <c r="B235" s="155"/>
      <c r="C235" s="259" t="s">
        <v>404</v>
      </c>
      <c r="D235" s="260"/>
      <c r="E235" s="260"/>
      <c r="F235" s="260"/>
      <c r="G235" s="260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200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73" t="str">
        <f>C235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35" s="147"/>
      <c r="BC235" s="147"/>
      <c r="BD235" s="147"/>
      <c r="BE235" s="147"/>
      <c r="BF235" s="147"/>
      <c r="BG235" s="147"/>
      <c r="BH235" s="147"/>
    </row>
    <row r="236" spans="1:60" outlineLevel="2" x14ac:dyDescent="0.2">
      <c r="A236" s="154"/>
      <c r="B236" s="155"/>
      <c r="C236" s="181" t="s">
        <v>405</v>
      </c>
      <c r="D236" s="179"/>
      <c r="E236" s="180">
        <v>1072.5999999999999</v>
      </c>
      <c r="F236" s="157"/>
      <c r="G236" s="157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213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2" x14ac:dyDescent="0.2">
      <c r="A237" s="154"/>
      <c r="B237" s="155"/>
      <c r="C237" s="246"/>
      <c r="D237" s="247"/>
      <c r="E237" s="247"/>
      <c r="F237" s="247"/>
      <c r="G237" s="24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129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ht="22.5" outlineLevel="1" x14ac:dyDescent="0.2">
      <c r="A238" s="166">
        <v>40</v>
      </c>
      <c r="B238" s="167" t="s">
        <v>406</v>
      </c>
      <c r="C238" s="175" t="s">
        <v>407</v>
      </c>
      <c r="D238" s="168" t="s">
        <v>267</v>
      </c>
      <c r="E238" s="169">
        <v>1072.5999999999999</v>
      </c>
      <c r="F238" s="170"/>
      <c r="G238" s="171">
        <f>ROUND(E238*F238,2)</f>
        <v>0</v>
      </c>
      <c r="H238" s="170"/>
      <c r="I238" s="171">
        <f>ROUND(E238*H238,2)</f>
        <v>0</v>
      </c>
      <c r="J238" s="170"/>
      <c r="K238" s="171">
        <f>ROUND(E238*J238,2)</f>
        <v>0</v>
      </c>
      <c r="L238" s="171">
        <v>21</v>
      </c>
      <c r="M238" s="171">
        <f>G238*(1+L238/100)</f>
        <v>0</v>
      </c>
      <c r="N238" s="169">
        <v>0</v>
      </c>
      <c r="O238" s="169">
        <f>ROUND(E238*N238,2)</f>
        <v>0</v>
      </c>
      <c r="P238" s="169">
        <v>0.13200000000000001</v>
      </c>
      <c r="Q238" s="169">
        <f>ROUND(E238*P238,2)</f>
        <v>141.58000000000001</v>
      </c>
      <c r="R238" s="171" t="s">
        <v>376</v>
      </c>
      <c r="S238" s="171" t="s">
        <v>122</v>
      </c>
      <c r="T238" s="172" t="s">
        <v>122</v>
      </c>
      <c r="U238" s="157">
        <v>8.0799999999999997E-2</v>
      </c>
      <c r="V238" s="157">
        <f>ROUND(E238*U238,2)</f>
        <v>86.67</v>
      </c>
      <c r="W238" s="157"/>
      <c r="X238" s="157" t="s">
        <v>197</v>
      </c>
      <c r="Y238" s="157" t="s">
        <v>125</v>
      </c>
      <c r="Z238" s="147"/>
      <c r="AA238" s="147"/>
      <c r="AB238" s="147"/>
      <c r="AC238" s="147"/>
      <c r="AD238" s="147"/>
      <c r="AE238" s="147"/>
      <c r="AF238" s="147"/>
      <c r="AG238" s="147" t="s">
        <v>198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ht="22.5" outlineLevel="2" x14ac:dyDescent="0.2">
      <c r="A239" s="154"/>
      <c r="B239" s="155"/>
      <c r="C239" s="259" t="s">
        <v>404</v>
      </c>
      <c r="D239" s="260"/>
      <c r="E239" s="260"/>
      <c r="F239" s="260"/>
      <c r="G239" s="260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200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73" t="str">
        <f>C239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39" s="147"/>
      <c r="BC239" s="147"/>
      <c r="BD239" s="147"/>
      <c r="BE239" s="147"/>
      <c r="BF239" s="147"/>
      <c r="BG239" s="147"/>
      <c r="BH239" s="147"/>
    </row>
    <row r="240" spans="1:60" outlineLevel="2" x14ac:dyDescent="0.2">
      <c r="A240" s="154"/>
      <c r="B240" s="155"/>
      <c r="C240" s="246"/>
      <c r="D240" s="247"/>
      <c r="E240" s="247"/>
      <c r="F240" s="247"/>
      <c r="G240" s="24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129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66">
        <v>41</v>
      </c>
      <c r="B241" s="167" t="s">
        <v>408</v>
      </c>
      <c r="C241" s="175" t="s">
        <v>409</v>
      </c>
      <c r="D241" s="168" t="s">
        <v>195</v>
      </c>
      <c r="E241" s="169">
        <v>89</v>
      </c>
      <c r="F241" s="170"/>
      <c r="G241" s="171">
        <f>ROUND(E241*F241,2)</f>
        <v>0</v>
      </c>
      <c r="H241" s="170"/>
      <c r="I241" s="171">
        <f>ROUND(E241*H241,2)</f>
        <v>0</v>
      </c>
      <c r="J241" s="170"/>
      <c r="K241" s="171">
        <f>ROUND(E241*J241,2)</f>
        <v>0</v>
      </c>
      <c r="L241" s="171">
        <v>21</v>
      </c>
      <c r="M241" s="171">
        <f>G241*(1+L241/100)</f>
        <v>0</v>
      </c>
      <c r="N241" s="169">
        <v>0</v>
      </c>
      <c r="O241" s="169">
        <f>ROUND(E241*N241,2)</f>
        <v>0</v>
      </c>
      <c r="P241" s="169">
        <v>0.22</v>
      </c>
      <c r="Q241" s="169">
        <f>ROUND(E241*P241,2)</f>
        <v>19.579999999999998</v>
      </c>
      <c r="R241" s="171" t="s">
        <v>376</v>
      </c>
      <c r="S241" s="171" t="s">
        <v>122</v>
      </c>
      <c r="T241" s="172" t="s">
        <v>122</v>
      </c>
      <c r="U241" s="157">
        <v>0.14299999999999999</v>
      </c>
      <c r="V241" s="157">
        <f>ROUND(E241*U241,2)</f>
        <v>12.73</v>
      </c>
      <c r="W241" s="157"/>
      <c r="X241" s="157" t="s">
        <v>197</v>
      </c>
      <c r="Y241" s="157" t="s">
        <v>125</v>
      </c>
      <c r="Z241" s="147"/>
      <c r="AA241" s="147"/>
      <c r="AB241" s="147"/>
      <c r="AC241" s="147"/>
      <c r="AD241" s="147"/>
      <c r="AE241" s="147"/>
      <c r="AF241" s="147"/>
      <c r="AG241" s="147" t="s">
        <v>198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2" x14ac:dyDescent="0.2">
      <c r="A242" s="154"/>
      <c r="B242" s="155"/>
      <c r="C242" s="259" t="s">
        <v>410</v>
      </c>
      <c r="D242" s="260"/>
      <c r="E242" s="260"/>
      <c r="F242" s="260"/>
      <c r="G242" s="260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200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73" t="str">
        <f>C242</f>
        <v>s vybouráním lože, s přemístěním hmot na skládku na vzdálenost do 3 m nebo naložením na dopravní prostředek</v>
      </c>
      <c r="BB242" s="147"/>
      <c r="BC242" s="147"/>
      <c r="BD242" s="147"/>
      <c r="BE242" s="147"/>
      <c r="BF242" s="147"/>
      <c r="BG242" s="147"/>
      <c r="BH242" s="147"/>
    </row>
    <row r="243" spans="1:60" outlineLevel="2" x14ac:dyDescent="0.2">
      <c r="A243" s="154"/>
      <c r="B243" s="155"/>
      <c r="C243" s="181" t="s">
        <v>411</v>
      </c>
      <c r="D243" s="179"/>
      <c r="E243" s="180">
        <v>89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213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2" x14ac:dyDescent="0.2">
      <c r="A244" s="154"/>
      <c r="B244" s="155"/>
      <c r="C244" s="246"/>
      <c r="D244" s="247"/>
      <c r="E244" s="247"/>
      <c r="F244" s="247"/>
      <c r="G244" s="24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129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66">
        <v>42</v>
      </c>
      <c r="B245" s="167" t="s">
        <v>412</v>
      </c>
      <c r="C245" s="175" t="s">
        <v>413</v>
      </c>
      <c r="D245" s="168" t="s">
        <v>195</v>
      </c>
      <c r="E245" s="169">
        <v>152</v>
      </c>
      <c r="F245" s="170"/>
      <c r="G245" s="171">
        <f>ROUND(E245*F245,2)</f>
        <v>0</v>
      </c>
      <c r="H245" s="170"/>
      <c r="I245" s="171">
        <f>ROUND(E245*H245,2)</f>
        <v>0</v>
      </c>
      <c r="J245" s="170"/>
      <c r="K245" s="171">
        <f>ROUND(E245*J245,2)</f>
        <v>0</v>
      </c>
      <c r="L245" s="171">
        <v>21</v>
      </c>
      <c r="M245" s="171">
        <f>G245*(1+L245/100)</f>
        <v>0</v>
      </c>
      <c r="N245" s="169">
        <v>0</v>
      </c>
      <c r="O245" s="169">
        <f>ROUND(E245*N245,2)</f>
        <v>0</v>
      </c>
      <c r="P245" s="169">
        <v>0.27</v>
      </c>
      <c r="Q245" s="169">
        <f>ROUND(E245*P245,2)</f>
        <v>41.04</v>
      </c>
      <c r="R245" s="171" t="s">
        <v>376</v>
      </c>
      <c r="S245" s="171" t="s">
        <v>122</v>
      </c>
      <c r="T245" s="172" t="s">
        <v>122</v>
      </c>
      <c r="U245" s="157">
        <v>0.123</v>
      </c>
      <c r="V245" s="157">
        <f>ROUND(E245*U245,2)</f>
        <v>18.7</v>
      </c>
      <c r="W245" s="157"/>
      <c r="X245" s="157" t="s">
        <v>197</v>
      </c>
      <c r="Y245" s="157" t="s">
        <v>125</v>
      </c>
      <c r="Z245" s="147"/>
      <c r="AA245" s="147"/>
      <c r="AB245" s="147"/>
      <c r="AC245" s="147"/>
      <c r="AD245" s="147"/>
      <c r="AE245" s="147"/>
      <c r="AF245" s="147"/>
      <c r="AG245" s="147" t="s">
        <v>198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2" x14ac:dyDescent="0.2">
      <c r="A246" s="154"/>
      <c r="B246" s="155"/>
      <c r="C246" s="259" t="s">
        <v>410</v>
      </c>
      <c r="D246" s="260"/>
      <c r="E246" s="260"/>
      <c r="F246" s="260"/>
      <c r="G246" s="260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200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73" t="str">
        <f>C246</f>
        <v>s vybouráním lože, s přemístěním hmot na skládku na vzdálenost do 3 m nebo naložením na dopravní prostředek</v>
      </c>
      <c r="BB246" s="147"/>
      <c r="BC246" s="147"/>
      <c r="BD246" s="147"/>
      <c r="BE246" s="147"/>
      <c r="BF246" s="147"/>
      <c r="BG246" s="147"/>
      <c r="BH246" s="147"/>
    </row>
    <row r="247" spans="1:60" outlineLevel="2" x14ac:dyDescent="0.2">
      <c r="A247" s="154"/>
      <c r="B247" s="155"/>
      <c r="C247" s="181" t="s">
        <v>414</v>
      </c>
      <c r="D247" s="179"/>
      <c r="E247" s="180">
        <v>152</v>
      </c>
      <c r="F247" s="157"/>
      <c r="G247" s="157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213</v>
      </c>
      <c r="AH247" s="147">
        <v>0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2" x14ac:dyDescent="0.2">
      <c r="A248" s="154"/>
      <c r="B248" s="155"/>
      <c r="C248" s="246"/>
      <c r="D248" s="247"/>
      <c r="E248" s="247"/>
      <c r="F248" s="247"/>
      <c r="G248" s="24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129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66">
        <v>43</v>
      </c>
      <c r="B249" s="167" t="s">
        <v>415</v>
      </c>
      <c r="C249" s="175" t="s">
        <v>416</v>
      </c>
      <c r="D249" s="168" t="s">
        <v>195</v>
      </c>
      <c r="E249" s="169">
        <v>109</v>
      </c>
      <c r="F249" s="170"/>
      <c r="G249" s="171">
        <f>ROUND(E249*F249,2)</f>
        <v>0</v>
      </c>
      <c r="H249" s="170"/>
      <c r="I249" s="171">
        <f>ROUND(E249*H249,2)</f>
        <v>0</v>
      </c>
      <c r="J249" s="170"/>
      <c r="K249" s="171">
        <f>ROUND(E249*J249,2)</f>
        <v>0</v>
      </c>
      <c r="L249" s="171">
        <v>21</v>
      </c>
      <c r="M249" s="171">
        <f>G249*(1+L249/100)</f>
        <v>0</v>
      </c>
      <c r="N249" s="169">
        <v>0</v>
      </c>
      <c r="O249" s="169">
        <f>ROUND(E249*N249,2)</f>
        <v>0</v>
      </c>
      <c r="P249" s="169">
        <v>0.115</v>
      </c>
      <c r="Q249" s="169">
        <f>ROUND(E249*P249,2)</f>
        <v>12.54</v>
      </c>
      <c r="R249" s="171" t="s">
        <v>376</v>
      </c>
      <c r="S249" s="171" t="s">
        <v>122</v>
      </c>
      <c r="T249" s="172" t="s">
        <v>122</v>
      </c>
      <c r="U249" s="157">
        <v>0.14000000000000001</v>
      </c>
      <c r="V249" s="157">
        <f>ROUND(E249*U249,2)</f>
        <v>15.26</v>
      </c>
      <c r="W249" s="157"/>
      <c r="X249" s="157" t="s">
        <v>197</v>
      </c>
      <c r="Y249" s="157" t="s">
        <v>125</v>
      </c>
      <c r="Z249" s="147"/>
      <c r="AA249" s="147"/>
      <c r="AB249" s="147"/>
      <c r="AC249" s="147"/>
      <c r="AD249" s="147"/>
      <c r="AE249" s="147"/>
      <c r="AF249" s="147"/>
      <c r="AG249" s="147" t="s">
        <v>198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259" t="s">
        <v>410</v>
      </c>
      <c r="D250" s="260"/>
      <c r="E250" s="260"/>
      <c r="F250" s="260"/>
      <c r="G250" s="260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200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73" t="str">
        <f>C250</f>
        <v>s vybouráním lože, s přemístěním hmot na skládku na vzdálenost do 3 m nebo naložením na dopravní prostředek</v>
      </c>
      <c r="BB250" s="147"/>
      <c r="BC250" s="147"/>
      <c r="BD250" s="147"/>
      <c r="BE250" s="147"/>
      <c r="BF250" s="147"/>
      <c r="BG250" s="147"/>
      <c r="BH250" s="147"/>
    </row>
    <row r="251" spans="1:60" outlineLevel="2" x14ac:dyDescent="0.2">
      <c r="A251" s="154"/>
      <c r="B251" s="155"/>
      <c r="C251" s="250" t="s">
        <v>417</v>
      </c>
      <c r="D251" s="251"/>
      <c r="E251" s="251"/>
      <c r="F251" s="251"/>
      <c r="G251" s="251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127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2" x14ac:dyDescent="0.2">
      <c r="A252" s="154"/>
      <c r="B252" s="155"/>
      <c r="C252" s="246"/>
      <c r="D252" s="247"/>
      <c r="E252" s="247"/>
      <c r="F252" s="247"/>
      <c r="G252" s="24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129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66">
        <v>44</v>
      </c>
      <c r="B253" s="167" t="s">
        <v>418</v>
      </c>
      <c r="C253" s="175" t="s">
        <v>419</v>
      </c>
      <c r="D253" s="168" t="s">
        <v>195</v>
      </c>
      <c r="E253" s="169">
        <v>441.4</v>
      </c>
      <c r="F253" s="170"/>
      <c r="G253" s="171">
        <f>ROUND(E253*F253,2)</f>
        <v>0</v>
      </c>
      <c r="H253" s="170"/>
      <c r="I253" s="171">
        <f>ROUND(E253*H253,2)</f>
        <v>0</v>
      </c>
      <c r="J253" s="170"/>
      <c r="K253" s="171">
        <f>ROUND(E253*J253,2)</f>
        <v>0</v>
      </c>
      <c r="L253" s="171">
        <v>21</v>
      </c>
      <c r="M253" s="171">
        <f>G253*(1+L253/100)</f>
        <v>0</v>
      </c>
      <c r="N253" s="169">
        <v>0</v>
      </c>
      <c r="O253" s="169">
        <f>ROUND(E253*N253,2)</f>
        <v>0</v>
      </c>
      <c r="P253" s="169">
        <v>0</v>
      </c>
      <c r="Q253" s="169">
        <f>ROUND(E253*P253,2)</f>
        <v>0</v>
      </c>
      <c r="R253" s="171" t="s">
        <v>376</v>
      </c>
      <c r="S253" s="171" t="s">
        <v>122</v>
      </c>
      <c r="T253" s="172" t="s">
        <v>122</v>
      </c>
      <c r="U253" s="157">
        <v>3.6999999999999998E-2</v>
      </c>
      <c r="V253" s="157">
        <f>ROUND(E253*U253,2)</f>
        <v>16.329999999999998</v>
      </c>
      <c r="W253" s="157"/>
      <c r="X253" s="157" t="s">
        <v>197</v>
      </c>
      <c r="Y253" s="157" t="s">
        <v>125</v>
      </c>
      <c r="Z253" s="147"/>
      <c r="AA253" s="147"/>
      <c r="AB253" s="147"/>
      <c r="AC253" s="147"/>
      <c r="AD253" s="147"/>
      <c r="AE253" s="147"/>
      <c r="AF253" s="147"/>
      <c r="AG253" s="147" t="s">
        <v>420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2" x14ac:dyDescent="0.2">
      <c r="A254" s="154"/>
      <c r="B254" s="155"/>
      <c r="C254" s="259" t="s">
        <v>421</v>
      </c>
      <c r="D254" s="260"/>
      <c r="E254" s="260"/>
      <c r="F254" s="260"/>
      <c r="G254" s="260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7"/>
      <c r="AA254" s="147"/>
      <c r="AB254" s="147"/>
      <c r="AC254" s="147"/>
      <c r="AD254" s="147"/>
      <c r="AE254" s="147"/>
      <c r="AF254" s="147"/>
      <c r="AG254" s="147" t="s">
        <v>200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2" x14ac:dyDescent="0.2">
      <c r="A255" s="154"/>
      <c r="B255" s="155"/>
      <c r="C255" s="181" t="s">
        <v>241</v>
      </c>
      <c r="D255" s="179"/>
      <c r="E255" s="180"/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213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181" t="s">
        <v>422</v>
      </c>
      <c r="D256" s="179"/>
      <c r="E256" s="180">
        <v>252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213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1" t="s">
        <v>423</v>
      </c>
      <c r="D257" s="179"/>
      <c r="E257" s="180">
        <v>44.8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213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181" t="s">
        <v>424</v>
      </c>
      <c r="D258" s="179"/>
      <c r="E258" s="180">
        <v>42</v>
      </c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213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181" t="s">
        <v>425</v>
      </c>
      <c r="D259" s="179"/>
      <c r="E259" s="180">
        <v>77.599999999999994</v>
      </c>
      <c r="F259" s="157"/>
      <c r="G259" s="157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7"/>
      <c r="AA259" s="147"/>
      <c r="AB259" s="147"/>
      <c r="AC259" s="147"/>
      <c r="AD259" s="147"/>
      <c r="AE259" s="147"/>
      <c r="AF259" s="147"/>
      <c r="AG259" s="147" t="s">
        <v>213</v>
      </c>
      <c r="AH259" s="147">
        <v>0</v>
      </c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3" x14ac:dyDescent="0.2">
      <c r="A260" s="154"/>
      <c r="B260" s="155"/>
      <c r="C260" s="181" t="s">
        <v>426</v>
      </c>
      <c r="D260" s="179"/>
      <c r="E260" s="180">
        <v>13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213</v>
      </c>
      <c r="AH260" s="147">
        <v>0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181" t="s">
        <v>427</v>
      </c>
      <c r="D261" s="179"/>
      <c r="E261" s="180">
        <v>12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213</v>
      </c>
      <c r="AH261" s="147">
        <v>0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2" x14ac:dyDescent="0.2">
      <c r="A262" s="154"/>
      <c r="B262" s="155"/>
      <c r="C262" s="246"/>
      <c r="D262" s="247"/>
      <c r="E262" s="247"/>
      <c r="F262" s="247"/>
      <c r="G262" s="24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129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1" x14ac:dyDescent="0.2">
      <c r="A263" s="166">
        <v>45</v>
      </c>
      <c r="B263" s="167" t="s">
        <v>428</v>
      </c>
      <c r="C263" s="175" t="s">
        <v>429</v>
      </c>
      <c r="D263" s="168" t="s">
        <v>195</v>
      </c>
      <c r="E263" s="169">
        <v>441.4</v>
      </c>
      <c r="F263" s="170"/>
      <c r="G263" s="171">
        <f>ROUND(E263*F263,2)</f>
        <v>0</v>
      </c>
      <c r="H263" s="170"/>
      <c r="I263" s="171">
        <f>ROUND(E263*H263,2)</f>
        <v>0</v>
      </c>
      <c r="J263" s="170"/>
      <c r="K263" s="171">
        <f>ROUND(E263*J263,2)</f>
        <v>0</v>
      </c>
      <c r="L263" s="171">
        <v>21</v>
      </c>
      <c r="M263" s="171">
        <f>G263*(1+L263/100)</f>
        <v>0</v>
      </c>
      <c r="N263" s="169">
        <v>0</v>
      </c>
      <c r="O263" s="169">
        <f>ROUND(E263*N263,2)</f>
        <v>0</v>
      </c>
      <c r="P263" s="169">
        <v>0</v>
      </c>
      <c r="Q263" s="169">
        <f>ROUND(E263*P263,2)</f>
        <v>0</v>
      </c>
      <c r="R263" s="171" t="s">
        <v>376</v>
      </c>
      <c r="S263" s="171" t="s">
        <v>122</v>
      </c>
      <c r="T263" s="172" t="s">
        <v>122</v>
      </c>
      <c r="U263" s="157">
        <v>0.11</v>
      </c>
      <c r="V263" s="157">
        <f>ROUND(E263*U263,2)</f>
        <v>48.55</v>
      </c>
      <c r="W263" s="157"/>
      <c r="X263" s="157" t="s">
        <v>197</v>
      </c>
      <c r="Y263" s="157" t="s">
        <v>125</v>
      </c>
      <c r="Z263" s="147"/>
      <c r="AA263" s="147"/>
      <c r="AB263" s="147"/>
      <c r="AC263" s="147"/>
      <c r="AD263" s="147"/>
      <c r="AE263" s="147"/>
      <c r="AF263" s="147"/>
      <c r="AG263" s="147" t="s">
        <v>198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2" x14ac:dyDescent="0.2">
      <c r="A264" s="154"/>
      <c r="B264" s="155"/>
      <c r="C264" s="259" t="s">
        <v>421</v>
      </c>
      <c r="D264" s="260"/>
      <c r="E264" s="260"/>
      <c r="F264" s="260"/>
      <c r="G264" s="260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200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2" x14ac:dyDescent="0.2">
      <c r="A265" s="154"/>
      <c r="B265" s="155"/>
      <c r="C265" s="246"/>
      <c r="D265" s="247"/>
      <c r="E265" s="247"/>
      <c r="F265" s="247"/>
      <c r="G265" s="247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7"/>
      <c r="AA265" s="147"/>
      <c r="AB265" s="147"/>
      <c r="AC265" s="147"/>
      <c r="AD265" s="147"/>
      <c r="AE265" s="147"/>
      <c r="AF265" s="147"/>
      <c r="AG265" s="147" t="s">
        <v>129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ht="22.5" outlineLevel="1" x14ac:dyDescent="0.2">
      <c r="A266" s="166">
        <v>46</v>
      </c>
      <c r="B266" s="167" t="s">
        <v>430</v>
      </c>
      <c r="C266" s="175" t="s">
        <v>431</v>
      </c>
      <c r="D266" s="168" t="s">
        <v>371</v>
      </c>
      <c r="E266" s="169">
        <v>15494.614</v>
      </c>
      <c r="F266" s="170"/>
      <c r="G266" s="171">
        <f>ROUND(E266*F266,2)</f>
        <v>0</v>
      </c>
      <c r="H266" s="170"/>
      <c r="I266" s="171">
        <f>ROUND(E266*H266,2)</f>
        <v>0</v>
      </c>
      <c r="J266" s="170"/>
      <c r="K266" s="171">
        <f>ROUND(E266*J266,2)</f>
        <v>0</v>
      </c>
      <c r="L266" s="171">
        <v>21</v>
      </c>
      <c r="M266" s="171">
        <f>G266*(1+L266/100)</f>
        <v>0</v>
      </c>
      <c r="N266" s="169">
        <v>0</v>
      </c>
      <c r="O266" s="169">
        <f>ROUND(E266*N266,2)</f>
        <v>0</v>
      </c>
      <c r="P266" s="169">
        <v>0</v>
      </c>
      <c r="Q266" s="169">
        <f>ROUND(E266*P266,2)</f>
        <v>0</v>
      </c>
      <c r="R266" s="171" t="s">
        <v>376</v>
      </c>
      <c r="S266" s="171" t="s">
        <v>122</v>
      </c>
      <c r="T266" s="172" t="s">
        <v>122</v>
      </c>
      <c r="U266" s="157">
        <v>0</v>
      </c>
      <c r="V266" s="157">
        <f>ROUND(E266*U266,2)</f>
        <v>0</v>
      </c>
      <c r="W266" s="157"/>
      <c r="X266" s="157" t="s">
        <v>197</v>
      </c>
      <c r="Y266" s="157" t="s">
        <v>125</v>
      </c>
      <c r="Z266" s="147"/>
      <c r="AA266" s="147"/>
      <c r="AB266" s="147"/>
      <c r="AC266" s="147"/>
      <c r="AD266" s="147"/>
      <c r="AE266" s="147"/>
      <c r="AF266" s="147"/>
      <c r="AG266" s="147" t="s">
        <v>198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2" x14ac:dyDescent="0.2">
      <c r="A267" s="154"/>
      <c r="B267" s="155"/>
      <c r="C267" s="244" t="s">
        <v>432</v>
      </c>
      <c r="D267" s="245"/>
      <c r="E267" s="245"/>
      <c r="F267" s="245"/>
      <c r="G267" s="245"/>
      <c r="H267" s="157"/>
      <c r="I267" s="157"/>
      <c r="J267" s="157"/>
      <c r="K267" s="157"/>
      <c r="L267" s="157"/>
      <c r="M267" s="157"/>
      <c r="N267" s="156"/>
      <c r="O267" s="156"/>
      <c r="P267" s="156"/>
      <c r="Q267" s="156"/>
      <c r="R267" s="157"/>
      <c r="S267" s="157"/>
      <c r="T267" s="157"/>
      <c r="U267" s="157"/>
      <c r="V267" s="157"/>
      <c r="W267" s="157"/>
      <c r="X267" s="157"/>
      <c r="Y267" s="157"/>
      <c r="Z267" s="147"/>
      <c r="AA267" s="147"/>
      <c r="AB267" s="147"/>
      <c r="AC267" s="147"/>
      <c r="AD267" s="147"/>
      <c r="AE267" s="147"/>
      <c r="AF267" s="147"/>
      <c r="AG267" s="147" t="s">
        <v>127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2" x14ac:dyDescent="0.2">
      <c r="A268" s="154"/>
      <c r="B268" s="155"/>
      <c r="C268" s="181" t="s">
        <v>433</v>
      </c>
      <c r="D268" s="179"/>
      <c r="E268" s="180">
        <v>15494.614</v>
      </c>
      <c r="F268" s="157"/>
      <c r="G268" s="157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7"/>
      <c r="AA268" s="147"/>
      <c r="AB268" s="147"/>
      <c r="AC268" s="147"/>
      <c r="AD268" s="147"/>
      <c r="AE268" s="147"/>
      <c r="AF268" s="147"/>
      <c r="AG268" s="147" t="s">
        <v>213</v>
      </c>
      <c r="AH268" s="147">
        <v>0</v>
      </c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2" x14ac:dyDescent="0.2">
      <c r="A269" s="154"/>
      <c r="B269" s="155"/>
      <c r="C269" s="246"/>
      <c r="D269" s="247"/>
      <c r="E269" s="247"/>
      <c r="F269" s="247"/>
      <c r="G269" s="247"/>
      <c r="H269" s="157"/>
      <c r="I269" s="157"/>
      <c r="J269" s="157"/>
      <c r="K269" s="157"/>
      <c r="L269" s="157"/>
      <c r="M269" s="157"/>
      <c r="N269" s="156"/>
      <c r="O269" s="156"/>
      <c r="P269" s="156"/>
      <c r="Q269" s="156"/>
      <c r="R269" s="157"/>
      <c r="S269" s="157"/>
      <c r="T269" s="157"/>
      <c r="U269" s="157"/>
      <c r="V269" s="157"/>
      <c r="W269" s="157"/>
      <c r="X269" s="157"/>
      <c r="Y269" s="157"/>
      <c r="Z269" s="147"/>
      <c r="AA269" s="147"/>
      <c r="AB269" s="147"/>
      <c r="AC269" s="147"/>
      <c r="AD269" s="147"/>
      <c r="AE269" s="147"/>
      <c r="AF269" s="147"/>
      <c r="AG269" s="147" t="s">
        <v>129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66">
        <v>47</v>
      </c>
      <c r="B270" s="167" t="s">
        <v>434</v>
      </c>
      <c r="C270" s="175" t="s">
        <v>435</v>
      </c>
      <c r="D270" s="168" t="s">
        <v>267</v>
      </c>
      <c r="E270" s="169">
        <v>305.08</v>
      </c>
      <c r="F270" s="170"/>
      <c r="G270" s="171">
        <f>ROUND(E270*F270,2)</f>
        <v>0</v>
      </c>
      <c r="H270" s="170"/>
      <c r="I270" s="171">
        <f>ROUND(E270*H270,2)</f>
        <v>0</v>
      </c>
      <c r="J270" s="170"/>
      <c r="K270" s="171">
        <f>ROUND(E270*J270,2)</f>
        <v>0</v>
      </c>
      <c r="L270" s="171">
        <v>21</v>
      </c>
      <c r="M270" s="171">
        <f>G270*(1+L270/100)</f>
        <v>0</v>
      </c>
      <c r="N270" s="169">
        <v>0</v>
      </c>
      <c r="O270" s="169">
        <f>ROUND(E270*N270,2)</f>
        <v>0</v>
      </c>
      <c r="P270" s="169">
        <v>0.22</v>
      </c>
      <c r="Q270" s="169">
        <f>ROUND(E270*P270,2)</f>
        <v>67.12</v>
      </c>
      <c r="R270" s="171"/>
      <c r="S270" s="171" t="s">
        <v>169</v>
      </c>
      <c r="T270" s="172" t="s">
        <v>122</v>
      </c>
      <c r="U270" s="157">
        <v>7.0000000000000007E-2</v>
      </c>
      <c r="V270" s="157">
        <f>ROUND(E270*U270,2)</f>
        <v>21.36</v>
      </c>
      <c r="W270" s="157"/>
      <c r="X270" s="157" t="s">
        <v>197</v>
      </c>
      <c r="Y270" s="157" t="s">
        <v>125</v>
      </c>
      <c r="Z270" s="147"/>
      <c r="AA270" s="147"/>
      <c r="AB270" s="147"/>
      <c r="AC270" s="147"/>
      <c r="AD270" s="147"/>
      <c r="AE270" s="147"/>
      <c r="AF270" s="147"/>
      <c r="AG270" s="147" t="s">
        <v>198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2" x14ac:dyDescent="0.2">
      <c r="A271" s="154"/>
      <c r="B271" s="155"/>
      <c r="C271" s="244" t="s">
        <v>436</v>
      </c>
      <c r="D271" s="245"/>
      <c r="E271" s="245"/>
      <c r="F271" s="245"/>
      <c r="G271" s="245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7"/>
      <c r="AA271" s="147"/>
      <c r="AB271" s="147"/>
      <c r="AC271" s="147"/>
      <c r="AD271" s="147"/>
      <c r="AE271" s="147"/>
      <c r="AF271" s="147"/>
      <c r="AG271" s="147" t="s">
        <v>127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2" x14ac:dyDescent="0.2">
      <c r="A272" s="154"/>
      <c r="B272" s="155"/>
      <c r="C272" s="181" t="s">
        <v>241</v>
      </c>
      <c r="D272" s="179"/>
      <c r="E272" s="180"/>
      <c r="F272" s="157"/>
      <c r="G272" s="157"/>
      <c r="H272" s="157"/>
      <c r="I272" s="157"/>
      <c r="J272" s="157"/>
      <c r="K272" s="157"/>
      <c r="L272" s="157"/>
      <c r="M272" s="157"/>
      <c r="N272" s="156"/>
      <c r="O272" s="156"/>
      <c r="P272" s="156"/>
      <c r="Q272" s="156"/>
      <c r="R272" s="157"/>
      <c r="S272" s="157"/>
      <c r="T272" s="157"/>
      <c r="U272" s="157"/>
      <c r="V272" s="157"/>
      <c r="W272" s="157"/>
      <c r="X272" s="157"/>
      <c r="Y272" s="157"/>
      <c r="Z272" s="147"/>
      <c r="AA272" s="147"/>
      <c r="AB272" s="147"/>
      <c r="AC272" s="147"/>
      <c r="AD272" s="147"/>
      <c r="AE272" s="147"/>
      <c r="AF272" s="147"/>
      <c r="AG272" s="147" t="s">
        <v>213</v>
      </c>
      <c r="AH272" s="147">
        <v>0</v>
      </c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3" x14ac:dyDescent="0.2">
      <c r="A273" s="154"/>
      <c r="B273" s="155"/>
      <c r="C273" s="181" t="s">
        <v>437</v>
      </c>
      <c r="D273" s="179"/>
      <c r="E273" s="180">
        <v>222.04</v>
      </c>
      <c r="F273" s="157"/>
      <c r="G273" s="157"/>
      <c r="H273" s="157"/>
      <c r="I273" s="157"/>
      <c r="J273" s="157"/>
      <c r="K273" s="157"/>
      <c r="L273" s="157"/>
      <c r="M273" s="157"/>
      <c r="N273" s="156"/>
      <c r="O273" s="156"/>
      <c r="P273" s="156"/>
      <c r="Q273" s="156"/>
      <c r="R273" s="157"/>
      <c r="S273" s="157"/>
      <c r="T273" s="157"/>
      <c r="U273" s="157"/>
      <c r="V273" s="157"/>
      <c r="W273" s="157"/>
      <c r="X273" s="157"/>
      <c r="Y273" s="157"/>
      <c r="Z273" s="147"/>
      <c r="AA273" s="147"/>
      <c r="AB273" s="147"/>
      <c r="AC273" s="147"/>
      <c r="AD273" s="147"/>
      <c r="AE273" s="147"/>
      <c r="AF273" s="147"/>
      <c r="AG273" s="147" t="s">
        <v>213</v>
      </c>
      <c r="AH273" s="147">
        <v>0</v>
      </c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3" x14ac:dyDescent="0.2">
      <c r="A274" s="154"/>
      <c r="B274" s="155"/>
      <c r="C274" s="181" t="s">
        <v>388</v>
      </c>
      <c r="D274" s="179"/>
      <c r="E274" s="180">
        <v>21</v>
      </c>
      <c r="F274" s="157"/>
      <c r="G274" s="157"/>
      <c r="H274" s="157"/>
      <c r="I274" s="157"/>
      <c r="J274" s="157"/>
      <c r="K274" s="157"/>
      <c r="L274" s="157"/>
      <c r="M274" s="157"/>
      <c r="N274" s="156"/>
      <c r="O274" s="156"/>
      <c r="P274" s="156"/>
      <c r="Q274" s="156"/>
      <c r="R274" s="157"/>
      <c r="S274" s="157"/>
      <c r="T274" s="157"/>
      <c r="U274" s="157"/>
      <c r="V274" s="157"/>
      <c r="W274" s="157"/>
      <c r="X274" s="157"/>
      <c r="Y274" s="157"/>
      <c r="Z274" s="147"/>
      <c r="AA274" s="147"/>
      <c r="AB274" s="147"/>
      <c r="AC274" s="147"/>
      <c r="AD274" s="147"/>
      <c r="AE274" s="147"/>
      <c r="AF274" s="147"/>
      <c r="AG274" s="147" t="s">
        <v>213</v>
      </c>
      <c r="AH274" s="147">
        <v>0</v>
      </c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3" x14ac:dyDescent="0.2">
      <c r="A275" s="154"/>
      <c r="B275" s="155"/>
      <c r="C275" s="181" t="s">
        <v>438</v>
      </c>
      <c r="D275" s="179"/>
      <c r="E275" s="180">
        <v>42.68</v>
      </c>
      <c r="F275" s="157"/>
      <c r="G275" s="157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213</v>
      </c>
      <c r="AH275" s="147">
        <v>0</v>
      </c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3" x14ac:dyDescent="0.2">
      <c r="A276" s="154"/>
      <c r="B276" s="155"/>
      <c r="C276" s="181" t="s">
        <v>439</v>
      </c>
      <c r="D276" s="179"/>
      <c r="E276" s="180">
        <v>12.76</v>
      </c>
      <c r="F276" s="157"/>
      <c r="G276" s="157"/>
      <c r="H276" s="157"/>
      <c r="I276" s="157"/>
      <c r="J276" s="157"/>
      <c r="K276" s="157"/>
      <c r="L276" s="157"/>
      <c r="M276" s="157"/>
      <c r="N276" s="156"/>
      <c r="O276" s="156"/>
      <c r="P276" s="156"/>
      <c r="Q276" s="156"/>
      <c r="R276" s="157"/>
      <c r="S276" s="157"/>
      <c r="T276" s="157"/>
      <c r="U276" s="157"/>
      <c r="V276" s="157"/>
      <c r="W276" s="157"/>
      <c r="X276" s="157"/>
      <c r="Y276" s="157"/>
      <c r="Z276" s="147"/>
      <c r="AA276" s="147"/>
      <c r="AB276" s="147"/>
      <c r="AC276" s="147"/>
      <c r="AD276" s="147"/>
      <c r="AE276" s="147"/>
      <c r="AF276" s="147"/>
      <c r="AG276" s="147" t="s">
        <v>213</v>
      </c>
      <c r="AH276" s="147">
        <v>0</v>
      </c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3" x14ac:dyDescent="0.2">
      <c r="A277" s="154"/>
      <c r="B277" s="155"/>
      <c r="C277" s="181" t="s">
        <v>440</v>
      </c>
      <c r="D277" s="179"/>
      <c r="E277" s="180">
        <v>6.6</v>
      </c>
      <c r="F277" s="157"/>
      <c r="G277" s="157"/>
      <c r="H277" s="157"/>
      <c r="I277" s="157"/>
      <c r="J277" s="157"/>
      <c r="K277" s="157"/>
      <c r="L277" s="157"/>
      <c r="M277" s="157"/>
      <c r="N277" s="156"/>
      <c r="O277" s="156"/>
      <c r="P277" s="156"/>
      <c r="Q277" s="156"/>
      <c r="R277" s="157"/>
      <c r="S277" s="157"/>
      <c r="T277" s="157"/>
      <c r="U277" s="157"/>
      <c r="V277" s="157"/>
      <c r="W277" s="157"/>
      <c r="X277" s="157"/>
      <c r="Y277" s="157"/>
      <c r="Z277" s="147"/>
      <c r="AA277" s="147"/>
      <c r="AB277" s="147"/>
      <c r="AC277" s="147"/>
      <c r="AD277" s="147"/>
      <c r="AE277" s="147"/>
      <c r="AF277" s="147"/>
      <c r="AG277" s="147" t="s">
        <v>213</v>
      </c>
      <c r="AH277" s="147">
        <v>0</v>
      </c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2" x14ac:dyDescent="0.2">
      <c r="A278" s="154"/>
      <c r="B278" s="155"/>
      <c r="C278" s="246"/>
      <c r="D278" s="247"/>
      <c r="E278" s="247"/>
      <c r="F278" s="247"/>
      <c r="G278" s="247"/>
      <c r="H278" s="157"/>
      <c r="I278" s="157"/>
      <c r="J278" s="157"/>
      <c r="K278" s="157"/>
      <c r="L278" s="157"/>
      <c r="M278" s="157"/>
      <c r="N278" s="156"/>
      <c r="O278" s="156"/>
      <c r="P278" s="156"/>
      <c r="Q278" s="156"/>
      <c r="R278" s="157"/>
      <c r="S278" s="157"/>
      <c r="T278" s="157"/>
      <c r="U278" s="157"/>
      <c r="V278" s="157"/>
      <c r="W278" s="157"/>
      <c r="X278" s="157"/>
      <c r="Y278" s="157"/>
      <c r="Z278" s="147"/>
      <c r="AA278" s="147"/>
      <c r="AB278" s="147"/>
      <c r="AC278" s="147"/>
      <c r="AD278" s="147"/>
      <c r="AE278" s="147"/>
      <c r="AF278" s="147"/>
      <c r="AG278" s="147" t="s">
        <v>129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1" x14ac:dyDescent="0.2">
      <c r="A279" s="166">
        <v>48</v>
      </c>
      <c r="B279" s="167" t="s">
        <v>441</v>
      </c>
      <c r="C279" s="175" t="s">
        <v>442</v>
      </c>
      <c r="D279" s="168" t="s">
        <v>371</v>
      </c>
      <c r="E279" s="169">
        <v>84.630619999999993</v>
      </c>
      <c r="F279" s="170"/>
      <c r="G279" s="171">
        <f>ROUND(E279*F279,2)</f>
        <v>0</v>
      </c>
      <c r="H279" s="170"/>
      <c r="I279" s="171">
        <f>ROUND(E279*H279,2)</f>
        <v>0</v>
      </c>
      <c r="J279" s="170"/>
      <c r="K279" s="171">
        <f>ROUND(E279*J279,2)</f>
        <v>0</v>
      </c>
      <c r="L279" s="171">
        <v>21</v>
      </c>
      <c r="M279" s="171">
        <f>G279*(1+L279/100)</f>
        <v>0</v>
      </c>
      <c r="N279" s="169">
        <v>0</v>
      </c>
      <c r="O279" s="169">
        <f>ROUND(E279*N279,2)</f>
        <v>0</v>
      </c>
      <c r="P279" s="169">
        <v>0</v>
      </c>
      <c r="Q279" s="169">
        <f>ROUND(E279*P279,2)</f>
        <v>0</v>
      </c>
      <c r="R279" s="171"/>
      <c r="S279" s="171" t="s">
        <v>169</v>
      </c>
      <c r="T279" s="172" t="s">
        <v>123</v>
      </c>
      <c r="U279" s="157">
        <v>0</v>
      </c>
      <c r="V279" s="157">
        <f>ROUND(E279*U279,2)</f>
        <v>0</v>
      </c>
      <c r="W279" s="157"/>
      <c r="X279" s="157" t="s">
        <v>197</v>
      </c>
      <c r="Y279" s="157" t="s">
        <v>125</v>
      </c>
      <c r="Z279" s="147"/>
      <c r="AA279" s="147"/>
      <c r="AB279" s="147"/>
      <c r="AC279" s="147"/>
      <c r="AD279" s="147"/>
      <c r="AE279" s="147"/>
      <c r="AF279" s="147"/>
      <c r="AG279" s="147" t="s">
        <v>198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2" x14ac:dyDescent="0.2">
      <c r="A280" s="154"/>
      <c r="B280" s="155"/>
      <c r="C280" s="244" t="s">
        <v>443</v>
      </c>
      <c r="D280" s="245"/>
      <c r="E280" s="245"/>
      <c r="F280" s="245"/>
      <c r="G280" s="245"/>
      <c r="H280" s="157"/>
      <c r="I280" s="157"/>
      <c r="J280" s="157"/>
      <c r="K280" s="157"/>
      <c r="L280" s="157"/>
      <c r="M280" s="157"/>
      <c r="N280" s="156"/>
      <c r="O280" s="156"/>
      <c r="P280" s="156"/>
      <c r="Q280" s="156"/>
      <c r="R280" s="157"/>
      <c r="S280" s="157"/>
      <c r="T280" s="157"/>
      <c r="U280" s="157"/>
      <c r="V280" s="157"/>
      <c r="W280" s="157"/>
      <c r="X280" s="157"/>
      <c r="Y280" s="157"/>
      <c r="Z280" s="147"/>
      <c r="AA280" s="147"/>
      <c r="AB280" s="147"/>
      <c r="AC280" s="147"/>
      <c r="AD280" s="147"/>
      <c r="AE280" s="147"/>
      <c r="AF280" s="147"/>
      <c r="AG280" s="147" t="s">
        <v>127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outlineLevel="2" x14ac:dyDescent="0.2">
      <c r="A281" s="154"/>
      <c r="B281" s="155"/>
      <c r="C281" s="181" t="s">
        <v>444</v>
      </c>
      <c r="D281" s="179"/>
      <c r="E281" s="180">
        <v>24.010619999999999</v>
      </c>
      <c r="F281" s="157"/>
      <c r="G281" s="157"/>
      <c r="H281" s="157"/>
      <c r="I281" s="157"/>
      <c r="J281" s="157"/>
      <c r="K281" s="157"/>
      <c r="L281" s="157"/>
      <c r="M281" s="157"/>
      <c r="N281" s="156"/>
      <c r="O281" s="156"/>
      <c r="P281" s="156"/>
      <c r="Q281" s="156"/>
      <c r="R281" s="157"/>
      <c r="S281" s="157"/>
      <c r="T281" s="157"/>
      <c r="U281" s="157"/>
      <c r="V281" s="157"/>
      <c r="W281" s="157"/>
      <c r="X281" s="157"/>
      <c r="Y281" s="157"/>
      <c r="Z281" s="147"/>
      <c r="AA281" s="147"/>
      <c r="AB281" s="147"/>
      <c r="AC281" s="147"/>
      <c r="AD281" s="147"/>
      <c r="AE281" s="147"/>
      <c r="AF281" s="147"/>
      <c r="AG281" s="147" t="s">
        <v>213</v>
      </c>
      <c r="AH281" s="147">
        <v>7</v>
      </c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3" x14ac:dyDescent="0.2">
      <c r="A282" s="154"/>
      <c r="B282" s="155"/>
      <c r="C282" s="181" t="s">
        <v>445</v>
      </c>
      <c r="D282" s="179"/>
      <c r="E282" s="180">
        <v>19.579999999999998</v>
      </c>
      <c r="F282" s="157"/>
      <c r="G282" s="157"/>
      <c r="H282" s="157"/>
      <c r="I282" s="157"/>
      <c r="J282" s="157"/>
      <c r="K282" s="157"/>
      <c r="L282" s="157"/>
      <c r="M282" s="157"/>
      <c r="N282" s="156"/>
      <c r="O282" s="156"/>
      <c r="P282" s="156"/>
      <c r="Q282" s="156"/>
      <c r="R282" s="157"/>
      <c r="S282" s="157"/>
      <c r="T282" s="157"/>
      <c r="U282" s="157"/>
      <c r="V282" s="157"/>
      <c r="W282" s="157"/>
      <c r="X282" s="157"/>
      <c r="Y282" s="157"/>
      <c r="Z282" s="147"/>
      <c r="AA282" s="147"/>
      <c r="AB282" s="147"/>
      <c r="AC282" s="147"/>
      <c r="AD282" s="147"/>
      <c r="AE282" s="147"/>
      <c r="AF282" s="147"/>
      <c r="AG282" s="147" t="s">
        <v>213</v>
      </c>
      <c r="AH282" s="147">
        <v>7</v>
      </c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outlineLevel="3" x14ac:dyDescent="0.2">
      <c r="A283" s="154"/>
      <c r="B283" s="155"/>
      <c r="C283" s="181" t="s">
        <v>446</v>
      </c>
      <c r="D283" s="179"/>
      <c r="E283" s="180">
        <v>41.04</v>
      </c>
      <c r="F283" s="157"/>
      <c r="G283" s="157"/>
      <c r="H283" s="157"/>
      <c r="I283" s="157"/>
      <c r="J283" s="157"/>
      <c r="K283" s="157"/>
      <c r="L283" s="157"/>
      <c r="M283" s="157"/>
      <c r="N283" s="156"/>
      <c r="O283" s="156"/>
      <c r="P283" s="156"/>
      <c r="Q283" s="156"/>
      <c r="R283" s="157"/>
      <c r="S283" s="157"/>
      <c r="T283" s="157"/>
      <c r="U283" s="157"/>
      <c r="V283" s="157"/>
      <c r="W283" s="157"/>
      <c r="X283" s="157"/>
      <c r="Y283" s="157"/>
      <c r="Z283" s="147"/>
      <c r="AA283" s="147"/>
      <c r="AB283" s="147"/>
      <c r="AC283" s="147"/>
      <c r="AD283" s="147"/>
      <c r="AE283" s="147"/>
      <c r="AF283" s="147"/>
      <c r="AG283" s="147" t="s">
        <v>213</v>
      </c>
      <c r="AH283" s="147">
        <v>7</v>
      </c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2" x14ac:dyDescent="0.2">
      <c r="A284" s="154"/>
      <c r="B284" s="155"/>
      <c r="C284" s="246"/>
      <c r="D284" s="247"/>
      <c r="E284" s="247"/>
      <c r="F284" s="247"/>
      <c r="G284" s="247"/>
      <c r="H284" s="157"/>
      <c r="I284" s="157"/>
      <c r="J284" s="157"/>
      <c r="K284" s="157"/>
      <c r="L284" s="157"/>
      <c r="M284" s="157"/>
      <c r="N284" s="156"/>
      <c r="O284" s="156"/>
      <c r="P284" s="156"/>
      <c r="Q284" s="156"/>
      <c r="R284" s="157"/>
      <c r="S284" s="157"/>
      <c r="T284" s="157"/>
      <c r="U284" s="157"/>
      <c r="V284" s="157"/>
      <c r="W284" s="157"/>
      <c r="X284" s="157"/>
      <c r="Y284" s="157"/>
      <c r="Z284" s="147"/>
      <c r="AA284" s="147"/>
      <c r="AB284" s="147"/>
      <c r="AC284" s="147"/>
      <c r="AD284" s="147"/>
      <c r="AE284" s="147"/>
      <c r="AF284" s="147"/>
      <c r="AG284" s="147" t="s">
        <v>129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outlineLevel="1" x14ac:dyDescent="0.2">
      <c r="A285" s="166">
        <v>49</v>
      </c>
      <c r="B285" s="167" t="s">
        <v>447</v>
      </c>
      <c r="C285" s="175" t="s">
        <v>448</v>
      </c>
      <c r="D285" s="168" t="s">
        <v>371</v>
      </c>
      <c r="E285" s="169">
        <v>388.34708000000001</v>
      </c>
      <c r="F285" s="170"/>
      <c r="G285" s="171">
        <f>ROUND(E285*F285,2)</f>
        <v>0</v>
      </c>
      <c r="H285" s="170"/>
      <c r="I285" s="171">
        <f>ROUND(E285*H285,2)</f>
        <v>0</v>
      </c>
      <c r="J285" s="170"/>
      <c r="K285" s="171">
        <f>ROUND(E285*J285,2)</f>
        <v>0</v>
      </c>
      <c r="L285" s="171">
        <v>21</v>
      </c>
      <c r="M285" s="171">
        <f>G285*(1+L285/100)</f>
        <v>0</v>
      </c>
      <c r="N285" s="169">
        <v>0</v>
      </c>
      <c r="O285" s="169">
        <f>ROUND(E285*N285,2)</f>
        <v>0</v>
      </c>
      <c r="P285" s="169">
        <v>0</v>
      </c>
      <c r="Q285" s="169">
        <f>ROUND(E285*P285,2)</f>
        <v>0</v>
      </c>
      <c r="R285" s="171"/>
      <c r="S285" s="171" t="s">
        <v>169</v>
      </c>
      <c r="T285" s="172" t="s">
        <v>123</v>
      </c>
      <c r="U285" s="157">
        <v>0</v>
      </c>
      <c r="V285" s="157">
        <f>ROUND(E285*U285,2)</f>
        <v>0</v>
      </c>
      <c r="W285" s="157"/>
      <c r="X285" s="157" t="s">
        <v>197</v>
      </c>
      <c r="Y285" s="157" t="s">
        <v>125</v>
      </c>
      <c r="Z285" s="147"/>
      <c r="AA285" s="147"/>
      <c r="AB285" s="147"/>
      <c r="AC285" s="147"/>
      <c r="AD285" s="147"/>
      <c r="AE285" s="147"/>
      <c r="AF285" s="147"/>
      <c r="AG285" s="147" t="s">
        <v>198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</row>
    <row r="286" spans="1:60" outlineLevel="2" x14ac:dyDescent="0.2">
      <c r="A286" s="154"/>
      <c r="B286" s="155"/>
      <c r="C286" s="244" t="s">
        <v>449</v>
      </c>
      <c r="D286" s="245"/>
      <c r="E286" s="245"/>
      <c r="F286" s="245"/>
      <c r="G286" s="245"/>
      <c r="H286" s="157"/>
      <c r="I286" s="157"/>
      <c r="J286" s="157"/>
      <c r="K286" s="157"/>
      <c r="L286" s="157"/>
      <c r="M286" s="157"/>
      <c r="N286" s="156"/>
      <c r="O286" s="156"/>
      <c r="P286" s="156"/>
      <c r="Q286" s="156"/>
      <c r="R286" s="157"/>
      <c r="S286" s="157"/>
      <c r="T286" s="157"/>
      <c r="U286" s="157"/>
      <c r="V286" s="157"/>
      <c r="W286" s="157"/>
      <c r="X286" s="157"/>
      <c r="Y286" s="157"/>
      <c r="Z286" s="147"/>
      <c r="AA286" s="147"/>
      <c r="AB286" s="147"/>
      <c r="AC286" s="147"/>
      <c r="AD286" s="147"/>
      <c r="AE286" s="147"/>
      <c r="AF286" s="147"/>
      <c r="AG286" s="147" t="s">
        <v>127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2" x14ac:dyDescent="0.2">
      <c r="A287" s="154"/>
      <c r="B287" s="155"/>
      <c r="C287" s="181" t="s">
        <v>450</v>
      </c>
      <c r="D287" s="179"/>
      <c r="E287" s="180">
        <v>85.257480000000001</v>
      </c>
      <c r="F287" s="157"/>
      <c r="G287" s="157"/>
      <c r="H287" s="157"/>
      <c r="I287" s="157"/>
      <c r="J287" s="157"/>
      <c r="K287" s="157"/>
      <c r="L287" s="157"/>
      <c r="M287" s="157"/>
      <c r="N287" s="156"/>
      <c r="O287" s="156"/>
      <c r="P287" s="156"/>
      <c r="Q287" s="156"/>
      <c r="R287" s="157"/>
      <c r="S287" s="157"/>
      <c r="T287" s="157"/>
      <c r="U287" s="157"/>
      <c r="V287" s="157"/>
      <c r="W287" s="157"/>
      <c r="X287" s="157"/>
      <c r="Y287" s="157"/>
      <c r="Z287" s="147"/>
      <c r="AA287" s="147"/>
      <c r="AB287" s="147"/>
      <c r="AC287" s="147"/>
      <c r="AD287" s="147"/>
      <c r="AE287" s="147"/>
      <c r="AF287" s="147"/>
      <c r="AG287" s="147" t="s">
        <v>213</v>
      </c>
      <c r="AH287" s="147">
        <v>7</v>
      </c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outlineLevel="3" x14ac:dyDescent="0.2">
      <c r="A288" s="154"/>
      <c r="B288" s="155"/>
      <c r="C288" s="181" t="s">
        <v>451</v>
      </c>
      <c r="D288" s="179"/>
      <c r="E288" s="180">
        <v>94.388800000000003</v>
      </c>
      <c r="F288" s="157"/>
      <c r="G288" s="157"/>
      <c r="H288" s="157"/>
      <c r="I288" s="157"/>
      <c r="J288" s="157"/>
      <c r="K288" s="157"/>
      <c r="L288" s="157"/>
      <c r="M288" s="157"/>
      <c r="N288" s="156"/>
      <c r="O288" s="156"/>
      <c r="P288" s="156"/>
      <c r="Q288" s="156"/>
      <c r="R288" s="157"/>
      <c r="S288" s="157"/>
      <c r="T288" s="157"/>
      <c r="U288" s="157"/>
      <c r="V288" s="157"/>
      <c r="W288" s="157"/>
      <c r="X288" s="157"/>
      <c r="Y288" s="157"/>
      <c r="Z288" s="147"/>
      <c r="AA288" s="147"/>
      <c r="AB288" s="147"/>
      <c r="AC288" s="147"/>
      <c r="AD288" s="147"/>
      <c r="AE288" s="147"/>
      <c r="AF288" s="147"/>
      <c r="AG288" s="147" t="s">
        <v>213</v>
      </c>
      <c r="AH288" s="147">
        <v>7</v>
      </c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3" x14ac:dyDescent="0.2">
      <c r="A289" s="154"/>
      <c r="B289" s="155"/>
      <c r="C289" s="181" t="s">
        <v>452</v>
      </c>
      <c r="D289" s="179"/>
      <c r="E289" s="180">
        <v>141.58320000000001</v>
      </c>
      <c r="F289" s="157"/>
      <c r="G289" s="157"/>
      <c r="H289" s="157"/>
      <c r="I289" s="157"/>
      <c r="J289" s="157"/>
      <c r="K289" s="157"/>
      <c r="L289" s="157"/>
      <c r="M289" s="157"/>
      <c r="N289" s="156"/>
      <c r="O289" s="156"/>
      <c r="P289" s="156"/>
      <c r="Q289" s="156"/>
      <c r="R289" s="157"/>
      <c r="S289" s="157"/>
      <c r="T289" s="157"/>
      <c r="U289" s="157"/>
      <c r="V289" s="157"/>
      <c r="W289" s="157"/>
      <c r="X289" s="157"/>
      <c r="Y289" s="157"/>
      <c r="Z289" s="147"/>
      <c r="AA289" s="147"/>
      <c r="AB289" s="147"/>
      <c r="AC289" s="147"/>
      <c r="AD289" s="147"/>
      <c r="AE289" s="147"/>
      <c r="AF289" s="147"/>
      <c r="AG289" s="147" t="s">
        <v>213</v>
      </c>
      <c r="AH289" s="147">
        <v>7</v>
      </c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outlineLevel="3" x14ac:dyDescent="0.2">
      <c r="A290" s="154"/>
      <c r="B290" s="155"/>
      <c r="C290" s="181" t="s">
        <v>453</v>
      </c>
      <c r="D290" s="179"/>
      <c r="E290" s="180">
        <v>67.117599999999996</v>
      </c>
      <c r="F290" s="157"/>
      <c r="G290" s="157"/>
      <c r="H290" s="157"/>
      <c r="I290" s="157"/>
      <c r="J290" s="157"/>
      <c r="K290" s="157"/>
      <c r="L290" s="157"/>
      <c r="M290" s="157"/>
      <c r="N290" s="156"/>
      <c r="O290" s="156"/>
      <c r="P290" s="156"/>
      <c r="Q290" s="156"/>
      <c r="R290" s="157"/>
      <c r="S290" s="157"/>
      <c r="T290" s="157"/>
      <c r="U290" s="157"/>
      <c r="V290" s="157"/>
      <c r="W290" s="157"/>
      <c r="X290" s="157"/>
      <c r="Y290" s="157"/>
      <c r="Z290" s="147"/>
      <c r="AA290" s="147"/>
      <c r="AB290" s="147"/>
      <c r="AC290" s="147"/>
      <c r="AD290" s="147"/>
      <c r="AE290" s="147"/>
      <c r="AF290" s="147"/>
      <c r="AG290" s="147" t="s">
        <v>213</v>
      </c>
      <c r="AH290" s="147">
        <v>7</v>
      </c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outlineLevel="2" x14ac:dyDescent="0.2">
      <c r="A291" s="154"/>
      <c r="B291" s="155"/>
      <c r="C291" s="246"/>
      <c r="D291" s="247"/>
      <c r="E291" s="247"/>
      <c r="F291" s="247"/>
      <c r="G291" s="247"/>
      <c r="H291" s="157"/>
      <c r="I291" s="157"/>
      <c r="J291" s="157"/>
      <c r="K291" s="157"/>
      <c r="L291" s="157"/>
      <c r="M291" s="157"/>
      <c r="N291" s="156"/>
      <c r="O291" s="156"/>
      <c r="P291" s="156"/>
      <c r="Q291" s="156"/>
      <c r="R291" s="157"/>
      <c r="S291" s="157"/>
      <c r="T291" s="157"/>
      <c r="U291" s="157"/>
      <c r="V291" s="157"/>
      <c r="W291" s="157"/>
      <c r="X291" s="157"/>
      <c r="Y291" s="157"/>
      <c r="Z291" s="147"/>
      <c r="AA291" s="147"/>
      <c r="AB291" s="147"/>
      <c r="AC291" s="147"/>
      <c r="AD291" s="147"/>
      <c r="AE291" s="147"/>
      <c r="AF291" s="147"/>
      <c r="AG291" s="147" t="s">
        <v>129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</row>
    <row r="292" spans="1:60" outlineLevel="1" x14ac:dyDescent="0.2">
      <c r="A292" s="166">
        <v>50</v>
      </c>
      <c r="B292" s="167" t="s">
        <v>454</v>
      </c>
      <c r="C292" s="175" t="s">
        <v>455</v>
      </c>
      <c r="D292" s="168" t="s">
        <v>371</v>
      </c>
      <c r="E292" s="169">
        <v>329.99340000000001</v>
      </c>
      <c r="F292" s="170"/>
      <c r="G292" s="171">
        <f>ROUND(E292*F292,2)</f>
        <v>0</v>
      </c>
      <c r="H292" s="170"/>
      <c r="I292" s="171">
        <f>ROUND(E292*H292,2)</f>
        <v>0</v>
      </c>
      <c r="J292" s="170"/>
      <c r="K292" s="171">
        <f>ROUND(E292*J292,2)</f>
        <v>0</v>
      </c>
      <c r="L292" s="171">
        <v>21</v>
      </c>
      <c r="M292" s="171">
        <f>G292*(1+L292/100)</f>
        <v>0</v>
      </c>
      <c r="N292" s="169">
        <v>0</v>
      </c>
      <c r="O292" s="169">
        <f>ROUND(E292*N292,2)</f>
        <v>0</v>
      </c>
      <c r="P292" s="169">
        <v>0</v>
      </c>
      <c r="Q292" s="169">
        <f>ROUND(E292*P292,2)</f>
        <v>0</v>
      </c>
      <c r="R292" s="171"/>
      <c r="S292" s="171" t="s">
        <v>169</v>
      </c>
      <c r="T292" s="172" t="s">
        <v>123</v>
      </c>
      <c r="U292" s="157">
        <v>0</v>
      </c>
      <c r="V292" s="157">
        <f>ROUND(E292*U292,2)</f>
        <v>0</v>
      </c>
      <c r="W292" s="157"/>
      <c r="X292" s="157" t="s">
        <v>197</v>
      </c>
      <c r="Y292" s="157" t="s">
        <v>125</v>
      </c>
      <c r="Z292" s="147"/>
      <c r="AA292" s="147"/>
      <c r="AB292" s="147"/>
      <c r="AC292" s="147"/>
      <c r="AD292" s="147"/>
      <c r="AE292" s="147"/>
      <c r="AF292" s="147"/>
      <c r="AG292" s="147" t="s">
        <v>198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outlineLevel="2" x14ac:dyDescent="0.2">
      <c r="A293" s="154"/>
      <c r="B293" s="155"/>
      <c r="C293" s="181" t="s">
        <v>456</v>
      </c>
      <c r="D293" s="179"/>
      <c r="E293" s="180">
        <v>57.387</v>
      </c>
      <c r="F293" s="157"/>
      <c r="G293" s="157"/>
      <c r="H293" s="157"/>
      <c r="I293" s="157"/>
      <c r="J293" s="157"/>
      <c r="K293" s="157"/>
      <c r="L293" s="157"/>
      <c r="M293" s="157"/>
      <c r="N293" s="156"/>
      <c r="O293" s="156"/>
      <c r="P293" s="156"/>
      <c r="Q293" s="156"/>
      <c r="R293" s="157"/>
      <c r="S293" s="157"/>
      <c r="T293" s="157"/>
      <c r="U293" s="157"/>
      <c r="V293" s="157"/>
      <c r="W293" s="157"/>
      <c r="X293" s="157"/>
      <c r="Y293" s="157"/>
      <c r="Z293" s="147"/>
      <c r="AA293" s="147"/>
      <c r="AB293" s="147"/>
      <c r="AC293" s="147"/>
      <c r="AD293" s="147"/>
      <c r="AE293" s="147"/>
      <c r="AF293" s="147"/>
      <c r="AG293" s="147" t="s">
        <v>213</v>
      </c>
      <c r="AH293" s="147">
        <v>7</v>
      </c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</row>
    <row r="294" spans="1:60" outlineLevel="3" x14ac:dyDescent="0.2">
      <c r="A294" s="154"/>
      <c r="B294" s="155"/>
      <c r="C294" s="181" t="s">
        <v>457</v>
      </c>
      <c r="D294" s="179"/>
      <c r="E294" s="180">
        <v>272.60640000000001</v>
      </c>
      <c r="F294" s="157"/>
      <c r="G294" s="157"/>
      <c r="H294" s="157"/>
      <c r="I294" s="157"/>
      <c r="J294" s="157"/>
      <c r="K294" s="157"/>
      <c r="L294" s="157"/>
      <c r="M294" s="157"/>
      <c r="N294" s="156"/>
      <c r="O294" s="156"/>
      <c r="P294" s="156"/>
      <c r="Q294" s="156"/>
      <c r="R294" s="157"/>
      <c r="S294" s="157"/>
      <c r="T294" s="157"/>
      <c r="U294" s="157"/>
      <c r="V294" s="157"/>
      <c r="W294" s="157"/>
      <c r="X294" s="157"/>
      <c r="Y294" s="157"/>
      <c r="Z294" s="147"/>
      <c r="AA294" s="147"/>
      <c r="AB294" s="147"/>
      <c r="AC294" s="147"/>
      <c r="AD294" s="147"/>
      <c r="AE294" s="147"/>
      <c r="AF294" s="147"/>
      <c r="AG294" s="147" t="s">
        <v>213</v>
      </c>
      <c r="AH294" s="147">
        <v>7</v>
      </c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2" x14ac:dyDescent="0.2">
      <c r="A295" s="154"/>
      <c r="B295" s="155"/>
      <c r="C295" s="246"/>
      <c r="D295" s="247"/>
      <c r="E295" s="247"/>
      <c r="F295" s="247"/>
      <c r="G295" s="247"/>
      <c r="H295" s="157"/>
      <c r="I295" s="157"/>
      <c r="J295" s="157"/>
      <c r="K295" s="157"/>
      <c r="L295" s="157"/>
      <c r="M295" s="157"/>
      <c r="N295" s="156"/>
      <c r="O295" s="156"/>
      <c r="P295" s="156"/>
      <c r="Q295" s="156"/>
      <c r="R295" s="157"/>
      <c r="S295" s="157"/>
      <c r="T295" s="157"/>
      <c r="U295" s="157"/>
      <c r="V295" s="157"/>
      <c r="W295" s="157"/>
      <c r="X295" s="157"/>
      <c r="Y295" s="157"/>
      <c r="Z295" s="147"/>
      <c r="AA295" s="147"/>
      <c r="AB295" s="147"/>
      <c r="AC295" s="147"/>
      <c r="AD295" s="147"/>
      <c r="AE295" s="147"/>
      <c r="AF295" s="147"/>
      <c r="AG295" s="147" t="s">
        <v>129</v>
      </c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ht="22.5" outlineLevel="1" x14ac:dyDescent="0.2">
      <c r="A296" s="166">
        <v>51</v>
      </c>
      <c r="B296" s="167" t="s">
        <v>458</v>
      </c>
      <c r="C296" s="175" t="s">
        <v>459</v>
      </c>
      <c r="D296" s="168" t="s">
        <v>371</v>
      </c>
      <c r="E296" s="169">
        <v>815.50609999999995</v>
      </c>
      <c r="F296" s="170"/>
      <c r="G296" s="171">
        <f>ROUND(E296*F296,2)</f>
        <v>0</v>
      </c>
      <c r="H296" s="170"/>
      <c r="I296" s="171">
        <f>ROUND(E296*H296,2)</f>
        <v>0</v>
      </c>
      <c r="J296" s="170"/>
      <c r="K296" s="171">
        <f>ROUND(E296*J296,2)</f>
        <v>0</v>
      </c>
      <c r="L296" s="171">
        <v>21</v>
      </c>
      <c r="M296" s="171">
        <f>G296*(1+L296/100)</f>
        <v>0</v>
      </c>
      <c r="N296" s="169">
        <v>0</v>
      </c>
      <c r="O296" s="169">
        <f>ROUND(E296*N296,2)</f>
        <v>0</v>
      </c>
      <c r="P296" s="169">
        <v>0</v>
      </c>
      <c r="Q296" s="169">
        <f>ROUND(E296*P296,2)</f>
        <v>0</v>
      </c>
      <c r="R296" s="171" t="s">
        <v>376</v>
      </c>
      <c r="S296" s="171" t="s">
        <v>122</v>
      </c>
      <c r="T296" s="172" t="s">
        <v>122</v>
      </c>
      <c r="U296" s="157">
        <v>0.01</v>
      </c>
      <c r="V296" s="157">
        <f>ROUND(E296*U296,2)</f>
        <v>8.16</v>
      </c>
      <c r="W296" s="157"/>
      <c r="X296" s="157" t="s">
        <v>460</v>
      </c>
      <c r="Y296" s="157" t="s">
        <v>125</v>
      </c>
      <c r="Z296" s="147"/>
      <c r="AA296" s="147"/>
      <c r="AB296" s="147"/>
      <c r="AC296" s="147"/>
      <c r="AD296" s="147"/>
      <c r="AE296" s="147"/>
      <c r="AF296" s="147"/>
      <c r="AG296" s="147" t="s">
        <v>461</v>
      </c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2" x14ac:dyDescent="0.2">
      <c r="A297" s="154"/>
      <c r="B297" s="155"/>
      <c r="C297" s="181" t="s">
        <v>462</v>
      </c>
      <c r="D297" s="179"/>
      <c r="E297" s="180"/>
      <c r="F297" s="157"/>
      <c r="G297" s="157"/>
      <c r="H297" s="157"/>
      <c r="I297" s="157"/>
      <c r="J297" s="157"/>
      <c r="K297" s="157"/>
      <c r="L297" s="157"/>
      <c r="M297" s="157"/>
      <c r="N297" s="156"/>
      <c r="O297" s="156"/>
      <c r="P297" s="156"/>
      <c r="Q297" s="156"/>
      <c r="R297" s="157"/>
      <c r="S297" s="157"/>
      <c r="T297" s="157"/>
      <c r="U297" s="157"/>
      <c r="V297" s="157"/>
      <c r="W297" s="157"/>
      <c r="X297" s="157"/>
      <c r="Y297" s="157"/>
      <c r="Z297" s="147"/>
      <c r="AA297" s="147"/>
      <c r="AB297" s="147"/>
      <c r="AC297" s="147"/>
      <c r="AD297" s="147"/>
      <c r="AE297" s="147"/>
      <c r="AF297" s="147"/>
      <c r="AG297" s="147" t="s">
        <v>213</v>
      </c>
      <c r="AH297" s="147">
        <v>0</v>
      </c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outlineLevel="3" x14ac:dyDescent="0.2">
      <c r="A298" s="154"/>
      <c r="B298" s="155"/>
      <c r="C298" s="181" t="s">
        <v>463</v>
      </c>
      <c r="D298" s="179"/>
      <c r="E298" s="180"/>
      <c r="F298" s="157"/>
      <c r="G298" s="157"/>
      <c r="H298" s="157"/>
      <c r="I298" s="157"/>
      <c r="J298" s="157"/>
      <c r="K298" s="157"/>
      <c r="L298" s="157"/>
      <c r="M298" s="157"/>
      <c r="N298" s="156"/>
      <c r="O298" s="156"/>
      <c r="P298" s="156"/>
      <c r="Q298" s="156"/>
      <c r="R298" s="157"/>
      <c r="S298" s="157"/>
      <c r="T298" s="157"/>
      <c r="U298" s="157"/>
      <c r="V298" s="157"/>
      <c r="W298" s="157"/>
      <c r="X298" s="157"/>
      <c r="Y298" s="157"/>
      <c r="Z298" s="147"/>
      <c r="AA298" s="147"/>
      <c r="AB298" s="147"/>
      <c r="AC298" s="147"/>
      <c r="AD298" s="147"/>
      <c r="AE298" s="147"/>
      <c r="AF298" s="147"/>
      <c r="AG298" s="147" t="s">
        <v>213</v>
      </c>
      <c r="AH298" s="147">
        <v>0</v>
      </c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</row>
    <row r="299" spans="1:60" outlineLevel="3" x14ac:dyDescent="0.2">
      <c r="A299" s="154"/>
      <c r="B299" s="155"/>
      <c r="C299" s="181" t="s">
        <v>464</v>
      </c>
      <c r="D299" s="179"/>
      <c r="E299" s="180">
        <v>815.50609999999995</v>
      </c>
      <c r="F299" s="157"/>
      <c r="G299" s="157"/>
      <c r="H299" s="157"/>
      <c r="I299" s="157"/>
      <c r="J299" s="157"/>
      <c r="K299" s="157"/>
      <c r="L299" s="157"/>
      <c r="M299" s="157"/>
      <c r="N299" s="156"/>
      <c r="O299" s="156"/>
      <c r="P299" s="156"/>
      <c r="Q299" s="156"/>
      <c r="R299" s="157"/>
      <c r="S299" s="157"/>
      <c r="T299" s="157"/>
      <c r="U299" s="157"/>
      <c r="V299" s="157"/>
      <c r="W299" s="157"/>
      <c r="X299" s="157"/>
      <c r="Y299" s="157"/>
      <c r="Z299" s="147"/>
      <c r="AA299" s="147"/>
      <c r="AB299" s="147"/>
      <c r="AC299" s="147"/>
      <c r="AD299" s="147"/>
      <c r="AE299" s="147"/>
      <c r="AF299" s="147"/>
      <c r="AG299" s="147" t="s">
        <v>213</v>
      </c>
      <c r="AH299" s="147">
        <v>0</v>
      </c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outlineLevel="2" x14ac:dyDescent="0.2">
      <c r="A300" s="154"/>
      <c r="B300" s="155"/>
      <c r="C300" s="246"/>
      <c r="D300" s="247"/>
      <c r="E300" s="247"/>
      <c r="F300" s="247"/>
      <c r="G300" s="247"/>
      <c r="H300" s="157"/>
      <c r="I300" s="157"/>
      <c r="J300" s="157"/>
      <c r="K300" s="157"/>
      <c r="L300" s="157"/>
      <c r="M300" s="157"/>
      <c r="N300" s="156"/>
      <c r="O300" s="156"/>
      <c r="P300" s="156"/>
      <c r="Q300" s="156"/>
      <c r="R300" s="157"/>
      <c r="S300" s="157"/>
      <c r="T300" s="157"/>
      <c r="U300" s="157"/>
      <c r="V300" s="157"/>
      <c r="W300" s="157"/>
      <c r="X300" s="157"/>
      <c r="Y300" s="157"/>
      <c r="Z300" s="147"/>
      <c r="AA300" s="147"/>
      <c r="AB300" s="147"/>
      <c r="AC300" s="147"/>
      <c r="AD300" s="147"/>
      <c r="AE300" s="147"/>
      <c r="AF300" s="147"/>
      <c r="AG300" s="147" t="s">
        <v>129</v>
      </c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</row>
    <row r="301" spans="1:60" x14ac:dyDescent="0.2">
      <c r="A301" s="159" t="s">
        <v>117</v>
      </c>
      <c r="B301" s="160" t="s">
        <v>69</v>
      </c>
      <c r="C301" s="174" t="s">
        <v>70</v>
      </c>
      <c r="D301" s="161"/>
      <c r="E301" s="162"/>
      <c r="F301" s="163"/>
      <c r="G301" s="163">
        <f>SUMIF(AG302:AG304,"&lt;&gt;NOR",G302:G304)</f>
        <v>0</v>
      </c>
      <c r="H301" s="163"/>
      <c r="I301" s="163">
        <f>SUM(I302:I304)</f>
        <v>0</v>
      </c>
      <c r="J301" s="163"/>
      <c r="K301" s="163">
        <f>SUM(K302:K304)</f>
        <v>0</v>
      </c>
      <c r="L301" s="163"/>
      <c r="M301" s="163">
        <f>SUM(M302:M304)</f>
        <v>0</v>
      </c>
      <c r="N301" s="162"/>
      <c r="O301" s="162">
        <f>SUM(O302:O304)</f>
        <v>0.18</v>
      </c>
      <c r="P301" s="162"/>
      <c r="Q301" s="162">
        <f>SUM(Q302:Q304)</f>
        <v>0</v>
      </c>
      <c r="R301" s="163"/>
      <c r="S301" s="163"/>
      <c r="T301" s="164"/>
      <c r="U301" s="158"/>
      <c r="V301" s="158">
        <f>SUM(V302:V304)</f>
        <v>0.11</v>
      </c>
      <c r="W301" s="158"/>
      <c r="X301" s="158"/>
      <c r="Y301" s="158"/>
      <c r="AG301" t="s">
        <v>118</v>
      </c>
    </row>
    <row r="302" spans="1:60" outlineLevel="1" x14ac:dyDescent="0.2">
      <c r="A302" s="166">
        <v>52</v>
      </c>
      <c r="B302" s="167" t="s">
        <v>465</v>
      </c>
      <c r="C302" s="175" t="s">
        <v>466</v>
      </c>
      <c r="D302" s="168" t="s">
        <v>222</v>
      </c>
      <c r="E302" s="169">
        <v>9.8129999999999995E-2</v>
      </c>
      <c r="F302" s="170"/>
      <c r="G302" s="171">
        <f>ROUND(E302*F302,2)</f>
        <v>0</v>
      </c>
      <c r="H302" s="170"/>
      <c r="I302" s="171">
        <f>ROUND(E302*H302,2)</f>
        <v>0</v>
      </c>
      <c r="J302" s="170"/>
      <c r="K302" s="171">
        <f>ROUND(E302*J302,2)</f>
        <v>0</v>
      </c>
      <c r="L302" s="171">
        <v>21</v>
      </c>
      <c r="M302" s="171">
        <f>G302*(1+L302/100)</f>
        <v>0</v>
      </c>
      <c r="N302" s="169">
        <v>1.8180000000000001</v>
      </c>
      <c r="O302" s="169">
        <f>ROUND(E302*N302,2)</f>
        <v>0.18</v>
      </c>
      <c r="P302" s="169">
        <v>0</v>
      </c>
      <c r="Q302" s="169">
        <f>ROUND(E302*P302,2)</f>
        <v>0</v>
      </c>
      <c r="R302" s="171" t="s">
        <v>467</v>
      </c>
      <c r="S302" s="171" t="s">
        <v>122</v>
      </c>
      <c r="T302" s="172" t="s">
        <v>122</v>
      </c>
      <c r="U302" s="157">
        <v>1.085</v>
      </c>
      <c r="V302" s="157">
        <f>ROUND(E302*U302,2)</f>
        <v>0.11</v>
      </c>
      <c r="W302" s="157"/>
      <c r="X302" s="157" t="s">
        <v>197</v>
      </c>
      <c r="Y302" s="157" t="s">
        <v>125</v>
      </c>
      <c r="Z302" s="147"/>
      <c r="AA302" s="147"/>
      <c r="AB302" s="147"/>
      <c r="AC302" s="147"/>
      <c r="AD302" s="147"/>
      <c r="AE302" s="147"/>
      <c r="AF302" s="147"/>
      <c r="AG302" s="147" t="s">
        <v>198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</row>
    <row r="303" spans="1:60" outlineLevel="2" x14ac:dyDescent="0.2">
      <c r="A303" s="154"/>
      <c r="B303" s="155"/>
      <c r="C303" s="181" t="s">
        <v>468</v>
      </c>
      <c r="D303" s="179"/>
      <c r="E303" s="180">
        <v>9.8129999999999995E-2</v>
      </c>
      <c r="F303" s="157"/>
      <c r="G303" s="157"/>
      <c r="H303" s="157"/>
      <c r="I303" s="157"/>
      <c r="J303" s="157"/>
      <c r="K303" s="157"/>
      <c r="L303" s="157"/>
      <c r="M303" s="157"/>
      <c r="N303" s="156"/>
      <c r="O303" s="156"/>
      <c r="P303" s="156"/>
      <c r="Q303" s="156"/>
      <c r="R303" s="157"/>
      <c r="S303" s="157"/>
      <c r="T303" s="157"/>
      <c r="U303" s="157"/>
      <c r="V303" s="157"/>
      <c r="W303" s="157"/>
      <c r="X303" s="157"/>
      <c r="Y303" s="157"/>
      <c r="Z303" s="147"/>
      <c r="AA303" s="147"/>
      <c r="AB303" s="147"/>
      <c r="AC303" s="147"/>
      <c r="AD303" s="147"/>
      <c r="AE303" s="147"/>
      <c r="AF303" s="147"/>
      <c r="AG303" s="147" t="s">
        <v>213</v>
      </c>
      <c r="AH303" s="147">
        <v>0</v>
      </c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</row>
    <row r="304" spans="1:60" outlineLevel="2" x14ac:dyDescent="0.2">
      <c r="A304" s="154"/>
      <c r="B304" s="155"/>
      <c r="C304" s="246"/>
      <c r="D304" s="247"/>
      <c r="E304" s="247"/>
      <c r="F304" s="247"/>
      <c r="G304" s="247"/>
      <c r="H304" s="157"/>
      <c r="I304" s="157"/>
      <c r="J304" s="157"/>
      <c r="K304" s="157"/>
      <c r="L304" s="157"/>
      <c r="M304" s="157"/>
      <c r="N304" s="156"/>
      <c r="O304" s="156"/>
      <c r="P304" s="156"/>
      <c r="Q304" s="156"/>
      <c r="R304" s="157"/>
      <c r="S304" s="157"/>
      <c r="T304" s="157"/>
      <c r="U304" s="157"/>
      <c r="V304" s="157"/>
      <c r="W304" s="157"/>
      <c r="X304" s="157"/>
      <c r="Y304" s="157"/>
      <c r="Z304" s="147"/>
      <c r="AA304" s="147"/>
      <c r="AB304" s="147"/>
      <c r="AC304" s="147"/>
      <c r="AD304" s="147"/>
      <c r="AE304" s="147"/>
      <c r="AF304" s="147"/>
      <c r="AG304" s="147" t="s">
        <v>129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x14ac:dyDescent="0.2">
      <c r="A305" s="159" t="s">
        <v>117</v>
      </c>
      <c r="B305" s="160" t="s">
        <v>71</v>
      </c>
      <c r="C305" s="174" t="s">
        <v>72</v>
      </c>
      <c r="D305" s="161"/>
      <c r="E305" s="162"/>
      <c r="F305" s="163"/>
      <c r="G305" s="163">
        <f>SUMIF(AG306:AG331,"&lt;&gt;NOR",G306:G331)</f>
        <v>0</v>
      </c>
      <c r="H305" s="163"/>
      <c r="I305" s="163">
        <f>SUM(I306:I331)</f>
        <v>0</v>
      </c>
      <c r="J305" s="163"/>
      <c r="K305" s="163">
        <f>SUM(K306:K331)</f>
        <v>0</v>
      </c>
      <c r="L305" s="163"/>
      <c r="M305" s="163">
        <f>SUM(M306:M331)</f>
        <v>0</v>
      </c>
      <c r="N305" s="162"/>
      <c r="O305" s="162">
        <f>SUM(O306:O331)</f>
        <v>236.39000000000001</v>
      </c>
      <c r="P305" s="162"/>
      <c r="Q305" s="162">
        <f>SUM(Q306:Q331)</f>
        <v>0</v>
      </c>
      <c r="R305" s="163"/>
      <c r="S305" s="163"/>
      <c r="T305" s="164"/>
      <c r="U305" s="158"/>
      <c r="V305" s="158">
        <f>SUM(V306:V331)</f>
        <v>219.47000000000003</v>
      </c>
      <c r="W305" s="158"/>
      <c r="X305" s="158"/>
      <c r="Y305" s="158"/>
      <c r="AG305" t="s">
        <v>118</v>
      </c>
    </row>
    <row r="306" spans="1:60" outlineLevel="1" x14ac:dyDescent="0.2">
      <c r="A306" s="166">
        <v>53</v>
      </c>
      <c r="B306" s="167" t="s">
        <v>469</v>
      </c>
      <c r="C306" s="175" t="s">
        <v>470</v>
      </c>
      <c r="D306" s="168" t="s">
        <v>222</v>
      </c>
      <c r="E306" s="169">
        <v>79.209000000000003</v>
      </c>
      <c r="F306" s="170"/>
      <c r="G306" s="171">
        <f>ROUND(E306*F306,2)</f>
        <v>0</v>
      </c>
      <c r="H306" s="170"/>
      <c r="I306" s="171">
        <f>ROUND(E306*H306,2)</f>
        <v>0</v>
      </c>
      <c r="J306" s="170"/>
      <c r="K306" s="171">
        <f>ROUND(E306*J306,2)</f>
        <v>0</v>
      </c>
      <c r="L306" s="171">
        <v>21</v>
      </c>
      <c r="M306" s="171">
        <f>G306*(1+L306/100)</f>
        <v>0</v>
      </c>
      <c r="N306" s="169">
        <v>1.8907700000000001</v>
      </c>
      <c r="O306" s="169">
        <f>ROUND(E306*N306,2)</f>
        <v>149.77000000000001</v>
      </c>
      <c r="P306" s="169">
        <v>0</v>
      </c>
      <c r="Q306" s="169">
        <f>ROUND(E306*P306,2)</f>
        <v>0</v>
      </c>
      <c r="R306" s="171" t="s">
        <v>471</v>
      </c>
      <c r="S306" s="171" t="s">
        <v>122</v>
      </c>
      <c r="T306" s="172" t="s">
        <v>122</v>
      </c>
      <c r="U306" s="157">
        <v>1.6950000000000001</v>
      </c>
      <c r="V306" s="157">
        <f>ROUND(E306*U306,2)</f>
        <v>134.26</v>
      </c>
      <c r="W306" s="157"/>
      <c r="X306" s="157" t="s">
        <v>197</v>
      </c>
      <c r="Y306" s="157" t="s">
        <v>125</v>
      </c>
      <c r="Z306" s="147"/>
      <c r="AA306" s="147"/>
      <c r="AB306" s="147"/>
      <c r="AC306" s="147"/>
      <c r="AD306" s="147"/>
      <c r="AE306" s="147"/>
      <c r="AF306" s="147"/>
      <c r="AG306" s="147" t="s">
        <v>198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outlineLevel="2" x14ac:dyDescent="0.2">
      <c r="A307" s="154"/>
      <c r="B307" s="155"/>
      <c r="C307" s="259" t="s">
        <v>472</v>
      </c>
      <c r="D307" s="260"/>
      <c r="E307" s="260"/>
      <c r="F307" s="260"/>
      <c r="G307" s="260"/>
      <c r="H307" s="157"/>
      <c r="I307" s="157"/>
      <c r="J307" s="157"/>
      <c r="K307" s="157"/>
      <c r="L307" s="157"/>
      <c r="M307" s="157"/>
      <c r="N307" s="156"/>
      <c r="O307" s="156"/>
      <c r="P307" s="156"/>
      <c r="Q307" s="156"/>
      <c r="R307" s="157"/>
      <c r="S307" s="157"/>
      <c r="T307" s="157"/>
      <c r="U307" s="157"/>
      <c r="V307" s="157"/>
      <c r="W307" s="157"/>
      <c r="X307" s="157"/>
      <c r="Y307" s="157"/>
      <c r="Z307" s="147"/>
      <c r="AA307" s="147"/>
      <c r="AB307" s="147"/>
      <c r="AC307" s="147"/>
      <c r="AD307" s="147"/>
      <c r="AE307" s="147"/>
      <c r="AF307" s="147"/>
      <c r="AG307" s="147" t="s">
        <v>200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</row>
    <row r="308" spans="1:60" outlineLevel="2" x14ac:dyDescent="0.2">
      <c r="A308" s="154"/>
      <c r="B308" s="155"/>
      <c r="C308" s="181" t="s">
        <v>473</v>
      </c>
      <c r="D308" s="179"/>
      <c r="E308" s="180">
        <v>63.765000000000001</v>
      </c>
      <c r="F308" s="157"/>
      <c r="G308" s="157"/>
      <c r="H308" s="157"/>
      <c r="I308" s="157"/>
      <c r="J308" s="157"/>
      <c r="K308" s="157"/>
      <c r="L308" s="157"/>
      <c r="M308" s="157"/>
      <c r="N308" s="156"/>
      <c r="O308" s="156"/>
      <c r="P308" s="156"/>
      <c r="Q308" s="156"/>
      <c r="R308" s="157"/>
      <c r="S308" s="157"/>
      <c r="T308" s="157"/>
      <c r="U308" s="157"/>
      <c r="V308" s="157"/>
      <c r="W308" s="157"/>
      <c r="X308" s="157"/>
      <c r="Y308" s="157"/>
      <c r="Z308" s="147"/>
      <c r="AA308" s="147"/>
      <c r="AB308" s="147"/>
      <c r="AC308" s="147"/>
      <c r="AD308" s="147"/>
      <c r="AE308" s="147"/>
      <c r="AF308" s="147"/>
      <c r="AG308" s="147" t="s">
        <v>213</v>
      </c>
      <c r="AH308" s="147">
        <v>0</v>
      </c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outlineLevel="3" x14ac:dyDescent="0.2">
      <c r="A309" s="154"/>
      <c r="B309" s="155"/>
      <c r="C309" s="181" t="s">
        <v>474</v>
      </c>
      <c r="D309" s="179"/>
      <c r="E309" s="180">
        <v>11.648999999999999</v>
      </c>
      <c r="F309" s="157"/>
      <c r="G309" s="157"/>
      <c r="H309" s="157"/>
      <c r="I309" s="157"/>
      <c r="J309" s="157"/>
      <c r="K309" s="157"/>
      <c r="L309" s="157"/>
      <c r="M309" s="157"/>
      <c r="N309" s="156"/>
      <c r="O309" s="156"/>
      <c r="P309" s="156"/>
      <c r="Q309" s="156"/>
      <c r="R309" s="157"/>
      <c r="S309" s="157"/>
      <c r="T309" s="157"/>
      <c r="U309" s="157"/>
      <c r="V309" s="157"/>
      <c r="W309" s="157"/>
      <c r="X309" s="157"/>
      <c r="Y309" s="157"/>
      <c r="Z309" s="147"/>
      <c r="AA309" s="147"/>
      <c r="AB309" s="147"/>
      <c r="AC309" s="147"/>
      <c r="AD309" s="147"/>
      <c r="AE309" s="147"/>
      <c r="AF309" s="147"/>
      <c r="AG309" s="147" t="s">
        <v>213</v>
      </c>
      <c r="AH309" s="147">
        <v>0</v>
      </c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</row>
    <row r="310" spans="1:60" outlineLevel="3" x14ac:dyDescent="0.2">
      <c r="A310" s="154"/>
      <c r="B310" s="155"/>
      <c r="C310" s="181" t="s">
        <v>475</v>
      </c>
      <c r="D310" s="179"/>
      <c r="E310" s="180">
        <v>1.5674999999999999</v>
      </c>
      <c r="F310" s="157"/>
      <c r="G310" s="157"/>
      <c r="H310" s="157"/>
      <c r="I310" s="157"/>
      <c r="J310" s="157"/>
      <c r="K310" s="157"/>
      <c r="L310" s="157"/>
      <c r="M310" s="157"/>
      <c r="N310" s="156"/>
      <c r="O310" s="156"/>
      <c r="P310" s="156"/>
      <c r="Q310" s="156"/>
      <c r="R310" s="157"/>
      <c r="S310" s="157"/>
      <c r="T310" s="157"/>
      <c r="U310" s="157"/>
      <c r="V310" s="157"/>
      <c r="W310" s="157"/>
      <c r="X310" s="157"/>
      <c r="Y310" s="157"/>
      <c r="Z310" s="147"/>
      <c r="AA310" s="147"/>
      <c r="AB310" s="147"/>
      <c r="AC310" s="147"/>
      <c r="AD310" s="147"/>
      <c r="AE310" s="147"/>
      <c r="AF310" s="147"/>
      <c r="AG310" s="147" t="s">
        <v>213</v>
      </c>
      <c r="AH310" s="147">
        <v>0</v>
      </c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outlineLevel="3" x14ac:dyDescent="0.2">
      <c r="A311" s="154"/>
      <c r="B311" s="155"/>
      <c r="C311" s="181" t="s">
        <v>476</v>
      </c>
      <c r="D311" s="179"/>
      <c r="E311" s="180">
        <v>2.2275</v>
      </c>
      <c r="F311" s="157"/>
      <c r="G311" s="157"/>
      <c r="H311" s="157"/>
      <c r="I311" s="157"/>
      <c r="J311" s="157"/>
      <c r="K311" s="157"/>
      <c r="L311" s="157"/>
      <c r="M311" s="157"/>
      <c r="N311" s="156"/>
      <c r="O311" s="156"/>
      <c r="P311" s="156"/>
      <c r="Q311" s="156"/>
      <c r="R311" s="157"/>
      <c r="S311" s="157"/>
      <c r="T311" s="157"/>
      <c r="U311" s="157"/>
      <c r="V311" s="157"/>
      <c r="W311" s="157"/>
      <c r="X311" s="157"/>
      <c r="Y311" s="157"/>
      <c r="Z311" s="147"/>
      <c r="AA311" s="147"/>
      <c r="AB311" s="147"/>
      <c r="AC311" s="147"/>
      <c r="AD311" s="147"/>
      <c r="AE311" s="147"/>
      <c r="AF311" s="147"/>
      <c r="AG311" s="147" t="s">
        <v>213</v>
      </c>
      <c r="AH311" s="147">
        <v>0</v>
      </c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2" x14ac:dyDescent="0.2">
      <c r="A312" s="154"/>
      <c r="B312" s="155"/>
      <c r="C312" s="246"/>
      <c r="D312" s="247"/>
      <c r="E312" s="247"/>
      <c r="F312" s="247"/>
      <c r="G312" s="247"/>
      <c r="H312" s="157"/>
      <c r="I312" s="157"/>
      <c r="J312" s="157"/>
      <c r="K312" s="157"/>
      <c r="L312" s="157"/>
      <c r="M312" s="157"/>
      <c r="N312" s="156"/>
      <c r="O312" s="156"/>
      <c r="P312" s="156"/>
      <c r="Q312" s="156"/>
      <c r="R312" s="157"/>
      <c r="S312" s="157"/>
      <c r="T312" s="157"/>
      <c r="U312" s="157"/>
      <c r="V312" s="157"/>
      <c r="W312" s="157"/>
      <c r="X312" s="157"/>
      <c r="Y312" s="157"/>
      <c r="Z312" s="147"/>
      <c r="AA312" s="147"/>
      <c r="AB312" s="147"/>
      <c r="AC312" s="147"/>
      <c r="AD312" s="147"/>
      <c r="AE312" s="147"/>
      <c r="AF312" s="147"/>
      <c r="AG312" s="147" t="s">
        <v>129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1" x14ac:dyDescent="0.2">
      <c r="A313" s="166">
        <v>54</v>
      </c>
      <c r="B313" s="167" t="s">
        <v>477</v>
      </c>
      <c r="C313" s="175" t="s">
        <v>478</v>
      </c>
      <c r="D313" s="168" t="s">
        <v>222</v>
      </c>
      <c r="E313" s="169">
        <v>42.51</v>
      </c>
      <c r="F313" s="170"/>
      <c r="G313" s="171">
        <f>ROUND(E313*F313,2)</f>
        <v>0</v>
      </c>
      <c r="H313" s="170"/>
      <c r="I313" s="171">
        <f>ROUND(E313*H313,2)</f>
        <v>0</v>
      </c>
      <c r="J313" s="170"/>
      <c r="K313" s="171">
        <f>ROUND(E313*J313,2)</f>
        <v>0</v>
      </c>
      <c r="L313" s="171">
        <v>21</v>
      </c>
      <c r="M313" s="171">
        <f>G313*(1+L313/100)</f>
        <v>0</v>
      </c>
      <c r="N313" s="169">
        <v>1.75</v>
      </c>
      <c r="O313" s="169">
        <f>ROUND(E313*N313,2)</f>
        <v>74.39</v>
      </c>
      <c r="P313" s="169">
        <v>0</v>
      </c>
      <c r="Q313" s="169">
        <f>ROUND(E313*P313,2)</f>
        <v>0</v>
      </c>
      <c r="R313" s="171" t="s">
        <v>471</v>
      </c>
      <c r="S313" s="171" t="s">
        <v>122</v>
      </c>
      <c r="T313" s="172" t="s">
        <v>122</v>
      </c>
      <c r="U313" s="157">
        <v>1.6950000000000001</v>
      </c>
      <c r="V313" s="157">
        <f>ROUND(E313*U313,2)</f>
        <v>72.05</v>
      </c>
      <c r="W313" s="157"/>
      <c r="X313" s="157" t="s">
        <v>197</v>
      </c>
      <c r="Y313" s="157" t="s">
        <v>125</v>
      </c>
      <c r="Z313" s="147"/>
      <c r="AA313" s="147"/>
      <c r="AB313" s="147"/>
      <c r="AC313" s="147"/>
      <c r="AD313" s="147"/>
      <c r="AE313" s="147"/>
      <c r="AF313" s="147"/>
      <c r="AG313" s="147" t="s">
        <v>198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outlineLevel="2" x14ac:dyDescent="0.2">
      <c r="A314" s="154"/>
      <c r="B314" s="155"/>
      <c r="C314" s="259" t="s">
        <v>472</v>
      </c>
      <c r="D314" s="260"/>
      <c r="E314" s="260"/>
      <c r="F314" s="260"/>
      <c r="G314" s="260"/>
      <c r="H314" s="157"/>
      <c r="I314" s="157"/>
      <c r="J314" s="157"/>
      <c r="K314" s="157"/>
      <c r="L314" s="157"/>
      <c r="M314" s="157"/>
      <c r="N314" s="156"/>
      <c r="O314" s="156"/>
      <c r="P314" s="156"/>
      <c r="Q314" s="156"/>
      <c r="R314" s="157"/>
      <c r="S314" s="157"/>
      <c r="T314" s="157"/>
      <c r="U314" s="157"/>
      <c r="V314" s="157"/>
      <c r="W314" s="157"/>
      <c r="X314" s="157"/>
      <c r="Y314" s="157"/>
      <c r="Z314" s="147"/>
      <c r="AA314" s="147"/>
      <c r="AB314" s="147"/>
      <c r="AC314" s="147"/>
      <c r="AD314" s="147"/>
      <c r="AE314" s="147"/>
      <c r="AF314" s="147"/>
      <c r="AG314" s="147" t="s">
        <v>200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2" x14ac:dyDescent="0.2">
      <c r="A315" s="154"/>
      <c r="B315" s="155"/>
      <c r="C315" s="181" t="s">
        <v>479</v>
      </c>
      <c r="D315" s="179"/>
      <c r="E315" s="180">
        <v>42.51</v>
      </c>
      <c r="F315" s="157"/>
      <c r="G315" s="157"/>
      <c r="H315" s="157"/>
      <c r="I315" s="157"/>
      <c r="J315" s="157"/>
      <c r="K315" s="157"/>
      <c r="L315" s="157"/>
      <c r="M315" s="157"/>
      <c r="N315" s="156"/>
      <c r="O315" s="156"/>
      <c r="P315" s="156"/>
      <c r="Q315" s="156"/>
      <c r="R315" s="157"/>
      <c r="S315" s="157"/>
      <c r="T315" s="157"/>
      <c r="U315" s="157"/>
      <c r="V315" s="157"/>
      <c r="W315" s="157"/>
      <c r="X315" s="157"/>
      <c r="Y315" s="157"/>
      <c r="Z315" s="147"/>
      <c r="AA315" s="147"/>
      <c r="AB315" s="147"/>
      <c r="AC315" s="147"/>
      <c r="AD315" s="147"/>
      <c r="AE315" s="147"/>
      <c r="AF315" s="147"/>
      <c r="AG315" s="147" t="s">
        <v>213</v>
      </c>
      <c r="AH315" s="147">
        <v>0</v>
      </c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2" x14ac:dyDescent="0.2">
      <c r="A316" s="154"/>
      <c r="B316" s="155"/>
      <c r="C316" s="246"/>
      <c r="D316" s="247"/>
      <c r="E316" s="247"/>
      <c r="F316" s="247"/>
      <c r="G316" s="247"/>
      <c r="H316" s="157"/>
      <c r="I316" s="157"/>
      <c r="J316" s="157"/>
      <c r="K316" s="157"/>
      <c r="L316" s="157"/>
      <c r="M316" s="157"/>
      <c r="N316" s="156"/>
      <c r="O316" s="156"/>
      <c r="P316" s="156"/>
      <c r="Q316" s="156"/>
      <c r="R316" s="157"/>
      <c r="S316" s="157"/>
      <c r="T316" s="157"/>
      <c r="U316" s="157"/>
      <c r="V316" s="157"/>
      <c r="W316" s="157"/>
      <c r="X316" s="157"/>
      <c r="Y316" s="157"/>
      <c r="Z316" s="147"/>
      <c r="AA316" s="147"/>
      <c r="AB316" s="147"/>
      <c r="AC316" s="147"/>
      <c r="AD316" s="147"/>
      <c r="AE316" s="147"/>
      <c r="AF316" s="147"/>
      <c r="AG316" s="147" t="s">
        <v>129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ht="22.5" outlineLevel="1" x14ac:dyDescent="0.2">
      <c r="A317" s="166">
        <v>55</v>
      </c>
      <c r="B317" s="167" t="s">
        <v>480</v>
      </c>
      <c r="C317" s="175" t="s">
        <v>481</v>
      </c>
      <c r="D317" s="168" t="s">
        <v>222</v>
      </c>
      <c r="E317" s="169">
        <v>2.3039999999999998</v>
      </c>
      <c r="F317" s="170"/>
      <c r="G317" s="171">
        <f>ROUND(E317*F317,2)</f>
        <v>0</v>
      </c>
      <c r="H317" s="170"/>
      <c r="I317" s="171">
        <f>ROUND(E317*H317,2)</f>
        <v>0</v>
      </c>
      <c r="J317" s="170"/>
      <c r="K317" s="171">
        <f>ROUND(E317*J317,2)</f>
        <v>0</v>
      </c>
      <c r="L317" s="171">
        <v>21</v>
      </c>
      <c r="M317" s="171">
        <f>G317*(1+L317/100)</f>
        <v>0</v>
      </c>
      <c r="N317" s="169">
        <v>2.5</v>
      </c>
      <c r="O317" s="169">
        <f>ROUND(E317*N317,2)</f>
        <v>5.76</v>
      </c>
      <c r="P317" s="169">
        <v>0</v>
      </c>
      <c r="Q317" s="169">
        <f>ROUND(E317*P317,2)</f>
        <v>0</v>
      </c>
      <c r="R317" s="171" t="s">
        <v>471</v>
      </c>
      <c r="S317" s="171" t="s">
        <v>122</v>
      </c>
      <c r="T317" s="172" t="s">
        <v>122</v>
      </c>
      <c r="U317" s="157">
        <v>1.4490000000000001</v>
      </c>
      <c r="V317" s="157">
        <f>ROUND(E317*U317,2)</f>
        <v>3.34</v>
      </c>
      <c r="W317" s="157"/>
      <c r="X317" s="157" t="s">
        <v>197</v>
      </c>
      <c r="Y317" s="157" t="s">
        <v>125</v>
      </c>
      <c r="Z317" s="147"/>
      <c r="AA317" s="147"/>
      <c r="AB317" s="147"/>
      <c r="AC317" s="147"/>
      <c r="AD317" s="147"/>
      <c r="AE317" s="147"/>
      <c r="AF317" s="147"/>
      <c r="AG317" s="147" t="s">
        <v>420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outlineLevel="2" x14ac:dyDescent="0.2">
      <c r="A318" s="154"/>
      <c r="B318" s="155"/>
      <c r="C318" s="259" t="s">
        <v>482</v>
      </c>
      <c r="D318" s="260"/>
      <c r="E318" s="260"/>
      <c r="F318" s="260"/>
      <c r="G318" s="260"/>
      <c r="H318" s="157"/>
      <c r="I318" s="157"/>
      <c r="J318" s="157"/>
      <c r="K318" s="157"/>
      <c r="L318" s="157"/>
      <c r="M318" s="157"/>
      <c r="N318" s="156"/>
      <c r="O318" s="156"/>
      <c r="P318" s="156"/>
      <c r="Q318" s="156"/>
      <c r="R318" s="157"/>
      <c r="S318" s="157"/>
      <c r="T318" s="157"/>
      <c r="U318" s="157"/>
      <c r="V318" s="157"/>
      <c r="W318" s="157"/>
      <c r="X318" s="157"/>
      <c r="Y318" s="157"/>
      <c r="Z318" s="147"/>
      <c r="AA318" s="147"/>
      <c r="AB318" s="147"/>
      <c r="AC318" s="147"/>
      <c r="AD318" s="147"/>
      <c r="AE318" s="147"/>
      <c r="AF318" s="147"/>
      <c r="AG318" s="147" t="s">
        <v>200</v>
      </c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</row>
    <row r="319" spans="1:60" outlineLevel="2" x14ac:dyDescent="0.2">
      <c r="A319" s="154"/>
      <c r="B319" s="155"/>
      <c r="C319" s="250" t="s">
        <v>483</v>
      </c>
      <c r="D319" s="251"/>
      <c r="E319" s="251"/>
      <c r="F319" s="251"/>
      <c r="G319" s="251"/>
      <c r="H319" s="157"/>
      <c r="I319" s="157"/>
      <c r="J319" s="157"/>
      <c r="K319" s="157"/>
      <c r="L319" s="157"/>
      <c r="M319" s="157"/>
      <c r="N319" s="156"/>
      <c r="O319" s="156"/>
      <c r="P319" s="156"/>
      <c r="Q319" s="156"/>
      <c r="R319" s="157"/>
      <c r="S319" s="157"/>
      <c r="T319" s="157"/>
      <c r="U319" s="157"/>
      <c r="V319" s="157"/>
      <c r="W319" s="157"/>
      <c r="X319" s="157"/>
      <c r="Y319" s="157"/>
      <c r="Z319" s="147"/>
      <c r="AA319" s="147"/>
      <c r="AB319" s="147"/>
      <c r="AC319" s="147"/>
      <c r="AD319" s="147"/>
      <c r="AE319" s="147"/>
      <c r="AF319" s="147"/>
      <c r="AG319" s="147" t="s">
        <v>127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outlineLevel="2" x14ac:dyDescent="0.2">
      <c r="A320" s="154"/>
      <c r="B320" s="155"/>
      <c r="C320" s="181" t="s">
        <v>484</v>
      </c>
      <c r="D320" s="179"/>
      <c r="E320" s="180">
        <v>2.3039999999999998</v>
      </c>
      <c r="F320" s="157"/>
      <c r="G320" s="157"/>
      <c r="H320" s="157"/>
      <c r="I320" s="157"/>
      <c r="J320" s="157"/>
      <c r="K320" s="157"/>
      <c r="L320" s="157"/>
      <c r="M320" s="157"/>
      <c r="N320" s="156"/>
      <c r="O320" s="156"/>
      <c r="P320" s="156"/>
      <c r="Q320" s="156"/>
      <c r="R320" s="157"/>
      <c r="S320" s="157"/>
      <c r="T320" s="157"/>
      <c r="U320" s="157"/>
      <c r="V320" s="157"/>
      <c r="W320" s="157"/>
      <c r="X320" s="157"/>
      <c r="Y320" s="157"/>
      <c r="Z320" s="147"/>
      <c r="AA320" s="147"/>
      <c r="AB320" s="147"/>
      <c r="AC320" s="147"/>
      <c r="AD320" s="147"/>
      <c r="AE320" s="147"/>
      <c r="AF320" s="147"/>
      <c r="AG320" s="147" t="s">
        <v>213</v>
      </c>
      <c r="AH320" s="147">
        <v>0</v>
      </c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</row>
    <row r="321" spans="1:60" outlineLevel="2" x14ac:dyDescent="0.2">
      <c r="A321" s="154"/>
      <c r="B321" s="155"/>
      <c r="C321" s="246"/>
      <c r="D321" s="247"/>
      <c r="E321" s="247"/>
      <c r="F321" s="247"/>
      <c r="G321" s="247"/>
      <c r="H321" s="157"/>
      <c r="I321" s="157"/>
      <c r="J321" s="157"/>
      <c r="K321" s="157"/>
      <c r="L321" s="157"/>
      <c r="M321" s="157"/>
      <c r="N321" s="156"/>
      <c r="O321" s="156"/>
      <c r="P321" s="156"/>
      <c r="Q321" s="156"/>
      <c r="R321" s="157"/>
      <c r="S321" s="157"/>
      <c r="T321" s="157"/>
      <c r="U321" s="157"/>
      <c r="V321" s="157"/>
      <c r="W321" s="157"/>
      <c r="X321" s="157"/>
      <c r="Y321" s="157"/>
      <c r="Z321" s="147"/>
      <c r="AA321" s="147"/>
      <c r="AB321" s="147"/>
      <c r="AC321" s="147"/>
      <c r="AD321" s="147"/>
      <c r="AE321" s="147"/>
      <c r="AF321" s="147"/>
      <c r="AG321" s="147" t="s">
        <v>129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ht="22.5" outlineLevel="1" x14ac:dyDescent="0.2">
      <c r="A322" s="166">
        <v>56</v>
      </c>
      <c r="B322" s="167" t="s">
        <v>485</v>
      </c>
      <c r="C322" s="175" t="s">
        <v>486</v>
      </c>
      <c r="D322" s="168" t="s">
        <v>222</v>
      </c>
      <c r="E322" s="169">
        <v>0.25</v>
      </c>
      <c r="F322" s="170"/>
      <c r="G322" s="171">
        <f>ROUND(E322*F322,2)</f>
        <v>0</v>
      </c>
      <c r="H322" s="170"/>
      <c r="I322" s="171">
        <f>ROUND(E322*H322,2)</f>
        <v>0</v>
      </c>
      <c r="J322" s="170"/>
      <c r="K322" s="171">
        <f>ROUND(E322*J322,2)</f>
        <v>0</v>
      </c>
      <c r="L322" s="171">
        <v>21</v>
      </c>
      <c r="M322" s="171">
        <f>G322*(1+L322/100)</f>
        <v>0</v>
      </c>
      <c r="N322" s="169">
        <v>2.5</v>
      </c>
      <c r="O322" s="169">
        <f>ROUND(E322*N322,2)</f>
        <v>0.63</v>
      </c>
      <c r="P322" s="169">
        <v>0</v>
      </c>
      <c r="Q322" s="169">
        <f>ROUND(E322*P322,2)</f>
        <v>0</v>
      </c>
      <c r="R322" s="171"/>
      <c r="S322" s="171" t="s">
        <v>122</v>
      </c>
      <c r="T322" s="172" t="s">
        <v>487</v>
      </c>
      <c r="U322" s="157">
        <v>1.1919999999999999</v>
      </c>
      <c r="V322" s="157">
        <f>ROUND(E322*U322,2)</f>
        <v>0.3</v>
      </c>
      <c r="W322" s="157"/>
      <c r="X322" s="157" t="s">
        <v>197</v>
      </c>
      <c r="Y322" s="157" t="s">
        <v>125</v>
      </c>
      <c r="Z322" s="147"/>
      <c r="AA322" s="147"/>
      <c r="AB322" s="147"/>
      <c r="AC322" s="147"/>
      <c r="AD322" s="147"/>
      <c r="AE322" s="147"/>
      <c r="AF322" s="147"/>
      <c r="AG322" s="147" t="s">
        <v>198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</row>
    <row r="323" spans="1:60" outlineLevel="2" x14ac:dyDescent="0.2">
      <c r="A323" s="154"/>
      <c r="B323" s="155"/>
      <c r="C323" s="244" t="s">
        <v>488</v>
      </c>
      <c r="D323" s="245"/>
      <c r="E323" s="245"/>
      <c r="F323" s="245"/>
      <c r="G323" s="245"/>
      <c r="H323" s="157"/>
      <c r="I323" s="157"/>
      <c r="J323" s="157"/>
      <c r="K323" s="157"/>
      <c r="L323" s="157"/>
      <c r="M323" s="157"/>
      <c r="N323" s="156"/>
      <c r="O323" s="156"/>
      <c r="P323" s="156"/>
      <c r="Q323" s="156"/>
      <c r="R323" s="157"/>
      <c r="S323" s="157"/>
      <c r="T323" s="157"/>
      <c r="U323" s="157"/>
      <c r="V323" s="157"/>
      <c r="W323" s="157"/>
      <c r="X323" s="157"/>
      <c r="Y323" s="157"/>
      <c r="Z323" s="147"/>
      <c r="AA323" s="147"/>
      <c r="AB323" s="147"/>
      <c r="AC323" s="147"/>
      <c r="AD323" s="147"/>
      <c r="AE323" s="147"/>
      <c r="AF323" s="147"/>
      <c r="AG323" s="147" t="s">
        <v>127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2" x14ac:dyDescent="0.2">
      <c r="A324" s="154"/>
      <c r="B324" s="155"/>
      <c r="C324" s="181" t="s">
        <v>489</v>
      </c>
      <c r="D324" s="179"/>
      <c r="E324" s="180">
        <v>0.25</v>
      </c>
      <c r="F324" s="157"/>
      <c r="G324" s="157"/>
      <c r="H324" s="157"/>
      <c r="I324" s="157"/>
      <c r="J324" s="157"/>
      <c r="K324" s="157"/>
      <c r="L324" s="157"/>
      <c r="M324" s="157"/>
      <c r="N324" s="156"/>
      <c r="O324" s="156"/>
      <c r="P324" s="156"/>
      <c r="Q324" s="156"/>
      <c r="R324" s="157"/>
      <c r="S324" s="157"/>
      <c r="T324" s="157"/>
      <c r="U324" s="157"/>
      <c r="V324" s="157"/>
      <c r="W324" s="157"/>
      <c r="X324" s="157"/>
      <c r="Y324" s="157"/>
      <c r="Z324" s="147"/>
      <c r="AA324" s="147"/>
      <c r="AB324" s="147"/>
      <c r="AC324" s="147"/>
      <c r="AD324" s="147"/>
      <c r="AE324" s="147"/>
      <c r="AF324" s="147"/>
      <c r="AG324" s="147" t="s">
        <v>213</v>
      </c>
      <c r="AH324" s="147">
        <v>0</v>
      </c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</row>
    <row r="325" spans="1:60" outlineLevel="2" x14ac:dyDescent="0.2">
      <c r="A325" s="154"/>
      <c r="B325" s="155"/>
      <c r="C325" s="246"/>
      <c r="D325" s="247"/>
      <c r="E325" s="247"/>
      <c r="F325" s="247"/>
      <c r="G325" s="247"/>
      <c r="H325" s="157"/>
      <c r="I325" s="157"/>
      <c r="J325" s="157"/>
      <c r="K325" s="157"/>
      <c r="L325" s="157"/>
      <c r="M325" s="157"/>
      <c r="N325" s="156"/>
      <c r="O325" s="156"/>
      <c r="P325" s="156"/>
      <c r="Q325" s="156"/>
      <c r="R325" s="157"/>
      <c r="S325" s="157"/>
      <c r="T325" s="157"/>
      <c r="U325" s="157"/>
      <c r="V325" s="157"/>
      <c r="W325" s="157"/>
      <c r="X325" s="157"/>
      <c r="Y325" s="157"/>
      <c r="Z325" s="147"/>
      <c r="AA325" s="147"/>
      <c r="AB325" s="147"/>
      <c r="AC325" s="147"/>
      <c r="AD325" s="147"/>
      <c r="AE325" s="147"/>
      <c r="AF325" s="147"/>
      <c r="AG325" s="147" t="s">
        <v>129</v>
      </c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</row>
    <row r="326" spans="1:60" outlineLevel="1" x14ac:dyDescent="0.2">
      <c r="A326" s="166">
        <v>57</v>
      </c>
      <c r="B326" s="167" t="s">
        <v>490</v>
      </c>
      <c r="C326" s="175" t="s">
        <v>491</v>
      </c>
      <c r="D326" s="168" t="s">
        <v>267</v>
      </c>
      <c r="E326" s="169">
        <v>5.76</v>
      </c>
      <c r="F326" s="170"/>
      <c r="G326" s="171">
        <f>ROUND(E326*F326,2)</f>
        <v>0</v>
      </c>
      <c r="H326" s="170"/>
      <c r="I326" s="171">
        <f>ROUND(E326*H326,2)</f>
        <v>0</v>
      </c>
      <c r="J326" s="170"/>
      <c r="K326" s="171">
        <f>ROUND(E326*J326,2)</f>
        <v>0</v>
      </c>
      <c r="L326" s="171">
        <v>21</v>
      </c>
      <c r="M326" s="171">
        <f>G326*(1+L326/100)</f>
        <v>0</v>
      </c>
      <c r="N326" s="169">
        <v>4.4200000000000003E-3</v>
      </c>
      <c r="O326" s="169">
        <f>ROUND(E326*N326,2)</f>
        <v>0.03</v>
      </c>
      <c r="P326" s="169">
        <v>0</v>
      </c>
      <c r="Q326" s="169">
        <f>ROUND(E326*P326,2)</f>
        <v>0</v>
      </c>
      <c r="R326" s="171"/>
      <c r="S326" s="171" t="s">
        <v>122</v>
      </c>
      <c r="T326" s="172" t="s">
        <v>123</v>
      </c>
      <c r="U326" s="157">
        <v>0</v>
      </c>
      <c r="V326" s="157">
        <f>ROUND(E326*U326,2)</f>
        <v>0</v>
      </c>
      <c r="W326" s="157"/>
      <c r="X326" s="157" t="s">
        <v>197</v>
      </c>
      <c r="Y326" s="157" t="s">
        <v>125</v>
      </c>
      <c r="Z326" s="147"/>
      <c r="AA326" s="147"/>
      <c r="AB326" s="147"/>
      <c r="AC326" s="147"/>
      <c r="AD326" s="147"/>
      <c r="AE326" s="147"/>
      <c r="AF326" s="147"/>
      <c r="AG326" s="147" t="s">
        <v>420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outlineLevel="2" x14ac:dyDescent="0.2">
      <c r="A327" s="154"/>
      <c r="B327" s="155"/>
      <c r="C327" s="244" t="s">
        <v>492</v>
      </c>
      <c r="D327" s="245"/>
      <c r="E327" s="245"/>
      <c r="F327" s="245"/>
      <c r="G327" s="245"/>
      <c r="H327" s="157"/>
      <c r="I327" s="157"/>
      <c r="J327" s="157"/>
      <c r="K327" s="157"/>
      <c r="L327" s="157"/>
      <c r="M327" s="157"/>
      <c r="N327" s="156"/>
      <c r="O327" s="156"/>
      <c r="P327" s="156"/>
      <c r="Q327" s="156"/>
      <c r="R327" s="157"/>
      <c r="S327" s="157"/>
      <c r="T327" s="157"/>
      <c r="U327" s="157"/>
      <c r="V327" s="157"/>
      <c r="W327" s="157"/>
      <c r="X327" s="157"/>
      <c r="Y327" s="157"/>
      <c r="Z327" s="147"/>
      <c r="AA327" s="147"/>
      <c r="AB327" s="147"/>
      <c r="AC327" s="147"/>
      <c r="AD327" s="147"/>
      <c r="AE327" s="147"/>
      <c r="AF327" s="147"/>
      <c r="AG327" s="147" t="s">
        <v>127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</row>
    <row r="328" spans="1:60" outlineLevel="2" x14ac:dyDescent="0.2">
      <c r="A328" s="154"/>
      <c r="B328" s="155"/>
      <c r="C328" s="181" t="s">
        <v>493</v>
      </c>
      <c r="D328" s="179"/>
      <c r="E328" s="180">
        <v>5.76</v>
      </c>
      <c r="F328" s="157"/>
      <c r="G328" s="157"/>
      <c r="H328" s="157"/>
      <c r="I328" s="157"/>
      <c r="J328" s="157"/>
      <c r="K328" s="157"/>
      <c r="L328" s="157"/>
      <c r="M328" s="157"/>
      <c r="N328" s="156"/>
      <c r="O328" s="156"/>
      <c r="P328" s="156"/>
      <c r="Q328" s="156"/>
      <c r="R328" s="157"/>
      <c r="S328" s="157"/>
      <c r="T328" s="157"/>
      <c r="U328" s="157"/>
      <c r="V328" s="157"/>
      <c r="W328" s="157"/>
      <c r="X328" s="157"/>
      <c r="Y328" s="157"/>
      <c r="Z328" s="147"/>
      <c r="AA328" s="147"/>
      <c r="AB328" s="147"/>
      <c r="AC328" s="147"/>
      <c r="AD328" s="147"/>
      <c r="AE328" s="147"/>
      <c r="AF328" s="147"/>
      <c r="AG328" s="147" t="s">
        <v>213</v>
      </c>
      <c r="AH328" s="147">
        <v>0</v>
      </c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outlineLevel="2" x14ac:dyDescent="0.2">
      <c r="A329" s="154"/>
      <c r="B329" s="155"/>
      <c r="C329" s="246"/>
      <c r="D329" s="247"/>
      <c r="E329" s="247"/>
      <c r="F329" s="247"/>
      <c r="G329" s="247"/>
      <c r="H329" s="157"/>
      <c r="I329" s="157"/>
      <c r="J329" s="157"/>
      <c r="K329" s="157"/>
      <c r="L329" s="157"/>
      <c r="M329" s="157"/>
      <c r="N329" s="156"/>
      <c r="O329" s="156"/>
      <c r="P329" s="156"/>
      <c r="Q329" s="156"/>
      <c r="R329" s="157"/>
      <c r="S329" s="157"/>
      <c r="T329" s="157"/>
      <c r="U329" s="157"/>
      <c r="V329" s="157"/>
      <c r="W329" s="157"/>
      <c r="X329" s="157"/>
      <c r="Y329" s="157"/>
      <c r="Z329" s="147"/>
      <c r="AA329" s="147"/>
      <c r="AB329" s="147"/>
      <c r="AC329" s="147"/>
      <c r="AD329" s="147"/>
      <c r="AE329" s="147"/>
      <c r="AF329" s="147"/>
      <c r="AG329" s="147" t="s">
        <v>129</v>
      </c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</row>
    <row r="330" spans="1:60" outlineLevel="1" x14ac:dyDescent="0.2">
      <c r="A330" s="166">
        <v>58</v>
      </c>
      <c r="B330" s="167" t="s">
        <v>494</v>
      </c>
      <c r="C330" s="175" t="s">
        <v>495</v>
      </c>
      <c r="D330" s="168" t="s">
        <v>366</v>
      </c>
      <c r="E330" s="169">
        <v>8</v>
      </c>
      <c r="F330" s="170"/>
      <c r="G330" s="171">
        <f>ROUND(E330*F330,2)</f>
        <v>0</v>
      </c>
      <c r="H330" s="170"/>
      <c r="I330" s="171">
        <f>ROUND(E330*H330,2)</f>
        <v>0</v>
      </c>
      <c r="J330" s="170"/>
      <c r="K330" s="171">
        <f>ROUND(E330*J330,2)</f>
        <v>0</v>
      </c>
      <c r="L330" s="171">
        <v>21</v>
      </c>
      <c r="M330" s="171">
        <f>G330*(1+L330/100)</f>
        <v>0</v>
      </c>
      <c r="N330" s="169">
        <v>0.72618000000000005</v>
      </c>
      <c r="O330" s="169">
        <f>ROUND(E330*N330,2)</f>
        <v>5.81</v>
      </c>
      <c r="P330" s="169">
        <v>0</v>
      </c>
      <c r="Q330" s="169">
        <f>ROUND(E330*P330,2)</f>
        <v>0</v>
      </c>
      <c r="R330" s="171"/>
      <c r="S330" s="171" t="s">
        <v>169</v>
      </c>
      <c r="T330" s="172" t="s">
        <v>123</v>
      </c>
      <c r="U330" s="157">
        <v>1.19</v>
      </c>
      <c r="V330" s="157">
        <f>ROUND(E330*U330,2)</f>
        <v>9.52</v>
      </c>
      <c r="W330" s="157"/>
      <c r="X330" s="157" t="s">
        <v>197</v>
      </c>
      <c r="Y330" s="157" t="s">
        <v>125</v>
      </c>
      <c r="Z330" s="147"/>
      <c r="AA330" s="147"/>
      <c r="AB330" s="147"/>
      <c r="AC330" s="147"/>
      <c r="AD330" s="147"/>
      <c r="AE330" s="147"/>
      <c r="AF330" s="147"/>
      <c r="AG330" s="147" t="s">
        <v>198</v>
      </c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</row>
    <row r="331" spans="1:60" outlineLevel="2" x14ac:dyDescent="0.2">
      <c r="A331" s="154"/>
      <c r="B331" s="155"/>
      <c r="C331" s="248"/>
      <c r="D331" s="249"/>
      <c r="E331" s="249"/>
      <c r="F331" s="249"/>
      <c r="G331" s="249"/>
      <c r="H331" s="157"/>
      <c r="I331" s="157"/>
      <c r="J331" s="157"/>
      <c r="K331" s="157"/>
      <c r="L331" s="157"/>
      <c r="M331" s="157"/>
      <c r="N331" s="156"/>
      <c r="O331" s="156"/>
      <c r="P331" s="156"/>
      <c r="Q331" s="156"/>
      <c r="R331" s="157"/>
      <c r="S331" s="157"/>
      <c r="T331" s="157"/>
      <c r="U331" s="157"/>
      <c r="V331" s="157"/>
      <c r="W331" s="157"/>
      <c r="X331" s="157"/>
      <c r="Y331" s="157"/>
      <c r="Z331" s="147"/>
      <c r="AA331" s="147"/>
      <c r="AB331" s="147"/>
      <c r="AC331" s="147"/>
      <c r="AD331" s="147"/>
      <c r="AE331" s="147"/>
      <c r="AF331" s="147"/>
      <c r="AG331" s="147" t="s">
        <v>129</v>
      </c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</row>
    <row r="332" spans="1:60" x14ac:dyDescent="0.2">
      <c r="A332" s="159" t="s">
        <v>117</v>
      </c>
      <c r="B332" s="160" t="s">
        <v>73</v>
      </c>
      <c r="C332" s="174" t="s">
        <v>74</v>
      </c>
      <c r="D332" s="161"/>
      <c r="E332" s="162"/>
      <c r="F332" s="163"/>
      <c r="G332" s="163">
        <f>SUMIF(AG333:AG402,"&lt;&gt;NOR",G333:G402)</f>
        <v>0</v>
      </c>
      <c r="H332" s="163"/>
      <c r="I332" s="163">
        <f>SUM(I333:I402)</f>
        <v>0</v>
      </c>
      <c r="J332" s="163"/>
      <c r="K332" s="163">
        <f>SUM(K333:K402)</f>
        <v>0</v>
      </c>
      <c r="L332" s="163"/>
      <c r="M332" s="163">
        <f>SUM(M333:M402)</f>
        <v>0</v>
      </c>
      <c r="N332" s="162"/>
      <c r="O332" s="162">
        <f>SUM(O333:O402)</f>
        <v>831.03999999999985</v>
      </c>
      <c r="P332" s="162"/>
      <c r="Q332" s="162">
        <f>SUM(Q333:Q402)</f>
        <v>0</v>
      </c>
      <c r="R332" s="163"/>
      <c r="S332" s="163"/>
      <c r="T332" s="164"/>
      <c r="U332" s="158"/>
      <c r="V332" s="158">
        <f>SUM(V333:V402)</f>
        <v>295.97000000000003</v>
      </c>
      <c r="W332" s="158"/>
      <c r="X332" s="158"/>
      <c r="Y332" s="158"/>
      <c r="AG332" t="s">
        <v>118</v>
      </c>
    </row>
    <row r="333" spans="1:60" ht="22.5" outlineLevel="1" x14ac:dyDescent="0.2">
      <c r="A333" s="166">
        <v>59</v>
      </c>
      <c r="B333" s="167" t="s">
        <v>496</v>
      </c>
      <c r="C333" s="175" t="s">
        <v>497</v>
      </c>
      <c r="D333" s="168" t="s">
        <v>267</v>
      </c>
      <c r="E333" s="169">
        <v>305.08</v>
      </c>
      <c r="F333" s="170"/>
      <c r="G333" s="171">
        <f>ROUND(E333*F333,2)</f>
        <v>0</v>
      </c>
      <c r="H333" s="170"/>
      <c r="I333" s="171">
        <f>ROUND(E333*H333,2)</f>
        <v>0</v>
      </c>
      <c r="J333" s="170"/>
      <c r="K333" s="171">
        <f>ROUND(E333*J333,2)</f>
        <v>0</v>
      </c>
      <c r="L333" s="171">
        <v>21</v>
      </c>
      <c r="M333" s="171">
        <f>G333*(1+L333/100)</f>
        <v>0</v>
      </c>
      <c r="N333" s="169">
        <v>0.21</v>
      </c>
      <c r="O333" s="169">
        <f>ROUND(E333*N333,2)</f>
        <v>64.069999999999993</v>
      </c>
      <c r="P333" s="169">
        <v>0</v>
      </c>
      <c r="Q333" s="169">
        <f>ROUND(E333*P333,2)</f>
        <v>0</v>
      </c>
      <c r="R333" s="171" t="s">
        <v>376</v>
      </c>
      <c r="S333" s="171" t="s">
        <v>122</v>
      </c>
      <c r="T333" s="172" t="s">
        <v>122</v>
      </c>
      <c r="U333" s="157">
        <v>2.5999999999999999E-2</v>
      </c>
      <c r="V333" s="157">
        <f>ROUND(E333*U333,2)</f>
        <v>7.93</v>
      </c>
      <c r="W333" s="157"/>
      <c r="X333" s="157" t="s">
        <v>197</v>
      </c>
      <c r="Y333" s="157" t="s">
        <v>125</v>
      </c>
      <c r="Z333" s="147"/>
      <c r="AA333" s="147"/>
      <c r="AB333" s="147"/>
      <c r="AC333" s="147"/>
      <c r="AD333" s="147"/>
      <c r="AE333" s="147"/>
      <c r="AF333" s="147"/>
      <c r="AG333" s="147" t="s">
        <v>198</v>
      </c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</row>
    <row r="334" spans="1:60" outlineLevel="2" x14ac:dyDescent="0.2">
      <c r="A334" s="154"/>
      <c r="B334" s="155"/>
      <c r="C334" s="259" t="s">
        <v>498</v>
      </c>
      <c r="D334" s="260"/>
      <c r="E334" s="260"/>
      <c r="F334" s="260"/>
      <c r="G334" s="260"/>
      <c r="H334" s="157"/>
      <c r="I334" s="157"/>
      <c r="J334" s="157"/>
      <c r="K334" s="157"/>
      <c r="L334" s="157"/>
      <c r="M334" s="157"/>
      <c r="N334" s="156"/>
      <c r="O334" s="156"/>
      <c r="P334" s="156"/>
      <c r="Q334" s="156"/>
      <c r="R334" s="157"/>
      <c r="S334" s="157"/>
      <c r="T334" s="157"/>
      <c r="U334" s="157"/>
      <c r="V334" s="157"/>
      <c r="W334" s="157"/>
      <c r="X334" s="157"/>
      <c r="Y334" s="157"/>
      <c r="Z334" s="147"/>
      <c r="AA334" s="147"/>
      <c r="AB334" s="147"/>
      <c r="AC334" s="147"/>
      <c r="AD334" s="147"/>
      <c r="AE334" s="147"/>
      <c r="AF334" s="147"/>
      <c r="AG334" s="147" t="s">
        <v>200</v>
      </c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</row>
    <row r="335" spans="1:60" outlineLevel="2" x14ac:dyDescent="0.2">
      <c r="A335" s="154"/>
      <c r="B335" s="155"/>
      <c r="C335" s="250" t="s">
        <v>499</v>
      </c>
      <c r="D335" s="251"/>
      <c r="E335" s="251"/>
      <c r="F335" s="251"/>
      <c r="G335" s="251"/>
      <c r="H335" s="157"/>
      <c r="I335" s="157"/>
      <c r="J335" s="157"/>
      <c r="K335" s="157"/>
      <c r="L335" s="157"/>
      <c r="M335" s="157"/>
      <c r="N335" s="156"/>
      <c r="O335" s="156"/>
      <c r="P335" s="156"/>
      <c r="Q335" s="156"/>
      <c r="R335" s="157"/>
      <c r="S335" s="157"/>
      <c r="T335" s="157"/>
      <c r="U335" s="157"/>
      <c r="V335" s="157"/>
      <c r="W335" s="157"/>
      <c r="X335" s="157"/>
      <c r="Y335" s="157"/>
      <c r="Z335" s="147"/>
      <c r="AA335" s="147"/>
      <c r="AB335" s="147"/>
      <c r="AC335" s="147"/>
      <c r="AD335" s="147"/>
      <c r="AE335" s="147"/>
      <c r="AF335" s="147"/>
      <c r="AG335" s="147" t="s">
        <v>127</v>
      </c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</row>
    <row r="336" spans="1:60" outlineLevel="2" x14ac:dyDescent="0.2">
      <c r="A336" s="154"/>
      <c r="B336" s="155"/>
      <c r="C336" s="181" t="s">
        <v>241</v>
      </c>
      <c r="D336" s="179"/>
      <c r="E336" s="180"/>
      <c r="F336" s="157"/>
      <c r="G336" s="157"/>
      <c r="H336" s="157"/>
      <c r="I336" s="157"/>
      <c r="J336" s="157"/>
      <c r="K336" s="157"/>
      <c r="L336" s="157"/>
      <c r="M336" s="157"/>
      <c r="N336" s="156"/>
      <c r="O336" s="156"/>
      <c r="P336" s="156"/>
      <c r="Q336" s="156"/>
      <c r="R336" s="157"/>
      <c r="S336" s="157"/>
      <c r="T336" s="157"/>
      <c r="U336" s="157"/>
      <c r="V336" s="157"/>
      <c r="W336" s="157"/>
      <c r="X336" s="157"/>
      <c r="Y336" s="157"/>
      <c r="Z336" s="147"/>
      <c r="AA336" s="147"/>
      <c r="AB336" s="147"/>
      <c r="AC336" s="147"/>
      <c r="AD336" s="147"/>
      <c r="AE336" s="147"/>
      <c r="AF336" s="147"/>
      <c r="AG336" s="147" t="s">
        <v>213</v>
      </c>
      <c r="AH336" s="147">
        <v>0</v>
      </c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</row>
    <row r="337" spans="1:60" outlineLevel="3" x14ac:dyDescent="0.2">
      <c r="A337" s="154"/>
      <c r="B337" s="155"/>
      <c r="C337" s="181" t="s">
        <v>437</v>
      </c>
      <c r="D337" s="179"/>
      <c r="E337" s="180">
        <v>222.04</v>
      </c>
      <c r="F337" s="157"/>
      <c r="G337" s="157"/>
      <c r="H337" s="157"/>
      <c r="I337" s="157"/>
      <c r="J337" s="157"/>
      <c r="K337" s="157"/>
      <c r="L337" s="157"/>
      <c r="M337" s="157"/>
      <c r="N337" s="156"/>
      <c r="O337" s="156"/>
      <c r="P337" s="156"/>
      <c r="Q337" s="156"/>
      <c r="R337" s="157"/>
      <c r="S337" s="157"/>
      <c r="T337" s="157"/>
      <c r="U337" s="157"/>
      <c r="V337" s="157"/>
      <c r="W337" s="157"/>
      <c r="X337" s="157"/>
      <c r="Y337" s="157"/>
      <c r="Z337" s="147"/>
      <c r="AA337" s="147"/>
      <c r="AB337" s="147"/>
      <c r="AC337" s="147"/>
      <c r="AD337" s="147"/>
      <c r="AE337" s="147"/>
      <c r="AF337" s="147"/>
      <c r="AG337" s="147" t="s">
        <v>213</v>
      </c>
      <c r="AH337" s="147">
        <v>0</v>
      </c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</row>
    <row r="338" spans="1:60" outlineLevel="3" x14ac:dyDescent="0.2">
      <c r="A338" s="154"/>
      <c r="B338" s="155"/>
      <c r="C338" s="181" t="s">
        <v>388</v>
      </c>
      <c r="D338" s="179"/>
      <c r="E338" s="180">
        <v>21</v>
      </c>
      <c r="F338" s="157"/>
      <c r="G338" s="157"/>
      <c r="H338" s="157"/>
      <c r="I338" s="157"/>
      <c r="J338" s="157"/>
      <c r="K338" s="157"/>
      <c r="L338" s="157"/>
      <c r="M338" s="157"/>
      <c r="N338" s="156"/>
      <c r="O338" s="156"/>
      <c r="P338" s="156"/>
      <c r="Q338" s="156"/>
      <c r="R338" s="157"/>
      <c r="S338" s="157"/>
      <c r="T338" s="157"/>
      <c r="U338" s="157"/>
      <c r="V338" s="157"/>
      <c r="W338" s="157"/>
      <c r="X338" s="157"/>
      <c r="Y338" s="157"/>
      <c r="Z338" s="147"/>
      <c r="AA338" s="147"/>
      <c r="AB338" s="147"/>
      <c r="AC338" s="147"/>
      <c r="AD338" s="147"/>
      <c r="AE338" s="147"/>
      <c r="AF338" s="147"/>
      <c r="AG338" s="147" t="s">
        <v>213</v>
      </c>
      <c r="AH338" s="147">
        <v>0</v>
      </c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</row>
    <row r="339" spans="1:60" outlineLevel="3" x14ac:dyDescent="0.2">
      <c r="A339" s="154"/>
      <c r="B339" s="155"/>
      <c r="C339" s="181" t="s">
        <v>438</v>
      </c>
      <c r="D339" s="179"/>
      <c r="E339" s="180">
        <v>42.68</v>
      </c>
      <c r="F339" s="157"/>
      <c r="G339" s="157"/>
      <c r="H339" s="157"/>
      <c r="I339" s="157"/>
      <c r="J339" s="157"/>
      <c r="K339" s="157"/>
      <c r="L339" s="157"/>
      <c r="M339" s="157"/>
      <c r="N339" s="156"/>
      <c r="O339" s="156"/>
      <c r="P339" s="156"/>
      <c r="Q339" s="156"/>
      <c r="R339" s="157"/>
      <c r="S339" s="157"/>
      <c r="T339" s="157"/>
      <c r="U339" s="157"/>
      <c r="V339" s="157"/>
      <c r="W339" s="157"/>
      <c r="X339" s="157"/>
      <c r="Y339" s="157"/>
      <c r="Z339" s="147"/>
      <c r="AA339" s="147"/>
      <c r="AB339" s="147"/>
      <c r="AC339" s="147"/>
      <c r="AD339" s="147"/>
      <c r="AE339" s="147"/>
      <c r="AF339" s="147"/>
      <c r="AG339" s="147" t="s">
        <v>213</v>
      </c>
      <c r="AH339" s="147">
        <v>0</v>
      </c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</row>
    <row r="340" spans="1:60" outlineLevel="3" x14ac:dyDescent="0.2">
      <c r="A340" s="154"/>
      <c r="B340" s="155"/>
      <c r="C340" s="181" t="s">
        <v>439</v>
      </c>
      <c r="D340" s="179"/>
      <c r="E340" s="180">
        <v>12.76</v>
      </c>
      <c r="F340" s="157"/>
      <c r="G340" s="157"/>
      <c r="H340" s="157"/>
      <c r="I340" s="157"/>
      <c r="J340" s="157"/>
      <c r="K340" s="157"/>
      <c r="L340" s="157"/>
      <c r="M340" s="157"/>
      <c r="N340" s="156"/>
      <c r="O340" s="156"/>
      <c r="P340" s="156"/>
      <c r="Q340" s="156"/>
      <c r="R340" s="157"/>
      <c r="S340" s="157"/>
      <c r="T340" s="157"/>
      <c r="U340" s="157"/>
      <c r="V340" s="157"/>
      <c r="W340" s="157"/>
      <c r="X340" s="157"/>
      <c r="Y340" s="157"/>
      <c r="Z340" s="147"/>
      <c r="AA340" s="147"/>
      <c r="AB340" s="147"/>
      <c r="AC340" s="147"/>
      <c r="AD340" s="147"/>
      <c r="AE340" s="147"/>
      <c r="AF340" s="147"/>
      <c r="AG340" s="147" t="s">
        <v>213</v>
      </c>
      <c r="AH340" s="147">
        <v>0</v>
      </c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</row>
    <row r="341" spans="1:60" outlineLevel="3" x14ac:dyDescent="0.2">
      <c r="A341" s="154"/>
      <c r="B341" s="155"/>
      <c r="C341" s="181" t="s">
        <v>440</v>
      </c>
      <c r="D341" s="179"/>
      <c r="E341" s="180">
        <v>6.6</v>
      </c>
      <c r="F341" s="157"/>
      <c r="G341" s="157"/>
      <c r="H341" s="157"/>
      <c r="I341" s="157"/>
      <c r="J341" s="157"/>
      <c r="K341" s="157"/>
      <c r="L341" s="157"/>
      <c r="M341" s="157"/>
      <c r="N341" s="156"/>
      <c r="O341" s="156"/>
      <c r="P341" s="156"/>
      <c r="Q341" s="156"/>
      <c r="R341" s="157"/>
      <c r="S341" s="157"/>
      <c r="T341" s="157"/>
      <c r="U341" s="157"/>
      <c r="V341" s="157"/>
      <c r="W341" s="157"/>
      <c r="X341" s="157"/>
      <c r="Y341" s="157"/>
      <c r="Z341" s="147"/>
      <c r="AA341" s="147"/>
      <c r="AB341" s="147"/>
      <c r="AC341" s="147"/>
      <c r="AD341" s="147"/>
      <c r="AE341" s="147"/>
      <c r="AF341" s="147"/>
      <c r="AG341" s="147" t="s">
        <v>213</v>
      </c>
      <c r="AH341" s="147">
        <v>0</v>
      </c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</row>
    <row r="342" spans="1:60" outlineLevel="2" x14ac:dyDescent="0.2">
      <c r="A342" s="154"/>
      <c r="B342" s="155"/>
      <c r="C342" s="246"/>
      <c r="D342" s="247"/>
      <c r="E342" s="247"/>
      <c r="F342" s="247"/>
      <c r="G342" s="247"/>
      <c r="H342" s="157"/>
      <c r="I342" s="157"/>
      <c r="J342" s="157"/>
      <c r="K342" s="157"/>
      <c r="L342" s="157"/>
      <c r="M342" s="157"/>
      <c r="N342" s="156"/>
      <c r="O342" s="156"/>
      <c r="P342" s="156"/>
      <c r="Q342" s="156"/>
      <c r="R342" s="157"/>
      <c r="S342" s="157"/>
      <c r="T342" s="157"/>
      <c r="U342" s="157"/>
      <c r="V342" s="157"/>
      <c r="W342" s="157"/>
      <c r="X342" s="157"/>
      <c r="Y342" s="157"/>
      <c r="Z342" s="147"/>
      <c r="AA342" s="147"/>
      <c r="AB342" s="147"/>
      <c r="AC342" s="147"/>
      <c r="AD342" s="147"/>
      <c r="AE342" s="147"/>
      <c r="AF342" s="147"/>
      <c r="AG342" s="147" t="s">
        <v>129</v>
      </c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</row>
    <row r="343" spans="1:60" ht="22.5" outlineLevel="1" x14ac:dyDescent="0.2">
      <c r="A343" s="166">
        <v>60</v>
      </c>
      <c r="B343" s="167" t="s">
        <v>500</v>
      </c>
      <c r="C343" s="175" t="s">
        <v>501</v>
      </c>
      <c r="D343" s="168" t="s">
        <v>267</v>
      </c>
      <c r="E343" s="169">
        <v>413.04</v>
      </c>
      <c r="F343" s="170"/>
      <c r="G343" s="171">
        <f>ROUND(E343*F343,2)</f>
        <v>0</v>
      </c>
      <c r="H343" s="170"/>
      <c r="I343" s="171">
        <f>ROUND(E343*H343,2)</f>
        <v>0</v>
      </c>
      <c r="J343" s="170"/>
      <c r="K343" s="171">
        <f>ROUND(E343*J343,2)</f>
        <v>0</v>
      </c>
      <c r="L343" s="171">
        <v>21</v>
      </c>
      <c r="M343" s="171">
        <f>G343*(1+L343/100)</f>
        <v>0</v>
      </c>
      <c r="N343" s="169">
        <v>0.28799999999999998</v>
      </c>
      <c r="O343" s="169">
        <f>ROUND(E343*N343,2)</f>
        <v>118.96</v>
      </c>
      <c r="P343" s="169">
        <v>0</v>
      </c>
      <c r="Q343" s="169">
        <f>ROUND(E343*P343,2)</f>
        <v>0</v>
      </c>
      <c r="R343" s="171" t="s">
        <v>376</v>
      </c>
      <c r="S343" s="171" t="s">
        <v>122</v>
      </c>
      <c r="T343" s="172" t="s">
        <v>122</v>
      </c>
      <c r="U343" s="157">
        <v>2.3E-2</v>
      </c>
      <c r="V343" s="157">
        <f>ROUND(E343*U343,2)</f>
        <v>9.5</v>
      </c>
      <c r="W343" s="157"/>
      <c r="X343" s="157" t="s">
        <v>197</v>
      </c>
      <c r="Y343" s="157" t="s">
        <v>125</v>
      </c>
      <c r="Z343" s="147"/>
      <c r="AA343" s="147"/>
      <c r="AB343" s="147"/>
      <c r="AC343" s="147"/>
      <c r="AD343" s="147"/>
      <c r="AE343" s="147"/>
      <c r="AF343" s="147"/>
      <c r="AG343" s="147" t="s">
        <v>198</v>
      </c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</row>
    <row r="344" spans="1:60" outlineLevel="2" x14ac:dyDescent="0.2">
      <c r="A344" s="154"/>
      <c r="B344" s="155"/>
      <c r="C344" s="181" t="s">
        <v>241</v>
      </c>
      <c r="D344" s="179"/>
      <c r="E344" s="180"/>
      <c r="F344" s="157"/>
      <c r="G344" s="157"/>
      <c r="H344" s="157"/>
      <c r="I344" s="157"/>
      <c r="J344" s="157"/>
      <c r="K344" s="157"/>
      <c r="L344" s="157"/>
      <c r="M344" s="157"/>
      <c r="N344" s="156"/>
      <c r="O344" s="156"/>
      <c r="P344" s="156"/>
      <c r="Q344" s="156"/>
      <c r="R344" s="157"/>
      <c r="S344" s="157"/>
      <c r="T344" s="157"/>
      <c r="U344" s="157"/>
      <c r="V344" s="157"/>
      <c r="W344" s="157"/>
      <c r="X344" s="157"/>
      <c r="Y344" s="157"/>
      <c r="Z344" s="147"/>
      <c r="AA344" s="147"/>
      <c r="AB344" s="147"/>
      <c r="AC344" s="147"/>
      <c r="AD344" s="147"/>
      <c r="AE344" s="147"/>
      <c r="AF344" s="147"/>
      <c r="AG344" s="147" t="s">
        <v>213</v>
      </c>
      <c r="AH344" s="147">
        <v>0</v>
      </c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</row>
    <row r="345" spans="1:60" outlineLevel="3" x14ac:dyDescent="0.2">
      <c r="A345" s="154"/>
      <c r="B345" s="155"/>
      <c r="C345" s="181" t="s">
        <v>387</v>
      </c>
      <c r="D345" s="179"/>
      <c r="E345" s="180">
        <v>307.44</v>
      </c>
      <c r="F345" s="157"/>
      <c r="G345" s="157"/>
      <c r="H345" s="157"/>
      <c r="I345" s="157"/>
      <c r="J345" s="157"/>
      <c r="K345" s="157"/>
      <c r="L345" s="157"/>
      <c r="M345" s="157"/>
      <c r="N345" s="156"/>
      <c r="O345" s="156"/>
      <c r="P345" s="156"/>
      <c r="Q345" s="156"/>
      <c r="R345" s="157"/>
      <c r="S345" s="157"/>
      <c r="T345" s="157"/>
      <c r="U345" s="157"/>
      <c r="V345" s="157"/>
      <c r="W345" s="157"/>
      <c r="X345" s="157"/>
      <c r="Y345" s="157"/>
      <c r="Z345" s="147"/>
      <c r="AA345" s="147"/>
      <c r="AB345" s="147"/>
      <c r="AC345" s="147"/>
      <c r="AD345" s="147"/>
      <c r="AE345" s="147"/>
      <c r="AF345" s="147"/>
      <c r="AG345" s="147" t="s">
        <v>213</v>
      </c>
      <c r="AH345" s="147">
        <v>0</v>
      </c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</row>
    <row r="346" spans="1:60" outlineLevel="3" x14ac:dyDescent="0.2">
      <c r="A346" s="154"/>
      <c r="B346" s="155"/>
      <c r="C346" s="181" t="s">
        <v>388</v>
      </c>
      <c r="D346" s="179"/>
      <c r="E346" s="180">
        <v>21</v>
      </c>
      <c r="F346" s="157"/>
      <c r="G346" s="157"/>
      <c r="H346" s="157"/>
      <c r="I346" s="157"/>
      <c r="J346" s="157"/>
      <c r="K346" s="157"/>
      <c r="L346" s="157"/>
      <c r="M346" s="157"/>
      <c r="N346" s="156"/>
      <c r="O346" s="156"/>
      <c r="P346" s="156"/>
      <c r="Q346" s="156"/>
      <c r="R346" s="157"/>
      <c r="S346" s="157"/>
      <c r="T346" s="157"/>
      <c r="U346" s="157"/>
      <c r="V346" s="157"/>
      <c r="W346" s="157"/>
      <c r="X346" s="157"/>
      <c r="Y346" s="157"/>
      <c r="Z346" s="147"/>
      <c r="AA346" s="147"/>
      <c r="AB346" s="147"/>
      <c r="AC346" s="147"/>
      <c r="AD346" s="147"/>
      <c r="AE346" s="147"/>
      <c r="AF346" s="147"/>
      <c r="AG346" s="147" t="s">
        <v>213</v>
      </c>
      <c r="AH346" s="147">
        <v>0</v>
      </c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</row>
    <row r="347" spans="1:60" outlineLevel="3" x14ac:dyDescent="0.2">
      <c r="A347" s="154"/>
      <c r="B347" s="155"/>
      <c r="C347" s="181" t="s">
        <v>389</v>
      </c>
      <c r="D347" s="179"/>
      <c r="E347" s="180">
        <v>58.2</v>
      </c>
      <c r="F347" s="157"/>
      <c r="G347" s="157"/>
      <c r="H347" s="157"/>
      <c r="I347" s="157"/>
      <c r="J347" s="157"/>
      <c r="K347" s="157"/>
      <c r="L347" s="157"/>
      <c r="M347" s="157"/>
      <c r="N347" s="156"/>
      <c r="O347" s="156"/>
      <c r="P347" s="156"/>
      <c r="Q347" s="156"/>
      <c r="R347" s="157"/>
      <c r="S347" s="157"/>
      <c r="T347" s="157"/>
      <c r="U347" s="157"/>
      <c r="V347" s="157"/>
      <c r="W347" s="157"/>
      <c r="X347" s="157"/>
      <c r="Y347" s="157"/>
      <c r="Z347" s="147"/>
      <c r="AA347" s="147"/>
      <c r="AB347" s="147"/>
      <c r="AC347" s="147"/>
      <c r="AD347" s="147"/>
      <c r="AE347" s="147"/>
      <c r="AF347" s="147"/>
      <c r="AG347" s="147" t="s">
        <v>213</v>
      </c>
      <c r="AH347" s="147">
        <v>0</v>
      </c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</row>
    <row r="348" spans="1:60" outlineLevel="3" x14ac:dyDescent="0.2">
      <c r="A348" s="154"/>
      <c r="B348" s="155"/>
      <c r="C348" s="181" t="s">
        <v>390</v>
      </c>
      <c r="D348" s="179"/>
      <c r="E348" s="180">
        <v>17.399999999999999</v>
      </c>
      <c r="F348" s="157"/>
      <c r="G348" s="157"/>
      <c r="H348" s="157"/>
      <c r="I348" s="157"/>
      <c r="J348" s="157"/>
      <c r="K348" s="157"/>
      <c r="L348" s="157"/>
      <c r="M348" s="157"/>
      <c r="N348" s="156"/>
      <c r="O348" s="156"/>
      <c r="P348" s="156"/>
      <c r="Q348" s="156"/>
      <c r="R348" s="157"/>
      <c r="S348" s="157"/>
      <c r="T348" s="157"/>
      <c r="U348" s="157"/>
      <c r="V348" s="157"/>
      <c r="W348" s="157"/>
      <c r="X348" s="157"/>
      <c r="Y348" s="157"/>
      <c r="Z348" s="147"/>
      <c r="AA348" s="147"/>
      <c r="AB348" s="147"/>
      <c r="AC348" s="147"/>
      <c r="AD348" s="147"/>
      <c r="AE348" s="147"/>
      <c r="AF348" s="147"/>
      <c r="AG348" s="147" t="s">
        <v>213</v>
      </c>
      <c r="AH348" s="147">
        <v>0</v>
      </c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</row>
    <row r="349" spans="1:60" outlineLevel="3" x14ac:dyDescent="0.2">
      <c r="A349" s="154"/>
      <c r="B349" s="155"/>
      <c r="C349" s="181" t="s">
        <v>391</v>
      </c>
      <c r="D349" s="179"/>
      <c r="E349" s="180">
        <v>9</v>
      </c>
      <c r="F349" s="157"/>
      <c r="G349" s="157"/>
      <c r="H349" s="157"/>
      <c r="I349" s="157"/>
      <c r="J349" s="157"/>
      <c r="K349" s="157"/>
      <c r="L349" s="157"/>
      <c r="M349" s="157"/>
      <c r="N349" s="156"/>
      <c r="O349" s="156"/>
      <c r="P349" s="156"/>
      <c r="Q349" s="156"/>
      <c r="R349" s="157"/>
      <c r="S349" s="157"/>
      <c r="T349" s="157"/>
      <c r="U349" s="157"/>
      <c r="V349" s="157"/>
      <c r="W349" s="157"/>
      <c r="X349" s="157"/>
      <c r="Y349" s="157"/>
      <c r="Z349" s="147"/>
      <c r="AA349" s="147"/>
      <c r="AB349" s="147"/>
      <c r="AC349" s="147"/>
      <c r="AD349" s="147"/>
      <c r="AE349" s="147"/>
      <c r="AF349" s="147"/>
      <c r="AG349" s="147" t="s">
        <v>213</v>
      </c>
      <c r="AH349" s="147">
        <v>0</v>
      </c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</row>
    <row r="350" spans="1:60" outlineLevel="2" x14ac:dyDescent="0.2">
      <c r="A350" s="154"/>
      <c r="B350" s="155"/>
      <c r="C350" s="246"/>
      <c r="D350" s="247"/>
      <c r="E350" s="247"/>
      <c r="F350" s="247"/>
      <c r="G350" s="247"/>
      <c r="H350" s="157"/>
      <c r="I350" s="157"/>
      <c r="J350" s="157"/>
      <c r="K350" s="157"/>
      <c r="L350" s="157"/>
      <c r="M350" s="157"/>
      <c r="N350" s="156"/>
      <c r="O350" s="156"/>
      <c r="P350" s="156"/>
      <c r="Q350" s="156"/>
      <c r="R350" s="157"/>
      <c r="S350" s="157"/>
      <c r="T350" s="157"/>
      <c r="U350" s="157"/>
      <c r="V350" s="157"/>
      <c r="W350" s="157"/>
      <c r="X350" s="157"/>
      <c r="Y350" s="157"/>
      <c r="Z350" s="147"/>
      <c r="AA350" s="147"/>
      <c r="AB350" s="147"/>
      <c r="AC350" s="147"/>
      <c r="AD350" s="147"/>
      <c r="AE350" s="147"/>
      <c r="AF350" s="147"/>
      <c r="AG350" s="147" t="s">
        <v>129</v>
      </c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</row>
    <row r="351" spans="1:60" ht="22.5" outlineLevel="1" x14ac:dyDescent="0.2">
      <c r="A351" s="166">
        <v>61</v>
      </c>
      <c r="B351" s="167" t="s">
        <v>502</v>
      </c>
      <c r="C351" s="175" t="s">
        <v>503</v>
      </c>
      <c r="D351" s="168" t="s">
        <v>267</v>
      </c>
      <c r="E351" s="169">
        <v>173.99</v>
      </c>
      <c r="F351" s="170"/>
      <c r="G351" s="171">
        <f>ROUND(E351*F351,2)</f>
        <v>0</v>
      </c>
      <c r="H351" s="170"/>
      <c r="I351" s="171">
        <f>ROUND(E351*H351,2)</f>
        <v>0</v>
      </c>
      <c r="J351" s="170"/>
      <c r="K351" s="171">
        <f>ROUND(E351*J351,2)</f>
        <v>0</v>
      </c>
      <c r="L351" s="171">
        <v>21</v>
      </c>
      <c r="M351" s="171">
        <f>G351*(1+L351/100)</f>
        <v>0</v>
      </c>
      <c r="N351" s="169">
        <v>0.34499999999999997</v>
      </c>
      <c r="O351" s="169">
        <f>ROUND(E351*N351,2)</f>
        <v>60.03</v>
      </c>
      <c r="P351" s="169">
        <v>0</v>
      </c>
      <c r="Q351" s="169">
        <f>ROUND(E351*P351,2)</f>
        <v>0</v>
      </c>
      <c r="R351" s="171" t="s">
        <v>376</v>
      </c>
      <c r="S351" s="171" t="s">
        <v>122</v>
      </c>
      <c r="T351" s="172" t="s">
        <v>122</v>
      </c>
      <c r="U351" s="157">
        <v>2.5999999999999999E-2</v>
      </c>
      <c r="V351" s="157">
        <f>ROUND(E351*U351,2)</f>
        <v>4.5199999999999996</v>
      </c>
      <c r="W351" s="157"/>
      <c r="X351" s="157" t="s">
        <v>197</v>
      </c>
      <c r="Y351" s="157" t="s">
        <v>125</v>
      </c>
      <c r="Z351" s="147"/>
      <c r="AA351" s="147"/>
      <c r="AB351" s="147"/>
      <c r="AC351" s="147"/>
      <c r="AD351" s="147"/>
      <c r="AE351" s="147"/>
      <c r="AF351" s="147"/>
      <c r="AG351" s="147" t="s">
        <v>198</v>
      </c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</row>
    <row r="352" spans="1:60" outlineLevel="2" x14ac:dyDescent="0.2">
      <c r="A352" s="154"/>
      <c r="B352" s="155"/>
      <c r="C352" s="181" t="s">
        <v>247</v>
      </c>
      <c r="D352" s="179"/>
      <c r="E352" s="180"/>
      <c r="F352" s="157"/>
      <c r="G352" s="157"/>
      <c r="H352" s="157"/>
      <c r="I352" s="157"/>
      <c r="J352" s="157"/>
      <c r="K352" s="157"/>
      <c r="L352" s="157"/>
      <c r="M352" s="157"/>
      <c r="N352" s="156"/>
      <c r="O352" s="156"/>
      <c r="P352" s="156"/>
      <c r="Q352" s="156"/>
      <c r="R352" s="157"/>
      <c r="S352" s="157"/>
      <c r="T352" s="157"/>
      <c r="U352" s="157"/>
      <c r="V352" s="157"/>
      <c r="W352" s="157"/>
      <c r="X352" s="157"/>
      <c r="Y352" s="157"/>
      <c r="Z352" s="147"/>
      <c r="AA352" s="147"/>
      <c r="AB352" s="147"/>
      <c r="AC352" s="147"/>
      <c r="AD352" s="147"/>
      <c r="AE352" s="147"/>
      <c r="AF352" s="147"/>
      <c r="AG352" s="147" t="s">
        <v>213</v>
      </c>
      <c r="AH352" s="147">
        <v>0</v>
      </c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</row>
    <row r="353" spans="1:60" outlineLevel="3" x14ac:dyDescent="0.2">
      <c r="A353" s="154"/>
      <c r="B353" s="155"/>
      <c r="C353" s="181" t="s">
        <v>378</v>
      </c>
      <c r="D353" s="179"/>
      <c r="E353" s="180">
        <v>142.61000000000001</v>
      </c>
      <c r="F353" s="157"/>
      <c r="G353" s="157"/>
      <c r="H353" s="157"/>
      <c r="I353" s="157"/>
      <c r="J353" s="157"/>
      <c r="K353" s="157"/>
      <c r="L353" s="157"/>
      <c r="M353" s="157"/>
      <c r="N353" s="156"/>
      <c r="O353" s="156"/>
      <c r="P353" s="156"/>
      <c r="Q353" s="156"/>
      <c r="R353" s="157"/>
      <c r="S353" s="157"/>
      <c r="T353" s="157"/>
      <c r="U353" s="157"/>
      <c r="V353" s="157"/>
      <c r="W353" s="157"/>
      <c r="X353" s="157"/>
      <c r="Y353" s="157"/>
      <c r="Z353" s="147"/>
      <c r="AA353" s="147"/>
      <c r="AB353" s="147"/>
      <c r="AC353" s="147"/>
      <c r="AD353" s="147"/>
      <c r="AE353" s="147"/>
      <c r="AF353" s="147"/>
      <c r="AG353" s="147" t="s">
        <v>213</v>
      </c>
      <c r="AH353" s="147">
        <v>0</v>
      </c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</row>
    <row r="354" spans="1:60" outlineLevel="3" x14ac:dyDescent="0.2">
      <c r="A354" s="154"/>
      <c r="B354" s="155"/>
      <c r="C354" s="181" t="s">
        <v>379</v>
      </c>
      <c r="D354" s="179"/>
      <c r="E354" s="180">
        <v>3</v>
      </c>
      <c r="F354" s="157"/>
      <c r="G354" s="157"/>
      <c r="H354" s="157"/>
      <c r="I354" s="157"/>
      <c r="J354" s="157"/>
      <c r="K354" s="157"/>
      <c r="L354" s="157"/>
      <c r="M354" s="157"/>
      <c r="N354" s="156"/>
      <c r="O354" s="156"/>
      <c r="P354" s="156"/>
      <c r="Q354" s="156"/>
      <c r="R354" s="157"/>
      <c r="S354" s="157"/>
      <c r="T354" s="157"/>
      <c r="U354" s="157"/>
      <c r="V354" s="157"/>
      <c r="W354" s="157"/>
      <c r="X354" s="157"/>
      <c r="Y354" s="157"/>
      <c r="Z354" s="147"/>
      <c r="AA354" s="147"/>
      <c r="AB354" s="147"/>
      <c r="AC354" s="147"/>
      <c r="AD354" s="147"/>
      <c r="AE354" s="147"/>
      <c r="AF354" s="147"/>
      <c r="AG354" s="147" t="s">
        <v>213</v>
      </c>
      <c r="AH354" s="147">
        <v>0</v>
      </c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</row>
    <row r="355" spans="1:60" outlineLevel="3" x14ac:dyDescent="0.2">
      <c r="A355" s="154"/>
      <c r="B355" s="155"/>
      <c r="C355" s="181" t="s">
        <v>380</v>
      </c>
      <c r="D355" s="179"/>
      <c r="E355" s="180">
        <v>23.32</v>
      </c>
      <c r="F355" s="157"/>
      <c r="G355" s="157"/>
      <c r="H355" s="157"/>
      <c r="I355" s="157"/>
      <c r="J355" s="157"/>
      <c r="K355" s="157"/>
      <c r="L355" s="157"/>
      <c r="M355" s="157"/>
      <c r="N355" s="156"/>
      <c r="O355" s="156"/>
      <c r="P355" s="156"/>
      <c r="Q355" s="156"/>
      <c r="R355" s="157"/>
      <c r="S355" s="157"/>
      <c r="T355" s="157"/>
      <c r="U355" s="157"/>
      <c r="V355" s="157"/>
      <c r="W355" s="157"/>
      <c r="X355" s="157"/>
      <c r="Y355" s="157"/>
      <c r="Z355" s="147"/>
      <c r="AA355" s="147"/>
      <c r="AB355" s="147"/>
      <c r="AC355" s="147"/>
      <c r="AD355" s="147"/>
      <c r="AE355" s="147"/>
      <c r="AF355" s="147"/>
      <c r="AG355" s="147" t="s">
        <v>213</v>
      </c>
      <c r="AH355" s="147">
        <v>0</v>
      </c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</row>
    <row r="356" spans="1:60" outlineLevel="3" x14ac:dyDescent="0.2">
      <c r="A356" s="154"/>
      <c r="B356" s="155"/>
      <c r="C356" s="181" t="s">
        <v>381</v>
      </c>
      <c r="D356" s="179"/>
      <c r="E356" s="180">
        <v>3.3</v>
      </c>
      <c r="F356" s="157"/>
      <c r="G356" s="157"/>
      <c r="H356" s="157"/>
      <c r="I356" s="157"/>
      <c r="J356" s="157"/>
      <c r="K356" s="157"/>
      <c r="L356" s="157"/>
      <c r="M356" s="157"/>
      <c r="N356" s="156"/>
      <c r="O356" s="156"/>
      <c r="P356" s="156"/>
      <c r="Q356" s="156"/>
      <c r="R356" s="157"/>
      <c r="S356" s="157"/>
      <c r="T356" s="157"/>
      <c r="U356" s="157"/>
      <c r="V356" s="157"/>
      <c r="W356" s="157"/>
      <c r="X356" s="157"/>
      <c r="Y356" s="157"/>
      <c r="Z356" s="147"/>
      <c r="AA356" s="147"/>
      <c r="AB356" s="147"/>
      <c r="AC356" s="147"/>
      <c r="AD356" s="147"/>
      <c r="AE356" s="147"/>
      <c r="AF356" s="147"/>
      <c r="AG356" s="147" t="s">
        <v>213</v>
      </c>
      <c r="AH356" s="147">
        <v>0</v>
      </c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</row>
    <row r="357" spans="1:60" outlineLevel="3" x14ac:dyDescent="0.2">
      <c r="A357" s="154"/>
      <c r="B357" s="155"/>
      <c r="C357" s="181" t="s">
        <v>382</v>
      </c>
      <c r="D357" s="179"/>
      <c r="E357" s="180">
        <v>1.76</v>
      </c>
      <c r="F357" s="157"/>
      <c r="G357" s="157"/>
      <c r="H357" s="157"/>
      <c r="I357" s="157"/>
      <c r="J357" s="157"/>
      <c r="K357" s="157"/>
      <c r="L357" s="157"/>
      <c r="M357" s="157"/>
      <c r="N357" s="156"/>
      <c r="O357" s="156"/>
      <c r="P357" s="156"/>
      <c r="Q357" s="156"/>
      <c r="R357" s="157"/>
      <c r="S357" s="157"/>
      <c r="T357" s="157"/>
      <c r="U357" s="157"/>
      <c r="V357" s="157"/>
      <c r="W357" s="157"/>
      <c r="X357" s="157"/>
      <c r="Y357" s="157"/>
      <c r="Z357" s="147"/>
      <c r="AA357" s="147"/>
      <c r="AB357" s="147"/>
      <c r="AC357" s="147"/>
      <c r="AD357" s="147"/>
      <c r="AE357" s="147"/>
      <c r="AF357" s="147"/>
      <c r="AG357" s="147" t="s">
        <v>213</v>
      </c>
      <c r="AH357" s="147">
        <v>0</v>
      </c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</row>
    <row r="358" spans="1:60" outlineLevel="2" x14ac:dyDescent="0.2">
      <c r="A358" s="154"/>
      <c r="B358" s="155"/>
      <c r="C358" s="246"/>
      <c r="D358" s="247"/>
      <c r="E358" s="247"/>
      <c r="F358" s="247"/>
      <c r="G358" s="247"/>
      <c r="H358" s="157"/>
      <c r="I358" s="157"/>
      <c r="J358" s="157"/>
      <c r="K358" s="157"/>
      <c r="L358" s="157"/>
      <c r="M358" s="157"/>
      <c r="N358" s="156"/>
      <c r="O358" s="156"/>
      <c r="P358" s="156"/>
      <c r="Q358" s="156"/>
      <c r="R358" s="157"/>
      <c r="S358" s="157"/>
      <c r="T358" s="157"/>
      <c r="U358" s="157"/>
      <c r="V358" s="157"/>
      <c r="W358" s="157"/>
      <c r="X358" s="157"/>
      <c r="Y358" s="157"/>
      <c r="Z358" s="147"/>
      <c r="AA358" s="147"/>
      <c r="AB358" s="147"/>
      <c r="AC358" s="147"/>
      <c r="AD358" s="147"/>
      <c r="AE358" s="147"/>
      <c r="AF358" s="147"/>
      <c r="AG358" s="147" t="s">
        <v>129</v>
      </c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</row>
    <row r="359" spans="1:60" ht="22.5" outlineLevel="1" x14ac:dyDescent="0.2">
      <c r="A359" s="166">
        <v>62</v>
      </c>
      <c r="B359" s="167" t="s">
        <v>504</v>
      </c>
      <c r="C359" s="175" t="s">
        <v>505</v>
      </c>
      <c r="D359" s="168" t="s">
        <v>267</v>
      </c>
      <c r="E359" s="169">
        <v>413.04</v>
      </c>
      <c r="F359" s="170"/>
      <c r="G359" s="171">
        <f>ROUND(E359*F359,2)</f>
        <v>0</v>
      </c>
      <c r="H359" s="170"/>
      <c r="I359" s="171">
        <f>ROUND(E359*H359,2)</f>
        <v>0</v>
      </c>
      <c r="J359" s="170"/>
      <c r="K359" s="171">
        <f>ROUND(E359*J359,2)</f>
        <v>0</v>
      </c>
      <c r="L359" s="171">
        <v>21</v>
      </c>
      <c r="M359" s="171">
        <f>G359*(1+L359/100)</f>
        <v>0</v>
      </c>
      <c r="N359" s="169">
        <v>0.441</v>
      </c>
      <c r="O359" s="169">
        <f>ROUND(E359*N359,2)</f>
        <v>182.15</v>
      </c>
      <c r="P359" s="169">
        <v>0</v>
      </c>
      <c r="Q359" s="169">
        <f>ROUND(E359*P359,2)</f>
        <v>0</v>
      </c>
      <c r="R359" s="171" t="s">
        <v>376</v>
      </c>
      <c r="S359" s="171" t="s">
        <v>122</v>
      </c>
      <c r="T359" s="172" t="s">
        <v>122</v>
      </c>
      <c r="U359" s="157">
        <v>2.9000000000000001E-2</v>
      </c>
      <c r="V359" s="157">
        <f>ROUND(E359*U359,2)</f>
        <v>11.98</v>
      </c>
      <c r="W359" s="157"/>
      <c r="X359" s="157" t="s">
        <v>197</v>
      </c>
      <c r="Y359" s="157" t="s">
        <v>125</v>
      </c>
      <c r="Z359" s="147"/>
      <c r="AA359" s="147"/>
      <c r="AB359" s="147"/>
      <c r="AC359" s="147"/>
      <c r="AD359" s="147"/>
      <c r="AE359" s="147"/>
      <c r="AF359" s="147"/>
      <c r="AG359" s="147" t="s">
        <v>198</v>
      </c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</row>
    <row r="360" spans="1:60" outlineLevel="2" x14ac:dyDescent="0.2">
      <c r="A360" s="154"/>
      <c r="B360" s="155"/>
      <c r="C360" s="181" t="s">
        <v>241</v>
      </c>
      <c r="D360" s="179"/>
      <c r="E360" s="180"/>
      <c r="F360" s="157"/>
      <c r="G360" s="157"/>
      <c r="H360" s="157"/>
      <c r="I360" s="157"/>
      <c r="J360" s="157"/>
      <c r="K360" s="157"/>
      <c r="L360" s="157"/>
      <c r="M360" s="157"/>
      <c r="N360" s="156"/>
      <c r="O360" s="156"/>
      <c r="P360" s="156"/>
      <c r="Q360" s="156"/>
      <c r="R360" s="157"/>
      <c r="S360" s="157"/>
      <c r="T360" s="157"/>
      <c r="U360" s="157"/>
      <c r="V360" s="157"/>
      <c r="W360" s="157"/>
      <c r="X360" s="157"/>
      <c r="Y360" s="157"/>
      <c r="Z360" s="147"/>
      <c r="AA360" s="147"/>
      <c r="AB360" s="147"/>
      <c r="AC360" s="147"/>
      <c r="AD360" s="147"/>
      <c r="AE360" s="147"/>
      <c r="AF360" s="147"/>
      <c r="AG360" s="147" t="s">
        <v>213</v>
      </c>
      <c r="AH360" s="147">
        <v>0</v>
      </c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</row>
    <row r="361" spans="1:60" outlineLevel="3" x14ac:dyDescent="0.2">
      <c r="A361" s="154"/>
      <c r="B361" s="155"/>
      <c r="C361" s="181" t="s">
        <v>387</v>
      </c>
      <c r="D361" s="179"/>
      <c r="E361" s="180">
        <v>307.44</v>
      </c>
      <c r="F361" s="157"/>
      <c r="G361" s="157"/>
      <c r="H361" s="157"/>
      <c r="I361" s="157"/>
      <c r="J361" s="157"/>
      <c r="K361" s="157"/>
      <c r="L361" s="157"/>
      <c r="M361" s="157"/>
      <c r="N361" s="156"/>
      <c r="O361" s="156"/>
      <c r="P361" s="156"/>
      <c r="Q361" s="156"/>
      <c r="R361" s="157"/>
      <c r="S361" s="157"/>
      <c r="T361" s="157"/>
      <c r="U361" s="157"/>
      <c r="V361" s="157"/>
      <c r="W361" s="157"/>
      <c r="X361" s="157"/>
      <c r="Y361" s="157"/>
      <c r="Z361" s="147"/>
      <c r="AA361" s="147"/>
      <c r="AB361" s="147"/>
      <c r="AC361" s="147"/>
      <c r="AD361" s="147"/>
      <c r="AE361" s="147"/>
      <c r="AF361" s="147"/>
      <c r="AG361" s="147" t="s">
        <v>213</v>
      </c>
      <c r="AH361" s="147">
        <v>0</v>
      </c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</row>
    <row r="362" spans="1:60" outlineLevel="3" x14ac:dyDescent="0.2">
      <c r="A362" s="154"/>
      <c r="B362" s="155"/>
      <c r="C362" s="181" t="s">
        <v>388</v>
      </c>
      <c r="D362" s="179"/>
      <c r="E362" s="180">
        <v>21</v>
      </c>
      <c r="F362" s="157"/>
      <c r="G362" s="157"/>
      <c r="H362" s="157"/>
      <c r="I362" s="157"/>
      <c r="J362" s="157"/>
      <c r="K362" s="157"/>
      <c r="L362" s="157"/>
      <c r="M362" s="157"/>
      <c r="N362" s="156"/>
      <c r="O362" s="156"/>
      <c r="P362" s="156"/>
      <c r="Q362" s="156"/>
      <c r="R362" s="157"/>
      <c r="S362" s="157"/>
      <c r="T362" s="157"/>
      <c r="U362" s="157"/>
      <c r="V362" s="157"/>
      <c r="W362" s="157"/>
      <c r="X362" s="157"/>
      <c r="Y362" s="157"/>
      <c r="Z362" s="147"/>
      <c r="AA362" s="147"/>
      <c r="AB362" s="147"/>
      <c r="AC362" s="147"/>
      <c r="AD362" s="147"/>
      <c r="AE362" s="147"/>
      <c r="AF362" s="147"/>
      <c r="AG362" s="147" t="s">
        <v>213</v>
      </c>
      <c r="AH362" s="147">
        <v>0</v>
      </c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</row>
    <row r="363" spans="1:60" outlineLevel="3" x14ac:dyDescent="0.2">
      <c r="A363" s="154"/>
      <c r="B363" s="155"/>
      <c r="C363" s="181" t="s">
        <v>389</v>
      </c>
      <c r="D363" s="179"/>
      <c r="E363" s="180">
        <v>58.2</v>
      </c>
      <c r="F363" s="157"/>
      <c r="G363" s="157"/>
      <c r="H363" s="157"/>
      <c r="I363" s="157"/>
      <c r="J363" s="157"/>
      <c r="K363" s="157"/>
      <c r="L363" s="157"/>
      <c r="M363" s="157"/>
      <c r="N363" s="156"/>
      <c r="O363" s="156"/>
      <c r="P363" s="156"/>
      <c r="Q363" s="156"/>
      <c r="R363" s="157"/>
      <c r="S363" s="157"/>
      <c r="T363" s="157"/>
      <c r="U363" s="157"/>
      <c r="V363" s="157"/>
      <c r="W363" s="157"/>
      <c r="X363" s="157"/>
      <c r="Y363" s="157"/>
      <c r="Z363" s="147"/>
      <c r="AA363" s="147"/>
      <c r="AB363" s="147"/>
      <c r="AC363" s="147"/>
      <c r="AD363" s="147"/>
      <c r="AE363" s="147"/>
      <c r="AF363" s="147"/>
      <c r="AG363" s="147" t="s">
        <v>213</v>
      </c>
      <c r="AH363" s="147">
        <v>0</v>
      </c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</row>
    <row r="364" spans="1:60" outlineLevel="3" x14ac:dyDescent="0.2">
      <c r="A364" s="154"/>
      <c r="B364" s="155"/>
      <c r="C364" s="181" t="s">
        <v>390</v>
      </c>
      <c r="D364" s="179"/>
      <c r="E364" s="180">
        <v>17.399999999999999</v>
      </c>
      <c r="F364" s="157"/>
      <c r="G364" s="157"/>
      <c r="H364" s="157"/>
      <c r="I364" s="157"/>
      <c r="J364" s="157"/>
      <c r="K364" s="157"/>
      <c r="L364" s="157"/>
      <c r="M364" s="157"/>
      <c r="N364" s="156"/>
      <c r="O364" s="156"/>
      <c r="P364" s="156"/>
      <c r="Q364" s="156"/>
      <c r="R364" s="157"/>
      <c r="S364" s="157"/>
      <c r="T364" s="157"/>
      <c r="U364" s="157"/>
      <c r="V364" s="157"/>
      <c r="W364" s="157"/>
      <c r="X364" s="157"/>
      <c r="Y364" s="157"/>
      <c r="Z364" s="147"/>
      <c r="AA364" s="147"/>
      <c r="AB364" s="147"/>
      <c r="AC364" s="147"/>
      <c r="AD364" s="147"/>
      <c r="AE364" s="147"/>
      <c r="AF364" s="147"/>
      <c r="AG364" s="147" t="s">
        <v>213</v>
      </c>
      <c r="AH364" s="147">
        <v>0</v>
      </c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</row>
    <row r="365" spans="1:60" outlineLevel="3" x14ac:dyDescent="0.2">
      <c r="A365" s="154"/>
      <c r="B365" s="155"/>
      <c r="C365" s="181" t="s">
        <v>391</v>
      </c>
      <c r="D365" s="179"/>
      <c r="E365" s="180">
        <v>9</v>
      </c>
      <c r="F365" s="157"/>
      <c r="G365" s="157"/>
      <c r="H365" s="157"/>
      <c r="I365" s="157"/>
      <c r="J365" s="157"/>
      <c r="K365" s="157"/>
      <c r="L365" s="157"/>
      <c r="M365" s="157"/>
      <c r="N365" s="156"/>
      <c r="O365" s="156"/>
      <c r="P365" s="156"/>
      <c r="Q365" s="156"/>
      <c r="R365" s="157"/>
      <c r="S365" s="157"/>
      <c r="T365" s="157"/>
      <c r="U365" s="157"/>
      <c r="V365" s="157"/>
      <c r="W365" s="157"/>
      <c r="X365" s="157"/>
      <c r="Y365" s="157"/>
      <c r="Z365" s="147"/>
      <c r="AA365" s="147"/>
      <c r="AB365" s="147"/>
      <c r="AC365" s="147"/>
      <c r="AD365" s="147"/>
      <c r="AE365" s="147"/>
      <c r="AF365" s="147"/>
      <c r="AG365" s="147" t="s">
        <v>213</v>
      </c>
      <c r="AH365" s="147">
        <v>0</v>
      </c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</row>
    <row r="366" spans="1:60" outlineLevel="2" x14ac:dyDescent="0.2">
      <c r="A366" s="154"/>
      <c r="B366" s="155"/>
      <c r="C366" s="246"/>
      <c r="D366" s="247"/>
      <c r="E366" s="247"/>
      <c r="F366" s="247"/>
      <c r="G366" s="247"/>
      <c r="H366" s="157"/>
      <c r="I366" s="157"/>
      <c r="J366" s="157"/>
      <c r="K366" s="157"/>
      <c r="L366" s="157"/>
      <c r="M366" s="157"/>
      <c r="N366" s="156"/>
      <c r="O366" s="156"/>
      <c r="P366" s="156"/>
      <c r="Q366" s="156"/>
      <c r="R366" s="157"/>
      <c r="S366" s="157"/>
      <c r="T366" s="157"/>
      <c r="U366" s="157"/>
      <c r="V366" s="157"/>
      <c r="W366" s="157"/>
      <c r="X366" s="157"/>
      <c r="Y366" s="157"/>
      <c r="Z366" s="147"/>
      <c r="AA366" s="147"/>
      <c r="AB366" s="147"/>
      <c r="AC366" s="147"/>
      <c r="AD366" s="147"/>
      <c r="AE366" s="147"/>
      <c r="AF366" s="147"/>
      <c r="AG366" s="147" t="s">
        <v>129</v>
      </c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</row>
    <row r="367" spans="1:60" ht="22.5" outlineLevel="1" x14ac:dyDescent="0.2">
      <c r="A367" s="166">
        <v>63</v>
      </c>
      <c r="B367" s="167" t="s">
        <v>506</v>
      </c>
      <c r="C367" s="175" t="s">
        <v>507</v>
      </c>
      <c r="D367" s="168" t="s">
        <v>267</v>
      </c>
      <c r="E367" s="169">
        <v>553.62</v>
      </c>
      <c r="F367" s="170"/>
      <c r="G367" s="171">
        <f>ROUND(E367*F367,2)</f>
        <v>0</v>
      </c>
      <c r="H367" s="170"/>
      <c r="I367" s="171">
        <f>ROUND(E367*H367,2)</f>
        <v>0</v>
      </c>
      <c r="J367" s="170"/>
      <c r="K367" s="171">
        <f>ROUND(E367*J367,2)</f>
        <v>0</v>
      </c>
      <c r="L367" s="171">
        <v>21</v>
      </c>
      <c r="M367" s="171">
        <f>G367*(1+L367/100)</f>
        <v>0</v>
      </c>
      <c r="N367" s="169">
        <v>0.18462999999999999</v>
      </c>
      <c r="O367" s="169">
        <f>ROUND(E367*N367,2)</f>
        <v>102.21</v>
      </c>
      <c r="P367" s="169">
        <v>0</v>
      </c>
      <c r="Q367" s="169">
        <f>ROUND(E367*P367,2)</f>
        <v>0</v>
      </c>
      <c r="R367" s="171" t="s">
        <v>376</v>
      </c>
      <c r="S367" s="171" t="s">
        <v>122</v>
      </c>
      <c r="T367" s="172" t="s">
        <v>122</v>
      </c>
      <c r="U367" s="157">
        <v>2.9000000000000001E-2</v>
      </c>
      <c r="V367" s="157">
        <f>ROUND(E367*U367,2)</f>
        <v>16.05</v>
      </c>
      <c r="W367" s="157"/>
      <c r="X367" s="157" t="s">
        <v>197</v>
      </c>
      <c r="Y367" s="157" t="s">
        <v>125</v>
      </c>
      <c r="Z367" s="147"/>
      <c r="AA367" s="147"/>
      <c r="AB367" s="147"/>
      <c r="AC367" s="147"/>
      <c r="AD367" s="147"/>
      <c r="AE367" s="147"/>
      <c r="AF367" s="147"/>
      <c r="AG367" s="147" t="s">
        <v>198</v>
      </c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</row>
    <row r="368" spans="1:60" outlineLevel="2" x14ac:dyDescent="0.2">
      <c r="A368" s="154"/>
      <c r="B368" s="155"/>
      <c r="C368" s="259" t="s">
        <v>508</v>
      </c>
      <c r="D368" s="260"/>
      <c r="E368" s="260"/>
      <c r="F368" s="260"/>
      <c r="G368" s="260"/>
      <c r="H368" s="157"/>
      <c r="I368" s="157"/>
      <c r="J368" s="157"/>
      <c r="K368" s="157"/>
      <c r="L368" s="157"/>
      <c r="M368" s="157"/>
      <c r="N368" s="156"/>
      <c r="O368" s="156"/>
      <c r="P368" s="156"/>
      <c r="Q368" s="156"/>
      <c r="R368" s="157"/>
      <c r="S368" s="157"/>
      <c r="T368" s="157"/>
      <c r="U368" s="157"/>
      <c r="V368" s="157"/>
      <c r="W368" s="157"/>
      <c r="X368" s="157"/>
      <c r="Y368" s="157"/>
      <c r="Z368" s="147"/>
      <c r="AA368" s="147"/>
      <c r="AB368" s="147"/>
      <c r="AC368" s="147"/>
      <c r="AD368" s="147"/>
      <c r="AE368" s="147"/>
      <c r="AF368" s="147"/>
      <c r="AG368" s="147" t="s">
        <v>200</v>
      </c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</row>
    <row r="369" spans="1:60" outlineLevel="2" x14ac:dyDescent="0.2">
      <c r="A369" s="154"/>
      <c r="B369" s="155"/>
      <c r="C369" s="181" t="s">
        <v>394</v>
      </c>
      <c r="D369" s="179"/>
      <c r="E369" s="180"/>
      <c r="F369" s="157"/>
      <c r="G369" s="157"/>
      <c r="H369" s="157"/>
      <c r="I369" s="157"/>
      <c r="J369" s="157"/>
      <c r="K369" s="157"/>
      <c r="L369" s="157"/>
      <c r="M369" s="157"/>
      <c r="N369" s="156"/>
      <c r="O369" s="156"/>
      <c r="P369" s="156"/>
      <c r="Q369" s="156"/>
      <c r="R369" s="157"/>
      <c r="S369" s="157"/>
      <c r="T369" s="157"/>
      <c r="U369" s="157"/>
      <c r="V369" s="157"/>
      <c r="W369" s="157"/>
      <c r="X369" s="157"/>
      <c r="Y369" s="157"/>
      <c r="Z369" s="147"/>
      <c r="AA369" s="147"/>
      <c r="AB369" s="147"/>
      <c r="AC369" s="147"/>
      <c r="AD369" s="147"/>
      <c r="AE369" s="147"/>
      <c r="AF369" s="147"/>
      <c r="AG369" s="147" t="s">
        <v>213</v>
      </c>
      <c r="AH369" s="147">
        <v>0</v>
      </c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</row>
    <row r="370" spans="1:60" outlineLevel="3" x14ac:dyDescent="0.2">
      <c r="A370" s="154"/>
      <c r="B370" s="155"/>
      <c r="C370" s="181" t="s">
        <v>395</v>
      </c>
      <c r="D370" s="179"/>
      <c r="E370" s="180">
        <v>289.8</v>
      </c>
      <c r="F370" s="157"/>
      <c r="G370" s="157"/>
      <c r="H370" s="157"/>
      <c r="I370" s="157"/>
      <c r="J370" s="157"/>
      <c r="K370" s="157"/>
      <c r="L370" s="157"/>
      <c r="M370" s="157"/>
      <c r="N370" s="156"/>
      <c r="O370" s="156"/>
      <c r="P370" s="156"/>
      <c r="Q370" s="156"/>
      <c r="R370" s="157"/>
      <c r="S370" s="157"/>
      <c r="T370" s="157"/>
      <c r="U370" s="157"/>
      <c r="V370" s="157"/>
      <c r="W370" s="157"/>
      <c r="X370" s="157"/>
      <c r="Y370" s="157"/>
      <c r="Z370" s="147"/>
      <c r="AA370" s="147"/>
      <c r="AB370" s="147"/>
      <c r="AC370" s="147"/>
      <c r="AD370" s="147"/>
      <c r="AE370" s="147"/>
      <c r="AF370" s="147"/>
      <c r="AG370" s="147" t="s">
        <v>213</v>
      </c>
      <c r="AH370" s="147">
        <v>0</v>
      </c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</row>
    <row r="371" spans="1:60" outlineLevel="3" x14ac:dyDescent="0.2">
      <c r="A371" s="154"/>
      <c r="B371" s="155"/>
      <c r="C371" s="181" t="s">
        <v>396</v>
      </c>
      <c r="D371" s="179"/>
      <c r="E371" s="180">
        <v>46.2</v>
      </c>
      <c r="F371" s="157"/>
      <c r="G371" s="157"/>
      <c r="H371" s="157"/>
      <c r="I371" s="157"/>
      <c r="J371" s="157"/>
      <c r="K371" s="157"/>
      <c r="L371" s="157"/>
      <c r="M371" s="157"/>
      <c r="N371" s="156"/>
      <c r="O371" s="156"/>
      <c r="P371" s="156"/>
      <c r="Q371" s="156"/>
      <c r="R371" s="157"/>
      <c r="S371" s="157"/>
      <c r="T371" s="157"/>
      <c r="U371" s="157"/>
      <c r="V371" s="157"/>
      <c r="W371" s="157"/>
      <c r="X371" s="157"/>
      <c r="Y371" s="157"/>
      <c r="Z371" s="147"/>
      <c r="AA371" s="147"/>
      <c r="AB371" s="147"/>
      <c r="AC371" s="147"/>
      <c r="AD371" s="147"/>
      <c r="AE371" s="147"/>
      <c r="AF371" s="147"/>
      <c r="AG371" s="147" t="s">
        <v>213</v>
      </c>
      <c r="AH371" s="147">
        <v>0</v>
      </c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</row>
    <row r="372" spans="1:60" outlineLevel="3" x14ac:dyDescent="0.2">
      <c r="A372" s="154"/>
      <c r="B372" s="155"/>
      <c r="C372" s="181" t="s">
        <v>397</v>
      </c>
      <c r="D372" s="179"/>
      <c r="E372" s="180">
        <v>81.48</v>
      </c>
      <c r="F372" s="157"/>
      <c r="G372" s="157"/>
      <c r="H372" s="157"/>
      <c r="I372" s="157"/>
      <c r="J372" s="157"/>
      <c r="K372" s="157"/>
      <c r="L372" s="157"/>
      <c r="M372" s="157"/>
      <c r="N372" s="156"/>
      <c r="O372" s="156"/>
      <c r="P372" s="156"/>
      <c r="Q372" s="156"/>
      <c r="R372" s="157"/>
      <c r="S372" s="157"/>
      <c r="T372" s="157"/>
      <c r="U372" s="157"/>
      <c r="V372" s="157"/>
      <c r="W372" s="157"/>
      <c r="X372" s="157"/>
      <c r="Y372" s="157"/>
      <c r="Z372" s="147"/>
      <c r="AA372" s="147"/>
      <c r="AB372" s="147"/>
      <c r="AC372" s="147"/>
      <c r="AD372" s="147"/>
      <c r="AE372" s="147"/>
      <c r="AF372" s="147"/>
      <c r="AG372" s="147" t="s">
        <v>213</v>
      </c>
      <c r="AH372" s="147">
        <v>0</v>
      </c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</row>
    <row r="373" spans="1:60" outlineLevel="3" x14ac:dyDescent="0.2">
      <c r="A373" s="154"/>
      <c r="B373" s="155"/>
      <c r="C373" s="181" t="s">
        <v>398</v>
      </c>
      <c r="D373" s="179"/>
      <c r="E373" s="180">
        <v>24.36</v>
      </c>
      <c r="F373" s="157"/>
      <c r="G373" s="157"/>
      <c r="H373" s="157"/>
      <c r="I373" s="157"/>
      <c r="J373" s="157"/>
      <c r="K373" s="157"/>
      <c r="L373" s="157"/>
      <c r="M373" s="157"/>
      <c r="N373" s="156"/>
      <c r="O373" s="156"/>
      <c r="P373" s="156"/>
      <c r="Q373" s="156"/>
      <c r="R373" s="157"/>
      <c r="S373" s="157"/>
      <c r="T373" s="157"/>
      <c r="U373" s="157"/>
      <c r="V373" s="157"/>
      <c r="W373" s="157"/>
      <c r="X373" s="157"/>
      <c r="Y373" s="157"/>
      <c r="Z373" s="147"/>
      <c r="AA373" s="147"/>
      <c r="AB373" s="147"/>
      <c r="AC373" s="147"/>
      <c r="AD373" s="147"/>
      <c r="AE373" s="147"/>
      <c r="AF373" s="147"/>
      <c r="AG373" s="147" t="s">
        <v>213</v>
      </c>
      <c r="AH373" s="147">
        <v>0</v>
      </c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</row>
    <row r="374" spans="1:60" outlineLevel="3" x14ac:dyDescent="0.2">
      <c r="A374" s="154"/>
      <c r="B374" s="155"/>
      <c r="C374" s="181" t="s">
        <v>399</v>
      </c>
      <c r="D374" s="179"/>
      <c r="E374" s="180">
        <v>12.6</v>
      </c>
      <c r="F374" s="157"/>
      <c r="G374" s="157"/>
      <c r="H374" s="157"/>
      <c r="I374" s="157"/>
      <c r="J374" s="157"/>
      <c r="K374" s="157"/>
      <c r="L374" s="157"/>
      <c r="M374" s="157"/>
      <c r="N374" s="156"/>
      <c r="O374" s="156"/>
      <c r="P374" s="156"/>
      <c r="Q374" s="156"/>
      <c r="R374" s="157"/>
      <c r="S374" s="157"/>
      <c r="T374" s="157"/>
      <c r="U374" s="157"/>
      <c r="V374" s="157"/>
      <c r="W374" s="157"/>
      <c r="X374" s="157"/>
      <c r="Y374" s="157"/>
      <c r="Z374" s="147"/>
      <c r="AA374" s="147"/>
      <c r="AB374" s="147"/>
      <c r="AC374" s="147"/>
      <c r="AD374" s="147"/>
      <c r="AE374" s="147"/>
      <c r="AF374" s="147"/>
      <c r="AG374" s="147" t="s">
        <v>213</v>
      </c>
      <c r="AH374" s="147">
        <v>0</v>
      </c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</row>
    <row r="375" spans="1:60" outlineLevel="3" x14ac:dyDescent="0.2">
      <c r="A375" s="154"/>
      <c r="B375" s="155"/>
      <c r="C375" s="181" t="s">
        <v>394</v>
      </c>
      <c r="D375" s="179"/>
      <c r="E375" s="180"/>
      <c r="F375" s="157"/>
      <c r="G375" s="157"/>
      <c r="H375" s="157"/>
      <c r="I375" s="157"/>
      <c r="J375" s="157"/>
      <c r="K375" s="157"/>
      <c r="L375" s="157"/>
      <c r="M375" s="157"/>
      <c r="N375" s="156"/>
      <c r="O375" s="156"/>
      <c r="P375" s="156"/>
      <c r="Q375" s="156"/>
      <c r="R375" s="157"/>
      <c r="S375" s="157"/>
      <c r="T375" s="157"/>
      <c r="U375" s="157"/>
      <c r="V375" s="157"/>
      <c r="W375" s="157"/>
      <c r="X375" s="157"/>
      <c r="Y375" s="157"/>
      <c r="Z375" s="147"/>
      <c r="AA375" s="147"/>
      <c r="AB375" s="147"/>
      <c r="AC375" s="147"/>
      <c r="AD375" s="147"/>
      <c r="AE375" s="147"/>
      <c r="AF375" s="147"/>
      <c r="AG375" s="147" t="s">
        <v>213</v>
      </c>
      <c r="AH375" s="147">
        <v>0</v>
      </c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</row>
    <row r="376" spans="1:60" outlineLevel="3" x14ac:dyDescent="0.2">
      <c r="A376" s="154"/>
      <c r="B376" s="155"/>
      <c r="C376" s="181" t="s">
        <v>400</v>
      </c>
      <c r="D376" s="179"/>
      <c r="E376" s="180">
        <v>94.08</v>
      </c>
      <c r="F376" s="157"/>
      <c r="G376" s="157"/>
      <c r="H376" s="157"/>
      <c r="I376" s="157"/>
      <c r="J376" s="157"/>
      <c r="K376" s="157"/>
      <c r="L376" s="157"/>
      <c r="M376" s="157"/>
      <c r="N376" s="156"/>
      <c r="O376" s="156"/>
      <c r="P376" s="156"/>
      <c r="Q376" s="156"/>
      <c r="R376" s="157"/>
      <c r="S376" s="157"/>
      <c r="T376" s="157"/>
      <c r="U376" s="157"/>
      <c r="V376" s="157"/>
      <c r="W376" s="157"/>
      <c r="X376" s="157"/>
      <c r="Y376" s="157"/>
      <c r="Z376" s="147"/>
      <c r="AA376" s="147"/>
      <c r="AB376" s="147"/>
      <c r="AC376" s="147"/>
      <c r="AD376" s="147"/>
      <c r="AE376" s="147"/>
      <c r="AF376" s="147"/>
      <c r="AG376" s="147" t="s">
        <v>213</v>
      </c>
      <c r="AH376" s="147">
        <v>0</v>
      </c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</row>
    <row r="377" spans="1:60" outlineLevel="3" x14ac:dyDescent="0.2">
      <c r="A377" s="154"/>
      <c r="B377" s="155"/>
      <c r="C377" s="181" t="s">
        <v>401</v>
      </c>
      <c r="D377" s="179"/>
      <c r="E377" s="180">
        <v>5.0999999999999996</v>
      </c>
      <c r="F377" s="157"/>
      <c r="G377" s="157"/>
      <c r="H377" s="157"/>
      <c r="I377" s="157"/>
      <c r="J377" s="157"/>
      <c r="K377" s="157"/>
      <c r="L377" s="157"/>
      <c r="M377" s="157"/>
      <c r="N377" s="156"/>
      <c r="O377" s="156"/>
      <c r="P377" s="156"/>
      <c r="Q377" s="156"/>
      <c r="R377" s="157"/>
      <c r="S377" s="157"/>
      <c r="T377" s="157"/>
      <c r="U377" s="157"/>
      <c r="V377" s="157"/>
      <c r="W377" s="157"/>
      <c r="X377" s="157"/>
      <c r="Y377" s="157"/>
      <c r="Z377" s="147"/>
      <c r="AA377" s="147"/>
      <c r="AB377" s="147"/>
      <c r="AC377" s="147"/>
      <c r="AD377" s="147"/>
      <c r="AE377" s="147"/>
      <c r="AF377" s="147"/>
      <c r="AG377" s="147" t="s">
        <v>213</v>
      </c>
      <c r="AH377" s="147">
        <v>0</v>
      </c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</row>
    <row r="378" spans="1:60" outlineLevel="2" x14ac:dyDescent="0.2">
      <c r="A378" s="154"/>
      <c r="B378" s="155"/>
      <c r="C378" s="246"/>
      <c r="D378" s="247"/>
      <c r="E378" s="247"/>
      <c r="F378" s="247"/>
      <c r="G378" s="247"/>
      <c r="H378" s="157"/>
      <c r="I378" s="157"/>
      <c r="J378" s="157"/>
      <c r="K378" s="157"/>
      <c r="L378" s="157"/>
      <c r="M378" s="157"/>
      <c r="N378" s="156"/>
      <c r="O378" s="156"/>
      <c r="P378" s="156"/>
      <c r="Q378" s="156"/>
      <c r="R378" s="157"/>
      <c r="S378" s="157"/>
      <c r="T378" s="157"/>
      <c r="U378" s="157"/>
      <c r="V378" s="157"/>
      <c r="W378" s="157"/>
      <c r="X378" s="157"/>
      <c r="Y378" s="157"/>
      <c r="Z378" s="147"/>
      <c r="AA378" s="147"/>
      <c r="AB378" s="147"/>
      <c r="AC378" s="147"/>
      <c r="AD378" s="147"/>
      <c r="AE378" s="147"/>
      <c r="AF378" s="147"/>
      <c r="AG378" s="147" t="s">
        <v>129</v>
      </c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</row>
    <row r="379" spans="1:60" outlineLevel="1" x14ac:dyDescent="0.2">
      <c r="A379" s="166">
        <v>64</v>
      </c>
      <c r="B379" s="167" t="s">
        <v>509</v>
      </c>
      <c r="C379" s="175" t="s">
        <v>510</v>
      </c>
      <c r="D379" s="168" t="s">
        <v>267</v>
      </c>
      <c r="E379" s="169">
        <v>1072.5999999999999</v>
      </c>
      <c r="F379" s="170"/>
      <c r="G379" s="171">
        <f>ROUND(E379*F379,2)</f>
        <v>0</v>
      </c>
      <c r="H379" s="170"/>
      <c r="I379" s="171">
        <f>ROUND(E379*H379,2)</f>
        <v>0</v>
      </c>
      <c r="J379" s="170"/>
      <c r="K379" s="171">
        <f>ROUND(E379*J379,2)</f>
        <v>0</v>
      </c>
      <c r="L379" s="171">
        <v>21</v>
      </c>
      <c r="M379" s="171">
        <f>G379*(1+L379/100)</f>
        <v>0</v>
      </c>
      <c r="N379" s="169">
        <v>5.6100000000000004E-3</v>
      </c>
      <c r="O379" s="169">
        <f>ROUND(E379*N379,2)</f>
        <v>6.02</v>
      </c>
      <c r="P379" s="169">
        <v>0</v>
      </c>
      <c r="Q379" s="169">
        <f>ROUND(E379*P379,2)</f>
        <v>0</v>
      </c>
      <c r="R379" s="171" t="s">
        <v>376</v>
      </c>
      <c r="S379" s="171" t="s">
        <v>122</v>
      </c>
      <c r="T379" s="172" t="s">
        <v>122</v>
      </c>
      <c r="U379" s="157">
        <v>4.0000000000000001E-3</v>
      </c>
      <c r="V379" s="157">
        <f>ROUND(E379*U379,2)</f>
        <v>4.29</v>
      </c>
      <c r="W379" s="157"/>
      <c r="X379" s="157" t="s">
        <v>197</v>
      </c>
      <c r="Y379" s="157" t="s">
        <v>125</v>
      </c>
      <c r="Z379" s="147"/>
      <c r="AA379" s="147"/>
      <c r="AB379" s="147"/>
      <c r="AC379" s="147"/>
      <c r="AD379" s="147"/>
      <c r="AE379" s="147"/>
      <c r="AF379" s="147"/>
      <c r="AG379" s="147" t="s">
        <v>198</v>
      </c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</row>
    <row r="380" spans="1:60" outlineLevel="2" x14ac:dyDescent="0.2">
      <c r="A380" s="154"/>
      <c r="B380" s="155"/>
      <c r="C380" s="248"/>
      <c r="D380" s="249"/>
      <c r="E380" s="249"/>
      <c r="F380" s="249"/>
      <c r="G380" s="249"/>
      <c r="H380" s="157"/>
      <c r="I380" s="157"/>
      <c r="J380" s="157"/>
      <c r="K380" s="157"/>
      <c r="L380" s="157"/>
      <c r="M380" s="157"/>
      <c r="N380" s="156"/>
      <c r="O380" s="156"/>
      <c r="P380" s="156"/>
      <c r="Q380" s="156"/>
      <c r="R380" s="157"/>
      <c r="S380" s="157"/>
      <c r="T380" s="157"/>
      <c r="U380" s="157"/>
      <c r="V380" s="157"/>
      <c r="W380" s="157"/>
      <c r="X380" s="157"/>
      <c r="Y380" s="157"/>
      <c r="Z380" s="147"/>
      <c r="AA380" s="147"/>
      <c r="AB380" s="147"/>
      <c r="AC380" s="147"/>
      <c r="AD380" s="147"/>
      <c r="AE380" s="147"/>
      <c r="AF380" s="147"/>
      <c r="AG380" s="147" t="s">
        <v>129</v>
      </c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</row>
    <row r="381" spans="1:60" outlineLevel="1" x14ac:dyDescent="0.2">
      <c r="A381" s="166">
        <v>65</v>
      </c>
      <c r="B381" s="167" t="s">
        <v>511</v>
      </c>
      <c r="C381" s="175" t="s">
        <v>512</v>
      </c>
      <c r="D381" s="168" t="s">
        <v>267</v>
      </c>
      <c r="E381" s="169">
        <v>966.66</v>
      </c>
      <c r="F381" s="170"/>
      <c r="G381" s="171">
        <f>ROUND(E381*F381,2)</f>
        <v>0</v>
      </c>
      <c r="H381" s="170"/>
      <c r="I381" s="171">
        <f>ROUND(E381*H381,2)</f>
        <v>0</v>
      </c>
      <c r="J381" s="170"/>
      <c r="K381" s="171">
        <f>ROUND(E381*J381,2)</f>
        <v>0</v>
      </c>
      <c r="L381" s="171">
        <v>21</v>
      </c>
      <c r="M381" s="171">
        <f>G381*(1+L381/100)</f>
        <v>0</v>
      </c>
      <c r="N381" s="169">
        <v>2.9999999999999997E-4</v>
      </c>
      <c r="O381" s="169">
        <f>ROUND(E381*N381,2)</f>
        <v>0.28999999999999998</v>
      </c>
      <c r="P381" s="169">
        <v>0</v>
      </c>
      <c r="Q381" s="169">
        <f>ROUND(E381*P381,2)</f>
        <v>0</v>
      </c>
      <c r="R381" s="171" t="s">
        <v>376</v>
      </c>
      <c r="S381" s="171" t="s">
        <v>122</v>
      </c>
      <c r="T381" s="172" t="s">
        <v>122</v>
      </c>
      <c r="U381" s="157">
        <v>2E-3</v>
      </c>
      <c r="V381" s="157">
        <f>ROUND(E381*U381,2)</f>
        <v>1.93</v>
      </c>
      <c r="W381" s="157"/>
      <c r="X381" s="157" t="s">
        <v>197</v>
      </c>
      <c r="Y381" s="157" t="s">
        <v>125</v>
      </c>
      <c r="Z381" s="147"/>
      <c r="AA381" s="147"/>
      <c r="AB381" s="147"/>
      <c r="AC381" s="147"/>
      <c r="AD381" s="147"/>
      <c r="AE381" s="147"/>
      <c r="AF381" s="147"/>
      <c r="AG381" s="147" t="s">
        <v>198</v>
      </c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</row>
    <row r="382" spans="1:60" outlineLevel="2" x14ac:dyDescent="0.2">
      <c r="A382" s="154"/>
      <c r="B382" s="155"/>
      <c r="C382" s="259" t="s">
        <v>513</v>
      </c>
      <c r="D382" s="260"/>
      <c r="E382" s="260"/>
      <c r="F382" s="260"/>
      <c r="G382" s="260"/>
      <c r="H382" s="157"/>
      <c r="I382" s="157"/>
      <c r="J382" s="157"/>
      <c r="K382" s="157"/>
      <c r="L382" s="157"/>
      <c r="M382" s="157"/>
      <c r="N382" s="156"/>
      <c r="O382" s="156"/>
      <c r="P382" s="156"/>
      <c r="Q382" s="156"/>
      <c r="R382" s="157"/>
      <c r="S382" s="157"/>
      <c r="T382" s="157"/>
      <c r="U382" s="157"/>
      <c r="V382" s="157"/>
      <c r="W382" s="157"/>
      <c r="X382" s="157"/>
      <c r="Y382" s="157"/>
      <c r="Z382" s="147"/>
      <c r="AA382" s="147"/>
      <c r="AB382" s="147"/>
      <c r="AC382" s="147"/>
      <c r="AD382" s="147"/>
      <c r="AE382" s="147"/>
      <c r="AF382" s="147"/>
      <c r="AG382" s="147" t="s">
        <v>200</v>
      </c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</row>
    <row r="383" spans="1:60" outlineLevel="2" x14ac:dyDescent="0.2">
      <c r="A383" s="154"/>
      <c r="B383" s="155"/>
      <c r="C383" s="181" t="s">
        <v>514</v>
      </c>
      <c r="D383" s="179"/>
      <c r="E383" s="180">
        <v>966.66</v>
      </c>
      <c r="F383" s="157"/>
      <c r="G383" s="157"/>
      <c r="H383" s="157"/>
      <c r="I383" s="157"/>
      <c r="J383" s="157"/>
      <c r="K383" s="157"/>
      <c r="L383" s="157"/>
      <c r="M383" s="157"/>
      <c r="N383" s="156"/>
      <c r="O383" s="156"/>
      <c r="P383" s="156"/>
      <c r="Q383" s="156"/>
      <c r="R383" s="157"/>
      <c r="S383" s="157"/>
      <c r="T383" s="157"/>
      <c r="U383" s="157"/>
      <c r="V383" s="157"/>
      <c r="W383" s="157"/>
      <c r="X383" s="157"/>
      <c r="Y383" s="157"/>
      <c r="Z383" s="147"/>
      <c r="AA383" s="147"/>
      <c r="AB383" s="147"/>
      <c r="AC383" s="147"/>
      <c r="AD383" s="147"/>
      <c r="AE383" s="147"/>
      <c r="AF383" s="147"/>
      <c r="AG383" s="147" t="s">
        <v>213</v>
      </c>
      <c r="AH383" s="147">
        <v>0</v>
      </c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</row>
    <row r="384" spans="1:60" outlineLevel="2" x14ac:dyDescent="0.2">
      <c r="A384" s="154"/>
      <c r="B384" s="155"/>
      <c r="C384" s="246"/>
      <c r="D384" s="247"/>
      <c r="E384" s="247"/>
      <c r="F384" s="247"/>
      <c r="G384" s="247"/>
      <c r="H384" s="157"/>
      <c r="I384" s="157"/>
      <c r="J384" s="157"/>
      <c r="K384" s="157"/>
      <c r="L384" s="157"/>
      <c r="M384" s="157"/>
      <c r="N384" s="156"/>
      <c r="O384" s="156"/>
      <c r="P384" s="156"/>
      <c r="Q384" s="156"/>
      <c r="R384" s="157"/>
      <c r="S384" s="157"/>
      <c r="T384" s="157"/>
      <c r="U384" s="157"/>
      <c r="V384" s="157"/>
      <c r="W384" s="157"/>
      <c r="X384" s="157"/>
      <c r="Y384" s="157"/>
      <c r="Z384" s="147"/>
      <c r="AA384" s="147"/>
      <c r="AB384" s="147"/>
      <c r="AC384" s="147"/>
      <c r="AD384" s="147"/>
      <c r="AE384" s="147"/>
      <c r="AF384" s="147"/>
      <c r="AG384" s="147" t="s">
        <v>129</v>
      </c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</row>
    <row r="385" spans="1:60" ht="22.5" outlineLevel="1" x14ac:dyDescent="0.2">
      <c r="A385" s="166">
        <v>66</v>
      </c>
      <c r="B385" s="167" t="s">
        <v>515</v>
      </c>
      <c r="C385" s="175" t="s">
        <v>516</v>
      </c>
      <c r="D385" s="168" t="s">
        <v>267</v>
      </c>
      <c r="E385" s="169">
        <v>1072.5999999999999</v>
      </c>
      <c r="F385" s="170"/>
      <c r="G385" s="171">
        <f>ROUND(E385*F385,2)</f>
        <v>0</v>
      </c>
      <c r="H385" s="170"/>
      <c r="I385" s="171">
        <f>ROUND(E385*H385,2)</f>
        <v>0</v>
      </c>
      <c r="J385" s="170"/>
      <c r="K385" s="171">
        <f>ROUND(E385*J385,2)</f>
        <v>0</v>
      </c>
      <c r="L385" s="171">
        <v>21</v>
      </c>
      <c r="M385" s="171">
        <f>G385*(1+L385/100)</f>
        <v>0</v>
      </c>
      <c r="N385" s="169">
        <v>0.10373</v>
      </c>
      <c r="O385" s="169">
        <f>ROUND(E385*N385,2)</f>
        <v>111.26</v>
      </c>
      <c r="P385" s="169">
        <v>0</v>
      </c>
      <c r="Q385" s="169">
        <f>ROUND(E385*P385,2)</f>
        <v>0</v>
      </c>
      <c r="R385" s="171" t="s">
        <v>376</v>
      </c>
      <c r="S385" s="171" t="s">
        <v>122</v>
      </c>
      <c r="T385" s="172" t="s">
        <v>122</v>
      </c>
      <c r="U385" s="157">
        <v>6.4000000000000001E-2</v>
      </c>
      <c r="V385" s="157">
        <f>ROUND(E385*U385,2)</f>
        <v>68.650000000000006</v>
      </c>
      <c r="W385" s="157"/>
      <c r="X385" s="157" t="s">
        <v>197</v>
      </c>
      <c r="Y385" s="157" t="s">
        <v>125</v>
      </c>
      <c r="Z385" s="147"/>
      <c r="AA385" s="147"/>
      <c r="AB385" s="147"/>
      <c r="AC385" s="147"/>
      <c r="AD385" s="147"/>
      <c r="AE385" s="147"/>
      <c r="AF385" s="147"/>
      <c r="AG385" s="147" t="s">
        <v>198</v>
      </c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</row>
    <row r="386" spans="1:60" outlineLevel="2" x14ac:dyDescent="0.2">
      <c r="A386" s="154"/>
      <c r="B386" s="155"/>
      <c r="C386" s="181" t="s">
        <v>405</v>
      </c>
      <c r="D386" s="179"/>
      <c r="E386" s="180">
        <v>1072.5999999999999</v>
      </c>
      <c r="F386" s="157"/>
      <c r="G386" s="157"/>
      <c r="H386" s="157"/>
      <c r="I386" s="157"/>
      <c r="J386" s="157"/>
      <c r="K386" s="157"/>
      <c r="L386" s="157"/>
      <c r="M386" s="157"/>
      <c r="N386" s="156"/>
      <c r="O386" s="156"/>
      <c r="P386" s="156"/>
      <c r="Q386" s="156"/>
      <c r="R386" s="157"/>
      <c r="S386" s="157"/>
      <c r="T386" s="157"/>
      <c r="U386" s="157"/>
      <c r="V386" s="157"/>
      <c r="W386" s="157"/>
      <c r="X386" s="157"/>
      <c r="Y386" s="157"/>
      <c r="Z386" s="147"/>
      <c r="AA386" s="147"/>
      <c r="AB386" s="147"/>
      <c r="AC386" s="147"/>
      <c r="AD386" s="147"/>
      <c r="AE386" s="147"/>
      <c r="AF386" s="147"/>
      <c r="AG386" s="147" t="s">
        <v>213</v>
      </c>
      <c r="AH386" s="147">
        <v>0</v>
      </c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</row>
    <row r="387" spans="1:60" outlineLevel="2" x14ac:dyDescent="0.2">
      <c r="A387" s="154"/>
      <c r="B387" s="155"/>
      <c r="C387" s="246"/>
      <c r="D387" s="247"/>
      <c r="E387" s="247"/>
      <c r="F387" s="247"/>
      <c r="G387" s="247"/>
      <c r="H387" s="157"/>
      <c r="I387" s="157"/>
      <c r="J387" s="157"/>
      <c r="K387" s="157"/>
      <c r="L387" s="157"/>
      <c r="M387" s="157"/>
      <c r="N387" s="156"/>
      <c r="O387" s="156"/>
      <c r="P387" s="156"/>
      <c r="Q387" s="156"/>
      <c r="R387" s="157"/>
      <c r="S387" s="157"/>
      <c r="T387" s="157"/>
      <c r="U387" s="157"/>
      <c r="V387" s="157"/>
      <c r="W387" s="157"/>
      <c r="X387" s="157"/>
      <c r="Y387" s="157"/>
      <c r="Z387" s="147"/>
      <c r="AA387" s="147"/>
      <c r="AB387" s="147"/>
      <c r="AC387" s="147"/>
      <c r="AD387" s="147"/>
      <c r="AE387" s="147"/>
      <c r="AF387" s="147"/>
      <c r="AG387" s="147" t="s">
        <v>129</v>
      </c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</row>
    <row r="388" spans="1:60" ht="22.5" outlineLevel="1" x14ac:dyDescent="0.2">
      <c r="A388" s="166">
        <v>67</v>
      </c>
      <c r="B388" s="167" t="s">
        <v>517</v>
      </c>
      <c r="C388" s="175" t="s">
        <v>518</v>
      </c>
      <c r="D388" s="168" t="s">
        <v>267</v>
      </c>
      <c r="E388" s="169">
        <v>1072.5999999999999</v>
      </c>
      <c r="F388" s="170"/>
      <c r="G388" s="171">
        <f>ROUND(E388*F388,2)</f>
        <v>0</v>
      </c>
      <c r="H388" s="170"/>
      <c r="I388" s="171">
        <f>ROUND(E388*H388,2)</f>
        <v>0</v>
      </c>
      <c r="J388" s="170"/>
      <c r="K388" s="171">
        <f>ROUND(E388*J388,2)</f>
        <v>0</v>
      </c>
      <c r="L388" s="171">
        <v>21</v>
      </c>
      <c r="M388" s="171">
        <f>G388*(1+L388/100)</f>
        <v>0</v>
      </c>
      <c r="N388" s="169">
        <v>0.15559000000000001</v>
      </c>
      <c r="O388" s="169">
        <f>ROUND(E388*N388,2)</f>
        <v>166.89</v>
      </c>
      <c r="P388" s="169">
        <v>0</v>
      </c>
      <c r="Q388" s="169">
        <f>ROUND(E388*P388,2)</f>
        <v>0</v>
      </c>
      <c r="R388" s="171" t="s">
        <v>376</v>
      </c>
      <c r="S388" s="171" t="s">
        <v>122</v>
      </c>
      <c r="T388" s="172" t="s">
        <v>122</v>
      </c>
      <c r="U388" s="157">
        <v>8.2000000000000003E-2</v>
      </c>
      <c r="V388" s="157">
        <f>ROUND(E388*U388,2)</f>
        <v>87.95</v>
      </c>
      <c r="W388" s="157"/>
      <c r="X388" s="157" t="s">
        <v>197</v>
      </c>
      <c r="Y388" s="157" t="s">
        <v>125</v>
      </c>
      <c r="Z388" s="147"/>
      <c r="AA388" s="147"/>
      <c r="AB388" s="147"/>
      <c r="AC388" s="147"/>
      <c r="AD388" s="147"/>
      <c r="AE388" s="147"/>
      <c r="AF388" s="147"/>
      <c r="AG388" s="147" t="s">
        <v>198</v>
      </c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</row>
    <row r="389" spans="1:60" outlineLevel="2" x14ac:dyDescent="0.2">
      <c r="A389" s="154"/>
      <c r="B389" s="155"/>
      <c r="C389" s="248"/>
      <c r="D389" s="249"/>
      <c r="E389" s="249"/>
      <c r="F389" s="249"/>
      <c r="G389" s="249"/>
      <c r="H389" s="157"/>
      <c r="I389" s="157"/>
      <c r="J389" s="157"/>
      <c r="K389" s="157"/>
      <c r="L389" s="157"/>
      <c r="M389" s="157"/>
      <c r="N389" s="156"/>
      <c r="O389" s="156"/>
      <c r="P389" s="156"/>
      <c r="Q389" s="156"/>
      <c r="R389" s="157"/>
      <c r="S389" s="157"/>
      <c r="T389" s="157"/>
      <c r="U389" s="157"/>
      <c r="V389" s="157"/>
      <c r="W389" s="157"/>
      <c r="X389" s="157"/>
      <c r="Y389" s="157"/>
      <c r="Z389" s="147"/>
      <c r="AA389" s="147"/>
      <c r="AB389" s="147"/>
      <c r="AC389" s="147"/>
      <c r="AD389" s="147"/>
      <c r="AE389" s="147"/>
      <c r="AF389" s="147"/>
      <c r="AG389" s="147" t="s">
        <v>129</v>
      </c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</row>
    <row r="390" spans="1:60" outlineLevel="1" x14ac:dyDescent="0.2">
      <c r="A390" s="166">
        <v>68</v>
      </c>
      <c r="B390" s="167" t="s">
        <v>519</v>
      </c>
      <c r="C390" s="175" t="s">
        <v>520</v>
      </c>
      <c r="D390" s="168" t="s">
        <v>267</v>
      </c>
      <c r="E390" s="169">
        <v>173.99</v>
      </c>
      <c r="F390" s="170"/>
      <c r="G390" s="171">
        <f>ROUND(E390*F390,2)</f>
        <v>0</v>
      </c>
      <c r="H390" s="170"/>
      <c r="I390" s="171">
        <f>ROUND(E390*H390,2)</f>
        <v>0</v>
      </c>
      <c r="J390" s="170"/>
      <c r="K390" s="171">
        <f>ROUND(E390*J390,2)</f>
        <v>0</v>
      </c>
      <c r="L390" s="171">
        <v>21</v>
      </c>
      <c r="M390" s="171">
        <f>G390*(1+L390/100)</f>
        <v>0</v>
      </c>
      <c r="N390" s="169">
        <v>7.3899999999999993E-2</v>
      </c>
      <c r="O390" s="169">
        <f>ROUND(E390*N390,2)</f>
        <v>12.86</v>
      </c>
      <c r="P390" s="169">
        <v>0</v>
      </c>
      <c r="Q390" s="169">
        <f>ROUND(E390*P390,2)</f>
        <v>0</v>
      </c>
      <c r="R390" s="171" t="s">
        <v>376</v>
      </c>
      <c r="S390" s="171" t="s">
        <v>122</v>
      </c>
      <c r="T390" s="172" t="s">
        <v>122</v>
      </c>
      <c r="U390" s="157">
        <v>0.47799999999999998</v>
      </c>
      <c r="V390" s="157">
        <f>ROUND(E390*U390,2)</f>
        <v>83.17</v>
      </c>
      <c r="W390" s="157"/>
      <c r="X390" s="157" t="s">
        <v>197</v>
      </c>
      <c r="Y390" s="157" t="s">
        <v>125</v>
      </c>
      <c r="Z390" s="147"/>
      <c r="AA390" s="147"/>
      <c r="AB390" s="147"/>
      <c r="AC390" s="147"/>
      <c r="AD390" s="147"/>
      <c r="AE390" s="147"/>
      <c r="AF390" s="147"/>
      <c r="AG390" s="147" t="s">
        <v>198</v>
      </c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</row>
    <row r="391" spans="1:60" ht="22.5" outlineLevel="2" x14ac:dyDescent="0.2">
      <c r="A391" s="154"/>
      <c r="B391" s="155"/>
      <c r="C391" s="259" t="s">
        <v>521</v>
      </c>
      <c r="D391" s="260"/>
      <c r="E391" s="260"/>
      <c r="F391" s="260"/>
      <c r="G391" s="260"/>
      <c r="H391" s="157"/>
      <c r="I391" s="157"/>
      <c r="J391" s="157"/>
      <c r="K391" s="157"/>
      <c r="L391" s="157"/>
      <c r="M391" s="157"/>
      <c r="N391" s="156"/>
      <c r="O391" s="156"/>
      <c r="P391" s="156"/>
      <c r="Q391" s="156"/>
      <c r="R391" s="157"/>
      <c r="S391" s="157"/>
      <c r="T391" s="157"/>
      <c r="U391" s="157"/>
      <c r="V391" s="157"/>
      <c r="W391" s="157"/>
      <c r="X391" s="157"/>
      <c r="Y391" s="157"/>
      <c r="Z391" s="147"/>
      <c r="AA391" s="147"/>
      <c r="AB391" s="147"/>
      <c r="AC391" s="147"/>
      <c r="AD391" s="147"/>
      <c r="AE391" s="147"/>
      <c r="AF391" s="147"/>
      <c r="AG391" s="147" t="s">
        <v>200</v>
      </c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73" t="str">
        <f>C391</f>
        <v>s provedením lože z kameniva drceného, s vyplněním spár, s dvojitým hutněním a se smetením přebytečného materiálu na krajnici. S dodáním hmot pro lože a výplň spár.</v>
      </c>
      <c r="BB391" s="147"/>
      <c r="BC391" s="147"/>
      <c r="BD391" s="147"/>
      <c r="BE391" s="147"/>
      <c r="BF391" s="147"/>
      <c r="BG391" s="147"/>
      <c r="BH391" s="147"/>
    </row>
    <row r="392" spans="1:60" outlineLevel="2" x14ac:dyDescent="0.2">
      <c r="A392" s="154"/>
      <c r="B392" s="155"/>
      <c r="C392" s="181" t="s">
        <v>247</v>
      </c>
      <c r="D392" s="179"/>
      <c r="E392" s="180"/>
      <c r="F392" s="157"/>
      <c r="G392" s="157"/>
      <c r="H392" s="157"/>
      <c r="I392" s="157"/>
      <c r="J392" s="157"/>
      <c r="K392" s="157"/>
      <c r="L392" s="157"/>
      <c r="M392" s="157"/>
      <c r="N392" s="156"/>
      <c r="O392" s="156"/>
      <c r="P392" s="156"/>
      <c r="Q392" s="156"/>
      <c r="R392" s="157"/>
      <c r="S392" s="157"/>
      <c r="T392" s="157"/>
      <c r="U392" s="157"/>
      <c r="V392" s="157"/>
      <c r="W392" s="157"/>
      <c r="X392" s="157"/>
      <c r="Y392" s="157"/>
      <c r="Z392" s="147"/>
      <c r="AA392" s="147"/>
      <c r="AB392" s="147"/>
      <c r="AC392" s="147"/>
      <c r="AD392" s="147"/>
      <c r="AE392" s="147"/>
      <c r="AF392" s="147"/>
      <c r="AG392" s="147" t="s">
        <v>213</v>
      </c>
      <c r="AH392" s="147">
        <v>0</v>
      </c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</row>
    <row r="393" spans="1:60" outlineLevel="3" x14ac:dyDescent="0.2">
      <c r="A393" s="154"/>
      <c r="B393" s="155"/>
      <c r="C393" s="181" t="s">
        <v>378</v>
      </c>
      <c r="D393" s="179"/>
      <c r="E393" s="180">
        <v>142.61000000000001</v>
      </c>
      <c r="F393" s="157"/>
      <c r="G393" s="157"/>
      <c r="H393" s="157"/>
      <c r="I393" s="157"/>
      <c r="J393" s="157"/>
      <c r="K393" s="157"/>
      <c r="L393" s="157"/>
      <c r="M393" s="157"/>
      <c r="N393" s="156"/>
      <c r="O393" s="156"/>
      <c r="P393" s="156"/>
      <c r="Q393" s="156"/>
      <c r="R393" s="157"/>
      <c r="S393" s="157"/>
      <c r="T393" s="157"/>
      <c r="U393" s="157"/>
      <c r="V393" s="157"/>
      <c r="W393" s="157"/>
      <c r="X393" s="157"/>
      <c r="Y393" s="157"/>
      <c r="Z393" s="147"/>
      <c r="AA393" s="147"/>
      <c r="AB393" s="147"/>
      <c r="AC393" s="147"/>
      <c r="AD393" s="147"/>
      <c r="AE393" s="147"/>
      <c r="AF393" s="147"/>
      <c r="AG393" s="147" t="s">
        <v>213</v>
      </c>
      <c r="AH393" s="147">
        <v>0</v>
      </c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</row>
    <row r="394" spans="1:60" outlineLevel="3" x14ac:dyDescent="0.2">
      <c r="A394" s="154"/>
      <c r="B394" s="155"/>
      <c r="C394" s="181" t="s">
        <v>379</v>
      </c>
      <c r="D394" s="179"/>
      <c r="E394" s="180">
        <v>3</v>
      </c>
      <c r="F394" s="157"/>
      <c r="G394" s="157"/>
      <c r="H394" s="157"/>
      <c r="I394" s="157"/>
      <c r="J394" s="157"/>
      <c r="K394" s="157"/>
      <c r="L394" s="157"/>
      <c r="M394" s="157"/>
      <c r="N394" s="156"/>
      <c r="O394" s="156"/>
      <c r="P394" s="156"/>
      <c r="Q394" s="156"/>
      <c r="R394" s="157"/>
      <c r="S394" s="157"/>
      <c r="T394" s="157"/>
      <c r="U394" s="157"/>
      <c r="V394" s="157"/>
      <c r="W394" s="157"/>
      <c r="X394" s="157"/>
      <c r="Y394" s="157"/>
      <c r="Z394" s="147"/>
      <c r="AA394" s="147"/>
      <c r="AB394" s="147"/>
      <c r="AC394" s="147"/>
      <c r="AD394" s="147"/>
      <c r="AE394" s="147"/>
      <c r="AF394" s="147"/>
      <c r="AG394" s="147" t="s">
        <v>213</v>
      </c>
      <c r="AH394" s="147">
        <v>0</v>
      </c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</row>
    <row r="395" spans="1:60" outlineLevel="3" x14ac:dyDescent="0.2">
      <c r="A395" s="154"/>
      <c r="B395" s="155"/>
      <c r="C395" s="181" t="s">
        <v>380</v>
      </c>
      <c r="D395" s="179"/>
      <c r="E395" s="180">
        <v>23.32</v>
      </c>
      <c r="F395" s="157"/>
      <c r="G395" s="157"/>
      <c r="H395" s="157"/>
      <c r="I395" s="157"/>
      <c r="J395" s="157"/>
      <c r="K395" s="157"/>
      <c r="L395" s="157"/>
      <c r="M395" s="157"/>
      <c r="N395" s="156"/>
      <c r="O395" s="156"/>
      <c r="P395" s="156"/>
      <c r="Q395" s="156"/>
      <c r="R395" s="157"/>
      <c r="S395" s="157"/>
      <c r="T395" s="157"/>
      <c r="U395" s="157"/>
      <c r="V395" s="157"/>
      <c r="W395" s="157"/>
      <c r="X395" s="157"/>
      <c r="Y395" s="157"/>
      <c r="Z395" s="147"/>
      <c r="AA395" s="147"/>
      <c r="AB395" s="147"/>
      <c r="AC395" s="147"/>
      <c r="AD395" s="147"/>
      <c r="AE395" s="147"/>
      <c r="AF395" s="147"/>
      <c r="AG395" s="147" t="s">
        <v>213</v>
      </c>
      <c r="AH395" s="147">
        <v>0</v>
      </c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</row>
    <row r="396" spans="1:60" outlineLevel="3" x14ac:dyDescent="0.2">
      <c r="A396" s="154"/>
      <c r="B396" s="155"/>
      <c r="C396" s="181" t="s">
        <v>381</v>
      </c>
      <c r="D396" s="179"/>
      <c r="E396" s="180">
        <v>3.3</v>
      </c>
      <c r="F396" s="157"/>
      <c r="G396" s="157"/>
      <c r="H396" s="157"/>
      <c r="I396" s="157"/>
      <c r="J396" s="157"/>
      <c r="K396" s="157"/>
      <c r="L396" s="157"/>
      <c r="M396" s="157"/>
      <c r="N396" s="156"/>
      <c r="O396" s="156"/>
      <c r="P396" s="156"/>
      <c r="Q396" s="156"/>
      <c r="R396" s="157"/>
      <c r="S396" s="157"/>
      <c r="T396" s="157"/>
      <c r="U396" s="157"/>
      <c r="V396" s="157"/>
      <c r="W396" s="157"/>
      <c r="X396" s="157"/>
      <c r="Y396" s="157"/>
      <c r="Z396" s="147"/>
      <c r="AA396" s="147"/>
      <c r="AB396" s="147"/>
      <c r="AC396" s="147"/>
      <c r="AD396" s="147"/>
      <c r="AE396" s="147"/>
      <c r="AF396" s="147"/>
      <c r="AG396" s="147" t="s">
        <v>213</v>
      </c>
      <c r="AH396" s="147">
        <v>0</v>
      </c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</row>
    <row r="397" spans="1:60" outlineLevel="3" x14ac:dyDescent="0.2">
      <c r="A397" s="154"/>
      <c r="B397" s="155"/>
      <c r="C397" s="181" t="s">
        <v>382</v>
      </c>
      <c r="D397" s="179"/>
      <c r="E397" s="180">
        <v>1.76</v>
      </c>
      <c r="F397" s="157"/>
      <c r="G397" s="157"/>
      <c r="H397" s="157"/>
      <c r="I397" s="157"/>
      <c r="J397" s="157"/>
      <c r="K397" s="157"/>
      <c r="L397" s="157"/>
      <c r="M397" s="157"/>
      <c r="N397" s="156"/>
      <c r="O397" s="156"/>
      <c r="P397" s="156"/>
      <c r="Q397" s="156"/>
      <c r="R397" s="157"/>
      <c r="S397" s="157"/>
      <c r="T397" s="157"/>
      <c r="U397" s="157"/>
      <c r="V397" s="157"/>
      <c r="W397" s="157"/>
      <c r="X397" s="157"/>
      <c r="Y397" s="157"/>
      <c r="Z397" s="147"/>
      <c r="AA397" s="147"/>
      <c r="AB397" s="147"/>
      <c r="AC397" s="147"/>
      <c r="AD397" s="147"/>
      <c r="AE397" s="147"/>
      <c r="AF397" s="147"/>
      <c r="AG397" s="147" t="s">
        <v>213</v>
      </c>
      <c r="AH397" s="147">
        <v>0</v>
      </c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</row>
    <row r="398" spans="1:60" outlineLevel="2" x14ac:dyDescent="0.2">
      <c r="A398" s="154"/>
      <c r="B398" s="155"/>
      <c r="C398" s="246"/>
      <c r="D398" s="247"/>
      <c r="E398" s="247"/>
      <c r="F398" s="247"/>
      <c r="G398" s="247"/>
      <c r="H398" s="157"/>
      <c r="I398" s="157"/>
      <c r="J398" s="157"/>
      <c r="K398" s="157"/>
      <c r="L398" s="157"/>
      <c r="M398" s="157"/>
      <c r="N398" s="156"/>
      <c r="O398" s="156"/>
      <c r="P398" s="156"/>
      <c r="Q398" s="156"/>
      <c r="R398" s="157"/>
      <c r="S398" s="157"/>
      <c r="T398" s="157"/>
      <c r="U398" s="157"/>
      <c r="V398" s="157"/>
      <c r="W398" s="157"/>
      <c r="X398" s="157"/>
      <c r="Y398" s="157"/>
      <c r="Z398" s="147"/>
      <c r="AA398" s="147"/>
      <c r="AB398" s="147"/>
      <c r="AC398" s="147"/>
      <c r="AD398" s="147"/>
      <c r="AE398" s="147"/>
      <c r="AF398" s="147"/>
      <c r="AG398" s="147" t="s">
        <v>129</v>
      </c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</row>
    <row r="399" spans="1:60" outlineLevel="1" x14ac:dyDescent="0.2">
      <c r="A399" s="166">
        <v>69</v>
      </c>
      <c r="B399" s="167" t="s">
        <v>522</v>
      </c>
      <c r="C399" s="175" t="s">
        <v>523</v>
      </c>
      <c r="D399" s="168" t="s">
        <v>267</v>
      </c>
      <c r="E399" s="169">
        <v>36.5379</v>
      </c>
      <c r="F399" s="170"/>
      <c r="G399" s="171">
        <f>ROUND(E399*F399,2)</f>
        <v>0</v>
      </c>
      <c r="H399" s="170"/>
      <c r="I399" s="171">
        <f>ROUND(E399*H399,2)</f>
        <v>0</v>
      </c>
      <c r="J399" s="170"/>
      <c r="K399" s="171">
        <f>ROUND(E399*J399,2)</f>
        <v>0</v>
      </c>
      <c r="L399" s="171">
        <v>21</v>
      </c>
      <c r="M399" s="171">
        <f>G399*(1+L399/100)</f>
        <v>0</v>
      </c>
      <c r="N399" s="169">
        <v>0.17244999999999999</v>
      </c>
      <c r="O399" s="169">
        <f>ROUND(E399*N399,2)</f>
        <v>6.3</v>
      </c>
      <c r="P399" s="169">
        <v>0</v>
      </c>
      <c r="Q399" s="169">
        <f>ROUND(E399*P399,2)</f>
        <v>0</v>
      </c>
      <c r="R399" s="171" t="s">
        <v>360</v>
      </c>
      <c r="S399" s="171" t="s">
        <v>122</v>
      </c>
      <c r="T399" s="172" t="s">
        <v>122</v>
      </c>
      <c r="U399" s="157">
        <v>0</v>
      </c>
      <c r="V399" s="157">
        <f>ROUND(E399*U399,2)</f>
        <v>0</v>
      </c>
      <c r="W399" s="157"/>
      <c r="X399" s="157" t="s">
        <v>361</v>
      </c>
      <c r="Y399" s="157" t="s">
        <v>125</v>
      </c>
      <c r="Z399" s="147"/>
      <c r="AA399" s="147"/>
      <c r="AB399" s="147"/>
      <c r="AC399" s="147"/>
      <c r="AD399" s="147"/>
      <c r="AE399" s="147"/>
      <c r="AF399" s="147"/>
      <c r="AG399" s="147" t="s">
        <v>362</v>
      </c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</row>
    <row r="400" spans="1:60" outlineLevel="2" x14ac:dyDescent="0.2">
      <c r="A400" s="154"/>
      <c r="B400" s="155"/>
      <c r="C400" s="244" t="s">
        <v>524</v>
      </c>
      <c r="D400" s="245"/>
      <c r="E400" s="245"/>
      <c r="F400" s="245"/>
      <c r="G400" s="245"/>
      <c r="H400" s="157"/>
      <c r="I400" s="157"/>
      <c r="J400" s="157"/>
      <c r="K400" s="157"/>
      <c r="L400" s="157"/>
      <c r="M400" s="157"/>
      <c r="N400" s="156"/>
      <c r="O400" s="156"/>
      <c r="P400" s="156"/>
      <c r="Q400" s="156"/>
      <c r="R400" s="157"/>
      <c r="S400" s="157"/>
      <c r="T400" s="157"/>
      <c r="U400" s="157"/>
      <c r="V400" s="157"/>
      <c r="W400" s="157"/>
      <c r="X400" s="157"/>
      <c r="Y400" s="157"/>
      <c r="Z400" s="147"/>
      <c r="AA400" s="147"/>
      <c r="AB400" s="147"/>
      <c r="AC400" s="147"/>
      <c r="AD400" s="147"/>
      <c r="AE400" s="147"/>
      <c r="AF400" s="147"/>
      <c r="AG400" s="147" t="s">
        <v>127</v>
      </c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</row>
    <row r="401" spans="1:60" outlineLevel="2" x14ac:dyDescent="0.2">
      <c r="A401" s="154"/>
      <c r="B401" s="155"/>
      <c r="C401" s="181" t="s">
        <v>525</v>
      </c>
      <c r="D401" s="179"/>
      <c r="E401" s="180">
        <v>36.5379</v>
      </c>
      <c r="F401" s="157"/>
      <c r="G401" s="157"/>
      <c r="H401" s="157"/>
      <c r="I401" s="157"/>
      <c r="J401" s="157"/>
      <c r="K401" s="157"/>
      <c r="L401" s="157"/>
      <c r="M401" s="157"/>
      <c r="N401" s="156"/>
      <c r="O401" s="156"/>
      <c r="P401" s="156"/>
      <c r="Q401" s="156"/>
      <c r="R401" s="157"/>
      <c r="S401" s="157"/>
      <c r="T401" s="157"/>
      <c r="U401" s="157"/>
      <c r="V401" s="157"/>
      <c r="W401" s="157"/>
      <c r="X401" s="157"/>
      <c r="Y401" s="157"/>
      <c r="Z401" s="147"/>
      <c r="AA401" s="147"/>
      <c r="AB401" s="147"/>
      <c r="AC401" s="147"/>
      <c r="AD401" s="147"/>
      <c r="AE401" s="147"/>
      <c r="AF401" s="147"/>
      <c r="AG401" s="147" t="s">
        <v>213</v>
      </c>
      <c r="AH401" s="147">
        <v>0</v>
      </c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</row>
    <row r="402" spans="1:60" outlineLevel="2" x14ac:dyDescent="0.2">
      <c r="A402" s="154"/>
      <c r="B402" s="155"/>
      <c r="C402" s="246"/>
      <c r="D402" s="247"/>
      <c r="E402" s="247"/>
      <c r="F402" s="247"/>
      <c r="G402" s="247"/>
      <c r="H402" s="157"/>
      <c r="I402" s="157"/>
      <c r="J402" s="157"/>
      <c r="K402" s="157"/>
      <c r="L402" s="157"/>
      <c r="M402" s="157"/>
      <c r="N402" s="156"/>
      <c r="O402" s="156"/>
      <c r="P402" s="156"/>
      <c r="Q402" s="156"/>
      <c r="R402" s="157"/>
      <c r="S402" s="157"/>
      <c r="T402" s="157"/>
      <c r="U402" s="157"/>
      <c r="V402" s="157"/>
      <c r="W402" s="157"/>
      <c r="X402" s="157"/>
      <c r="Y402" s="157"/>
      <c r="Z402" s="147"/>
      <c r="AA402" s="147"/>
      <c r="AB402" s="147"/>
      <c r="AC402" s="147"/>
      <c r="AD402" s="147"/>
      <c r="AE402" s="147"/>
      <c r="AF402" s="147"/>
      <c r="AG402" s="147" t="s">
        <v>129</v>
      </c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</row>
    <row r="403" spans="1:60" x14ac:dyDescent="0.2">
      <c r="A403" s="159" t="s">
        <v>117</v>
      </c>
      <c r="B403" s="160" t="s">
        <v>75</v>
      </c>
      <c r="C403" s="174" t="s">
        <v>76</v>
      </c>
      <c r="D403" s="161"/>
      <c r="E403" s="162"/>
      <c r="F403" s="163"/>
      <c r="G403" s="163">
        <f>SUMIF(AG404:AG626,"&lt;&gt;NOR",G404:G626)</f>
        <v>0</v>
      </c>
      <c r="H403" s="163"/>
      <c r="I403" s="163">
        <f>SUM(I404:I626)</f>
        <v>0</v>
      </c>
      <c r="J403" s="163"/>
      <c r="K403" s="163">
        <f>SUM(K404:K626)</f>
        <v>0</v>
      </c>
      <c r="L403" s="163"/>
      <c r="M403" s="163">
        <f>SUM(M404:M626)</f>
        <v>0</v>
      </c>
      <c r="N403" s="162"/>
      <c r="O403" s="162">
        <f>SUM(O404:O626)</f>
        <v>40.430000000000007</v>
      </c>
      <c r="P403" s="162"/>
      <c r="Q403" s="162">
        <f>SUM(Q404:Q626)</f>
        <v>0</v>
      </c>
      <c r="R403" s="163"/>
      <c r="S403" s="163"/>
      <c r="T403" s="164"/>
      <c r="U403" s="158"/>
      <c r="V403" s="158">
        <f>SUM(V404:V626)</f>
        <v>442.57</v>
      </c>
      <c r="W403" s="158"/>
      <c r="X403" s="158"/>
      <c r="Y403" s="158"/>
      <c r="AG403" t="s">
        <v>118</v>
      </c>
    </row>
    <row r="404" spans="1:60" outlineLevel="1" x14ac:dyDescent="0.2">
      <c r="A404" s="166">
        <v>70</v>
      </c>
      <c r="B404" s="167" t="s">
        <v>526</v>
      </c>
      <c r="C404" s="175" t="s">
        <v>527</v>
      </c>
      <c r="D404" s="168" t="s">
        <v>281</v>
      </c>
      <c r="E404" s="169">
        <v>1</v>
      </c>
      <c r="F404" s="170"/>
      <c r="G404" s="171">
        <f>ROUND(E404*F404,2)</f>
        <v>0</v>
      </c>
      <c r="H404" s="170"/>
      <c r="I404" s="171">
        <f>ROUND(E404*H404,2)</f>
        <v>0</v>
      </c>
      <c r="J404" s="170"/>
      <c r="K404" s="171">
        <f>ROUND(E404*J404,2)</f>
        <v>0</v>
      </c>
      <c r="L404" s="171">
        <v>21</v>
      </c>
      <c r="M404" s="171">
        <f>G404*(1+L404/100)</f>
        <v>0</v>
      </c>
      <c r="N404" s="169">
        <v>0</v>
      </c>
      <c r="O404" s="169">
        <f>ROUND(E404*N404,2)</f>
        <v>0</v>
      </c>
      <c r="P404" s="169">
        <v>0</v>
      </c>
      <c r="Q404" s="169">
        <f>ROUND(E404*P404,2)</f>
        <v>0</v>
      </c>
      <c r="R404" s="171" t="s">
        <v>471</v>
      </c>
      <c r="S404" s="171" t="s">
        <v>122</v>
      </c>
      <c r="T404" s="172" t="s">
        <v>122</v>
      </c>
      <c r="U404" s="157">
        <v>9.2799999999999994</v>
      </c>
      <c r="V404" s="157">
        <f>ROUND(E404*U404,2)</f>
        <v>9.2799999999999994</v>
      </c>
      <c r="W404" s="157"/>
      <c r="X404" s="157" t="s">
        <v>197</v>
      </c>
      <c r="Y404" s="157" t="s">
        <v>125</v>
      </c>
      <c r="Z404" s="147"/>
      <c r="AA404" s="147"/>
      <c r="AB404" s="147"/>
      <c r="AC404" s="147"/>
      <c r="AD404" s="147"/>
      <c r="AE404" s="147"/>
      <c r="AF404" s="147"/>
      <c r="AG404" s="147" t="s">
        <v>198</v>
      </c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</row>
    <row r="405" spans="1:60" ht="22.5" outlineLevel="2" x14ac:dyDescent="0.2">
      <c r="A405" s="154"/>
      <c r="B405" s="155"/>
      <c r="C405" s="259" t="s">
        <v>528</v>
      </c>
      <c r="D405" s="260"/>
      <c r="E405" s="260"/>
      <c r="F405" s="260"/>
      <c r="G405" s="260"/>
      <c r="H405" s="157"/>
      <c r="I405" s="157"/>
      <c r="J405" s="157"/>
      <c r="K405" s="157"/>
      <c r="L405" s="157"/>
      <c r="M405" s="157"/>
      <c r="N405" s="156"/>
      <c r="O405" s="156"/>
      <c r="P405" s="156"/>
      <c r="Q405" s="156"/>
      <c r="R405" s="157"/>
      <c r="S405" s="157"/>
      <c r="T405" s="157"/>
      <c r="U405" s="157"/>
      <c r="V405" s="157"/>
      <c r="W405" s="157"/>
      <c r="X405" s="157"/>
      <c r="Y405" s="157"/>
      <c r="Z405" s="147"/>
      <c r="AA405" s="147"/>
      <c r="AB405" s="147"/>
      <c r="AC405" s="147"/>
      <c r="AD405" s="147"/>
      <c r="AE405" s="147"/>
      <c r="AF405" s="147"/>
      <c r="AG405" s="147" t="s">
        <v>200</v>
      </c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73" t="str">
        <f>C405</f>
        <v>ohlášení uzavírání vody, uzavření a otevření šoupat, vypuštění a napuštění vody, odvzdušnění potrubí, strojní nebo ruční výřez potrubí, nutné úpravy výkopu v prostoru provádění,</v>
      </c>
      <c r="BB405" s="147"/>
      <c r="BC405" s="147"/>
      <c r="BD405" s="147"/>
      <c r="BE405" s="147"/>
      <c r="BF405" s="147"/>
      <c r="BG405" s="147"/>
      <c r="BH405" s="147"/>
    </row>
    <row r="406" spans="1:60" outlineLevel="2" x14ac:dyDescent="0.2">
      <c r="A406" s="154"/>
      <c r="B406" s="155"/>
      <c r="C406" s="246"/>
      <c r="D406" s="247"/>
      <c r="E406" s="247"/>
      <c r="F406" s="247"/>
      <c r="G406" s="247"/>
      <c r="H406" s="157"/>
      <c r="I406" s="157"/>
      <c r="J406" s="157"/>
      <c r="K406" s="157"/>
      <c r="L406" s="157"/>
      <c r="M406" s="157"/>
      <c r="N406" s="156"/>
      <c r="O406" s="156"/>
      <c r="P406" s="156"/>
      <c r="Q406" s="156"/>
      <c r="R406" s="157"/>
      <c r="S406" s="157"/>
      <c r="T406" s="157"/>
      <c r="U406" s="157"/>
      <c r="V406" s="157"/>
      <c r="W406" s="157"/>
      <c r="X406" s="157"/>
      <c r="Y406" s="157"/>
      <c r="Z406" s="147"/>
      <c r="AA406" s="147"/>
      <c r="AB406" s="147"/>
      <c r="AC406" s="147"/>
      <c r="AD406" s="147"/>
      <c r="AE406" s="147"/>
      <c r="AF406" s="147"/>
      <c r="AG406" s="147" t="s">
        <v>129</v>
      </c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</row>
    <row r="407" spans="1:60" outlineLevel="1" x14ac:dyDescent="0.2">
      <c r="A407" s="166">
        <v>71</v>
      </c>
      <c r="B407" s="167" t="s">
        <v>529</v>
      </c>
      <c r="C407" s="175" t="s">
        <v>530</v>
      </c>
      <c r="D407" s="168" t="s">
        <v>195</v>
      </c>
      <c r="E407" s="169">
        <v>6</v>
      </c>
      <c r="F407" s="170"/>
      <c r="G407" s="171">
        <f>ROUND(E407*F407,2)</f>
        <v>0</v>
      </c>
      <c r="H407" s="170"/>
      <c r="I407" s="171">
        <f>ROUND(E407*H407,2)</f>
        <v>0</v>
      </c>
      <c r="J407" s="170"/>
      <c r="K407" s="171">
        <f>ROUND(E407*J407,2)</f>
        <v>0</v>
      </c>
      <c r="L407" s="171">
        <v>21</v>
      </c>
      <c r="M407" s="171">
        <f>G407*(1+L407/100)</f>
        <v>0</v>
      </c>
      <c r="N407" s="169">
        <v>0</v>
      </c>
      <c r="O407" s="169">
        <f>ROUND(E407*N407,2)</f>
        <v>0</v>
      </c>
      <c r="P407" s="169">
        <v>0</v>
      </c>
      <c r="Q407" s="169">
        <f>ROUND(E407*P407,2)</f>
        <v>0</v>
      </c>
      <c r="R407" s="171" t="s">
        <v>471</v>
      </c>
      <c r="S407" s="171" t="s">
        <v>122</v>
      </c>
      <c r="T407" s="172" t="s">
        <v>122</v>
      </c>
      <c r="U407" s="157">
        <v>0.40899999999999997</v>
      </c>
      <c r="V407" s="157">
        <f>ROUND(E407*U407,2)</f>
        <v>2.4500000000000002</v>
      </c>
      <c r="W407" s="157"/>
      <c r="X407" s="157" t="s">
        <v>197</v>
      </c>
      <c r="Y407" s="157" t="s">
        <v>125</v>
      </c>
      <c r="Z407" s="147"/>
      <c r="AA407" s="147"/>
      <c r="AB407" s="147"/>
      <c r="AC407" s="147"/>
      <c r="AD407" s="147"/>
      <c r="AE407" s="147"/>
      <c r="AF407" s="147"/>
      <c r="AG407" s="147" t="s">
        <v>198</v>
      </c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</row>
    <row r="408" spans="1:60" outlineLevel="2" x14ac:dyDescent="0.2">
      <c r="A408" s="154"/>
      <c r="B408" s="155"/>
      <c r="C408" s="259" t="s">
        <v>531</v>
      </c>
      <c r="D408" s="260"/>
      <c r="E408" s="260"/>
      <c r="F408" s="260"/>
      <c r="G408" s="260"/>
      <c r="H408" s="157"/>
      <c r="I408" s="157"/>
      <c r="J408" s="157"/>
      <c r="K408" s="157"/>
      <c r="L408" s="157"/>
      <c r="M408" s="157"/>
      <c r="N408" s="156"/>
      <c r="O408" s="156"/>
      <c r="P408" s="156"/>
      <c r="Q408" s="156"/>
      <c r="R408" s="157"/>
      <c r="S408" s="157"/>
      <c r="T408" s="157"/>
      <c r="U408" s="157"/>
      <c r="V408" s="157"/>
      <c r="W408" s="157"/>
      <c r="X408" s="157"/>
      <c r="Y408" s="157"/>
      <c r="Z408" s="147"/>
      <c r="AA408" s="147"/>
      <c r="AB408" s="147"/>
      <c r="AC408" s="147"/>
      <c r="AD408" s="147"/>
      <c r="AE408" s="147"/>
      <c r="AF408" s="147"/>
      <c r="AG408" s="147" t="s">
        <v>200</v>
      </c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</row>
    <row r="409" spans="1:60" outlineLevel="2" x14ac:dyDescent="0.2">
      <c r="A409" s="154"/>
      <c r="B409" s="155"/>
      <c r="C409" s="246"/>
      <c r="D409" s="247"/>
      <c r="E409" s="247"/>
      <c r="F409" s="247"/>
      <c r="G409" s="247"/>
      <c r="H409" s="157"/>
      <c r="I409" s="157"/>
      <c r="J409" s="157"/>
      <c r="K409" s="157"/>
      <c r="L409" s="157"/>
      <c r="M409" s="157"/>
      <c r="N409" s="156"/>
      <c r="O409" s="156"/>
      <c r="P409" s="156"/>
      <c r="Q409" s="156"/>
      <c r="R409" s="157"/>
      <c r="S409" s="157"/>
      <c r="T409" s="157"/>
      <c r="U409" s="157"/>
      <c r="V409" s="157"/>
      <c r="W409" s="157"/>
      <c r="X409" s="157"/>
      <c r="Y409" s="157"/>
      <c r="Z409" s="147"/>
      <c r="AA409" s="147"/>
      <c r="AB409" s="147"/>
      <c r="AC409" s="147"/>
      <c r="AD409" s="147"/>
      <c r="AE409" s="147"/>
      <c r="AF409" s="147"/>
      <c r="AG409" s="147" t="s">
        <v>129</v>
      </c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</row>
    <row r="410" spans="1:60" ht="22.5" outlineLevel="1" x14ac:dyDescent="0.2">
      <c r="A410" s="166">
        <v>72</v>
      </c>
      <c r="B410" s="167" t="s">
        <v>532</v>
      </c>
      <c r="C410" s="175" t="s">
        <v>533</v>
      </c>
      <c r="D410" s="168" t="s">
        <v>281</v>
      </c>
      <c r="E410" s="169">
        <v>2</v>
      </c>
      <c r="F410" s="170"/>
      <c r="G410" s="171">
        <f>ROUND(E410*F410,2)</f>
        <v>0</v>
      </c>
      <c r="H410" s="170"/>
      <c r="I410" s="171">
        <f>ROUND(E410*H410,2)</f>
        <v>0</v>
      </c>
      <c r="J410" s="170"/>
      <c r="K410" s="171">
        <f>ROUND(E410*J410,2)</f>
        <v>0</v>
      </c>
      <c r="L410" s="171">
        <v>21</v>
      </c>
      <c r="M410" s="171">
        <f>G410*(1+L410/100)</f>
        <v>0</v>
      </c>
      <c r="N410" s="169">
        <v>0</v>
      </c>
      <c r="O410" s="169">
        <f>ROUND(E410*N410,2)</f>
        <v>0</v>
      </c>
      <c r="P410" s="169">
        <v>0</v>
      </c>
      <c r="Q410" s="169">
        <f>ROUND(E410*P410,2)</f>
        <v>0</v>
      </c>
      <c r="R410" s="171" t="s">
        <v>471</v>
      </c>
      <c r="S410" s="171" t="s">
        <v>122</v>
      </c>
      <c r="T410" s="172" t="s">
        <v>122</v>
      </c>
      <c r="U410" s="157">
        <v>1.2736000000000001</v>
      </c>
      <c r="V410" s="157">
        <f>ROUND(E410*U410,2)</f>
        <v>2.5499999999999998</v>
      </c>
      <c r="W410" s="157"/>
      <c r="X410" s="157" t="s">
        <v>197</v>
      </c>
      <c r="Y410" s="157" t="s">
        <v>125</v>
      </c>
      <c r="Z410" s="147"/>
      <c r="AA410" s="147"/>
      <c r="AB410" s="147"/>
      <c r="AC410" s="147"/>
      <c r="AD410" s="147"/>
      <c r="AE410" s="147"/>
      <c r="AF410" s="147"/>
      <c r="AG410" s="147" t="s">
        <v>198</v>
      </c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</row>
    <row r="411" spans="1:60" outlineLevel="2" x14ac:dyDescent="0.2">
      <c r="A411" s="154"/>
      <c r="B411" s="155"/>
      <c r="C411" s="248"/>
      <c r="D411" s="249"/>
      <c r="E411" s="249"/>
      <c r="F411" s="249"/>
      <c r="G411" s="249"/>
      <c r="H411" s="157"/>
      <c r="I411" s="157"/>
      <c r="J411" s="157"/>
      <c r="K411" s="157"/>
      <c r="L411" s="157"/>
      <c r="M411" s="157"/>
      <c r="N411" s="156"/>
      <c r="O411" s="156"/>
      <c r="P411" s="156"/>
      <c r="Q411" s="156"/>
      <c r="R411" s="157"/>
      <c r="S411" s="157"/>
      <c r="T411" s="157"/>
      <c r="U411" s="157"/>
      <c r="V411" s="157"/>
      <c r="W411" s="157"/>
      <c r="X411" s="157"/>
      <c r="Y411" s="157"/>
      <c r="Z411" s="147"/>
      <c r="AA411" s="147"/>
      <c r="AB411" s="147"/>
      <c r="AC411" s="147"/>
      <c r="AD411" s="147"/>
      <c r="AE411" s="147"/>
      <c r="AF411" s="147"/>
      <c r="AG411" s="147" t="s">
        <v>129</v>
      </c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</row>
    <row r="412" spans="1:60" outlineLevel="1" x14ac:dyDescent="0.2">
      <c r="A412" s="166">
        <v>73</v>
      </c>
      <c r="B412" s="167" t="s">
        <v>534</v>
      </c>
      <c r="C412" s="175" t="s">
        <v>535</v>
      </c>
      <c r="D412" s="168" t="s">
        <v>195</v>
      </c>
      <c r="E412" s="169">
        <v>327</v>
      </c>
      <c r="F412" s="170"/>
      <c r="G412" s="171">
        <f>ROUND(E412*F412,2)</f>
        <v>0</v>
      </c>
      <c r="H412" s="170"/>
      <c r="I412" s="171">
        <f>ROUND(E412*H412,2)</f>
        <v>0</v>
      </c>
      <c r="J412" s="170"/>
      <c r="K412" s="171">
        <f>ROUND(E412*J412,2)</f>
        <v>0</v>
      </c>
      <c r="L412" s="171">
        <v>21</v>
      </c>
      <c r="M412" s="171">
        <f>G412*(1+L412/100)</f>
        <v>0</v>
      </c>
      <c r="N412" s="169">
        <v>1.0000000000000001E-5</v>
      </c>
      <c r="O412" s="169">
        <f>ROUND(E412*N412,2)</f>
        <v>0</v>
      </c>
      <c r="P412" s="169">
        <v>0</v>
      </c>
      <c r="Q412" s="169">
        <f>ROUND(E412*P412,2)</f>
        <v>0</v>
      </c>
      <c r="R412" s="171" t="s">
        <v>471</v>
      </c>
      <c r="S412" s="171" t="s">
        <v>122</v>
      </c>
      <c r="T412" s="172" t="s">
        <v>122</v>
      </c>
      <c r="U412" s="157">
        <v>0.50409999999999999</v>
      </c>
      <c r="V412" s="157">
        <f>ROUND(E412*U412,2)</f>
        <v>164.84</v>
      </c>
      <c r="W412" s="157"/>
      <c r="X412" s="157" t="s">
        <v>197</v>
      </c>
      <c r="Y412" s="157" t="s">
        <v>125</v>
      </c>
      <c r="Z412" s="147"/>
      <c r="AA412" s="147"/>
      <c r="AB412" s="147"/>
      <c r="AC412" s="147"/>
      <c r="AD412" s="147"/>
      <c r="AE412" s="147"/>
      <c r="AF412" s="147"/>
      <c r="AG412" s="147" t="s">
        <v>198</v>
      </c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</row>
    <row r="413" spans="1:60" outlineLevel="2" x14ac:dyDescent="0.2">
      <c r="A413" s="154"/>
      <c r="B413" s="155"/>
      <c r="C413" s="259" t="s">
        <v>536</v>
      </c>
      <c r="D413" s="260"/>
      <c r="E413" s="260"/>
      <c r="F413" s="260"/>
      <c r="G413" s="260"/>
      <c r="H413" s="157"/>
      <c r="I413" s="157"/>
      <c r="J413" s="157"/>
      <c r="K413" s="157"/>
      <c r="L413" s="157"/>
      <c r="M413" s="157"/>
      <c r="N413" s="156"/>
      <c r="O413" s="156"/>
      <c r="P413" s="156"/>
      <c r="Q413" s="156"/>
      <c r="R413" s="157"/>
      <c r="S413" s="157"/>
      <c r="T413" s="157"/>
      <c r="U413" s="157"/>
      <c r="V413" s="157"/>
      <c r="W413" s="157"/>
      <c r="X413" s="157"/>
      <c r="Y413" s="157"/>
      <c r="Z413" s="147"/>
      <c r="AA413" s="147"/>
      <c r="AB413" s="147"/>
      <c r="AC413" s="147"/>
      <c r="AD413" s="147"/>
      <c r="AE413" s="147"/>
      <c r="AF413" s="147"/>
      <c r="AG413" s="147" t="s">
        <v>200</v>
      </c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</row>
    <row r="414" spans="1:60" outlineLevel="2" x14ac:dyDescent="0.2">
      <c r="A414" s="154"/>
      <c r="B414" s="155"/>
      <c r="C414" s="246"/>
      <c r="D414" s="247"/>
      <c r="E414" s="247"/>
      <c r="F414" s="247"/>
      <c r="G414" s="247"/>
      <c r="H414" s="157"/>
      <c r="I414" s="157"/>
      <c r="J414" s="157"/>
      <c r="K414" s="157"/>
      <c r="L414" s="157"/>
      <c r="M414" s="157"/>
      <c r="N414" s="156"/>
      <c r="O414" s="156"/>
      <c r="P414" s="156"/>
      <c r="Q414" s="156"/>
      <c r="R414" s="157"/>
      <c r="S414" s="157"/>
      <c r="T414" s="157"/>
      <c r="U414" s="157"/>
      <c r="V414" s="157"/>
      <c r="W414" s="157"/>
      <c r="X414" s="157"/>
      <c r="Y414" s="157"/>
      <c r="Z414" s="147"/>
      <c r="AA414" s="147"/>
      <c r="AB414" s="147"/>
      <c r="AC414" s="147"/>
      <c r="AD414" s="147"/>
      <c r="AE414" s="147"/>
      <c r="AF414" s="147"/>
      <c r="AG414" s="147" t="s">
        <v>129</v>
      </c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</row>
    <row r="415" spans="1:60" ht="22.5" outlineLevel="1" x14ac:dyDescent="0.2">
      <c r="A415" s="166">
        <v>74</v>
      </c>
      <c r="B415" s="167" t="s">
        <v>537</v>
      </c>
      <c r="C415" s="175" t="s">
        <v>538</v>
      </c>
      <c r="D415" s="168" t="s">
        <v>281</v>
      </c>
      <c r="E415" s="169">
        <v>59</v>
      </c>
      <c r="F415" s="170"/>
      <c r="G415" s="171">
        <f>ROUND(E415*F415,2)</f>
        <v>0</v>
      </c>
      <c r="H415" s="170"/>
      <c r="I415" s="171">
        <f>ROUND(E415*H415,2)</f>
        <v>0</v>
      </c>
      <c r="J415" s="170"/>
      <c r="K415" s="171">
        <f>ROUND(E415*J415,2)</f>
        <v>0</v>
      </c>
      <c r="L415" s="171">
        <v>21</v>
      </c>
      <c r="M415" s="171">
        <f>G415*(1+L415/100)</f>
        <v>0</v>
      </c>
      <c r="N415" s="169">
        <v>1.0000000000000001E-5</v>
      </c>
      <c r="O415" s="169">
        <f>ROUND(E415*N415,2)</f>
        <v>0</v>
      </c>
      <c r="P415" s="169">
        <v>0</v>
      </c>
      <c r="Q415" s="169">
        <f>ROUND(E415*P415,2)</f>
        <v>0</v>
      </c>
      <c r="R415" s="171" t="s">
        <v>471</v>
      </c>
      <c r="S415" s="171" t="s">
        <v>122</v>
      </c>
      <c r="T415" s="172" t="s">
        <v>122</v>
      </c>
      <c r="U415" s="157">
        <v>0.622</v>
      </c>
      <c r="V415" s="157">
        <f>ROUND(E415*U415,2)</f>
        <v>36.700000000000003</v>
      </c>
      <c r="W415" s="157"/>
      <c r="X415" s="157" t="s">
        <v>197</v>
      </c>
      <c r="Y415" s="157" t="s">
        <v>125</v>
      </c>
      <c r="Z415" s="147"/>
      <c r="AA415" s="147"/>
      <c r="AB415" s="147"/>
      <c r="AC415" s="147"/>
      <c r="AD415" s="147"/>
      <c r="AE415" s="147"/>
      <c r="AF415" s="147"/>
      <c r="AG415" s="147" t="s">
        <v>198</v>
      </c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</row>
    <row r="416" spans="1:60" outlineLevel="2" x14ac:dyDescent="0.2">
      <c r="A416" s="154"/>
      <c r="B416" s="155"/>
      <c r="C416" s="259" t="s">
        <v>539</v>
      </c>
      <c r="D416" s="260"/>
      <c r="E416" s="260"/>
      <c r="F416" s="260"/>
      <c r="G416" s="260"/>
      <c r="H416" s="157"/>
      <c r="I416" s="157"/>
      <c r="J416" s="157"/>
      <c r="K416" s="157"/>
      <c r="L416" s="157"/>
      <c r="M416" s="157"/>
      <c r="N416" s="156"/>
      <c r="O416" s="156"/>
      <c r="P416" s="156"/>
      <c r="Q416" s="156"/>
      <c r="R416" s="157"/>
      <c r="S416" s="157"/>
      <c r="T416" s="157"/>
      <c r="U416" s="157"/>
      <c r="V416" s="157"/>
      <c r="W416" s="157"/>
      <c r="X416" s="157"/>
      <c r="Y416" s="157"/>
      <c r="Z416" s="147"/>
      <c r="AA416" s="147"/>
      <c r="AB416" s="147"/>
      <c r="AC416" s="147"/>
      <c r="AD416" s="147"/>
      <c r="AE416" s="147"/>
      <c r="AF416" s="147"/>
      <c r="AG416" s="147" t="s">
        <v>200</v>
      </c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</row>
    <row r="417" spans="1:60" outlineLevel="2" x14ac:dyDescent="0.2">
      <c r="A417" s="154"/>
      <c r="B417" s="155"/>
      <c r="C417" s="181" t="s">
        <v>540</v>
      </c>
      <c r="D417" s="179"/>
      <c r="E417" s="180">
        <v>52</v>
      </c>
      <c r="F417" s="157"/>
      <c r="G417" s="157"/>
      <c r="H417" s="157"/>
      <c r="I417" s="157"/>
      <c r="J417" s="157"/>
      <c r="K417" s="157"/>
      <c r="L417" s="157"/>
      <c r="M417" s="157"/>
      <c r="N417" s="156"/>
      <c r="O417" s="156"/>
      <c r="P417" s="156"/>
      <c r="Q417" s="156"/>
      <c r="R417" s="157"/>
      <c r="S417" s="157"/>
      <c r="T417" s="157"/>
      <c r="U417" s="157"/>
      <c r="V417" s="157"/>
      <c r="W417" s="157"/>
      <c r="X417" s="157"/>
      <c r="Y417" s="157"/>
      <c r="Z417" s="147"/>
      <c r="AA417" s="147"/>
      <c r="AB417" s="147"/>
      <c r="AC417" s="147"/>
      <c r="AD417" s="147"/>
      <c r="AE417" s="147"/>
      <c r="AF417" s="147"/>
      <c r="AG417" s="147" t="s">
        <v>213</v>
      </c>
      <c r="AH417" s="147">
        <v>0</v>
      </c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</row>
    <row r="418" spans="1:60" outlineLevel="3" x14ac:dyDescent="0.2">
      <c r="A418" s="154"/>
      <c r="B418" s="155"/>
      <c r="C418" s="181" t="s">
        <v>541</v>
      </c>
      <c r="D418" s="179"/>
      <c r="E418" s="180">
        <v>7</v>
      </c>
      <c r="F418" s="157"/>
      <c r="G418" s="157"/>
      <c r="H418" s="157"/>
      <c r="I418" s="157"/>
      <c r="J418" s="157"/>
      <c r="K418" s="157"/>
      <c r="L418" s="157"/>
      <c r="M418" s="157"/>
      <c r="N418" s="156"/>
      <c r="O418" s="156"/>
      <c r="P418" s="156"/>
      <c r="Q418" s="156"/>
      <c r="R418" s="157"/>
      <c r="S418" s="157"/>
      <c r="T418" s="157"/>
      <c r="U418" s="157"/>
      <c r="V418" s="157"/>
      <c r="W418" s="157"/>
      <c r="X418" s="157"/>
      <c r="Y418" s="157"/>
      <c r="Z418" s="147"/>
      <c r="AA418" s="147"/>
      <c r="AB418" s="147"/>
      <c r="AC418" s="147"/>
      <c r="AD418" s="147"/>
      <c r="AE418" s="147"/>
      <c r="AF418" s="147"/>
      <c r="AG418" s="147" t="s">
        <v>213</v>
      </c>
      <c r="AH418" s="147">
        <v>0</v>
      </c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</row>
    <row r="419" spans="1:60" outlineLevel="2" x14ac:dyDescent="0.2">
      <c r="A419" s="154"/>
      <c r="B419" s="155"/>
      <c r="C419" s="246"/>
      <c r="D419" s="247"/>
      <c r="E419" s="247"/>
      <c r="F419" s="247"/>
      <c r="G419" s="247"/>
      <c r="H419" s="157"/>
      <c r="I419" s="157"/>
      <c r="J419" s="157"/>
      <c r="K419" s="157"/>
      <c r="L419" s="157"/>
      <c r="M419" s="157"/>
      <c r="N419" s="156"/>
      <c r="O419" s="156"/>
      <c r="P419" s="156"/>
      <c r="Q419" s="156"/>
      <c r="R419" s="157"/>
      <c r="S419" s="157"/>
      <c r="T419" s="157"/>
      <c r="U419" s="157"/>
      <c r="V419" s="157"/>
      <c r="W419" s="157"/>
      <c r="X419" s="157"/>
      <c r="Y419" s="157"/>
      <c r="Z419" s="147"/>
      <c r="AA419" s="147"/>
      <c r="AB419" s="147"/>
      <c r="AC419" s="147"/>
      <c r="AD419" s="147"/>
      <c r="AE419" s="147"/>
      <c r="AF419" s="147"/>
      <c r="AG419" s="147" t="s">
        <v>129</v>
      </c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</row>
    <row r="420" spans="1:60" ht="22.5" outlineLevel="1" x14ac:dyDescent="0.2">
      <c r="A420" s="166">
        <v>75</v>
      </c>
      <c r="B420" s="167" t="s">
        <v>542</v>
      </c>
      <c r="C420" s="175" t="s">
        <v>543</v>
      </c>
      <c r="D420" s="168" t="s">
        <v>195</v>
      </c>
      <c r="E420" s="169">
        <v>13.6</v>
      </c>
      <c r="F420" s="170"/>
      <c r="G420" s="171">
        <f>ROUND(E420*F420,2)</f>
        <v>0</v>
      </c>
      <c r="H420" s="170"/>
      <c r="I420" s="171">
        <f>ROUND(E420*H420,2)</f>
        <v>0</v>
      </c>
      <c r="J420" s="170"/>
      <c r="K420" s="171">
        <f>ROUND(E420*J420,2)</f>
        <v>0</v>
      </c>
      <c r="L420" s="171">
        <v>21</v>
      </c>
      <c r="M420" s="171">
        <f>G420*(1+L420/100)</f>
        <v>0</v>
      </c>
      <c r="N420" s="169">
        <v>0</v>
      </c>
      <c r="O420" s="169">
        <f>ROUND(E420*N420,2)</f>
        <v>0</v>
      </c>
      <c r="P420" s="169">
        <v>0</v>
      </c>
      <c r="Q420" s="169">
        <f>ROUND(E420*P420,2)</f>
        <v>0</v>
      </c>
      <c r="R420" s="171" t="s">
        <v>471</v>
      </c>
      <c r="S420" s="171" t="s">
        <v>122</v>
      </c>
      <c r="T420" s="172" t="s">
        <v>122</v>
      </c>
      <c r="U420" s="157">
        <v>3.4000000000000002E-2</v>
      </c>
      <c r="V420" s="157">
        <f>ROUND(E420*U420,2)</f>
        <v>0.46</v>
      </c>
      <c r="W420" s="157"/>
      <c r="X420" s="157" t="s">
        <v>197</v>
      </c>
      <c r="Y420" s="157" t="s">
        <v>125</v>
      </c>
      <c r="Z420" s="147"/>
      <c r="AA420" s="147"/>
      <c r="AB420" s="147"/>
      <c r="AC420" s="147"/>
      <c r="AD420" s="147"/>
      <c r="AE420" s="147"/>
      <c r="AF420" s="147"/>
      <c r="AG420" s="147" t="s">
        <v>198</v>
      </c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</row>
    <row r="421" spans="1:60" outlineLevel="2" x14ac:dyDescent="0.2">
      <c r="A421" s="154"/>
      <c r="B421" s="155"/>
      <c r="C421" s="259" t="s">
        <v>472</v>
      </c>
      <c r="D421" s="260"/>
      <c r="E421" s="260"/>
      <c r="F421" s="260"/>
      <c r="G421" s="260"/>
      <c r="H421" s="157"/>
      <c r="I421" s="157"/>
      <c r="J421" s="157"/>
      <c r="K421" s="157"/>
      <c r="L421" s="157"/>
      <c r="M421" s="157"/>
      <c r="N421" s="156"/>
      <c r="O421" s="156"/>
      <c r="P421" s="156"/>
      <c r="Q421" s="156"/>
      <c r="R421" s="157"/>
      <c r="S421" s="157"/>
      <c r="T421" s="157"/>
      <c r="U421" s="157"/>
      <c r="V421" s="157"/>
      <c r="W421" s="157"/>
      <c r="X421" s="157"/>
      <c r="Y421" s="157"/>
      <c r="Z421" s="147"/>
      <c r="AA421" s="147"/>
      <c r="AB421" s="147"/>
      <c r="AC421" s="147"/>
      <c r="AD421" s="147"/>
      <c r="AE421" s="147"/>
      <c r="AF421" s="147"/>
      <c r="AG421" s="147" t="s">
        <v>200</v>
      </c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</row>
    <row r="422" spans="1:60" outlineLevel="2" x14ac:dyDescent="0.2">
      <c r="A422" s="154"/>
      <c r="B422" s="155"/>
      <c r="C422" s="246"/>
      <c r="D422" s="247"/>
      <c r="E422" s="247"/>
      <c r="F422" s="247"/>
      <c r="G422" s="247"/>
      <c r="H422" s="157"/>
      <c r="I422" s="157"/>
      <c r="J422" s="157"/>
      <c r="K422" s="157"/>
      <c r="L422" s="157"/>
      <c r="M422" s="157"/>
      <c r="N422" s="156"/>
      <c r="O422" s="156"/>
      <c r="P422" s="156"/>
      <c r="Q422" s="156"/>
      <c r="R422" s="157"/>
      <c r="S422" s="157"/>
      <c r="T422" s="157"/>
      <c r="U422" s="157"/>
      <c r="V422" s="157"/>
      <c r="W422" s="157"/>
      <c r="X422" s="157"/>
      <c r="Y422" s="157"/>
      <c r="Z422" s="147"/>
      <c r="AA422" s="147"/>
      <c r="AB422" s="147"/>
      <c r="AC422" s="147"/>
      <c r="AD422" s="147"/>
      <c r="AE422" s="147"/>
      <c r="AF422" s="147"/>
      <c r="AG422" s="147" t="s">
        <v>129</v>
      </c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</row>
    <row r="423" spans="1:60" outlineLevel="1" x14ac:dyDescent="0.2">
      <c r="A423" s="166">
        <v>76</v>
      </c>
      <c r="B423" s="167" t="s">
        <v>544</v>
      </c>
      <c r="C423" s="175" t="s">
        <v>545</v>
      </c>
      <c r="D423" s="168" t="s">
        <v>195</v>
      </c>
      <c r="E423" s="169">
        <v>35.200000000000003</v>
      </c>
      <c r="F423" s="170"/>
      <c r="G423" s="171">
        <f>ROUND(E423*F423,2)</f>
        <v>0</v>
      </c>
      <c r="H423" s="170"/>
      <c r="I423" s="171">
        <f>ROUND(E423*H423,2)</f>
        <v>0</v>
      </c>
      <c r="J423" s="170"/>
      <c r="K423" s="171">
        <f>ROUND(E423*J423,2)</f>
        <v>0</v>
      </c>
      <c r="L423" s="171">
        <v>21</v>
      </c>
      <c r="M423" s="171">
        <f>G423*(1+L423/100)</f>
        <v>0</v>
      </c>
      <c r="N423" s="169">
        <v>0</v>
      </c>
      <c r="O423" s="169">
        <f>ROUND(E423*N423,2)</f>
        <v>0</v>
      </c>
      <c r="P423" s="169">
        <v>0</v>
      </c>
      <c r="Q423" s="169">
        <f>ROUND(E423*P423,2)</f>
        <v>0</v>
      </c>
      <c r="R423" s="171" t="s">
        <v>471</v>
      </c>
      <c r="S423" s="171" t="s">
        <v>122</v>
      </c>
      <c r="T423" s="172" t="s">
        <v>122</v>
      </c>
      <c r="U423" s="157">
        <v>6.6000000000000003E-2</v>
      </c>
      <c r="V423" s="157">
        <f>ROUND(E423*U423,2)</f>
        <v>2.3199999999999998</v>
      </c>
      <c r="W423" s="157"/>
      <c r="X423" s="157" t="s">
        <v>197</v>
      </c>
      <c r="Y423" s="157" t="s">
        <v>125</v>
      </c>
      <c r="Z423" s="147"/>
      <c r="AA423" s="147"/>
      <c r="AB423" s="147"/>
      <c r="AC423" s="147"/>
      <c r="AD423" s="147"/>
      <c r="AE423" s="147"/>
      <c r="AF423" s="147"/>
      <c r="AG423" s="147" t="s">
        <v>198</v>
      </c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</row>
    <row r="424" spans="1:60" outlineLevel="2" x14ac:dyDescent="0.2">
      <c r="A424" s="154"/>
      <c r="B424" s="155"/>
      <c r="C424" s="259" t="s">
        <v>546</v>
      </c>
      <c r="D424" s="260"/>
      <c r="E424" s="260"/>
      <c r="F424" s="260"/>
      <c r="G424" s="260"/>
      <c r="H424" s="157"/>
      <c r="I424" s="157"/>
      <c r="J424" s="157"/>
      <c r="K424" s="157"/>
      <c r="L424" s="157"/>
      <c r="M424" s="157"/>
      <c r="N424" s="156"/>
      <c r="O424" s="156"/>
      <c r="P424" s="156"/>
      <c r="Q424" s="156"/>
      <c r="R424" s="157"/>
      <c r="S424" s="157"/>
      <c r="T424" s="157"/>
      <c r="U424" s="157"/>
      <c r="V424" s="157"/>
      <c r="W424" s="157"/>
      <c r="X424" s="157"/>
      <c r="Y424" s="157"/>
      <c r="Z424" s="147"/>
      <c r="AA424" s="147"/>
      <c r="AB424" s="147"/>
      <c r="AC424" s="147"/>
      <c r="AD424" s="147"/>
      <c r="AE424" s="147"/>
      <c r="AF424" s="147"/>
      <c r="AG424" s="147" t="s">
        <v>200</v>
      </c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</row>
    <row r="425" spans="1:60" outlineLevel="2" x14ac:dyDescent="0.2">
      <c r="A425" s="154"/>
      <c r="B425" s="155"/>
      <c r="C425" s="181" t="s">
        <v>547</v>
      </c>
      <c r="D425" s="179"/>
      <c r="E425" s="180">
        <v>34.200000000000003</v>
      </c>
      <c r="F425" s="157"/>
      <c r="G425" s="157"/>
      <c r="H425" s="157"/>
      <c r="I425" s="157"/>
      <c r="J425" s="157"/>
      <c r="K425" s="157"/>
      <c r="L425" s="157"/>
      <c r="M425" s="157"/>
      <c r="N425" s="156"/>
      <c r="O425" s="156"/>
      <c r="P425" s="156"/>
      <c r="Q425" s="156"/>
      <c r="R425" s="157"/>
      <c r="S425" s="157"/>
      <c r="T425" s="157"/>
      <c r="U425" s="157"/>
      <c r="V425" s="157"/>
      <c r="W425" s="157"/>
      <c r="X425" s="157"/>
      <c r="Y425" s="157"/>
      <c r="Z425" s="147"/>
      <c r="AA425" s="147"/>
      <c r="AB425" s="147"/>
      <c r="AC425" s="147"/>
      <c r="AD425" s="147"/>
      <c r="AE425" s="147"/>
      <c r="AF425" s="147"/>
      <c r="AG425" s="147" t="s">
        <v>213</v>
      </c>
      <c r="AH425" s="147">
        <v>0</v>
      </c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</row>
    <row r="426" spans="1:60" outlineLevel="3" x14ac:dyDescent="0.2">
      <c r="A426" s="154"/>
      <c r="B426" s="155"/>
      <c r="C426" s="181" t="s">
        <v>548</v>
      </c>
      <c r="D426" s="179"/>
      <c r="E426" s="180">
        <v>1</v>
      </c>
      <c r="F426" s="157"/>
      <c r="G426" s="157"/>
      <c r="H426" s="157"/>
      <c r="I426" s="157"/>
      <c r="J426" s="157"/>
      <c r="K426" s="157"/>
      <c r="L426" s="157"/>
      <c r="M426" s="157"/>
      <c r="N426" s="156"/>
      <c r="O426" s="156"/>
      <c r="P426" s="156"/>
      <c r="Q426" s="156"/>
      <c r="R426" s="157"/>
      <c r="S426" s="157"/>
      <c r="T426" s="157"/>
      <c r="U426" s="157"/>
      <c r="V426" s="157"/>
      <c r="W426" s="157"/>
      <c r="X426" s="157"/>
      <c r="Y426" s="157"/>
      <c r="Z426" s="147"/>
      <c r="AA426" s="147"/>
      <c r="AB426" s="147"/>
      <c r="AC426" s="147"/>
      <c r="AD426" s="147"/>
      <c r="AE426" s="147"/>
      <c r="AF426" s="147"/>
      <c r="AG426" s="147" t="s">
        <v>213</v>
      </c>
      <c r="AH426" s="147">
        <v>0</v>
      </c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</row>
    <row r="427" spans="1:60" outlineLevel="2" x14ac:dyDescent="0.2">
      <c r="A427" s="154"/>
      <c r="B427" s="155"/>
      <c r="C427" s="246"/>
      <c r="D427" s="247"/>
      <c r="E427" s="247"/>
      <c r="F427" s="247"/>
      <c r="G427" s="247"/>
      <c r="H427" s="157"/>
      <c r="I427" s="157"/>
      <c r="J427" s="157"/>
      <c r="K427" s="157"/>
      <c r="L427" s="157"/>
      <c r="M427" s="157"/>
      <c r="N427" s="156"/>
      <c r="O427" s="156"/>
      <c r="P427" s="156"/>
      <c r="Q427" s="156"/>
      <c r="R427" s="157"/>
      <c r="S427" s="157"/>
      <c r="T427" s="157"/>
      <c r="U427" s="157"/>
      <c r="V427" s="157"/>
      <c r="W427" s="157"/>
      <c r="X427" s="157"/>
      <c r="Y427" s="157"/>
      <c r="Z427" s="147"/>
      <c r="AA427" s="147"/>
      <c r="AB427" s="147"/>
      <c r="AC427" s="147"/>
      <c r="AD427" s="147"/>
      <c r="AE427" s="147"/>
      <c r="AF427" s="147"/>
      <c r="AG427" s="147" t="s">
        <v>129</v>
      </c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</row>
    <row r="428" spans="1:60" outlineLevel="1" x14ac:dyDescent="0.2">
      <c r="A428" s="166">
        <v>77</v>
      </c>
      <c r="B428" s="167" t="s">
        <v>549</v>
      </c>
      <c r="C428" s="175" t="s">
        <v>550</v>
      </c>
      <c r="D428" s="168" t="s">
        <v>195</v>
      </c>
      <c r="E428" s="169">
        <v>44.2</v>
      </c>
      <c r="F428" s="170"/>
      <c r="G428" s="171">
        <f>ROUND(E428*F428,2)</f>
        <v>0</v>
      </c>
      <c r="H428" s="170"/>
      <c r="I428" s="171">
        <f>ROUND(E428*H428,2)</f>
        <v>0</v>
      </c>
      <c r="J428" s="170"/>
      <c r="K428" s="171">
        <f>ROUND(E428*J428,2)</f>
        <v>0</v>
      </c>
      <c r="L428" s="171">
        <v>21</v>
      </c>
      <c r="M428" s="171">
        <f>G428*(1+L428/100)</f>
        <v>0</v>
      </c>
      <c r="N428" s="169">
        <v>1.0000000000000001E-5</v>
      </c>
      <c r="O428" s="169">
        <f>ROUND(E428*N428,2)</f>
        <v>0</v>
      </c>
      <c r="P428" s="169">
        <v>0</v>
      </c>
      <c r="Q428" s="169">
        <f>ROUND(E428*P428,2)</f>
        <v>0</v>
      </c>
      <c r="R428" s="171" t="s">
        <v>471</v>
      </c>
      <c r="S428" s="171" t="s">
        <v>122</v>
      </c>
      <c r="T428" s="172" t="s">
        <v>122</v>
      </c>
      <c r="U428" s="157">
        <v>0.08</v>
      </c>
      <c r="V428" s="157">
        <f>ROUND(E428*U428,2)</f>
        <v>3.54</v>
      </c>
      <c r="W428" s="157"/>
      <c r="X428" s="157" t="s">
        <v>197</v>
      </c>
      <c r="Y428" s="157" t="s">
        <v>125</v>
      </c>
      <c r="Z428" s="147"/>
      <c r="AA428" s="147"/>
      <c r="AB428" s="147"/>
      <c r="AC428" s="147"/>
      <c r="AD428" s="147"/>
      <c r="AE428" s="147"/>
      <c r="AF428" s="147"/>
      <c r="AG428" s="147" t="s">
        <v>198</v>
      </c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</row>
    <row r="429" spans="1:60" outlineLevel="2" x14ac:dyDescent="0.2">
      <c r="A429" s="154"/>
      <c r="B429" s="155"/>
      <c r="C429" s="259" t="s">
        <v>546</v>
      </c>
      <c r="D429" s="260"/>
      <c r="E429" s="260"/>
      <c r="F429" s="260"/>
      <c r="G429" s="260"/>
      <c r="H429" s="157"/>
      <c r="I429" s="157"/>
      <c r="J429" s="157"/>
      <c r="K429" s="157"/>
      <c r="L429" s="157"/>
      <c r="M429" s="157"/>
      <c r="N429" s="156"/>
      <c r="O429" s="156"/>
      <c r="P429" s="156"/>
      <c r="Q429" s="156"/>
      <c r="R429" s="157"/>
      <c r="S429" s="157"/>
      <c r="T429" s="157"/>
      <c r="U429" s="157"/>
      <c r="V429" s="157"/>
      <c r="W429" s="157"/>
      <c r="X429" s="157"/>
      <c r="Y429" s="157"/>
      <c r="Z429" s="147"/>
      <c r="AA429" s="147"/>
      <c r="AB429" s="147"/>
      <c r="AC429" s="147"/>
      <c r="AD429" s="147"/>
      <c r="AE429" s="147"/>
      <c r="AF429" s="147"/>
      <c r="AG429" s="147" t="s">
        <v>200</v>
      </c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</row>
    <row r="430" spans="1:60" outlineLevel="2" x14ac:dyDescent="0.2">
      <c r="A430" s="154"/>
      <c r="B430" s="155"/>
      <c r="C430" s="181" t="s">
        <v>551</v>
      </c>
      <c r="D430" s="179"/>
      <c r="E430" s="180">
        <v>35.4</v>
      </c>
      <c r="F430" s="157"/>
      <c r="G430" s="157"/>
      <c r="H430" s="157"/>
      <c r="I430" s="157"/>
      <c r="J430" s="157"/>
      <c r="K430" s="157"/>
      <c r="L430" s="157"/>
      <c r="M430" s="157"/>
      <c r="N430" s="156"/>
      <c r="O430" s="156"/>
      <c r="P430" s="156"/>
      <c r="Q430" s="156"/>
      <c r="R430" s="157"/>
      <c r="S430" s="157"/>
      <c r="T430" s="157"/>
      <c r="U430" s="157"/>
      <c r="V430" s="157"/>
      <c r="W430" s="157"/>
      <c r="X430" s="157"/>
      <c r="Y430" s="157"/>
      <c r="Z430" s="147"/>
      <c r="AA430" s="147"/>
      <c r="AB430" s="147"/>
      <c r="AC430" s="147"/>
      <c r="AD430" s="147"/>
      <c r="AE430" s="147"/>
      <c r="AF430" s="147"/>
      <c r="AG430" s="147" t="s">
        <v>213</v>
      </c>
      <c r="AH430" s="147">
        <v>0</v>
      </c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</row>
    <row r="431" spans="1:60" outlineLevel="3" x14ac:dyDescent="0.2">
      <c r="A431" s="154"/>
      <c r="B431" s="155"/>
      <c r="C431" s="181" t="s">
        <v>552</v>
      </c>
      <c r="D431" s="179"/>
      <c r="E431" s="180">
        <v>8.8000000000000007</v>
      </c>
      <c r="F431" s="157"/>
      <c r="G431" s="157"/>
      <c r="H431" s="157"/>
      <c r="I431" s="157"/>
      <c r="J431" s="157"/>
      <c r="K431" s="157"/>
      <c r="L431" s="157"/>
      <c r="M431" s="157"/>
      <c r="N431" s="156"/>
      <c r="O431" s="156"/>
      <c r="P431" s="156"/>
      <c r="Q431" s="156"/>
      <c r="R431" s="157"/>
      <c r="S431" s="157"/>
      <c r="T431" s="157"/>
      <c r="U431" s="157"/>
      <c r="V431" s="157"/>
      <c r="W431" s="157"/>
      <c r="X431" s="157"/>
      <c r="Y431" s="157"/>
      <c r="Z431" s="147"/>
      <c r="AA431" s="147"/>
      <c r="AB431" s="147"/>
      <c r="AC431" s="147"/>
      <c r="AD431" s="147"/>
      <c r="AE431" s="147"/>
      <c r="AF431" s="147"/>
      <c r="AG431" s="147" t="s">
        <v>213</v>
      </c>
      <c r="AH431" s="147">
        <v>0</v>
      </c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</row>
    <row r="432" spans="1:60" outlineLevel="2" x14ac:dyDescent="0.2">
      <c r="A432" s="154"/>
      <c r="B432" s="155"/>
      <c r="C432" s="246"/>
      <c r="D432" s="247"/>
      <c r="E432" s="247"/>
      <c r="F432" s="247"/>
      <c r="G432" s="247"/>
      <c r="H432" s="157"/>
      <c r="I432" s="157"/>
      <c r="J432" s="157"/>
      <c r="K432" s="157"/>
      <c r="L432" s="157"/>
      <c r="M432" s="157"/>
      <c r="N432" s="156"/>
      <c r="O432" s="156"/>
      <c r="P432" s="156"/>
      <c r="Q432" s="156"/>
      <c r="R432" s="157"/>
      <c r="S432" s="157"/>
      <c r="T432" s="157"/>
      <c r="U432" s="157"/>
      <c r="V432" s="157"/>
      <c r="W432" s="157"/>
      <c r="X432" s="157"/>
      <c r="Y432" s="157"/>
      <c r="Z432" s="147"/>
      <c r="AA432" s="147"/>
      <c r="AB432" s="147"/>
      <c r="AC432" s="147"/>
      <c r="AD432" s="147"/>
      <c r="AE432" s="147"/>
      <c r="AF432" s="147"/>
      <c r="AG432" s="147" t="s">
        <v>129</v>
      </c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</row>
    <row r="433" spans="1:60" outlineLevel="1" x14ac:dyDescent="0.2">
      <c r="A433" s="166">
        <v>78</v>
      </c>
      <c r="B433" s="167" t="s">
        <v>553</v>
      </c>
      <c r="C433" s="175" t="s">
        <v>554</v>
      </c>
      <c r="D433" s="168" t="s">
        <v>195</v>
      </c>
      <c r="E433" s="169">
        <v>1</v>
      </c>
      <c r="F433" s="170"/>
      <c r="G433" s="171">
        <f>ROUND(E433*F433,2)</f>
        <v>0</v>
      </c>
      <c r="H433" s="170"/>
      <c r="I433" s="171">
        <f>ROUND(E433*H433,2)</f>
        <v>0</v>
      </c>
      <c r="J433" s="170"/>
      <c r="K433" s="171">
        <f>ROUND(E433*J433,2)</f>
        <v>0</v>
      </c>
      <c r="L433" s="171">
        <v>21</v>
      </c>
      <c r="M433" s="171">
        <f>G433*(1+L433/100)</f>
        <v>0</v>
      </c>
      <c r="N433" s="169">
        <v>1.0000000000000001E-5</v>
      </c>
      <c r="O433" s="169">
        <f>ROUND(E433*N433,2)</f>
        <v>0</v>
      </c>
      <c r="P433" s="169">
        <v>0</v>
      </c>
      <c r="Q433" s="169">
        <f>ROUND(E433*P433,2)</f>
        <v>0</v>
      </c>
      <c r="R433" s="171" t="s">
        <v>471</v>
      </c>
      <c r="S433" s="171" t="s">
        <v>122</v>
      </c>
      <c r="T433" s="172" t="s">
        <v>122</v>
      </c>
      <c r="U433" s="157">
        <v>0.1</v>
      </c>
      <c r="V433" s="157">
        <f>ROUND(E433*U433,2)</f>
        <v>0.1</v>
      </c>
      <c r="W433" s="157"/>
      <c r="X433" s="157" t="s">
        <v>197</v>
      </c>
      <c r="Y433" s="157" t="s">
        <v>125</v>
      </c>
      <c r="Z433" s="147"/>
      <c r="AA433" s="147"/>
      <c r="AB433" s="147"/>
      <c r="AC433" s="147"/>
      <c r="AD433" s="147"/>
      <c r="AE433" s="147"/>
      <c r="AF433" s="147"/>
      <c r="AG433" s="147" t="s">
        <v>420</v>
      </c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</row>
    <row r="434" spans="1:60" outlineLevel="2" x14ac:dyDescent="0.2">
      <c r="A434" s="154"/>
      <c r="B434" s="155"/>
      <c r="C434" s="259" t="s">
        <v>546</v>
      </c>
      <c r="D434" s="260"/>
      <c r="E434" s="260"/>
      <c r="F434" s="260"/>
      <c r="G434" s="260"/>
      <c r="H434" s="157"/>
      <c r="I434" s="157"/>
      <c r="J434" s="157"/>
      <c r="K434" s="157"/>
      <c r="L434" s="157"/>
      <c r="M434" s="157"/>
      <c r="N434" s="156"/>
      <c r="O434" s="156"/>
      <c r="P434" s="156"/>
      <c r="Q434" s="156"/>
      <c r="R434" s="157"/>
      <c r="S434" s="157"/>
      <c r="T434" s="157"/>
      <c r="U434" s="157"/>
      <c r="V434" s="157"/>
      <c r="W434" s="157"/>
      <c r="X434" s="157"/>
      <c r="Y434" s="157"/>
      <c r="Z434" s="147"/>
      <c r="AA434" s="147"/>
      <c r="AB434" s="147"/>
      <c r="AC434" s="147"/>
      <c r="AD434" s="147"/>
      <c r="AE434" s="147"/>
      <c r="AF434" s="147"/>
      <c r="AG434" s="147" t="s">
        <v>200</v>
      </c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</row>
    <row r="435" spans="1:60" outlineLevel="2" x14ac:dyDescent="0.2">
      <c r="A435" s="154"/>
      <c r="B435" s="155"/>
      <c r="C435" s="181" t="s">
        <v>555</v>
      </c>
      <c r="D435" s="179"/>
      <c r="E435" s="180">
        <v>1</v>
      </c>
      <c r="F435" s="157"/>
      <c r="G435" s="157"/>
      <c r="H435" s="157"/>
      <c r="I435" s="157"/>
      <c r="J435" s="157"/>
      <c r="K435" s="157"/>
      <c r="L435" s="157"/>
      <c r="M435" s="157"/>
      <c r="N435" s="156"/>
      <c r="O435" s="156"/>
      <c r="P435" s="156"/>
      <c r="Q435" s="156"/>
      <c r="R435" s="157"/>
      <c r="S435" s="157"/>
      <c r="T435" s="157"/>
      <c r="U435" s="157"/>
      <c r="V435" s="157"/>
      <c r="W435" s="157"/>
      <c r="X435" s="157"/>
      <c r="Y435" s="157"/>
      <c r="Z435" s="147"/>
      <c r="AA435" s="147"/>
      <c r="AB435" s="147"/>
      <c r="AC435" s="147"/>
      <c r="AD435" s="147"/>
      <c r="AE435" s="147"/>
      <c r="AF435" s="147"/>
      <c r="AG435" s="147" t="s">
        <v>213</v>
      </c>
      <c r="AH435" s="147">
        <v>0</v>
      </c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</row>
    <row r="436" spans="1:60" outlineLevel="2" x14ac:dyDescent="0.2">
      <c r="A436" s="154"/>
      <c r="B436" s="155"/>
      <c r="C436" s="246"/>
      <c r="D436" s="247"/>
      <c r="E436" s="247"/>
      <c r="F436" s="247"/>
      <c r="G436" s="247"/>
      <c r="H436" s="157"/>
      <c r="I436" s="157"/>
      <c r="J436" s="157"/>
      <c r="K436" s="157"/>
      <c r="L436" s="157"/>
      <c r="M436" s="157"/>
      <c r="N436" s="156"/>
      <c r="O436" s="156"/>
      <c r="P436" s="156"/>
      <c r="Q436" s="156"/>
      <c r="R436" s="157"/>
      <c r="S436" s="157"/>
      <c r="T436" s="157"/>
      <c r="U436" s="157"/>
      <c r="V436" s="157"/>
      <c r="W436" s="157"/>
      <c r="X436" s="157"/>
      <c r="Y436" s="157"/>
      <c r="Z436" s="147"/>
      <c r="AA436" s="147"/>
      <c r="AB436" s="147"/>
      <c r="AC436" s="147"/>
      <c r="AD436" s="147"/>
      <c r="AE436" s="147"/>
      <c r="AF436" s="147"/>
      <c r="AG436" s="147" t="s">
        <v>129</v>
      </c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</row>
    <row r="437" spans="1:60" outlineLevel="1" x14ac:dyDescent="0.2">
      <c r="A437" s="166">
        <v>79</v>
      </c>
      <c r="B437" s="167" t="s">
        <v>556</v>
      </c>
      <c r="C437" s="175" t="s">
        <v>557</v>
      </c>
      <c r="D437" s="168" t="s">
        <v>281</v>
      </c>
      <c r="E437" s="169">
        <v>3</v>
      </c>
      <c r="F437" s="170"/>
      <c r="G437" s="171">
        <f>ROUND(E437*F437,2)</f>
        <v>0</v>
      </c>
      <c r="H437" s="170"/>
      <c r="I437" s="171">
        <f>ROUND(E437*H437,2)</f>
        <v>0</v>
      </c>
      <c r="J437" s="170"/>
      <c r="K437" s="171">
        <f>ROUND(E437*J437,2)</f>
        <v>0</v>
      </c>
      <c r="L437" s="171">
        <v>21</v>
      </c>
      <c r="M437" s="171">
        <f>G437*(1+L437/100)</f>
        <v>0</v>
      </c>
      <c r="N437" s="169">
        <v>0</v>
      </c>
      <c r="O437" s="169">
        <f>ROUND(E437*N437,2)</f>
        <v>0</v>
      </c>
      <c r="P437" s="169">
        <v>0</v>
      </c>
      <c r="Q437" s="169">
        <f>ROUND(E437*P437,2)</f>
        <v>0</v>
      </c>
      <c r="R437" s="171" t="s">
        <v>471</v>
      </c>
      <c r="S437" s="171" t="s">
        <v>122</v>
      </c>
      <c r="T437" s="172" t="s">
        <v>122</v>
      </c>
      <c r="U437" s="157">
        <v>0.16632</v>
      </c>
      <c r="V437" s="157">
        <f>ROUND(E437*U437,2)</f>
        <v>0.5</v>
      </c>
      <c r="W437" s="157"/>
      <c r="X437" s="157" t="s">
        <v>197</v>
      </c>
      <c r="Y437" s="157" t="s">
        <v>125</v>
      </c>
      <c r="Z437" s="147"/>
      <c r="AA437" s="147"/>
      <c r="AB437" s="147"/>
      <c r="AC437" s="147"/>
      <c r="AD437" s="147"/>
      <c r="AE437" s="147"/>
      <c r="AF437" s="147"/>
      <c r="AG437" s="147" t="s">
        <v>198</v>
      </c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</row>
    <row r="438" spans="1:60" outlineLevel="2" x14ac:dyDescent="0.2">
      <c r="A438" s="154"/>
      <c r="B438" s="155"/>
      <c r="C438" s="259" t="s">
        <v>472</v>
      </c>
      <c r="D438" s="260"/>
      <c r="E438" s="260"/>
      <c r="F438" s="260"/>
      <c r="G438" s="260"/>
      <c r="H438" s="157"/>
      <c r="I438" s="157"/>
      <c r="J438" s="157"/>
      <c r="K438" s="157"/>
      <c r="L438" s="157"/>
      <c r="M438" s="157"/>
      <c r="N438" s="156"/>
      <c r="O438" s="156"/>
      <c r="P438" s="156"/>
      <c r="Q438" s="156"/>
      <c r="R438" s="157"/>
      <c r="S438" s="157"/>
      <c r="T438" s="157"/>
      <c r="U438" s="157"/>
      <c r="V438" s="157"/>
      <c r="W438" s="157"/>
      <c r="X438" s="157"/>
      <c r="Y438" s="157"/>
      <c r="Z438" s="147"/>
      <c r="AA438" s="147"/>
      <c r="AB438" s="147"/>
      <c r="AC438" s="147"/>
      <c r="AD438" s="147"/>
      <c r="AE438" s="147"/>
      <c r="AF438" s="147"/>
      <c r="AG438" s="147" t="s">
        <v>200</v>
      </c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</row>
    <row r="439" spans="1:60" outlineLevel="2" x14ac:dyDescent="0.2">
      <c r="A439" s="154"/>
      <c r="B439" s="155"/>
      <c r="C439" s="246"/>
      <c r="D439" s="247"/>
      <c r="E439" s="247"/>
      <c r="F439" s="247"/>
      <c r="G439" s="247"/>
      <c r="H439" s="157"/>
      <c r="I439" s="157"/>
      <c r="J439" s="157"/>
      <c r="K439" s="157"/>
      <c r="L439" s="157"/>
      <c r="M439" s="157"/>
      <c r="N439" s="156"/>
      <c r="O439" s="156"/>
      <c r="P439" s="156"/>
      <c r="Q439" s="156"/>
      <c r="R439" s="157"/>
      <c r="S439" s="157"/>
      <c r="T439" s="157"/>
      <c r="U439" s="157"/>
      <c r="V439" s="157"/>
      <c r="W439" s="157"/>
      <c r="X439" s="157"/>
      <c r="Y439" s="157"/>
      <c r="Z439" s="147"/>
      <c r="AA439" s="147"/>
      <c r="AB439" s="147"/>
      <c r="AC439" s="147"/>
      <c r="AD439" s="147"/>
      <c r="AE439" s="147"/>
      <c r="AF439" s="147"/>
      <c r="AG439" s="147" t="s">
        <v>129</v>
      </c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</row>
    <row r="440" spans="1:60" ht="22.5" outlineLevel="1" x14ac:dyDescent="0.2">
      <c r="A440" s="166">
        <v>80</v>
      </c>
      <c r="B440" s="167" t="s">
        <v>558</v>
      </c>
      <c r="C440" s="175" t="s">
        <v>559</v>
      </c>
      <c r="D440" s="168" t="s">
        <v>281</v>
      </c>
      <c r="E440" s="169">
        <v>35</v>
      </c>
      <c r="F440" s="170"/>
      <c r="G440" s="171">
        <f>ROUND(E440*F440,2)</f>
        <v>0</v>
      </c>
      <c r="H440" s="170"/>
      <c r="I440" s="171">
        <f>ROUND(E440*H440,2)</f>
        <v>0</v>
      </c>
      <c r="J440" s="170"/>
      <c r="K440" s="171">
        <f>ROUND(E440*J440,2)</f>
        <v>0</v>
      </c>
      <c r="L440" s="171">
        <v>21</v>
      </c>
      <c r="M440" s="171">
        <f>G440*(1+L440/100)</f>
        <v>0</v>
      </c>
      <c r="N440" s="169">
        <v>1.0000000000000001E-5</v>
      </c>
      <c r="O440" s="169">
        <f>ROUND(E440*N440,2)</f>
        <v>0</v>
      </c>
      <c r="P440" s="169">
        <v>0</v>
      </c>
      <c r="Q440" s="169">
        <f>ROUND(E440*P440,2)</f>
        <v>0</v>
      </c>
      <c r="R440" s="171" t="s">
        <v>471</v>
      </c>
      <c r="S440" s="171" t="s">
        <v>122</v>
      </c>
      <c r="T440" s="172" t="s">
        <v>122</v>
      </c>
      <c r="U440" s="157">
        <v>0.17599999999999999</v>
      </c>
      <c r="V440" s="157">
        <f>ROUND(E440*U440,2)</f>
        <v>6.16</v>
      </c>
      <c r="W440" s="157"/>
      <c r="X440" s="157" t="s">
        <v>197</v>
      </c>
      <c r="Y440" s="157" t="s">
        <v>125</v>
      </c>
      <c r="Z440" s="147"/>
      <c r="AA440" s="147"/>
      <c r="AB440" s="147"/>
      <c r="AC440" s="147"/>
      <c r="AD440" s="147"/>
      <c r="AE440" s="147"/>
      <c r="AF440" s="147"/>
      <c r="AG440" s="147" t="s">
        <v>198</v>
      </c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</row>
    <row r="441" spans="1:60" outlineLevel="2" x14ac:dyDescent="0.2">
      <c r="A441" s="154"/>
      <c r="B441" s="155"/>
      <c r="C441" s="259" t="s">
        <v>472</v>
      </c>
      <c r="D441" s="260"/>
      <c r="E441" s="260"/>
      <c r="F441" s="260"/>
      <c r="G441" s="260"/>
      <c r="H441" s="157"/>
      <c r="I441" s="157"/>
      <c r="J441" s="157"/>
      <c r="K441" s="157"/>
      <c r="L441" s="157"/>
      <c r="M441" s="157"/>
      <c r="N441" s="156"/>
      <c r="O441" s="156"/>
      <c r="P441" s="156"/>
      <c r="Q441" s="156"/>
      <c r="R441" s="157"/>
      <c r="S441" s="157"/>
      <c r="T441" s="157"/>
      <c r="U441" s="157"/>
      <c r="V441" s="157"/>
      <c r="W441" s="157"/>
      <c r="X441" s="157"/>
      <c r="Y441" s="157"/>
      <c r="Z441" s="147"/>
      <c r="AA441" s="147"/>
      <c r="AB441" s="147"/>
      <c r="AC441" s="147"/>
      <c r="AD441" s="147"/>
      <c r="AE441" s="147"/>
      <c r="AF441" s="147"/>
      <c r="AG441" s="147" t="s">
        <v>200</v>
      </c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</row>
    <row r="442" spans="1:60" outlineLevel="2" x14ac:dyDescent="0.2">
      <c r="A442" s="154"/>
      <c r="B442" s="155"/>
      <c r="C442" s="181" t="s">
        <v>560</v>
      </c>
      <c r="D442" s="179"/>
      <c r="E442" s="180">
        <v>35</v>
      </c>
      <c r="F442" s="157"/>
      <c r="G442" s="157"/>
      <c r="H442" s="157"/>
      <c r="I442" s="157"/>
      <c r="J442" s="157"/>
      <c r="K442" s="157"/>
      <c r="L442" s="157"/>
      <c r="M442" s="157"/>
      <c r="N442" s="156"/>
      <c r="O442" s="156"/>
      <c r="P442" s="156"/>
      <c r="Q442" s="156"/>
      <c r="R442" s="157"/>
      <c r="S442" s="157"/>
      <c r="T442" s="157"/>
      <c r="U442" s="157"/>
      <c r="V442" s="157"/>
      <c r="W442" s="157"/>
      <c r="X442" s="157"/>
      <c r="Y442" s="157"/>
      <c r="Z442" s="147"/>
      <c r="AA442" s="147"/>
      <c r="AB442" s="147"/>
      <c r="AC442" s="147"/>
      <c r="AD442" s="147"/>
      <c r="AE442" s="147"/>
      <c r="AF442" s="147"/>
      <c r="AG442" s="147" t="s">
        <v>213</v>
      </c>
      <c r="AH442" s="147">
        <v>0</v>
      </c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</row>
    <row r="443" spans="1:60" outlineLevel="2" x14ac:dyDescent="0.2">
      <c r="A443" s="154"/>
      <c r="B443" s="155"/>
      <c r="C443" s="246"/>
      <c r="D443" s="247"/>
      <c r="E443" s="247"/>
      <c r="F443" s="247"/>
      <c r="G443" s="247"/>
      <c r="H443" s="157"/>
      <c r="I443" s="157"/>
      <c r="J443" s="157"/>
      <c r="K443" s="157"/>
      <c r="L443" s="157"/>
      <c r="M443" s="157"/>
      <c r="N443" s="156"/>
      <c r="O443" s="156"/>
      <c r="P443" s="156"/>
      <c r="Q443" s="156"/>
      <c r="R443" s="157"/>
      <c r="S443" s="157"/>
      <c r="T443" s="157"/>
      <c r="U443" s="157"/>
      <c r="V443" s="157"/>
      <c r="W443" s="157"/>
      <c r="X443" s="157"/>
      <c r="Y443" s="157"/>
      <c r="Z443" s="147"/>
      <c r="AA443" s="147"/>
      <c r="AB443" s="147"/>
      <c r="AC443" s="147"/>
      <c r="AD443" s="147"/>
      <c r="AE443" s="147"/>
      <c r="AF443" s="147"/>
      <c r="AG443" s="147" t="s">
        <v>129</v>
      </c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</row>
    <row r="444" spans="1:60" ht="22.5" outlineLevel="1" x14ac:dyDescent="0.2">
      <c r="A444" s="166">
        <v>81</v>
      </c>
      <c r="B444" s="167" t="s">
        <v>561</v>
      </c>
      <c r="C444" s="175" t="s">
        <v>562</v>
      </c>
      <c r="D444" s="168" t="s">
        <v>281</v>
      </c>
      <c r="E444" s="169">
        <v>54</v>
      </c>
      <c r="F444" s="170"/>
      <c r="G444" s="171">
        <f>ROUND(E444*F444,2)</f>
        <v>0</v>
      </c>
      <c r="H444" s="170"/>
      <c r="I444" s="171">
        <f>ROUND(E444*H444,2)</f>
        <v>0</v>
      </c>
      <c r="J444" s="170"/>
      <c r="K444" s="171">
        <f>ROUND(E444*J444,2)</f>
        <v>0</v>
      </c>
      <c r="L444" s="171">
        <v>21</v>
      </c>
      <c r="M444" s="171">
        <f>G444*(1+L444/100)</f>
        <v>0</v>
      </c>
      <c r="N444" s="169">
        <v>2.0000000000000002E-5</v>
      </c>
      <c r="O444" s="169">
        <f>ROUND(E444*N444,2)</f>
        <v>0</v>
      </c>
      <c r="P444" s="169">
        <v>0</v>
      </c>
      <c r="Q444" s="169">
        <f>ROUND(E444*P444,2)</f>
        <v>0</v>
      </c>
      <c r="R444" s="171" t="s">
        <v>471</v>
      </c>
      <c r="S444" s="171" t="s">
        <v>122</v>
      </c>
      <c r="T444" s="172" t="s">
        <v>122</v>
      </c>
      <c r="U444" s="157">
        <v>0.20599999999999999</v>
      </c>
      <c r="V444" s="157">
        <f>ROUND(E444*U444,2)</f>
        <v>11.12</v>
      </c>
      <c r="W444" s="157"/>
      <c r="X444" s="157" t="s">
        <v>197</v>
      </c>
      <c r="Y444" s="157" t="s">
        <v>125</v>
      </c>
      <c r="Z444" s="147"/>
      <c r="AA444" s="147"/>
      <c r="AB444" s="147"/>
      <c r="AC444" s="147"/>
      <c r="AD444" s="147"/>
      <c r="AE444" s="147"/>
      <c r="AF444" s="147"/>
      <c r="AG444" s="147" t="s">
        <v>198</v>
      </c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</row>
    <row r="445" spans="1:60" outlineLevel="2" x14ac:dyDescent="0.2">
      <c r="A445" s="154"/>
      <c r="B445" s="155"/>
      <c r="C445" s="259" t="s">
        <v>472</v>
      </c>
      <c r="D445" s="260"/>
      <c r="E445" s="260"/>
      <c r="F445" s="260"/>
      <c r="G445" s="260"/>
      <c r="H445" s="157"/>
      <c r="I445" s="157"/>
      <c r="J445" s="157"/>
      <c r="K445" s="157"/>
      <c r="L445" s="157"/>
      <c r="M445" s="157"/>
      <c r="N445" s="156"/>
      <c r="O445" s="156"/>
      <c r="P445" s="156"/>
      <c r="Q445" s="156"/>
      <c r="R445" s="157"/>
      <c r="S445" s="157"/>
      <c r="T445" s="157"/>
      <c r="U445" s="157"/>
      <c r="V445" s="157"/>
      <c r="W445" s="157"/>
      <c r="X445" s="157"/>
      <c r="Y445" s="157"/>
      <c r="Z445" s="147"/>
      <c r="AA445" s="147"/>
      <c r="AB445" s="147"/>
      <c r="AC445" s="147"/>
      <c r="AD445" s="147"/>
      <c r="AE445" s="147"/>
      <c r="AF445" s="147"/>
      <c r="AG445" s="147" t="s">
        <v>200</v>
      </c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</row>
    <row r="446" spans="1:60" outlineLevel="2" x14ac:dyDescent="0.2">
      <c r="A446" s="154"/>
      <c r="B446" s="155"/>
      <c r="C446" s="181" t="s">
        <v>563</v>
      </c>
      <c r="D446" s="179"/>
      <c r="E446" s="180">
        <v>33</v>
      </c>
      <c r="F446" s="157"/>
      <c r="G446" s="157"/>
      <c r="H446" s="157"/>
      <c r="I446" s="157"/>
      <c r="J446" s="157"/>
      <c r="K446" s="157"/>
      <c r="L446" s="157"/>
      <c r="M446" s="157"/>
      <c r="N446" s="156"/>
      <c r="O446" s="156"/>
      <c r="P446" s="156"/>
      <c r="Q446" s="156"/>
      <c r="R446" s="157"/>
      <c r="S446" s="157"/>
      <c r="T446" s="157"/>
      <c r="U446" s="157"/>
      <c r="V446" s="157"/>
      <c r="W446" s="157"/>
      <c r="X446" s="157"/>
      <c r="Y446" s="157"/>
      <c r="Z446" s="147"/>
      <c r="AA446" s="147"/>
      <c r="AB446" s="147"/>
      <c r="AC446" s="147"/>
      <c r="AD446" s="147"/>
      <c r="AE446" s="147"/>
      <c r="AF446" s="147"/>
      <c r="AG446" s="147" t="s">
        <v>213</v>
      </c>
      <c r="AH446" s="147">
        <v>0</v>
      </c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</row>
    <row r="447" spans="1:60" outlineLevel="3" x14ac:dyDescent="0.2">
      <c r="A447" s="154"/>
      <c r="B447" s="155"/>
      <c r="C447" s="181" t="s">
        <v>564</v>
      </c>
      <c r="D447" s="179"/>
      <c r="E447" s="180">
        <v>21</v>
      </c>
      <c r="F447" s="157"/>
      <c r="G447" s="157"/>
      <c r="H447" s="157"/>
      <c r="I447" s="157"/>
      <c r="J447" s="157"/>
      <c r="K447" s="157"/>
      <c r="L447" s="157"/>
      <c r="M447" s="157"/>
      <c r="N447" s="156"/>
      <c r="O447" s="156"/>
      <c r="P447" s="156"/>
      <c r="Q447" s="156"/>
      <c r="R447" s="157"/>
      <c r="S447" s="157"/>
      <c r="T447" s="157"/>
      <c r="U447" s="157"/>
      <c r="V447" s="157"/>
      <c r="W447" s="157"/>
      <c r="X447" s="157"/>
      <c r="Y447" s="157"/>
      <c r="Z447" s="147"/>
      <c r="AA447" s="147"/>
      <c r="AB447" s="147"/>
      <c r="AC447" s="147"/>
      <c r="AD447" s="147"/>
      <c r="AE447" s="147"/>
      <c r="AF447" s="147"/>
      <c r="AG447" s="147" t="s">
        <v>213</v>
      </c>
      <c r="AH447" s="147">
        <v>0</v>
      </c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</row>
    <row r="448" spans="1:60" outlineLevel="2" x14ac:dyDescent="0.2">
      <c r="A448" s="154"/>
      <c r="B448" s="155"/>
      <c r="C448" s="246"/>
      <c r="D448" s="247"/>
      <c r="E448" s="247"/>
      <c r="F448" s="247"/>
      <c r="G448" s="247"/>
      <c r="H448" s="157"/>
      <c r="I448" s="157"/>
      <c r="J448" s="157"/>
      <c r="K448" s="157"/>
      <c r="L448" s="157"/>
      <c r="M448" s="157"/>
      <c r="N448" s="156"/>
      <c r="O448" s="156"/>
      <c r="P448" s="156"/>
      <c r="Q448" s="156"/>
      <c r="R448" s="157"/>
      <c r="S448" s="157"/>
      <c r="T448" s="157"/>
      <c r="U448" s="157"/>
      <c r="V448" s="157"/>
      <c r="W448" s="157"/>
      <c r="X448" s="157"/>
      <c r="Y448" s="157"/>
      <c r="Z448" s="147"/>
      <c r="AA448" s="147"/>
      <c r="AB448" s="147"/>
      <c r="AC448" s="147"/>
      <c r="AD448" s="147"/>
      <c r="AE448" s="147"/>
      <c r="AF448" s="147"/>
      <c r="AG448" s="147" t="s">
        <v>129</v>
      </c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</row>
    <row r="449" spans="1:60" ht="22.5" outlineLevel="1" x14ac:dyDescent="0.2">
      <c r="A449" s="166">
        <v>82</v>
      </c>
      <c r="B449" s="167" t="s">
        <v>565</v>
      </c>
      <c r="C449" s="175" t="s">
        <v>566</v>
      </c>
      <c r="D449" s="168" t="s">
        <v>281</v>
      </c>
      <c r="E449" s="169">
        <v>1</v>
      </c>
      <c r="F449" s="170"/>
      <c r="G449" s="171">
        <f>ROUND(E449*F449,2)</f>
        <v>0</v>
      </c>
      <c r="H449" s="170"/>
      <c r="I449" s="171">
        <f>ROUND(E449*H449,2)</f>
        <v>0</v>
      </c>
      <c r="J449" s="170"/>
      <c r="K449" s="171">
        <f>ROUND(E449*J449,2)</f>
        <v>0</v>
      </c>
      <c r="L449" s="171">
        <v>21</v>
      </c>
      <c r="M449" s="171">
        <f>G449*(1+L449/100)</f>
        <v>0</v>
      </c>
      <c r="N449" s="169">
        <v>3.0000000000000001E-5</v>
      </c>
      <c r="O449" s="169">
        <f>ROUND(E449*N449,2)</f>
        <v>0</v>
      </c>
      <c r="P449" s="169">
        <v>0</v>
      </c>
      <c r="Q449" s="169">
        <f>ROUND(E449*P449,2)</f>
        <v>0</v>
      </c>
      <c r="R449" s="171" t="s">
        <v>471</v>
      </c>
      <c r="S449" s="171" t="s">
        <v>122</v>
      </c>
      <c r="T449" s="172" t="s">
        <v>122</v>
      </c>
      <c r="U449" s="157">
        <v>0.26900000000000002</v>
      </c>
      <c r="V449" s="157">
        <f>ROUND(E449*U449,2)</f>
        <v>0.27</v>
      </c>
      <c r="W449" s="157"/>
      <c r="X449" s="157" t="s">
        <v>197</v>
      </c>
      <c r="Y449" s="157" t="s">
        <v>125</v>
      </c>
      <c r="Z449" s="147"/>
      <c r="AA449" s="147"/>
      <c r="AB449" s="147"/>
      <c r="AC449" s="147"/>
      <c r="AD449" s="147"/>
      <c r="AE449" s="147"/>
      <c r="AF449" s="147"/>
      <c r="AG449" s="147" t="s">
        <v>198</v>
      </c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</row>
    <row r="450" spans="1:60" outlineLevel="2" x14ac:dyDescent="0.2">
      <c r="A450" s="154"/>
      <c r="B450" s="155"/>
      <c r="C450" s="259" t="s">
        <v>472</v>
      </c>
      <c r="D450" s="260"/>
      <c r="E450" s="260"/>
      <c r="F450" s="260"/>
      <c r="G450" s="260"/>
      <c r="H450" s="157"/>
      <c r="I450" s="157"/>
      <c r="J450" s="157"/>
      <c r="K450" s="157"/>
      <c r="L450" s="157"/>
      <c r="M450" s="157"/>
      <c r="N450" s="156"/>
      <c r="O450" s="156"/>
      <c r="P450" s="156"/>
      <c r="Q450" s="156"/>
      <c r="R450" s="157"/>
      <c r="S450" s="157"/>
      <c r="T450" s="157"/>
      <c r="U450" s="157"/>
      <c r="V450" s="157"/>
      <c r="W450" s="157"/>
      <c r="X450" s="157"/>
      <c r="Y450" s="157"/>
      <c r="Z450" s="147"/>
      <c r="AA450" s="147"/>
      <c r="AB450" s="147"/>
      <c r="AC450" s="147"/>
      <c r="AD450" s="147"/>
      <c r="AE450" s="147"/>
      <c r="AF450" s="147"/>
      <c r="AG450" s="147" t="s">
        <v>200</v>
      </c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</row>
    <row r="451" spans="1:60" outlineLevel="2" x14ac:dyDescent="0.2">
      <c r="A451" s="154"/>
      <c r="B451" s="155"/>
      <c r="C451" s="246"/>
      <c r="D451" s="247"/>
      <c r="E451" s="247"/>
      <c r="F451" s="247"/>
      <c r="G451" s="247"/>
      <c r="H451" s="157"/>
      <c r="I451" s="157"/>
      <c r="J451" s="157"/>
      <c r="K451" s="157"/>
      <c r="L451" s="157"/>
      <c r="M451" s="157"/>
      <c r="N451" s="156"/>
      <c r="O451" s="156"/>
      <c r="P451" s="156"/>
      <c r="Q451" s="156"/>
      <c r="R451" s="157"/>
      <c r="S451" s="157"/>
      <c r="T451" s="157"/>
      <c r="U451" s="157"/>
      <c r="V451" s="157"/>
      <c r="W451" s="157"/>
      <c r="X451" s="157"/>
      <c r="Y451" s="157"/>
      <c r="Z451" s="147"/>
      <c r="AA451" s="147"/>
      <c r="AB451" s="147"/>
      <c r="AC451" s="147"/>
      <c r="AD451" s="147"/>
      <c r="AE451" s="147"/>
      <c r="AF451" s="147"/>
      <c r="AG451" s="147" t="s">
        <v>129</v>
      </c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</row>
    <row r="452" spans="1:60" outlineLevel="1" x14ac:dyDescent="0.2">
      <c r="A452" s="166">
        <v>83</v>
      </c>
      <c r="B452" s="167" t="s">
        <v>567</v>
      </c>
      <c r="C452" s="175" t="s">
        <v>568</v>
      </c>
      <c r="D452" s="168" t="s">
        <v>281</v>
      </c>
      <c r="E452" s="169">
        <v>1</v>
      </c>
      <c r="F452" s="170"/>
      <c r="G452" s="171">
        <f>ROUND(E452*F452,2)</f>
        <v>0</v>
      </c>
      <c r="H452" s="170"/>
      <c r="I452" s="171">
        <f>ROUND(E452*H452,2)</f>
        <v>0</v>
      </c>
      <c r="J452" s="170"/>
      <c r="K452" s="171">
        <f>ROUND(E452*J452,2)</f>
        <v>0</v>
      </c>
      <c r="L452" s="171">
        <v>21</v>
      </c>
      <c r="M452" s="171">
        <f>G452*(1+L452/100)</f>
        <v>0</v>
      </c>
      <c r="N452" s="169">
        <v>2.0000000000000002E-5</v>
      </c>
      <c r="O452" s="169">
        <f>ROUND(E452*N452,2)</f>
        <v>0</v>
      </c>
      <c r="P452" s="169">
        <v>0</v>
      </c>
      <c r="Q452" s="169">
        <f>ROUND(E452*P452,2)</f>
        <v>0</v>
      </c>
      <c r="R452" s="171" t="s">
        <v>471</v>
      </c>
      <c r="S452" s="171" t="s">
        <v>122</v>
      </c>
      <c r="T452" s="172" t="s">
        <v>122</v>
      </c>
      <c r="U452" s="157">
        <v>0.38400000000000001</v>
      </c>
      <c r="V452" s="157">
        <f>ROUND(E452*U452,2)</f>
        <v>0.38</v>
      </c>
      <c r="W452" s="157"/>
      <c r="X452" s="157" t="s">
        <v>197</v>
      </c>
      <c r="Y452" s="157" t="s">
        <v>125</v>
      </c>
      <c r="Z452" s="147"/>
      <c r="AA452" s="147"/>
      <c r="AB452" s="147"/>
      <c r="AC452" s="147"/>
      <c r="AD452" s="147"/>
      <c r="AE452" s="147"/>
      <c r="AF452" s="147"/>
      <c r="AG452" s="147" t="s">
        <v>198</v>
      </c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</row>
    <row r="453" spans="1:60" outlineLevel="2" x14ac:dyDescent="0.2">
      <c r="A453" s="154"/>
      <c r="B453" s="155"/>
      <c r="C453" s="248"/>
      <c r="D453" s="249"/>
      <c r="E453" s="249"/>
      <c r="F453" s="249"/>
      <c r="G453" s="249"/>
      <c r="H453" s="157"/>
      <c r="I453" s="157"/>
      <c r="J453" s="157"/>
      <c r="K453" s="157"/>
      <c r="L453" s="157"/>
      <c r="M453" s="157"/>
      <c r="N453" s="156"/>
      <c r="O453" s="156"/>
      <c r="P453" s="156"/>
      <c r="Q453" s="156"/>
      <c r="R453" s="157"/>
      <c r="S453" s="157"/>
      <c r="T453" s="157"/>
      <c r="U453" s="157"/>
      <c r="V453" s="157"/>
      <c r="W453" s="157"/>
      <c r="X453" s="157"/>
      <c r="Y453" s="157"/>
      <c r="Z453" s="147"/>
      <c r="AA453" s="147"/>
      <c r="AB453" s="147"/>
      <c r="AC453" s="147"/>
      <c r="AD453" s="147"/>
      <c r="AE453" s="147"/>
      <c r="AF453" s="147"/>
      <c r="AG453" s="147" t="s">
        <v>129</v>
      </c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</row>
    <row r="454" spans="1:60" ht="33.75" outlineLevel="1" x14ac:dyDescent="0.2">
      <c r="A454" s="166">
        <v>84</v>
      </c>
      <c r="B454" s="167" t="s">
        <v>569</v>
      </c>
      <c r="C454" s="175" t="s">
        <v>570</v>
      </c>
      <c r="D454" s="168" t="s">
        <v>281</v>
      </c>
      <c r="E454" s="169">
        <v>1</v>
      </c>
      <c r="F454" s="170"/>
      <c r="G454" s="171">
        <f>ROUND(E454*F454,2)</f>
        <v>0</v>
      </c>
      <c r="H454" s="170"/>
      <c r="I454" s="171">
        <f>ROUND(E454*H454,2)</f>
        <v>0</v>
      </c>
      <c r="J454" s="170"/>
      <c r="K454" s="171">
        <f>ROUND(E454*J454,2)</f>
        <v>0</v>
      </c>
      <c r="L454" s="171">
        <v>21</v>
      </c>
      <c r="M454" s="171">
        <f>G454*(1+L454/100)</f>
        <v>0</v>
      </c>
      <c r="N454" s="169">
        <v>0</v>
      </c>
      <c r="O454" s="169">
        <f>ROUND(E454*N454,2)</f>
        <v>0</v>
      </c>
      <c r="P454" s="169">
        <v>0</v>
      </c>
      <c r="Q454" s="169">
        <f>ROUND(E454*P454,2)</f>
        <v>0</v>
      </c>
      <c r="R454" s="171" t="s">
        <v>471</v>
      </c>
      <c r="S454" s="171" t="s">
        <v>122</v>
      </c>
      <c r="T454" s="172" t="s">
        <v>122</v>
      </c>
      <c r="U454" s="157">
        <v>3.51</v>
      </c>
      <c r="V454" s="157">
        <f>ROUND(E454*U454,2)</f>
        <v>3.51</v>
      </c>
      <c r="W454" s="157"/>
      <c r="X454" s="157" t="s">
        <v>197</v>
      </c>
      <c r="Y454" s="157" t="s">
        <v>125</v>
      </c>
      <c r="Z454" s="147"/>
      <c r="AA454" s="147"/>
      <c r="AB454" s="147"/>
      <c r="AC454" s="147"/>
      <c r="AD454" s="147"/>
      <c r="AE454" s="147"/>
      <c r="AF454" s="147"/>
      <c r="AG454" s="147" t="s">
        <v>198</v>
      </c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</row>
    <row r="455" spans="1:60" outlineLevel="2" x14ac:dyDescent="0.2">
      <c r="A455" s="154"/>
      <c r="B455" s="155"/>
      <c r="C455" s="248"/>
      <c r="D455" s="249"/>
      <c r="E455" s="249"/>
      <c r="F455" s="249"/>
      <c r="G455" s="249"/>
      <c r="H455" s="157"/>
      <c r="I455" s="157"/>
      <c r="J455" s="157"/>
      <c r="K455" s="157"/>
      <c r="L455" s="157"/>
      <c r="M455" s="157"/>
      <c r="N455" s="156"/>
      <c r="O455" s="156"/>
      <c r="P455" s="156"/>
      <c r="Q455" s="156"/>
      <c r="R455" s="157"/>
      <c r="S455" s="157"/>
      <c r="T455" s="157"/>
      <c r="U455" s="157"/>
      <c r="V455" s="157"/>
      <c r="W455" s="157"/>
      <c r="X455" s="157"/>
      <c r="Y455" s="157"/>
      <c r="Z455" s="147"/>
      <c r="AA455" s="147"/>
      <c r="AB455" s="147"/>
      <c r="AC455" s="147"/>
      <c r="AD455" s="147"/>
      <c r="AE455" s="147"/>
      <c r="AF455" s="147"/>
      <c r="AG455" s="147" t="s">
        <v>129</v>
      </c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</row>
    <row r="456" spans="1:60" outlineLevel="1" x14ac:dyDescent="0.2">
      <c r="A456" s="166">
        <v>85</v>
      </c>
      <c r="B456" s="167" t="s">
        <v>571</v>
      </c>
      <c r="C456" s="175" t="s">
        <v>572</v>
      </c>
      <c r="D456" s="168" t="s">
        <v>195</v>
      </c>
      <c r="E456" s="169">
        <v>13.6</v>
      </c>
      <c r="F456" s="170"/>
      <c r="G456" s="171">
        <f>ROUND(E456*F456,2)</f>
        <v>0</v>
      </c>
      <c r="H456" s="170"/>
      <c r="I456" s="171">
        <f>ROUND(E456*H456,2)</f>
        <v>0</v>
      </c>
      <c r="J456" s="170"/>
      <c r="K456" s="171">
        <f>ROUND(E456*J456,2)</f>
        <v>0</v>
      </c>
      <c r="L456" s="171">
        <v>21</v>
      </c>
      <c r="M456" s="171">
        <f>G456*(1+L456/100)</f>
        <v>0</v>
      </c>
      <c r="N456" s="169">
        <v>0</v>
      </c>
      <c r="O456" s="169">
        <f>ROUND(E456*N456,2)</f>
        <v>0</v>
      </c>
      <c r="P456" s="169">
        <v>0</v>
      </c>
      <c r="Q456" s="169">
        <f>ROUND(E456*P456,2)</f>
        <v>0</v>
      </c>
      <c r="R456" s="171" t="s">
        <v>471</v>
      </c>
      <c r="S456" s="171" t="s">
        <v>122</v>
      </c>
      <c r="T456" s="172" t="s">
        <v>122</v>
      </c>
      <c r="U456" s="157">
        <v>4.3999999999999997E-2</v>
      </c>
      <c r="V456" s="157">
        <f>ROUND(E456*U456,2)</f>
        <v>0.6</v>
      </c>
      <c r="W456" s="157"/>
      <c r="X456" s="157" t="s">
        <v>197</v>
      </c>
      <c r="Y456" s="157" t="s">
        <v>125</v>
      </c>
      <c r="Z456" s="147"/>
      <c r="AA456" s="147"/>
      <c r="AB456" s="147"/>
      <c r="AC456" s="147"/>
      <c r="AD456" s="147"/>
      <c r="AE456" s="147"/>
      <c r="AF456" s="147"/>
      <c r="AG456" s="147" t="s">
        <v>198</v>
      </c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</row>
    <row r="457" spans="1:60" outlineLevel="2" x14ac:dyDescent="0.2">
      <c r="A457" s="154"/>
      <c r="B457" s="155"/>
      <c r="C457" s="259" t="s">
        <v>573</v>
      </c>
      <c r="D457" s="260"/>
      <c r="E457" s="260"/>
      <c r="F457" s="260"/>
      <c r="G457" s="260"/>
      <c r="H457" s="157"/>
      <c r="I457" s="157"/>
      <c r="J457" s="157"/>
      <c r="K457" s="157"/>
      <c r="L457" s="157"/>
      <c r="M457" s="157"/>
      <c r="N457" s="156"/>
      <c r="O457" s="156"/>
      <c r="P457" s="156"/>
      <c r="Q457" s="156"/>
      <c r="R457" s="157"/>
      <c r="S457" s="157"/>
      <c r="T457" s="157"/>
      <c r="U457" s="157"/>
      <c r="V457" s="157"/>
      <c r="W457" s="157"/>
      <c r="X457" s="157"/>
      <c r="Y457" s="157"/>
      <c r="Z457" s="147"/>
      <c r="AA457" s="147"/>
      <c r="AB457" s="147"/>
      <c r="AC457" s="147"/>
      <c r="AD457" s="147"/>
      <c r="AE457" s="147"/>
      <c r="AF457" s="147"/>
      <c r="AG457" s="147" t="s">
        <v>200</v>
      </c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73" t="str">
        <f>C457</f>
        <v>přísun, montáže, demontáže a odsunu zkoušecího čerpadla, napuštění tlakovou vodou a dodání vody pro tlakovou zkoušku,</v>
      </c>
      <c r="BB457" s="147"/>
      <c r="BC457" s="147"/>
      <c r="BD457" s="147"/>
      <c r="BE457" s="147"/>
      <c r="BF457" s="147"/>
      <c r="BG457" s="147"/>
      <c r="BH457" s="147"/>
    </row>
    <row r="458" spans="1:60" outlineLevel="2" x14ac:dyDescent="0.2">
      <c r="A458" s="154"/>
      <c r="B458" s="155"/>
      <c r="C458" s="246"/>
      <c r="D458" s="247"/>
      <c r="E458" s="247"/>
      <c r="F458" s="247"/>
      <c r="G458" s="247"/>
      <c r="H458" s="157"/>
      <c r="I458" s="157"/>
      <c r="J458" s="157"/>
      <c r="K458" s="157"/>
      <c r="L458" s="157"/>
      <c r="M458" s="157"/>
      <c r="N458" s="156"/>
      <c r="O458" s="156"/>
      <c r="P458" s="156"/>
      <c r="Q458" s="156"/>
      <c r="R458" s="157"/>
      <c r="S458" s="157"/>
      <c r="T458" s="157"/>
      <c r="U458" s="157"/>
      <c r="V458" s="157"/>
      <c r="W458" s="157"/>
      <c r="X458" s="157"/>
      <c r="Y458" s="157"/>
      <c r="Z458" s="147"/>
      <c r="AA458" s="147"/>
      <c r="AB458" s="147"/>
      <c r="AC458" s="147"/>
      <c r="AD458" s="147"/>
      <c r="AE458" s="147"/>
      <c r="AF458" s="147"/>
      <c r="AG458" s="147" t="s">
        <v>129</v>
      </c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</row>
    <row r="459" spans="1:60" outlineLevel="1" x14ac:dyDescent="0.2">
      <c r="A459" s="166">
        <v>86</v>
      </c>
      <c r="B459" s="167" t="s">
        <v>574</v>
      </c>
      <c r="C459" s="175" t="s">
        <v>575</v>
      </c>
      <c r="D459" s="168" t="s">
        <v>576</v>
      </c>
      <c r="E459" s="169">
        <v>1</v>
      </c>
      <c r="F459" s="170"/>
      <c r="G459" s="171">
        <f>ROUND(E459*F459,2)</f>
        <v>0</v>
      </c>
      <c r="H459" s="170"/>
      <c r="I459" s="171">
        <f>ROUND(E459*H459,2)</f>
        <v>0</v>
      </c>
      <c r="J459" s="170"/>
      <c r="K459" s="171">
        <f>ROUND(E459*J459,2)</f>
        <v>0</v>
      </c>
      <c r="L459" s="171">
        <v>21</v>
      </c>
      <c r="M459" s="171">
        <f>G459*(1+L459/100)</f>
        <v>0</v>
      </c>
      <c r="N459" s="169">
        <v>3.5029999999999999E-2</v>
      </c>
      <c r="O459" s="169">
        <f>ROUND(E459*N459,2)</f>
        <v>0.04</v>
      </c>
      <c r="P459" s="169">
        <v>0</v>
      </c>
      <c r="Q459" s="169">
        <f>ROUND(E459*P459,2)</f>
        <v>0</v>
      </c>
      <c r="R459" s="171" t="s">
        <v>471</v>
      </c>
      <c r="S459" s="171" t="s">
        <v>122</v>
      </c>
      <c r="T459" s="172" t="s">
        <v>122</v>
      </c>
      <c r="U459" s="157">
        <v>10.130000000000001</v>
      </c>
      <c r="V459" s="157">
        <f>ROUND(E459*U459,2)</f>
        <v>10.130000000000001</v>
      </c>
      <c r="W459" s="157"/>
      <c r="X459" s="157" t="s">
        <v>197</v>
      </c>
      <c r="Y459" s="157" t="s">
        <v>125</v>
      </c>
      <c r="Z459" s="147"/>
      <c r="AA459" s="147"/>
      <c r="AB459" s="147"/>
      <c r="AC459" s="147"/>
      <c r="AD459" s="147"/>
      <c r="AE459" s="147"/>
      <c r="AF459" s="147"/>
      <c r="AG459" s="147" t="s">
        <v>198</v>
      </c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</row>
    <row r="460" spans="1:60" ht="33.75" outlineLevel="2" x14ac:dyDescent="0.2">
      <c r="A460" s="154"/>
      <c r="B460" s="155"/>
      <c r="C460" s="259" t="s">
        <v>577</v>
      </c>
      <c r="D460" s="260"/>
      <c r="E460" s="260"/>
      <c r="F460" s="260"/>
      <c r="G460" s="260"/>
      <c r="H460" s="157"/>
      <c r="I460" s="157"/>
      <c r="J460" s="157"/>
      <c r="K460" s="157"/>
      <c r="L460" s="157"/>
      <c r="M460" s="157"/>
      <c r="N460" s="156"/>
      <c r="O460" s="156"/>
      <c r="P460" s="156"/>
      <c r="Q460" s="156"/>
      <c r="R460" s="157"/>
      <c r="S460" s="157"/>
      <c r="T460" s="157"/>
      <c r="U460" s="157"/>
      <c r="V460" s="157"/>
      <c r="W460" s="157"/>
      <c r="X460" s="157"/>
      <c r="Y460" s="157"/>
      <c r="Z460" s="147"/>
      <c r="AA460" s="147"/>
      <c r="AB460" s="147"/>
      <c r="AC460" s="147"/>
      <c r="AD460" s="147"/>
      <c r="AE460" s="147"/>
      <c r="AF460" s="147"/>
      <c r="AG460" s="147" t="s">
        <v>200</v>
      </c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73" t="str">
        <f>C460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460" s="147"/>
      <c r="BC460" s="147"/>
      <c r="BD460" s="147"/>
      <c r="BE460" s="147"/>
      <c r="BF460" s="147"/>
      <c r="BG460" s="147"/>
      <c r="BH460" s="147"/>
    </row>
    <row r="461" spans="1:60" outlineLevel="2" x14ac:dyDescent="0.2">
      <c r="A461" s="154"/>
      <c r="B461" s="155"/>
      <c r="C461" s="246"/>
      <c r="D461" s="247"/>
      <c r="E461" s="247"/>
      <c r="F461" s="247"/>
      <c r="G461" s="247"/>
      <c r="H461" s="157"/>
      <c r="I461" s="157"/>
      <c r="J461" s="157"/>
      <c r="K461" s="157"/>
      <c r="L461" s="157"/>
      <c r="M461" s="157"/>
      <c r="N461" s="156"/>
      <c r="O461" s="156"/>
      <c r="P461" s="156"/>
      <c r="Q461" s="156"/>
      <c r="R461" s="157"/>
      <c r="S461" s="157"/>
      <c r="T461" s="157"/>
      <c r="U461" s="157"/>
      <c r="V461" s="157"/>
      <c r="W461" s="157"/>
      <c r="X461" s="157"/>
      <c r="Y461" s="157"/>
      <c r="Z461" s="147"/>
      <c r="AA461" s="147"/>
      <c r="AB461" s="147"/>
      <c r="AC461" s="147"/>
      <c r="AD461" s="147"/>
      <c r="AE461" s="147"/>
      <c r="AF461" s="147"/>
      <c r="AG461" s="147" t="s">
        <v>129</v>
      </c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</row>
    <row r="462" spans="1:60" outlineLevel="1" x14ac:dyDescent="0.2">
      <c r="A462" s="166">
        <v>87</v>
      </c>
      <c r="B462" s="167" t="s">
        <v>578</v>
      </c>
      <c r="C462" s="175" t="s">
        <v>579</v>
      </c>
      <c r="D462" s="168" t="s">
        <v>195</v>
      </c>
      <c r="E462" s="169">
        <v>13.6</v>
      </c>
      <c r="F462" s="170"/>
      <c r="G462" s="171">
        <f>ROUND(E462*F462,2)</f>
        <v>0</v>
      </c>
      <c r="H462" s="170"/>
      <c r="I462" s="171">
        <f>ROUND(E462*H462,2)</f>
        <v>0</v>
      </c>
      <c r="J462" s="170"/>
      <c r="K462" s="171">
        <f>ROUND(E462*J462,2)</f>
        <v>0</v>
      </c>
      <c r="L462" s="171">
        <v>21</v>
      </c>
      <c r="M462" s="171">
        <f>G462*(1+L462/100)</f>
        <v>0</v>
      </c>
      <c r="N462" s="169">
        <v>0</v>
      </c>
      <c r="O462" s="169">
        <f>ROUND(E462*N462,2)</f>
        <v>0</v>
      </c>
      <c r="P462" s="169">
        <v>0</v>
      </c>
      <c r="Q462" s="169">
        <f>ROUND(E462*P462,2)</f>
        <v>0</v>
      </c>
      <c r="R462" s="171" t="s">
        <v>471</v>
      </c>
      <c r="S462" s="171" t="s">
        <v>122</v>
      </c>
      <c r="T462" s="172" t="s">
        <v>122</v>
      </c>
      <c r="U462" s="157">
        <v>0.15</v>
      </c>
      <c r="V462" s="157">
        <f>ROUND(E462*U462,2)</f>
        <v>2.04</v>
      </c>
      <c r="W462" s="157"/>
      <c r="X462" s="157" t="s">
        <v>197</v>
      </c>
      <c r="Y462" s="157" t="s">
        <v>125</v>
      </c>
      <c r="Z462" s="147"/>
      <c r="AA462" s="147"/>
      <c r="AB462" s="147"/>
      <c r="AC462" s="147"/>
      <c r="AD462" s="147"/>
      <c r="AE462" s="147"/>
      <c r="AF462" s="147"/>
      <c r="AG462" s="147" t="s">
        <v>198</v>
      </c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</row>
    <row r="463" spans="1:60" outlineLevel="2" x14ac:dyDescent="0.2">
      <c r="A463" s="154"/>
      <c r="B463" s="155"/>
      <c r="C463" s="259" t="s">
        <v>580</v>
      </c>
      <c r="D463" s="260"/>
      <c r="E463" s="260"/>
      <c r="F463" s="260"/>
      <c r="G463" s="260"/>
      <c r="H463" s="157"/>
      <c r="I463" s="157"/>
      <c r="J463" s="157"/>
      <c r="K463" s="157"/>
      <c r="L463" s="157"/>
      <c r="M463" s="157"/>
      <c r="N463" s="156"/>
      <c r="O463" s="156"/>
      <c r="P463" s="156"/>
      <c r="Q463" s="156"/>
      <c r="R463" s="157"/>
      <c r="S463" s="157"/>
      <c r="T463" s="157"/>
      <c r="U463" s="157"/>
      <c r="V463" s="157"/>
      <c r="W463" s="157"/>
      <c r="X463" s="157"/>
      <c r="Y463" s="157"/>
      <c r="Z463" s="147"/>
      <c r="AA463" s="147"/>
      <c r="AB463" s="147"/>
      <c r="AC463" s="147"/>
      <c r="AD463" s="147"/>
      <c r="AE463" s="147"/>
      <c r="AF463" s="147"/>
      <c r="AG463" s="147" t="s">
        <v>200</v>
      </c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73" t="str">
        <f>C463</f>
        <v>napuštění a vypuštění vody, dodání vody a desinfekčního prostředku, náklady na bakteriologický rozbor vody,</v>
      </c>
      <c r="BB463" s="147"/>
      <c r="BC463" s="147"/>
      <c r="BD463" s="147"/>
      <c r="BE463" s="147"/>
      <c r="BF463" s="147"/>
      <c r="BG463" s="147"/>
      <c r="BH463" s="147"/>
    </row>
    <row r="464" spans="1:60" outlineLevel="2" x14ac:dyDescent="0.2">
      <c r="A464" s="154"/>
      <c r="B464" s="155"/>
      <c r="C464" s="246"/>
      <c r="D464" s="247"/>
      <c r="E464" s="247"/>
      <c r="F464" s="247"/>
      <c r="G464" s="247"/>
      <c r="H464" s="157"/>
      <c r="I464" s="157"/>
      <c r="J464" s="157"/>
      <c r="K464" s="157"/>
      <c r="L464" s="157"/>
      <c r="M464" s="157"/>
      <c r="N464" s="156"/>
      <c r="O464" s="156"/>
      <c r="P464" s="156"/>
      <c r="Q464" s="156"/>
      <c r="R464" s="157"/>
      <c r="S464" s="157"/>
      <c r="T464" s="157"/>
      <c r="U464" s="157"/>
      <c r="V464" s="157"/>
      <c r="W464" s="157"/>
      <c r="X464" s="157"/>
      <c r="Y464" s="157"/>
      <c r="Z464" s="147"/>
      <c r="AA464" s="147"/>
      <c r="AB464" s="147"/>
      <c r="AC464" s="147"/>
      <c r="AD464" s="147"/>
      <c r="AE464" s="147"/>
      <c r="AF464" s="147"/>
      <c r="AG464" s="147" t="s">
        <v>129</v>
      </c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</row>
    <row r="465" spans="1:60" ht="22.5" outlineLevel="1" x14ac:dyDescent="0.2">
      <c r="A465" s="166">
        <v>88</v>
      </c>
      <c r="B465" s="167" t="s">
        <v>581</v>
      </c>
      <c r="C465" s="175" t="s">
        <v>582</v>
      </c>
      <c r="D465" s="168" t="s">
        <v>195</v>
      </c>
      <c r="E465" s="169">
        <v>80.400000000000006</v>
      </c>
      <c r="F465" s="170"/>
      <c r="G465" s="171">
        <f>ROUND(E465*F465,2)</f>
        <v>0</v>
      </c>
      <c r="H465" s="170"/>
      <c r="I465" s="171">
        <f>ROUND(E465*H465,2)</f>
        <v>0</v>
      </c>
      <c r="J465" s="170"/>
      <c r="K465" s="171">
        <f>ROUND(E465*J465,2)</f>
        <v>0</v>
      </c>
      <c r="L465" s="171">
        <v>21</v>
      </c>
      <c r="M465" s="171">
        <f>G465*(1+L465/100)</f>
        <v>0</v>
      </c>
      <c r="N465" s="169">
        <v>0</v>
      </c>
      <c r="O465" s="169">
        <f>ROUND(E465*N465,2)</f>
        <v>0</v>
      </c>
      <c r="P465" s="169">
        <v>0</v>
      </c>
      <c r="Q465" s="169">
        <f>ROUND(E465*P465,2)</f>
        <v>0</v>
      </c>
      <c r="R465" s="171" t="s">
        <v>471</v>
      </c>
      <c r="S465" s="171" t="s">
        <v>122</v>
      </c>
      <c r="T465" s="172" t="s">
        <v>122</v>
      </c>
      <c r="U465" s="157">
        <v>5.8999999999999997E-2</v>
      </c>
      <c r="V465" s="157">
        <f>ROUND(E465*U465,2)</f>
        <v>4.74</v>
      </c>
      <c r="W465" s="157"/>
      <c r="X465" s="157" t="s">
        <v>197</v>
      </c>
      <c r="Y465" s="157" t="s">
        <v>125</v>
      </c>
      <c r="Z465" s="147"/>
      <c r="AA465" s="147"/>
      <c r="AB465" s="147"/>
      <c r="AC465" s="147"/>
      <c r="AD465" s="147"/>
      <c r="AE465" s="147"/>
      <c r="AF465" s="147"/>
      <c r="AG465" s="147" t="s">
        <v>198</v>
      </c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</row>
    <row r="466" spans="1:60" outlineLevel="2" x14ac:dyDescent="0.2">
      <c r="A466" s="154"/>
      <c r="B466" s="155"/>
      <c r="C466" s="259" t="s">
        <v>583</v>
      </c>
      <c r="D466" s="260"/>
      <c r="E466" s="260"/>
      <c r="F466" s="260"/>
      <c r="G466" s="260"/>
      <c r="H466" s="157"/>
      <c r="I466" s="157"/>
      <c r="J466" s="157"/>
      <c r="K466" s="157"/>
      <c r="L466" s="157"/>
      <c r="M466" s="157"/>
      <c r="N466" s="156"/>
      <c r="O466" s="156"/>
      <c r="P466" s="156"/>
      <c r="Q466" s="156"/>
      <c r="R466" s="157"/>
      <c r="S466" s="157"/>
      <c r="T466" s="157"/>
      <c r="U466" s="157"/>
      <c r="V466" s="157"/>
      <c r="W466" s="157"/>
      <c r="X466" s="157"/>
      <c r="Y466" s="157"/>
      <c r="Z466" s="147"/>
      <c r="AA466" s="147"/>
      <c r="AB466" s="147"/>
      <c r="AC466" s="147"/>
      <c r="AD466" s="147"/>
      <c r="AE466" s="147"/>
      <c r="AF466" s="147"/>
      <c r="AG466" s="147" t="s">
        <v>200</v>
      </c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</row>
    <row r="467" spans="1:60" outlineLevel="2" x14ac:dyDescent="0.2">
      <c r="A467" s="154"/>
      <c r="B467" s="155"/>
      <c r="C467" s="181" t="s">
        <v>547</v>
      </c>
      <c r="D467" s="179"/>
      <c r="E467" s="180">
        <v>34.200000000000003</v>
      </c>
      <c r="F467" s="157"/>
      <c r="G467" s="157"/>
      <c r="H467" s="157"/>
      <c r="I467" s="157"/>
      <c r="J467" s="157"/>
      <c r="K467" s="157"/>
      <c r="L467" s="157"/>
      <c r="M467" s="157"/>
      <c r="N467" s="156"/>
      <c r="O467" s="156"/>
      <c r="P467" s="156"/>
      <c r="Q467" s="156"/>
      <c r="R467" s="157"/>
      <c r="S467" s="157"/>
      <c r="T467" s="157"/>
      <c r="U467" s="157"/>
      <c r="V467" s="157"/>
      <c r="W467" s="157"/>
      <c r="X467" s="157"/>
      <c r="Y467" s="157"/>
      <c r="Z467" s="147"/>
      <c r="AA467" s="147"/>
      <c r="AB467" s="147"/>
      <c r="AC467" s="147"/>
      <c r="AD467" s="147"/>
      <c r="AE467" s="147"/>
      <c r="AF467" s="147"/>
      <c r="AG467" s="147" t="s">
        <v>213</v>
      </c>
      <c r="AH467" s="147">
        <v>0</v>
      </c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</row>
    <row r="468" spans="1:60" outlineLevel="3" x14ac:dyDescent="0.2">
      <c r="A468" s="154"/>
      <c r="B468" s="155"/>
      <c r="C468" s="181" t="s">
        <v>548</v>
      </c>
      <c r="D468" s="179"/>
      <c r="E468" s="180">
        <v>1</v>
      </c>
      <c r="F468" s="157"/>
      <c r="G468" s="157"/>
      <c r="H468" s="157"/>
      <c r="I468" s="157"/>
      <c r="J468" s="157"/>
      <c r="K468" s="157"/>
      <c r="L468" s="157"/>
      <c r="M468" s="157"/>
      <c r="N468" s="156"/>
      <c r="O468" s="156"/>
      <c r="P468" s="156"/>
      <c r="Q468" s="156"/>
      <c r="R468" s="157"/>
      <c r="S468" s="157"/>
      <c r="T468" s="157"/>
      <c r="U468" s="157"/>
      <c r="V468" s="157"/>
      <c r="W468" s="157"/>
      <c r="X468" s="157"/>
      <c r="Y468" s="157"/>
      <c r="Z468" s="147"/>
      <c r="AA468" s="147"/>
      <c r="AB468" s="147"/>
      <c r="AC468" s="147"/>
      <c r="AD468" s="147"/>
      <c r="AE468" s="147"/>
      <c r="AF468" s="147"/>
      <c r="AG468" s="147" t="s">
        <v>213</v>
      </c>
      <c r="AH468" s="147">
        <v>0</v>
      </c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</row>
    <row r="469" spans="1:60" outlineLevel="3" x14ac:dyDescent="0.2">
      <c r="A469" s="154"/>
      <c r="B469" s="155"/>
      <c r="C469" s="181" t="s">
        <v>584</v>
      </c>
      <c r="D469" s="179"/>
      <c r="E469" s="180">
        <v>36.4</v>
      </c>
      <c r="F469" s="157"/>
      <c r="G469" s="157"/>
      <c r="H469" s="157"/>
      <c r="I469" s="157"/>
      <c r="J469" s="157"/>
      <c r="K469" s="157"/>
      <c r="L469" s="157"/>
      <c r="M469" s="157"/>
      <c r="N469" s="156"/>
      <c r="O469" s="156"/>
      <c r="P469" s="156"/>
      <c r="Q469" s="156"/>
      <c r="R469" s="157"/>
      <c r="S469" s="157"/>
      <c r="T469" s="157"/>
      <c r="U469" s="157"/>
      <c r="V469" s="157"/>
      <c r="W469" s="157"/>
      <c r="X469" s="157"/>
      <c r="Y469" s="157"/>
      <c r="Z469" s="147"/>
      <c r="AA469" s="147"/>
      <c r="AB469" s="147"/>
      <c r="AC469" s="147"/>
      <c r="AD469" s="147"/>
      <c r="AE469" s="147"/>
      <c r="AF469" s="147"/>
      <c r="AG469" s="147" t="s">
        <v>213</v>
      </c>
      <c r="AH469" s="147">
        <v>0</v>
      </c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</row>
    <row r="470" spans="1:60" outlineLevel="3" x14ac:dyDescent="0.2">
      <c r="A470" s="154"/>
      <c r="B470" s="155"/>
      <c r="C470" s="181" t="s">
        <v>552</v>
      </c>
      <c r="D470" s="179"/>
      <c r="E470" s="180">
        <v>8.8000000000000007</v>
      </c>
      <c r="F470" s="157"/>
      <c r="G470" s="157"/>
      <c r="H470" s="157"/>
      <c r="I470" s="157"/>
      <c r="J470" s="157"/>
      <c r="K470" s="157"/>
      <c r="L470" s="157"/>
      <c r="M470" s="157"/>
      <c r="N470" s="156"/>
      <c r="O470" s="156"/>
      <c r="P470" s="156"/>
      <c r="Q470" s="156"/>
      <c r="R470" s="157"/>
      <c r="S470" s="157"/>
      <c r="T470" s="157"/>
      <c r="U470" s="157"/>
      <c r="V470" s="157"/>
      <c r="W470" s="157"/>
      <c r="X470" s="157"/>
      <c r="Y470" s="157"/>
      <c r="Z470" s="147"/>
      <c r="AA470" s="147"/>
      <c r="AB470" s="147"/>
      <c r="AC470" s="147"/>
      <c r="AD470" s="147"/>
      <c r="AE470" s="147"/>
      <c r="AF470" s="147"/>
      <c r="AG470" s="147" t="s">
        <v>213</v>
      </c>
      <c r="AH470" s="147">
        <v>0</v>
      </c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</row>
    <row r="471" spans="1:60" outlineLevel="2" x14ac:dyDescent="0.2">
      <c r="A471" s="154"/>
      <c r="B471" s="155"/>
      <c r="C471" s="246"/>
      <c r="D471" s="247"/>
      <c r="E471" s="247"/>
      <c r="F471" s="247"/>
      <c r="G471" s="247"/>
      <c r="H471" s="157"/>
      <c r="I471" s="157"/>
      <c r="J471" s="157"/>
      <c r="K471" s="157"/>
      <c r="L471" s="157"/>
      <c r="M471" s="157"/>
      <c r="N471" s="156"/>
      <c r="O471" s="156"/>
      <c r="P471" s="156"/>
      <c r="Q471" s="156"/>
      <c r="R471" s="157"/>
      <c r="S471" s="157"/>
      <c r="T471" s="157"/>
      <c r="U471" s="157"/>
      <c r="V471" s="157"/>
      <c r="W471" s="157"/>
      <c r="X471" s="157"/>
      <c r="Y471" s="157"/>
      <c r="Z471" s="147"/>
      <c r="AA471" s="147"/>
      <c r="AB471" s="147"/>
      <c r="AC471" s="147"/>
      <c r="AD471" s="147"/>
      <c r="AE471" s="147"/>
      <c r="AF471" s="147"/>
      <c r="AG471" s="147" t="s">
        <v>129</v>
      </c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</row>
    <row r="472" spans="1:60" ht="22.5" outlineLevel="1" x14ac:dyDescent="0.2">
      <c r="A472" s="166">
        <v>89</v>
      </c>
      <c r="B472" s="167" t="s">
        <v>585</v>
      </c>
      <c r="C472" s="175" t="s">
        <v>586</v>
      </c>
      <c r="D472" s="168" t="s">
        <v>195</v>
      </c>
      <c r="E472" s="169">
        <v>327</v>
      </c>
      <c r="F472" s="170"/>
      <c r="G472" s="171">
        <f>ROUND(E472*F472,2)</f>
        <v>0</v>
      </c>
      <c r="H472" s="170"/>
      <c r="I472" s="171">
        <f>ROUND(E472*H472,2)</f>
        <v>0</v>
      </c>
      <c r="J472" s="170"/>
      <c r="K472" s="171">
        <f>ROUND(E472*J472,2)</f>
        <v>0</v>
      </c>
      <c r="L472" s="171">
        <v>21</v>
      </c>
      <c r="M472" s="171">
        <f>G472*(1+L472/100)</f>
        <v>0</v>
      </c>
      <c r="N472" s="169">
        <v>0</v>
      </c>
      <c r="O472" s="169">
        <f>ROUND(E472*N472,2)</f>
        <v>0</v>
      </c>
      <c r="P472" s="169">
        <v>0</v>
      </c>
      <c r="Q472" s="169">
        <f>ROUND(E472*P472,2)</f>
        <v>0</v>
      </c>
      <c r="R472" s="171" t="s">
        <v>471</v>
      </c>
      <c r="S472" s="171" t="s">
        <v>122</v>
      </c>
      <c r="T472" s="172" t="s">
        <v>122</v>
      </c>
      <c r="U472" s="157">
        <v>0.123</v>
      </c>
      <c r="V472" s="157">
        <f>ROUND(E472*U472,2)</f>
        <v>40.22</v>
      </c>
      <c r="W472" s="157"/>
      <c r="X472" s="157" t="s">
        <v>197</v>
      </c>
      <c r="Y472" s="157" t="s">
        <v>125</v>
      </c>
      <c r="Z472" s="147"/>
      <c r="AA472" s="147"/>
      <c r="AB472" s="147"/>
      <c r="AC472" s="147"/>
      <c r="AD472" s="147"/>
      <c r="AE472" s="147"/>
      <c r="AF472" s="147"/>
      <c r="AG472" s="147" t="s">
        <v>198</v>
      </c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</row>
    <row r="473" spans="1:60" outlineLevel="2" x14ac:dyDescent="0.2">
      <c r="A473" s="154"/>
      <c r="B473" s="155"/>
      <c r="C473" s="259" t="s">
        <v>583</v>
      </c>
      <c r="D473" s="260"/>
      <c r="E473" s="260"/>
      <c r="F473" s="260"/>
      <c r="G473" s="260"/>
      <c r="H473" s="157"/>
      <c r="I473" s="157"/>
      <c r="J473" s="157"/>
      <c r="K473" s="157"/>
      <c r="L473" s="157"/>
      <c r="M473" s="157"/>
      <c r="N473" s="156"/>
      <c r="O473" s="156"/>
      <c r="P473" s="156"/>
      <c r="Q473" s="156"/>
      <c r="R473" s="157"/>
      <c r="S473" s="157"/>
      <c r="T473" s="157"/>
      <c r="U473" s="157"/>
      <c r="V473" s="157"/>
      <c r="W473" s="157"/>
      <c r="X473" s="157"/>
      <c r="Y473" s="157"/>
      <c r="Z473" s="147"/>
      <c r="AA473" s="147"/>
      <c r="AB473" s="147"/>
      <c r="AC473" s="147"/>
      <c r="AD473" s="147"/>
      <c r="AE473" s="147"/>
      <c r="AF473" s="147"/>
      <c r="AG473" s="147" t="s">
        <v>200</v>
      </c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</row>
    <row r="474" spans="1:60" outlineLevel="2" x14ac:dyDescent="0.2">
      <c r="A474" s="154"/>
      <c r="B474" s="155"/>
      <c r="C474" s="246"/>
      <c r="D474" s="247"/>
      <c r="E474" s="247"/>
      <c r="F474" s="247"/>
      <c r="G474" s="247"/>
      <c r="H474" s="157"/>
      <c r="I474" s="157"/>
      <c r="J474" s="157"/>
      <c r="K474" s="157"/>
      <c r="L474" s="157"/>
      <c r="M474" s="157"/>
      <c r="N474" s="156"/>
      <c r="O474" s="156"/>
      <c r="P474" s="156"/>
      <c r="Q474" s="156"/>
      <c r="R474" s="157"/>
      <c r="S474" s="157"/>
      <c r="T474" s="157"/>
      <c r="U474" s="157"/>
      <c r="V474" s="157"/>
      <c r="W474" s="157"/>
      <c r="X474" s="157"/>
      <c r="Y474" s="157"/>
      <c r="Z474" s="147"/>
      <c r="AA474" s="147"/>
      <c r="AB474" s="147"/>
      <c r="AC474" s="147"/>
      <c r="AD474" s="147"/>
      <c r="AE474" s="147"/>
      <c r="AF474" s="147"/>
      <c r="AG474" s="147" t="s">
        <v>129</v>
      </c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</row>
    <row r="475" spans="1:60" ht="22.5" outlineLevel="1" x14ac:dyDescent="0.2">
      <c r="A475" s="166">
        <v>90</v>
      </c>
      <c r="B475" s="167" t="s">
        <v>587</v>
      </c>
      <c r="C475" s="175" t="s">
        <v>588</v>
      </c>
      <c r="D475" s="168" t="s">
        <v>576</v>
      </c>
      <c r="E475" s="169">
        <v>1</v>
      </c>
      <c r="F475" s="170"/>
      <c r="G475" s="171">
        <f>ROUND(E475*F475,2)</f>
        <v>0</v>
      </c>
      <c r="H475" s="170"/>
      <c r="I475" s="171">
        <f>ROUND(E475*H475,2)</f>
        <v>0</v>
      </c>
      <c r="J475" s="170"/>
      <c r="K475" s="171">
        <f>ROUND(E475*J475,2)</f>
        <v>0</v>
      </c>
      <c r="L475" s="171">
        <v>21</v>
      </c>
      <c r="M475" s="171">
        <f>G475*(1+L475/100)</f>
        <v>0</v>
      </c>
      <c r="N475" s="169">
        <v>4.0999999999999999E-4</v>
      </c>
      <c r="O475" s="169">
        <f>ROUND(E475*N475,2)</f>
        <v>0</v>
      </c>
      <c r="P475" s="169">
        <v>0</v>
      </c>
      <c r="Q475" s="169">
        <f>ROUND(E475*P475,2)</f>
        <v>0</v>
      </c>
      <c r="R475" s="171" t="s">
        <v>471</v>
      </c>
      <c r="S475" s="171" t="s">
        <v>122</v>
      </c>
      <c r="T475" s="172" t="s">
        <v>122</v>
      </c>
      <c r="U475" s="157">
        <v>8.8000000000000007</v>
      </c>
      <c r="V475" s="157">
        <f>ROUND(E475*U475,2)</f>
        <v>8.8000000000000007</v>
      </c>
      <c r="W475" s="157"/>
      <c r="X475" s="157" t="s">
        <v>197</v>
      </c>
      <c r="Y475" s="157" t="s">
        <v>125</v>
      </c>
      <c r="Z475" s="147"/>
      <c r="AA475" s="147"/>
      <c r="AB475" s="147"/>
      <c r="AC475" s="147"/>
      <c r="AD475" s="147"/>
      <c r="AE475" s="147"/>
      <c r="AF475" s="147"/>
      <c r="AG475" s="147" t="s">
        <v>198</v>
      </c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</row>
    <row r="476" spans="1:60" outlineLevel="2" x14ac:dyDescent="0.2">
      <c r="A476" s="154"/>
      <c r="B476" s="155"/>
      <c r="C476" s="259" t="s">
        <v>583</v>
      </c>
      <c r="D476" s="260"/>
      <c r="E476" s="260"/>
      <c r="F476" s="260"/>
      <c r="G476" s="260"/>
      <c r="H476" s="157"/>
      <c r="I476" s="157"/>
      <c r="J476" s="157"/>
      <c r="K476" s="157"/>
      <c r="L476" s="157"/>
      <c r="M476" s="157"/>
      <c r="N476" s="156"/>
      <c r="O476" s="156"/>
      <c r="P476" s="156"/>
      <c r="Q476" s="156"/>
      <c r="R476" s="157"/>
      <c r="S476" s="157"/>
      <c r="T476" s="157"/>
      <c r="U476" s="157"/>
      <c r="V476" s="157"/>
      <c r="W476" s="157"/>
      <c r="X476" s="157"/>
      <c r="Y476" s="157"/>
      <c r="Z476" s="147"/>
      <c r="AA476" s="147"/>
      <c r="AB476" s="147"/>
      <c r="AC476" s="147"/>
      <c r="AD476" s="147"/>
      <c r="AE476" s="147"/>
      <c r="AF476" s="147"/>
      <c r="AG476" s="147" t="s">
        <v>200</v>
      </c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</row>
    <row r="477" spans="1:60" outlineLevel="2" x14ac:dyDescent="0.2">
      <c r="A477" s="154"/>
      <c r="B477" s="155"/>
      <c r="C477" s="246"/>
      <c r="D477" s="247"/>
      <c r="E477" s="247"/>
      <c r="F477" s="247"/>
      <c r="G477" s="247"/>
      <c r="H477" s="157"/>
      <c r="I477" s="157"/>
      <c r="J477" s="157"/>
      <c r="K477" s="157"/>
      <c r="L477" s="157"/>
      <c r="M477" s="157"/>
      <c r="N477" s="156"/>
      <c r="O477" s="156"/>
      <c r="P477" s="156"/>
      <c r="Q477" s="156"/>
      <c r="R477" s="157"/>
      <c r="S477" s="157"/>
      <c r="T477" s="157"/>
      <c r="U477" s="157"/>
      <c r="V477" s="157"/>
      <c r="W477" s="157"/>
      <c r="X477" s="157"/>
      <c r="Y477" s="157"/>
      <c r="Z477" s="147"/>
      <c r="AA477" s="147"/>
      <c r="AB477" s="147"/>
      <c r="AC477" s="147"/>
      <c r="AD477" s="147"/>
      <c r="AE477" s="147"/>
      <c r="AF477" s="147"/>
      <c r="AG477" s="147" t="s">
        <v>129</v>
      </c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</row>
    <row r="478" spans="1:60" ht="22.5" outlineLevel="1" x14ac:dyDescent="0.2">
      <c r="A478" s="166">
        <v>91</v>
      </c>
      <c r="B478" s="167" t="s">
        <v>589</v>
      </c>
      <c r="C478" s="175" t="s">
        <v>590</v>
      </c>
      <c r="D478" s="168" t="s">
        <v>591</v>
      </c>
      <c r="E478" s="169">
        <v>64</v>
      </c>
      <c r="F478" s="170"/>
      <c r="G478" s="171">
        <f>ROUND(E478*F478,2)</f>
        <v>0</v>
      </c>
      <c r="H478" s="170"/>
      <c r="I478" s="171">
        <f>ROUND(E478*H478,2)</f>
        <v>0</v>
      </c>
      <c r="J478" s="170"/>
      <c r="K478" s="171">
        <f>ROUND(E478*J478,2)</f>
        <v>0</v>
      </c>
      <c r="L478" s="171">
        <v>21</v>
      </c>
      <c r="M478" s="171">
        <f>G478*(1+L478/100)</f>
        <v>0</v>
      </c>
      <c r="N478" s="169">
        <v>2.0000000000000002E-5</v>
      </c>
      <c r="O478" s="169">
        <f>ROUND(E478*N478,2)</f>
        <v>0</v>
      </c>
      <c r="P478" s="169">
        <v>0</v>
      </c>
      <c r="Q478" s="169">
        <f>ROUND(E478*P478,2)</f>
        <v>0</v>
      </c>
      <c r="R478" s="171" t="s">
        <v>471</v>
      </c>
      <c r="S478" s="171" t="s">
        <v>122</v>
      </c>
      <c r="T478" s="172" t="s">
        <v>122</v>
      </c>
      <c r="U478" s="157">
        <v>0.31</v>
      </c>
      <c r="V478" s="157">
        <f>ROUND(E478*U478,2)</f>
        <v>19.84</v>
      </c>
      <c r="W478" s="157"/>
      <c r="X478" s="157" t="s">
        <v>197</v>
      </c>
      <c r="Y478" s="157" t="s">
        <v>125</v>
      </c>
      <c r="Z478" s="147"/>
      <c r="AA478" s="147"/>
      <c r="AB478" s="147"/>
      <c r="AC478" s="147"/>
      <c r="AD478" s="147"/>
      <c r="AE478" s="147"/>
      <c r="AF478" s="147"/>
      <c r="AG478" s="147" t="s">
        <v>198</v>
      </c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</row>
    <row r="479" spans="1:60" outlineLevel="2" x14ac:dyDescent="0.2">
      <c r="A479" s="154"/>
      <c r="B479" s="155"/>
      <c r="C479" s="259" t="s">
        <v>583</v>
      </c>
      <c r="D479" s="260"/>
      <c r="E479" s="260"/>
      <c r="F479" s="260"/>
      <c r="G479" s="260"/>
      <c r="H479" s="157"/>
      <c r="I479" s="157"/>
      <c r="J479" s="157"/>
      <c r="K479" s="157"/>
      <c r="L479" s="157"/>
      <c r="M479" s="157"/>
      <c r="N479" s="156"/>
      <c r="O479" s="156"/>
      <c r="P479" s="156"/>
      <c r="Q479" s="156"/>
      <c r="R479" s="157"/>
      <c r="S479" s="157"/>
      <c r="T479" s="157"/>
      <c r="U479" s="157"/>
      <c r="V479" s="157"/>
      <c r="W479" s="157"/>
      <c r="X479" s="157"/>
      <c r="Y479" s="157"/>
      <c r="Z479" s="147"/>
      <c r="AA479" s="147"/>
      <c r="AB479" s="147"/>
      <c r="AC479" s="147"/>
      <c r="AD479" s="147"/>
      <c r="AE479" s="147"/>
      <c r="AF479" s="147"/>
      <c r="AG479" s="147" t="s">
        <v>200</v>
      </c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</row>
    <row r="480" spans="1:60" outlineLevel="2" x14ac:dyDescent="0.2">
      <c r="A480" s="154"/>
      <c r="B480" s="155"/>
      <c r="C480" s="181" t="s">
        <v>592</v>
      </c>
      <c r="D480" s="179"/>
      <c r="E480" s="180">
        <v>64</v>
      </c>
      <c r="F480" s="157"/>
      <c r="G480" s="157"/>
      <c r="H480" s="157"/>
      <c r="I480" s="157"/>
      <c r="J480" s="157"/>
      <c r="K480" s="157"/>
      <c r="L480" s="157"/>
      <c r="M480" s="157"/>
      <c r="N480" s="156"/>
      <c r="O480" s="156"/>
      <c r="P480" s="156"/>
      <c r="Q480" s="156"/>
      <c r="R480" s="157"/>
      <c r="S480" s="157"/>
      <c r="T480" s="157"/>
      <c r="U480" s="157"/>
      <c r="V480" s="157"/>
      <c r="W480" s="157"/>
      <c r="X480" s="157"/>
      <c r="Y480" s="157"/>
      <c r="Z480" s="147"/>
      <c r="AA480" s="147"/>
      <c r="AB480" s="147"/>
      <c r="AC480" s="147"/>
      <c r="AD480" s="147"/>
      <c r="AE480" s="147"/>
      <c r="AF480" s="147"/>
      <c r="AG480" s="147" t="s">
        <v>213</v>
      </c>
      <c r="AH480" s="147">
        <v>0</v>
      </c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</row>
    <row r="481" spans="1:60" outlineLevel="2" x14ac:dyDescent="0.2">
      <c r="A481" s="154"/>
      <c r="B481" s="155"/>
      <c r="C481" s="246"/>
      <c r="D481" s="247"/>
      <c r="E481" s="247"/>
      <c r="F481" s="247"/>
      <c r="G481" s="247"/>
      <c r="H481" s="157"/>
      <c r="I481" s="157"/>
      <c r="J481" s="157"/>
      <c r="K481" s="157"/>
      <c r="L481" s="157"/>
      <c r="M481" s="157"/>
      <c r="N481" s="156"/>
      <c r="O481" s="156"/>
      <c r="P481" s="156"/>
      <c r="Q481" s="156"/>
      <c r="R481" s="157"/>
      <c r="S481" s="157"/>
      <c r="T481" s="157"/>
      <c r="U481" s="157"/>
      <c r="V481" s="157"/>
      <c r="W481" s="157"/>
      <c r="X481" s="157"/>
      <c r="Y481" s="157"/>
      <c r="Z481" s="147"/>
      <c r="AA481" s="147"/>
      <c r="AB481" s="147"/>
      <c r="AC481" s="147"/>
      <c r="AD481" s="147"/>
      <c r="AE481" s="147"/>
      <c r="AF481" s="147"/>
      <c r="AG481" s="147" t="s">
        <v>129</v>
      </c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</row>
    <row r="482" spans="1:60" outlineLevel="1" x14ac:dyDescent="0.2">
      <c r="A482" s="166">
        <v>92</v>
      </c>
      <c r="B482" s="167" t="s">
        <v>593</v>
      </c>
      <c r="C482" s="175" t="s">
        <v>594</v>
      </c>
      <c r="D482" s="168" t="s">
        <v>195</v>
      </c>
      <c r="E482" s="169">
        <v>327</v>
      </c>
      <c r="F482" s="170"/>
      <c r="G482" s="171">
        <f>ROUND(E482*F482,2)</f>
        <v>0</v>
      </c>
      <c r="H482" s="170"/>
      <c r="I482" s="171">
        <f>ROUND(E482*H482,2)</f>
        <v>0</v>
      </c>
      <c r="J482" s="170"/>
      <c r="K482" s="171">
        <f>ROUND(E482*J482,2)</f>
        <v>0</v>
      </c>
      <c r="L482" s="171">
        <v>21</v>
      </c>
      <c r="M482" s="171">
        <f>G482*(1+L482/100)</f>
        <v>0</v>
      </c>
      <c r="N482" s="169">
        <v>0</v>
      </c>
      <c r="O482" s="169">
        <f>ROUND(E482*N482,2)</f>
        <v>0</v>
      </c>
      <c r="P482" s="169">
        <v>0</v>
      </c>
      <c r="Q482" s="169">
        <f>ROUND(E482*P482,2)</f>
        <v>0</v>
      </c>
      <c r="R482" s="171" t="s">
        <v>471</v>
      </c>
      <c r="S482" s="171" t="s">
        <v>122</v>
      </c>
      <c r="T482" s="172" t="s">
        <v>122</v>
      </c>
      <c r="U482" s="157">
        <v>6.9000000000000006E-2</v>
      </c>
      <c r="V482" s="157">
        <f>ROUND(E482*U482,2)</f>
        <v>22.56</v>
      </c>
      <c r="W482" s="157"/>
      <c r="X482" s="157" t="s">
        <v>197</v>
      </c>
      <c r="Y482" s="157" t="s">
        <v>125</v>
      </c>
      <c r="Z482" s="147"/>
      <c r="AA482" s="147"/>
      <c r="AB482" s="147"/>
      <c r="AC482" s="147"/>
      <c r="AD482" s="147"/>
      <c r="AE482" s="147"/>
      <c r="AF482" s="147"/>
      <c r="AG482" s="147" t="s">
        <v>198</v>
      </c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</row>
    <row r="483" spans="1:60" outlineLevel="2" x14ac:dyDescent="0.2">
      <c r="A483" s="154"/>
      <c r="B483" s="155"/>
      <c r="C483" s="248"/>
      <c r="D483" s="249"/>
      <c r="E483" s="249"/>
      <c r="F483" s="249"/>
      <c r="G483" s="249"/>
      <c r="H483" s="157"/>
      <c r="I483" s="157"/>
      <c r="J483" s="157"/>
      <c r="K483" s="157"/>
      <c r="L483" s="157"/>
      <c r="M483" s="157"/>
      <c r="N483" s="156"/>
      <c r="O483" s="156"/>
      <c r="P483" s="156"/>
      <c r="Q483" s="156"/>
      <c r="R483" s="157"/>
      <c r="S483" s="157"/>
      <c r="T483" s="157"/>
      <c r="U483" s="157"/>
      <c r="V483" s="157"/>
      <c r="W483" s="157"/>
      <c r="X483" s="157"/>
      <c r="Y483" s="157"/>
      <c r="Z483" s="147"/>
      <c r="AA483" s="147"/>
      <c r="AB483" s="147"/>
      <c r="AC483" s="147"/>
      <c r="AD483" s="147"/>
      <c r="AE483" s="147"/>
      <c r="AF483" s="147"/>
      <c r="AG483" s="147" t="s">
        <v>129</v>
      </c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</row>
    <row r="484" spans="1:60" outlineLevel="1" x14ac:dyDescent="0.2">
      <c r="A484" s="166">
        <v>93</v>
      </c>
      <c r="B484" s="167" t="s">
        <v>595</v>
      </c>
      <c r="C484" s="175" t="s">
        <v>596</v>
      </c>
      <c r="D484" s="168" t="s">
        <v>195</v>
      </c>
      <c r="E484" s="169">
        <v>327</v>
      </c>
      <c r="F484" s="170"/>
      <c r="G484" s="171">
        <f>ROUND(E484*F484,2)</f>
        <v>0</v>
      </c>
      <c r="H484" s="170"/>
      <c r="I484" s="171">
        <f>ROUND(E484*H484,2)</f>
        <v>0</v>
      </c>
      <c r="J484" s="170"/>
      <c r="K484" s="171">
        <f>ROUND(E484*J484,2)</f>
        <v>0</v>
      </c>
      <c r="L484" s="171">
        <v>21</v>
      </c>
      <c r="M484" s="171">
        <f>G484*(1+L484/100)</f>
        <v>0</v>
      </c>
      <c r="N484" s="169">
        <v>0</v>
      </c>
      <c r="O484" s="169">
        <f>ROUND(E484*N484,2)</f>
        <v>0</v>
      </c>
      <c r="P484" s="169">
        <v>0</v>
      </c>
      <c r="Q484" s="169">
        <f>ROUND(E484*P484,2)</f>
        <v>0</v>
      </c>
      <c r="R484" s="171" t="s">
        <v>471</v>
      </c>
      <c r="S484" s="171" t="s">
        <v>122</v>
      </c>
      <c r="T484" s="172" t="s">
        <v>122</v>
      </c>
      <c r="U484" s="157">
        <v>3.9E-2</v>
      </c>
      <c r="V484" s="157">
        <f>ROUND(E484*U484,2)</f>
        <v>12.75</v>
      </c>
      <c r="W484" s="157"/>
      <c r="X484" s="157" t="s">
        <v>197</v>
      </c>
      <c r="Y484" s="157" t="s">
        <v>125</v>
      </c>
      <c r="Z484" s="147"/>
      <c r="AA484" s="147"/>
      <c r="AB484" s="147"/>
      <c r="AC484" s="147"/>
      <c r="AD484" s="147"/>
      <c r="AE484" s="147"/>
      <c r="AF484" s="147"/>
      <c r="AG484" s="147" t="s">
        <v>420</v>
      </c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</row>
    <row r="485" spans="1:60" outlineLevel="2" x14ac:dyDescent="0.2">
      <c r="A485" s="154"/>
      <c r="B485" s="155"/>
      <c r="C485" s="248"/>
      <c r="D485" s="249"/>
      <c r="E485" s="249"/>
      <c r="F485" s="249"/>
      <c r="G485" s="249"/>
      <c r="H485" s="157"/>
      <c r="I485" s="157"/>
      <c r="J485" s="157"/>
      <c r="K485" s="157"/>
      <c r="L485" s="157"/>
      <c r="M485" s="157"/>
      <c r="N485" s="156"/>
      <c r="O485" s="156"/>
      <c r="P485" s="156"/>
      <c r="Q485" s="156"/>
      <c r="R485" s="157"/>
      <c r="S485" s="157"/>
      <c r="T485" s="157"/>
      <c r="U485" s="157"/>
      <c r="V485" s="157"/>
      <c r="W485" s="157"/>
      <c r="X485" s="157"/>
      <c r="Y485" s="157"/>
      <c r="Z485" s="147"/>
      <c r="AA485" s="147"/>
      <c r="AB485" s="147"/>
      <c r="AC485" s="147"/>
      <c r="AD485" s="147"/>
      <c r="AE485" s="147"/>
      <c r="AF485" s="147"/>
      <c r="AG485" s="147" t="s">
        <v>129</v>
      </c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</row>
    <row r="486" spans="1:60" outlineLevel="1" x14ac:dyDescent="0.2">
      <c r="A486" s="166">
        <v>94</v>
      </c>
      <c r="B486" s="167" t="s">
        <v>597</v>
      </c>
      <c r="C486" s="175" t="s">
        <v>598</v>
      </c>
      <c r="D486" s="168" t="s">
        <v>281</v>
      </c>
      <c r="E486" s="169">
        <v>13</v>
      </c>
      <c r="F486" s="170"/>
      <c r="G486" s="171">
        <f>ROUND(E486*F486,2)</f>
        <v>0</v>
      </c>
      <c r="H486" s="170"/>
      <c r="I486" s="171">
        <f>ROUND(E486*H486,2)</f>
        <v>0</v>
      </c>
      <c r="J486" s="170"/>
      <c r="K486" s="171">
        <f>ROUND(E486*J486,2)</f>
        <v>0</v>
      </c>
      <c r="L486" s="171">
        <v>21</v>
      </c>
      <c r="M486" s="171">
        <f>G486*(1+L486/100)</f>
        <v>0</v>
      </c>
      <c r="N486" s="169">
        <v>0</v>
      </c>
      <c r="O486" s="169">
        <f>ROUND(E486*N486,2)</f>
        <v>0</v>
      </c>
      <c r="P486" s="169">
        <v>0</v>
      </c>
      <c r="Q486" s="169">
        <f>ROUND(E486*P486,2)</f>
        <v>0</v>
      </c>
      <c r="R486" s="171" t="s">
        <v>471</v>
      </c>
      <c r="S486" s="171" t="s">
        <v>122</v>
      </c>
      <c r="T486" s="172" t="s">
        <v>122</v>
      </c>
      <c r="U486" s="157">
        <v>0.79</v>
      </c>
      <c r="V486" s="157">
        <f>ROUND(E486*U486,2)</f>
        <v>10.27</v>
      </c>
      <c r="W486" s="157"/>
      <c r="X486" s="157" t="s">
        <v>197</v>
      </c>
      <c r="Y486" s="157" t="s">
        <v>125</v>
      </c>
      <c r="Z486" s="147"/>
      <c r="AA486" s="147"/>
      <c r="AB486" s="147"/>
      <c r="AC486" s="147"/>
      <c r="AD486" s="147"/>
      <c r="AE486" s="147"/>
      <c r="AF486" s="147"/>
      <c r="AG486" s="147" t="s">
        <v>420</v>
      </c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</row>
    <row r="487" spans="1:60" outlineLevel="2" x14ac:dyDescent="0.2">
      <c r="A487" s="154"/>
      <c r="B487" s="155"/>
      <c r="C487" s="259" t="s">
        <v>599</v>
      </c>
      <c r="D487" s="260"/>
      <c r="E487" s="260"/>
      <c r="F487" s="260"/>
      <c r="G487" s="260"/>
      <c r="H487" s="157"/>
      <c r="I487" s="157"/>
      <c r="J487" s="157"/>
      <c r="K487" s="157"/>
      <c r="L487" s="157"/>
      <c r="M487" s="157"/>
      <c r="N487" s="156"/>
      <c r="O487" s="156"/>
      <c r="P487" s="156"/>
      <c r="Q487" s="156"/>
      <c r="R487" s="157"/>
      <c r="S487" s="157"/>
      <c r="T487" s="157"/>
      <c r="U487" s="157"/>
      <c r="V487" s="157"/>
      <c r="W487" s="157"/>
      <c r="X487" s="157"/>
      <c r="Y487" s="157"/>
      <c r="Z487" s="147"/>
      <c r="AA487" s="147"/>
      <c r="AB487" s="147"/>
      <c r="AC487" s="147"/>
      <c r="AD487" s="147"/>
      <c r="AE487" s="147"/>
      <c r="AF487" s="147"/>
      <c r="AG487" s="147" t="s">
        <v>200</v>
      </c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</row>
    <row r="488" spans="1:60" outlineLevel="2" x14ac:dyDescent="0.2">
      <c r="A488" s="154"/>
      <c r="B488" s="155"/>
      <c r="C488" s="246"/>
      <c r="D488" s="247"/>
      <c r="E488" s="247"/>
      <c r="F488" s="247"/>
      <c r="G488" s="247"/>
      <c r="H488" s="157"/>
      <c r="I488" s="157"/>
      <c r="J488" s="157"/>
      <c r="K488" s="157"/>
      <c r="L488" s="157"/>
      <c r="M488" s="157"/>
      <c r="N488" s="156"/>
      <c r="O488" s="156"/>
      <c r="P488" s="156"/>
      <c r="Q488" s="156"/>
      <c r="R488" s="157"/>
      <c r="S488" s="157"/>
      <c r="T488" s="157"/>
      <c r="U488" s="157"/>
      <c r="V488" s="157"/>
      <c r="W488" s="157"/>
      <c r="X488" s="157"/>
      <c r="Y488" s="157"/>
      <c r="Z488" s="147"/>
      <c r="AA488" s="147"/>
      <c r="AB488" s="147"/>
      <c r="AC488" s="147"/>
      <c r="AD488" s="147"/>
      <c r="AE488" s="147"/>
      <c r="AF488" s="147"/>
      <c r="AG488" s="147" t="s">
        <v>129</v>
      </c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</row>
    <row r="489" spans="1:60" ht="22.5" outlineLevel="1" x14ac:dyDescent="0.2">
      <c r="A489" s="166">
        <v>95</v>
      </c>
      <c r="B489" s="167" t="s">
        <v>600</v>
      </c>
      <c r="C489" s="175" t="s">
        <v>601</v>
      </c>
      <c r="D489" s="168" t="s">
        <v>281</v>
      </c>
      <c r="E489" s="169">
        <v>9</v>
      </c>
      <c r="F489" s="170"/>
      <c r="G489" s="171">
        <f>ROUND(E489*F489,2)</f>
        <v>0</v>
      </c>
      <c r="H489" s="170"/>
      <c r="I489" s="171">
        <f>ROUND(E489*H489,2)</f>
        <v>0</v>
      </c>
      <c r="J489" s="170"/>
      <c r="K489" s="171">
        <f>ROUND(E489*J489,2)</f>
        <v>0</v>
      </c>
      <c r="L489" s="171">
        <v>21</v>
      </c>
      <c r="M489" s="171">
        <f>G489*(1+L489/100)</f>
        <v>0</v>
      </c>
      <c r="N489" s="169">
        <v>0</v>
      </c>
      <c r="O489" s="169">
        <f>ROUND(E489*N489,2)</f>
        <v>0</v>
      </c>
      <c r="P489" s="169">
        <v>0</v>
      </c>
      <c r="Q489" s="169">
        <f>ROUND(E489*P489,2)</f>
        <v>0</v>
      </c>
      <c r="R489" s="171" t="s">
        <v>471</v>
      </c>
      <c r="S489" s="171" t="s">
        <v>122</v>
      </c>
      <c r="T489" s="172" t="s">
        <v>122</v>
      </c>
      <c r="U489" s="157">
        <v>0.9</v>
      </c>
      <c r="V489" s="157">
        <f>ROUND(E489*U489,2)</f>
        <v>8.1</v>
      </c>
      <c r="W489" s="157"/>
      <c r="X489" s="157" t="s">
        <v>197</v>
      </c>
      <c r="Y489" s="157" t="s">
        <v>125</v>
      </c>
      <c r="Z489" s="147"/>
      <c r="AA489" s="147"/>
      <c r="AB489" s="147"/>
      <c r="AC489" s="147"/>
      <c r="AD489" s="147"/>
      <c r="AE489" s="147"/>
      <c r="AF489" s="147"/>
      <c r="AG489" s="147" t="s">
        <v>420</v>
      </c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</row>
    <row r="490" spans="1:60" outlineLevel="2" x14ac:dyDescent="0.2">
      <c r="A490" s="154"/>
      <c r="B490" s="155"/>
      <c r="C490" s="259" t="s">
        <v>599</v>
      </c>
      <c r="D490" s="260"/>
      <c r="E490" s="260"/>
      <c r="F490" s="260"/>
      <c r="G490" s="260"/>
      <c r="H490" s="157"/>
      <c r="I490" s="157"/>
      <c r="J490" s="157"/>
      <c r="K490" s="157"/>
      <c r="L490" s="157"/>
      <c r="M490" s="157"/>
      <c r="N490" s="156"/>
      <c r="O490" s="156"/>
      <c r="P490" s="156"/>
      <c r="Q490" s="156"/>
      <c r="R490" s="157"/>
      <c r="S490" s="157"/>
      <c r="T490" s="157"/>
      <c r="U490" s="157"/>
      <c r="V490" s="157"/>
      <c r="W490" s="157"/>
      <c r="X490" s="157"/>
      <c r="Y490" s="157"/>
      <c r="Z490" s="147"/>
      <c r="AA490" s="147"/>
      <c r="AB490" s="147"/>
      <c r="AC490" s="147"/>
      <c r="AD490" s="147"/>
      <c r="AE490" s="147"/>
      <c r="AF490" s="147"/>
      <c r="AG490" s="147" t="s">
        <v>200</v>
      </c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</row>
    <row r="491" spans="1:60" outlineLevel="2" x14ac:dyDescent="0.2">
      <c r="A491" s="154"/>
      <c r="B491" s="155"/>
      <c r="C491" s="181" t="s">
        <v>602</v>
      </c>
      <c r="D491" s="179"/>
      <c r="E491" s="180">
        <v>9</v>
      </c>
      <c r="F491" s="157"/>
      <c r="G491" s="157"/>
      <c r="H491" s="157"/>
      <c r="I491" s="157"/>
      <c r="J491" s="157"/>
      <c r="K491" s="157"/>
      <c r="L491" s="157"/>
      <c r="M491" s="157"/>
      <c r="N491" s="156"/>
      <c r="O491" s="156"/>
      <c r="P491" s="156"/>
      <c r="Q491" s="156"/>
      <c r="R491" s="157"/>
      <c r="S491" s="157"/>
      <c r="T491" s="157"/>
      <c r="U491" s="157"/>
      <c r="V491" s="157"/>
      <c r="W491" s="157"/>
      <c r="X491" s="157"/>
      <c r="Y491" s="157"/>
      <c r="Z491" s="147"/>
      <c r="AA491" s="147"/>
      <c r="AB491" s="147"/>
      <c r="AC491" s="147"/>
      <c r="AD491" s="147"/>
      <c r="AE491" s="147"/>
      <c r="AF491" s="147"/>
      <c r="AG491" s="147" t="s">
        <v>213</v>
      </c>
      <c r="AH491" s="147">
        <v>0</v>
      </c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</row>
    <row r="492" spans="1:60" outlineLevel="2" x14ac:dyDescent="0.2">
      <c r="A492" s="154"/>
      <c r="B492" s="155"/>
      <c r="C492" s="246"/>
      <c r="D492" s="247"/>
      <c r="E492" s="247"/>
      <c r="F492" s="247"/>
      <c r="G492" s="247"/>
      <c r="H492" s="157"/>
      <c r="I492" s="157"/>
      <c r="J492" s="157"/>
      <c r="K492" s="157"/>
      <c r="L492" s="157"/>
      <c r="M492" s="157"/>
      <c r="N492" s="156"/>
      <c r="O492" s="156"/>
      <c r="P492" s="156"/>
      <c r="Q492" s="156"/>
      <c r="R492" s="157"/>
      <c r="S492" s="157"/>
      <c r="T492" s="157"/>
      <c r="U492" s="157"/>
      <c r="V492" s="157"/>
      <c r="W492" s="157"/>
      <c r="X492" s="157"/>
      <c r="Y492" s="157"/>
      <c r="Z492" s="147"/>
      <c r="AA492" s="147"/>
      <c r="AB492" s="147"/>
      <c r="AC492" s="147"/>
      <c r="AD492" s="147"/>
      <c r="AE492" s="147"/>
      <c r="AF492" s="147"/>
      <c r="AG492" s="147" t="s">
        <v>129</v>
      </c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</row>
    <row r="493" spans="1:60" ht="22.5" outlineLevel="1" x14ac:dyDescent="0.2">
      <c r="A493" s="166">
        <v>96</v>
      </c>
      <c r="B493" s="167" t="s">
        <v>603</v>
      </c>
      <c r="C493" s="175" t="s">
        <v>604</v>
      </c>
      <c r="D493" s="168" t="s">
        <v>281</v>
      </c>
      <c r="E493" s="169">
        <v>8</v>
      </c>
      <c r="F493" s="170"/>
      <c r="G493" s="171">
        <f>ROUND(E493*F493,2)</f>
        <v>0</v>
      </c>
      <c r="H493" s="170"/>
      <c r="I493" s="171">
        <f>ROUND(E493*H493,2)</f>
        <v>0</v>
      </c>
      <c r="J493" s="170"/>
      <c r="K493" s="171">
        <f>ROUND(E493*J493,2)</f>
        <v>0</v>
      </c>
      <c r="L493" s="171">
        <v>21</v>
      </c>
      <c r="M493" s="171">
        <f>G493*(1+L493/100)</f>
        <v>0</v>
      </c>
      <c r="N493" s="169">
        <v>0</v>
      </c>
      <c r="O493" s="169">
        <f>ROUND(E493*N493,2)</f>
        <v>0</v>
      </c>
      <c r="P493" s="169">
        <v>0</v>
      </c>
      <c r="Q493" s="169">
        <f>ROUND(E493*P493,2)</f>
        <v>0</v>
      </c>
      <c r="R493" s="171" t="s">
        <v>471</v>
      </c>
      <c r="S493" s="171" t="s">
        <v>122</v>
      </c>
      <c r="T493" s="172" t="s">
        <v>122</v>
      </c>
      <c r="U493" s="157">
        <v>2.2519999999999998</v>
      </c>
      <c r="V493" s="157">
        <f>ROUND(E493*U493,2)</f>
        <v>18.02</v>
      </c>
      <c r="W493" s="157"/>
      <c r="X493" s="157" t="s">
        <v>197</v>
      </c>
      <c r="Y493" s="157" t="s">
        <v>125</v>
      </c>
      <c r="Z493" s="147"/>
      <c r="AA493" s="147"/>
      <c r="AB493" s="147"/>
      <c r="AC493" s="147"/>
      <c r="AD493" s="147"/>
      <c r="AE493" s="147"/>
      <c r="AF493" s="147"/>
      <c r="AG493" s="147" t="s">
        <v>420</v>
      </c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</row>
    <row r="494" spans="1:60" outlineLevel="2" x14ac:dyDescent="0.2">
      <c r="A494" s="154"/>
      <c r="B494" s="155"/>
      <c r="C494" s="259" t="s">
        <v>599</v>
      </c>
      <c r="D494" s="260"/>
      <c r="E494" s="260"/>
      <c r="F494" s="260"/>
      <c r="G494" s="260"/>
      <c r="H494" s="157"/>
      <c r="I494" s="157"/>
      <c r="J494" s="157"/>
      <c r="K494" s="157"/>
      <c r="L494" s="157"/>
      <c r="M494" s="157"/>
      <c r="N494" s="156"/>
      <c r="O494" s="156"/>
      <c r="P494" s="156"/>
      <c r="Q494" s="156"/>
      <c r="R494" s="157"/>
      <c r="S494" s="157"/>
      <c r="T494" s="157"/>
      <c r="U494" s="157"/>
      <c r="V494" s="157"/>
      <c r="W494" s="157"/>
      <c r="X494" s="157"/>
      <c r="Y494" s="157"/>
      <c r="Z494" s="147"/>
      <c r="AA494" s="147"/>
      <c r="AB494" s="147"/>
      <c r="AC494" s="147"/>
      <c r="AD494" s="147"/>
      <c r="AE494" s="147"/>
      <c r="AF494" s="147"/>
      <c r="AG494" s="147" t="s">
        <v>200</v>
      </c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</row>
    <row r="495" spans="1:60" outlineLevel="2" x14ac:dyDescent="0.2">
      <c r="A495" s="154"/>
      <c r="B495" s="155"/>
      <c r="C495" s="246"/>
      <c r="D495" s="247"/>
      <c r="E495" s="247"/>
      <c r="F495" s="247"/>
      <c r="G495" s="247"/>
      <c r="H495" s="157"/>
      <c r="I495" s="157"/>
      <c r="J495" s="157"/>
      <c r="K495" s="157"/>
      <c r="L495" s="157"/>
      <c r="M495" s="157"/>
      <c r="N495" s="156"/>
      <c r="O495" s="156"/>
      <c r="P495" s="156"/>
      <c r="Q495" s="156"/>
      <c r="R495" s="157"/>
      <c r="S495" s="157"/>
      <c r="T495" s="157"/>
      <c r="U495" s="157"/>
      <c r="V495" s="157"/>
      <c r="W495" s="157"/>
      <c r="X495" s="157"/>
      <c r="Y495" s="157"/>
      <c r="Z495" s="147"/>
      <c r="AA495" s="147"/>
      <c r="AB495" s="147"/>
      <c r="AC495" s="147"/>
      <c r="AD495" s="147"/>
      <c r="AE495" s="147"/>
      <c r="AF495" s="147"/>
      <c r="AG495" s="147" t="s">
        <v>129</v>
      </c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</row>
    <row r="496" spans="1:60" ht="22.5" outlineLevel="1" x14ac:dyDescent="0.2">
      <c r="A496" s="166">
        <v>97</v>
      </c>
      <c r="B496" s="167" t="s">
        <v>605</v>
      </c>
      <c r="C496" s="175" t="s">
        <v>606</v>
      </c>
      <c r="D496" s="168" t="s">
        <v>281</v>
      </c>
      <c r="E496" s="169">
        <v>1</v>
      </c>
      <c r="F496" s="170"/>
      <c r="G496" s="171">
        <f>ROUND(E496*F496,2)</f>
        <v>0</v>
      </c>
      <c r="H496" s="170"/>
      <c r="I496" s="171">
        <f>ROUND(E496*H496,2)</f>
        <v>0</v>
      </c>
      <c r="J496" s="170"/>
      <c r="K496" s="171">
        <f>ROUND(E496*J496,2)</f>
        <v>0</v>
      </c>
      <c r="L496" s="171">
        <v>21</v>
      </c>
      <c r="M496" s="171">
        <f>G496*(1+L496/100)</f>
        <v>0</v>
      </c>
      <c r="N496" s="169">
        <v>0</v>
      </c>
      <c r="O496" s="169">
        <f>ROUND(E496*N496,2)</f>
        <v>0</v>
      </c>
      <c r="P496" s="169">
        <v>0</v>
      </c>
      <c r="Q496" s="169">
        <f>ROUND(E496*P496,2)</f>
        <v>0</v>
      </c>
      <c r="R496" s="171" t="s">
        <v>471</v>
      </c>
      <c r="S496" s="171" t="s">
        <v>122</v>
      </c>
      <c r="T496" s="172" t="s">
        <v>122</v>
      </c>
      <c r="U496" s="157">
        <v>4.2519999999999998</v>
      </c>
      <c r="V496" s="157">
        <f>ROUND(E496*U496,2)</f>
        <v>4.25</v>
      </c>
      <c r="W496" s="157"/>
      <c r="X496" s="157" t="s">
        <v>197</v>
      </c>
      <c r="Y496" s="157" t="s">
        <v>125</v>
      </c>
      <c r="Z496" s="147"/>
      <c r="AA496" s="147"/>
      <c r="AB496" s="147"/>
      <c r="AC496" s="147"/>
      <c r="AD496" s="147"/>
      <c r="AE496" s="147"/>
      <c r="AF496" s="147"/>
      <c r="AG496" s="147" t="s">
        <v>198</v>
      </c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</row>
    <row r="497" spans="1:60" outlineLevel="2" x14ac:dyDescent="0.2">
      <c r="A497" s="154"/>
      <c r="B497" s="155"/>
      <c r="C497" s="259" t="s">
        <v>599</v>
      </c>
      <c r="D497" s="260"/>
      <c r="E497" s="260"/>
      <c r="F497" s="260"/>
      <c r="G497" s="260"/>
      <c r="H497" s="157"/>
      <c r="I497" s="157"/>
      <c r="J497" s="157"/>
      <c r="K497" s="157"/>
      <c r="L497" s="157"/>
      <c r="M497" s="157"/>
      <c r="N497" s="156"/>
      <c r="O497" s="156"/>
      <c r="P497" s="156"/>
      <c r="Q497" s="156"/>
      <c r="R497" s="157"/>
      <c r="S497" s="157"/>
      <c r="T497" s="157"/>
      <c r="U497" s="157"/>
      <c r="V497" s="157"/>
      <c r="W497" s="157"/>
      <c r="X497" s="157"/>
      <c r="Y497" s="157"/>
      <c r="Z497" s="147"/>
      <c r="AA497" s="147"/>
      <c r="AB497" s="147"/>
      <c r="AC497" s="147"/>
      <c r="AD497" s="147"/>
      <c r="AE497" s="147"/>
      <c r="AF497" s="147"/>
      <c r="AG497" s="147" t="s">
        <v>200</v>
      </c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</row>
    <row r="498" spans="1:60" outlineLevel="2" x14ac:dyDescent="0.2">
      <c r="A498" s="154"/>
      <c r="B498" s="155"/>
      <c r="C498" s="246"/>
      <c r="D498" s="247"/>
      <c r="E498" s="247"/>
      <c r="F498" s="247"/>
      <c r="G498" s="247"/>
      <c r="H498" s="157"/>
      <c r="I498" s="157"/>
      <c r="J498" s="157"/>
      <c r="K498" s="157"/>
      <c r="L498" s="157"/>
      <c r="M498" s="157"/>
      <c r="N498" s="156"/>
      <c r="O498" s="156"/>
      <c r="P498" s="156"/>
      <c r="Q498" s="156"/>
      <c r="R498" s="157"/>
      <c r="S498" s="157"/>
      <c r="T498" s="157"/>
      <c r="U498" s="157"/>
      <c r="V498" s="157"/>
      <c r="W498" s="157"/>
      <c r="X498" s="157"/>
      <c r="Y498" s="157"/>
      <c r="Z498" s="147"/>
      <c r="AA498" s="147"/>
      <c r="AB498" s="147"/>
      <c r="AC498" s="147"/>
      <c r="AD498" s="147"/>
      <c r="AE498" s="147"/>
      <c r="AF498" s="147"/>
      <c r="AG498" s="147" t="s">
        <v>129</v>
      </c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</row>
    <row r="499" spans="1:60" outlineLevel="1" x14ac:dyDescent="0.2">
      <c r="A499" s="166">
        <v>98</v>
      </c>
      <c r="B499" s="167" t="s">
        <v>607</v>
      </c>
      <c r="C499" s="175" t="s">
        <v>608</v>
      </c>
      <c r="D499" s="168" t="s">
        <v>281</v>
      </c>
      <c r="E499" s="169">
        <v>9</v>
      </c>
      <c r="F499" s="170"/>
      <c r="G499" s="171">
        <f>ROUND(E499*F499,2)</f>
        <v>0</v>
      </c>
      <c r="H499" s="170"/>
      <c r="I499" s="171">
        <f>ROUND(E499*H499,2)</f>
        <v>0</v>
      </c>
      <c r="J499" s="170"/>
      <c r="K499" s="171">
        <f>ROUND(E499*J499,2)</f>
        <v>0</v>
      </c>
      <c r="L499" s="171">
        <v>21</v>
      </c>
      <c r="M499" s="171">
        <f>G499*(1+L499/100)</f>
        <v>0</v>
      </c>
      <c r="N499" s="169">
        <v>7.0200000000000002E-3</v>
      </c>
      <c r="O499" s="169">
        <f>ROUND(E499*N499,2)</f>
        <v>0.06</v>
      </c>
      <c r="P499" s="169">
        <v>0</v>
      </c>
      <c r="Q499" s="169">
        <f>ROUND(E499*P499,2)</f>
        <v>0</v>
      </c>
      <c r="R499" s="171" t="s">
        <v>471</v>
      </c>
      <c r="S499" s="171" t="s">
        <v>122</v>
      </c>
      <c r="T499" s="172" t="s">
        <v>122</v>
      </c>
      <c r="U499" s="157">
        <v>1.3140000000000001</v>
      </c>
      <c r="V499" s="157">
        <f>ROUND(E499*U499,2)</f>
        <v>11.83</v>
      </c>
      <c r="W499" s="157"/>
      <c r="X499" s="157" t="s">
        <v>197</v>
      </c>
      <c r="Y499" s="157" t="s">
        <v>125</v>
      </c>
      <c r="Z499" s="147"/>
      <c r="AA499" s="147"/>
      <c r="AB499" s="147"/>
      <c r="AC499" s="147"/>
      <c r="AD499" s="147"/>
      <c r="AE499" s="147"/>
      <c r="AF499" s="147"/>
      <c r="AG499" s="147" t="s">
        <v>420</v>
      </c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</row>
    <row r="500" spans="1:60" outlineLevel="2" x14ac:dyDescent="0.2">
      <c r="A500" s="154"/>
      <c r="B500" s="155"/>
      <c r="C500" s="248"/>
      <c r="D500" s="249"/>
      <c r="E500" s="249"/>
      <c r="F500" s="249"/>
      <c r="G500" s="249"/>
      <c r="H500" s="157"/>
      <c r="I500" s="157"/>
      <c r="J500" s="157"/>
      <c r="K500" s="157"/>
      <c r="L500" s="157"/>
      <c r="M500" s="157"/>
      <c r="N500" s="156"/>
      <c r="O500" s="156"/>
      <c r="P500" s="156"/>
      <c r="Q500" s="156"/>
      <c r="R500" s="157"/>
      <c r="S500" s="157"/>
      <c r="T500" s="157"/>
      <c r="U500" s="157"/>
      <c r="V500" s="157"/>
      <c r="W500" s="157"/>
      <c r="X500" s="157"/>
      <c r="Y500" s="157"/>
      <c r="Z500" s="147"/>
      <c r="AA500" s="147"/>
      <c r="AB500" s="147"/>
      <c r="AC500" s="147"/>
      <c r="AD500" s="147"/>
      <c r="AE500" s="147"/>
      <c r="AF500" s="147"/>
      <c r="AG500" s="147" t="s">
        <v>129</v>
      </c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</row>
    <row r="501" spans="1:60" outlineLevel="1" x14ac:dyDescent="0.2">
      <c r="A501" s="166">
        <v>99</v>
      </c>
      <c r="B501" s="167" t="s">
        <v>609</v>
      </c>
      <c r="C501" s="175" t="s">
        <v>610</v>
      </c>
      <c r="D501" s="168" t="s">
        <v>281</v>
      </c>
      <c r="E501" s="169">
        <v>1</v>
      </c>
      <c r="F501" s="170"/>
      <c r="G501" s="171">
        <f>ROUND(E501*F501,2)</f>
        <v>0</v>
      </c>
      <c r="H501" s="170"/>
      <c r="I501" s="171">
        <f>ROUND(E501*H501,2)</f>
        <v>0</v>
      </c>
      <c r="J501" s="170"/>
      <c r="K501" s="171">
        <f>ROUND(E501*J501,2)</f>
        <v>0</v>
      </c>
      <c r="L501" s="171">
        <v>21</v>
      </c>
      <c r="M501" s="171">
        <f>G501*(1+L501/100)</f>
        <v>0</v>
      </c>
      <c r="N501" s="169">
        <v>6.3829999999999998E-2</v>
      </c>
      <c r="O501" s="169">
        <f>ROUND(E501*N501,2)</f>
        <v>0.06</v>
      </c>
      <c r="P501" s="169">
        <v>0</v>
      </c>
      <c r="Q501" s="169">
        <f>ROUND(E501*P501,2)</f>
        <v>0</v>
      </c>
      <c r="R501" s="171" t="s">
        <v>471</v>
      </c>
      <c r="S501" s="171" t="s">
        <v>122</v>
      </c>
      <c r="T501" s="172" t="s">
        <v>122</v>
      </c>
      <c r="U501" s="157">
        <v>0.77200000000000002</v>
      </c>
      <c r="V501" s="157">
        <f>ROUND(E501*U501,2)</f>
        <v>0.77</v>
      </c>
      <c r="W501" s="157"/>
      <c r="X501" s="157" t="s">
        <v>197</v>
      </c>
      <c r="Y501" s="157" t="s">
        <v>125</v>
      </c>
      <c r="Z501" s="147"/>
      <c r="AA501" s="147"/>
      <c r="AB501" s="147"/>
      <c r="AC501" s="147"/>
      <c r="AD501" s="147"/>
      <c r="AE501" s="147"/>
      <c r="AF501" s="147"/>
      <c r="AG501" s="147" t="s">
        <v>198</v>
      </c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</row>
    <row r="502" spans="1:60" outlineLevel="2" x14ac:dyDescent="0.2">
      <c r="A502" s="154"/>
      <c r="B502" s="155"/>
      <c r="C502" s="259" t="s">
        <v>611</v>
      </c>
      <c r="D502" s="260"/>
      <c r="E502" s="260"/>
      <c r="F502" s="260"/>
      <c r="G502" s="260"/>
      <c r="H502" s="157"/>
      <c r="I502" s="157"/>
      <c r="J502" s="157"/>
      <c r="K502" s="157"/>
      <c r="L502" s="157"/>
      <c r="M502" s="157"/>
      <c r="N502" s="156"/>
      <c r="O502" s="156"/>
      <c r="P502" s="156"/>
      <c r="Q502" s="156"/>
      <c r="R502" s="157"/>
      <c r="S502" s="157"/>
      <c r="T502" s="157"/>
      <c r="U502" s="157"/>
      <c r="V502" s="157"/>
      <c r="W502" s="157"/>
      <c r="X502" s="157"/>
      <c r="Y502" s="157"/>
      <c r="Z502" s="147"/>
      <c r="AA502" s="147"/>
      <c r="AB502" s="147"/>
      <c r="AC502" s="147"/>
      <c r="AD502" s="147"/>
      <c r="AE502" s="147"/>
      <c r="AF502" s="147"/>
      <c r="AG502" s="147" t="s">
        <v>200</v>
      </c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</row>
    <row r="503" spans="1:60" outlineLevel="2" x14ac:dyDescent="0.2">
      <c r="A503" s="154"/>
      <c r="B503" s="155"/>
      <c r="C503" s="246"/>
      <c r="D503" s="247"/>
      <c r="E503" s="247"/>
      <c r="F503" s="247"/>
      <c r="G503" s="247"/>
      <c r="H503" s="157"/>
      <c r="I503" s="157"/>
      <c r="J503" s="157"/>
      <c r="K503" s="157"/>
      <c r="L503" s="157"/>
      <c r="M503" s="157"/>
      <c r="N503" s="156"/>
      <c r="O503" s="156"/>
      <c r="P503" s="156"/>
      <c r="Q503" s="156"/>
      <c r="R503" s="157"/>
      <c r="S503" s="157"/>
      <c r="T503" s="157"/>
      <c r="U503" s="157"/>
      <c r="V503" s="157"/>
      <c r="W503" s="157"/>
      <c r="X503" s="157"/>
      <c r="Y503" s="157"/>
      <c r="Z503" s="147"/>
      <c r="AA503" s="147"/>
      <c r="AB503" s="147"/>
      <c r="AC503" s="147"/>
      <c r="AD503" s="147"/>
      <c r="AE503" s="147"/>
      <c r="AF503" s="147"/>
      <c r="AG503" s="147" t="s">
        <v>129</v>
      </c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</row>
    <row r="504" spans="1:60" outlineLevel="1" x14ac:dyDescent="0.2">
      <c r="A504" s="166">
        <v>100</v>
      </c>
      <c r="B504" s="167" t="s">
        <v>612</v>
      </c>
      <c r="C504" s="175" t="s">
        <v>613</v>
      </c>
      <c r="D504" s="168" t="s">
        <v>195</v>
      </c>
      <c r="E504" s="169">
        <v>14</v>
      </c>
      <c r="F504" s="170"/>
      <c r="G504" s="171">
        <f>ROUND(E504*F504,2)</f>
        <v>0</v>
      </c>
      <c r="H504" s="170"/>
      <c r="I504" s="171">
        <f>ROUND(E504*H504,2)</f>
        <v>0</v>
      </c>
      <c r="J504" s="170"/>
      <c r="K504" s="171">
        <f>ROUND(E504*J504,2)</f>
        <v>0</v>
      </c>
      <c r="L504" s="171">
        <v>21</v>
      </c>
      <c r="M504" s="171">
        <f>G504*(1+L504/100)</f>
        <v>0</v>
      </c>
      <c r="N504" s="169">
        <v>0</v>
      </c>
      <c r="O504" s="169">
        <f>ROUND(E504*N504,2)</f>
        <v>0</v>
      </c>
      <c r="P504" s="169">
        <v>0</v>
      </c>
      <c r="Q504" s="169">
        <f>ROUND(E504*P504,2)</f>
        <v>0</v>
      </c>
      <c r="R504" s="171" t="s">
        <v>471</v>
      </c>
      <c r="S504" s="171" t="s">
        <v>122</v>
      </c>
      <c r="T504" s="172" t="s">
        <v>122</v>
      </c>
      <c r="U504" s="157">
        <v>2.5999999999999999E-2</v>
      </c>
      <c r="V504" s="157">
        <f>ROUND(E504*U504,2)</f>
        <v>0.36</v>
      </c>
      <c r="W504" s="157"/>
      <c r="X504" s="157" t="s">
        <v>197</v>
      </c>
      <c r="Y504" s="157" t="s">
        <v>125</v>
      </c>
      <c r="Z504" s="147"/>
      <c r="AA504" s="147"/>
      <c r="AB504" s="147"/>
      <c r="AC504" s="147"/>
      <c r="AD504" s="147"/>
      <c r="AE504" s="147"/>
      <c r="AF504" s="147"/>
      <c r="AG504" s="147" t="s">
        <v>198</v>
      </c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</row>
    <row r="505" spans="1:60" outlineLevel="2" x14ac:dyDescent="0.2">
      <c r="A505" s="154"/>
      <c r="B505" s="155"/>
      <c r="C505" s="248"/>
      <c r="D505" s="249"/>
      <c r="E505" s="249"/>
      <c r="F505" s="249"/>
      <c r="G505" s="249"/>
      <c r="H505" s="157"/>
      <c r="I505" s="157"/>
      <c r="J505" s="157"/>
      <c r="K505" s="157"/>
      <c r="L505" s="157"/>
      <c r="M505" s="157"/>
      <c r="N505" s="156"/>
      <c r="O505" s="156"/>
      <c r="P505" s="156"/>
      <c r="Q505" s="156"/>
      <c r="R505" s="157"/>
      <c r="S505" s="157"/>
      <c r="T505" s="157"/>
      <c r="U505" s="157"/>
      <c r="V505" s="157"/>
      <c r="W505" s="157"/>
      <c r="X505" s="157"/>
      <c r="Y505" s="157"/>
      <c r="Z505" s="147"/>
      <c r="AA505" s="147"/>
      <c r="AB505" s="147"/>
      <c r="AC505" s="147"/>
      <c r="AD505" s="147"/>
      <c r="AE505" s="147"/>
      <c r="AF505" s="147"/>
      <c r="AG505" s="147" t="s">
        <v>129</v>
      </c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</row>
    <row r="506" spans="1:60" outlineLevel="1" x14ac:dyDescent="0.2">
      <c r="A506" s="166">
        <v>101</v>
      </c>
      <c r="B506" s="167" t="s">
        <v>614</v>
      </c>
      <c r="C506" s="175" t="s">
        <v>615</v>
      </c>
      <c r="D506" s="168" t="s">
        <v>281</v>
      </c>
      <c r="E506" s="169">
        <v>2</v>
      </c>
      <c r="F506" s="170"/>
      <c r="G506" s="171">
        <f>ROUND(E506*F506,2)</f>
        <v>0</v>
      </c>
      <c r="H506" s="170"/>
      <c r="I506" s="171">
        <f>ROUND(E506*H506,2)</f>
        <v>0</v>
      </c>
      <c r="J506" s="170"/>
      <c r="K506" s="171">
        <f>ROUND(E506*J506,2)</f>
        <v>0</v>
      </c>
      <c r="L506" s="171">
        <v>21</v>
      </c>
      <c r="M506" s="171">
        <f>G506*(1+L506/100)</f>
        <v>0</v>
      </c>
      <c r="N506" s="169">
        <v>5.0000000000000002E-5</v>
      </c>
      <c r="O506" s="169">
        <f>ROUND(E506*N506,2)</f>
        <v>0</v>
      </c>
      <c r="P506" s="169">
        <v>0</v>
      </c>
      <c r="Q506" s="169">
        <f>ROUND(E506*P506,2)</f>
        <v>0</v>
      </c>
      <c r="R506" s="171"/>
      <c r="S506" s="171" t="s">
        <v>169</v>
      </c>
      <c r="T506" s="172" t="s">
        <v>123</v>
      </c>
      <c r="U506" s="157">
        <v>0.41</v>
      </c>
      <c r="V506" s="157">
        <f>ROUND(E506*U506,2)</f>
        <v>0.82</v>
      </c>
      <c r="W506" s="157"/>
      <c r="X506" s="157" t="s">
        <v>197</v>
      </c>
      <c r="Y506" s="157" t="s">
        <v>125</v>
      </c>
      <c r="Z506" s="147"/>
      <c r="AA506" s="147"/>
      <c r="AB506" s="147"/>
      <c r="AC506" s="147"/>
      <c r="AD506" s="147"/>
      <c r="AE506" s="147"/>
      <c r="AF506" s="147"/>
      <c r="AG506" s="147" t="s">
        <v>198</v>
      </c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</row>
    <row r="507" spans="1:60" outlineLevel="2" x14ac:dyDescent="0.2">
      <c r="A507" s="154"/>
      <c r="B507" s="155"/>
      <c r="C507" s="248"/>
      <c r="D507" s="249"/>
      <c r="E507" s="249"/>
      <c r="F507" s="249"/>
      <c r="G507" s="249"/>
      <c r="H507" s="157"/>
      <c r="I507" s="157"/>
      <c r="J507" s="157"/>
      <c r="K507" s="157"/>
      <c r="L507" s="157"/>
      <c r="M507" s="157"/>
      <c r="N507" s="156"/>
      <c r="O507" s="156"/>
      <c r="P507" s="156"/>
      <c r="Q507" s="156"/>
      <c r="R507" s="157"/>
      <c r="S507" s="157"/>
      <c r="T507" s="157"/>
      <c r="U507" s="157"/>
      <c r="V507" s="157"/>
      <c r="W507" s="157"/>
      <c r="X507" s="157"/>
      <c r="Y507" s="157"/>
      <c r="Z507" s="147"/>
      <c r="AA507" s="147"/>
      <c r="AB507" s="147"/>
      <c r="AC507" s="147"/>
      <c r="AD507" s="147"/>
      <c r="AE507" s="147"/>
      <c r="AF507" s="147"/>
      <c r="AG507" s="147" t="s">
        <v>129</v>
      </c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</row>
    <row r="508" spans="1:60" ht="22.5" outlineLevel="1" x14ac:dyDescent="0.2">
      <c r="A508" s="166">
        <v>102</v>
      </c>
      <c r="B508" s="167" t="s">
        <v>616</v>
      </c>
      <c r="C508" s="175" t="s">
        <v>617</v>
      </c>
      <c r="D508" s="168" t="s">
        <v>618</v>
      </c>
      <c r="E508" s="169">
        <v>1</v>
      </c>
      <c r="F508" s="170"/>
      <c r="G508" s="171">
        <f>ROUND(E508*F508,2)</f>
        <v>0</v>
      </c>
      <c r="H508" s="170"/>
      <c r="I508" s="171">
        <f>ROUND(E508*H508,2)</f>
        <v>0</v>
      </c>
      <c r="J508" s="170"/>
      <c r="K508" s="171">
        <f>ROUND(E508*J508,2)</f>
        <v>0</v>
      </c>
      <c r="L508" s="171">
        <v>21</v>
      </c>
      <c r="M508" s="171">
        <f>G508*(1+L508/100)</f>
        <v>0</v>
      </c>
      <c r="N508" s="169">
        <v>5.0000000000000002E-5</v>
      </c>
      <c r="O508" s="169">
        <f>ROUND(E508*N508,2)</f>
        <v>0</v>
      </c>
      <c r="P508" s="169">
        <v>0</v>
      </c>
      <c r="Q508" s="169">
        <f>ROUND(E508*P508,2)</f>
        <v>0</v>
      </c>
      <c r="R508" s="171"/>
      <c r="S508" s="171" t="s">
        <v>169</v>
      </c>
      <c r="T508" s="172" t="s">
        <v>123</v>
      </c>
      <c r="U508" s="157">
        <v>0.41</v>
      </c>
      <c r="V508" s="157">
        <f>ROUND(E508*U508,2)</f>
        <v>0.41</v>
      </c>
      <c r="W508" s="157"/>
      <c r="X508" s="157" t="s">
        <v>197</v>
      </c>
      <c r="Y508" s="157" t="s">
        <v>125</v>
      </c>
      <c r="Z508" s="147"/>
      <c r="AA508" s="147"/>
      <c r="AB508" s="147"/>
      <c r="AC508" s="147"/>
      <c r="AD508" s="147"/>
      <c r="AE508" s="147"/>
      <c r="AF508" s="147"/>
      <c r="AG508" s="147" t="s">
        <v>198</v>
      </c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</row>
    <row r="509" spans="1:60" outlineLevel="2" x14ac:dyDescent="0.2">
      <c r="A509" s="154"/>
      <c r="B509" s="155"/>
      <c r="C509" s="244" t="s">
        <v>619</v>
      </c>
      <c r="D509" s="245"/>
      <c r="E509" s="245"/>
      <c r="F509" s="245"/>
      <c r="G509" s="245"/>
      <c r="H509" s="157"/>
      <c r="I509" s="157"/>
      <c r="J509" s="157"/>
      <c r="K509" s="157"/>
      <c r="L509" s="157"/>
      <c r="M509" s="157"/>
      <c r="N509" s="156"/>
      <c r="O509" s="156"/>
      <c r="P509" s="156"/>
      <c r="Q509" s="156"/>
      <c r="R509" s="157"/>
      <c r="S509" s="157"/>
      <c r="T509" s="157"/>
      <c r="U509" s="157"/>
      <c r="V509" s="157"/>
      <c r="W509" s="157"/>
      <c r="X509" s="157"/>
      <c r="Y509" s="157"/>
      <c r="Z509" s="147"/>
      <c r="AA509" s="147"/>
      <c r="AB509" s="147"/>
      <c r="AC509" s="147"/>
      <c r="AD509" s="147"/>
      <c r="AE509" s="147"/>
      <c r="AF509" s="147"/>
      <c r="AG509" s="147" t="s">
        <v>127</v>
      </c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</row>
    <row r="510" spans="1:60" outlineLevel="2" x14ac:dyDescent="0.2">
      <c r="A510" s="154"/>
      <c r="B510" s="155"/>
      <c r="C510" s="246"/>
      <c r="D510" s="247"/>
      <c r="E510" s="247"/>
      <c r="F510" s="247"/>
      <c r="G510" s="247"/>
      <c r="H510" s="157"/>
      <c r="I510" s="157"/>
      <c r="J510" s="157"/>
      <c r="K510" s="157"/>
      <c r="L510" s="157"/>
      <c r="M510" s="157"/>
      <c r="N510" s="156"/>
      <c r="O510" s="156"/>
      <c r="P510" s="156"/>
      <c r="Q510" s="156"/>
      <c r="R510" s="157"/>
      <c r="S510" s="157"/>
      <c r="T510" s="157"/>
      <c r="U510" s="157"/>
      <c r="V510" s="157"/>
      <c r="W510" s="157"/>
      <c r="X510" s="157"/>
      <c r="Y510" s="157"/>
      <c r="Z510" s="147"/>
      <c r="AA510" s="147"/>
      <c r="AB510" s="147"/>
      <c r="AC510" s="147"/>
      <c r="AD510" s="147"/>
      <c r="AE510" s="147"/>
      <c r="AF510" s="147"/>
      <c r="AG510" s="147" t="s">
        <v>129</v>
      </c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</row>
    <row r="511" spans="1:60" ht="22.5" outlineLevel="1" x14ac:dyDescent="0.2">
      <c r="A511" s="166">
        <v>103</v>
      </c>
      <c r="B511" s="167" t="s">
        <v>620</v>
      </c>
      <c r="C511" s="175" t="s">
        <v>808</v>
      </c>
      <c r="D511" s="168" t="s">
        <v>618</v>
      </c>
      <c r="E511" s="169">
        <v>1</v>
      </c>
      <c r="F511" s="170"/>
      <c r="G511" s="171">
        <f>ROUND(E511*F511,2)</f>
        <v>0</v>
      </c>
      <c r="H511" s="170"/>
      <c r="I511" s="171">
        <f>ROUND(E511*H511,2)</f>
        <v>0</v>
      </c>
      <c r="J511" s="170"/>
      <c r="K511" s="171">
        <f>ROUND(E511*J511,2)</f>
        <v>0</v>
      </c>
      <c r="L511" s="171">
        <v>21</v>
      </c>
      <c r="M511" s="171">
        <f>G511*(1+L511/100)</f>
        <v>0</v>
      </c>
      <c r="N511" s="169">
        <v>5.0000000000000002E-5</v>
      </c>
      <c r="O511" s="169">
        <f>ROUND(E511*N511,2)</f>
        <v>0</v>
      </c>
      <c r="P511" s="169">
        <v>0</v>
      </c>
      <c r="Q511" s="169">
        <f>ROUND(E511*P511,2)</f>
        <v>0</v>
      </c>
      <c r="R511" s="171"/>
      <c r="S511" s="171" t="s">
        <v>169</v>
      </c>
      <c r="T511" s="172" t="s">
        <v>123</v>
      </c>
      <c r="U511" s="157">
        <v>0.41</v>
      </c>
      <c r="V511" s="157">
        <f>ROUND(E511*U511,2)</f>
        <v>0.41</v>
      </c>
      <c r="W511" s="157"/>
      <c r="X511" s="157" t="s">
        <v>197</v>
      </c>
      <c r="Y511" s="157" t="s">
        <v>125</v>
      </c>
      <c r="Z511" s="147"/>
      <c r="AA511" s="147"/>
      <c r="AB511" s="147"/>
      <c r="AC511" s="147"/>
      <c r="AD511" s="147"/>
      <c r="AE511" s="147"/>
      <c r="AF511" s="147"/>
      <c r="AG511" s="147" t="s">
        <v>198</v>
      </c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</row>
    <row r="512" spans="1:60" outlineLevel="2" x14ac:dyDescent="0.2">
      <c r="A512" s="154"/>
      <c r="B512" s="155"/>
      <c r="C512" s="244" t="s">
        <v>619</v>
      </c>
      <c r="D512" s="245"/>
      <c r="E512" s="245"/>
      <c r="F512" s="245"/>
      <c r="G512" s="245"/>
      <c r="H512" s="157"/>
      <c r="I512" s="157"/>
      <c r="J512" s="157"/>
      <c r="K512" s="157"/>
      <c r="L512" s="157"/>
      <c r="M512" s="157"/>
      <c r="N512" s="156"/>
      <c r="O512" s="156"/>
      <c r="P512" s="156"/>
      <c r="Q512" s="156"/>
      <c r="R512" s="157"/>
      <c r="S512" s="157"/>
      <c r="T512" s="157"/>
      <c r="U512" s="157"/>
      <c r="V512" s="157"/>
      <c r="W512" s="157"/>
      <c r="X512" s="157"/>
      <c r="Y512" s="157"/>
      <c r="Z512" s="147"/>
      <c r="AA512" s="147"/>
      <c r="AB512" s="147"/>
      <c r="AC512" s="147"/>
      <c r="AD512" s="147"/>
      <c r="AE512" s="147"/>
      <c r="AF512" s="147"/>
      <c r="AG512" s="147" t="s">
        <v>127</v>
      </c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</row>
    <row r="513" spans="1:60" outlineLevel="2" x14ac:dyDescent="0.2">
      <c r="A513" s="154"/>
      <c r="B513" s="155"/>
      <c r="C513" s="246"/>
      <c r="D513" s="247"/>
      <c r="E513" s="247"/>
      <c r="F513" s="247"/>
      <c r="G513" s="247"/>
      <c r="H513" s="157"/>
      <c r="I513" s="157"/>
      <c r="J513" s="157"/>
      <c r="K513" s="157"/>
      <c r="L513" s="157"/>
      <c r="M513" s="157"/>
      <c r="N513" s="156"/>
      <c r="O513" s="156"/>
      <c r="P513" s="156"/>
      <c r="Q513" s="156"/>
      <c r="R513" s="157"/>
      <c r="S513" s="157"/>
      <c r="T513" s="157"/>
      <c r="U513" s="157"/>
      <c r="V513" s="157"/>
      <c r="W513" s="157"/>
      <c r="X513" s="157"/>
      <c r="Y513" s="157"/>
      <c r="Z513" s="147"/>
      <c r="AA513" s="147"/>
      <c r="AB513" s="147"/>
      <c r="AC513" s="147"/>
      <c r="AD513" s="147"/>
      <c r="AE513" s="147"/>
      <c r="AF513" s="147"/>
      <c r="AG513" s="147" t="s">
        <v>129</v>
      </c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</row>
    <row r="514" spans="1:60" outlineLevel="1" x14ac:dyDescent="0.2">
      <c r="A514" s="166">
        <v>104</v>
      </c>
      <c r="B514" s="167" t="s">
        <v>621</v>
      </c>
      <c r="C514" s="175" t="s">
        <v>622</v>
      </c>
      <c r="D514" s="168" t="s">
        <v>281</v>
      </c>
      <c r="E514" s="169">
        <v>5</v>
      </c>
      <c r="F514" s="170"/>
      <c r="G514" s="171">
        <f>ROUND(E514*F514,2)</f>
        <v>0</v>
      </c>
      <c r="H514" s="170"/>
      <c r="I514" s="171">
        <f>ROUND(E514*H514,2)</f>
        <v>0</v>
      </c>
      <c r="J514" s="170"/>
      <c r="K514" s="171">
        <f>ROUND(E514*J514,2)</f>
        <v>0</v>
      </c>
      <c r="L514" s="171">
        <v>21</v>
      </c>
      <c r="M514" s="171">
        <f>G514*(1+L514/100)</f>
        <v>0</v>
      </c>
      <c r="N514" s="169">
        <v>0.34089999999999998</v>
      </c>
      <c r="O514" s="169">
        <f>ROUND(E514*N514,2)</f>
        <v>1.7</v>
      </c>
      <c r="P514" s="169">
        <v>0</v>
      </c>
      <c r="Q514" s="169">
        <f>ROUND(E514*P514,2)</f>
        <v>0</v>
      </c>
      <c r="R514" s="171"/>
      <c r="S514" s="171" t="s">
        <v>169</v>
      </c>
      <c r="T514" s="172" t="s">
        <v>122</v>
      </c>
      <c r="U514" s="157">
        <v>4.1980000000000004</v>
      </c>
      <c r="V514" s="157">
        <f>ROUND(E514*U514,2)</f>
        <v>20.99</v>
      </c>
      <c r="W514" s="157"/>
      <c r="X514" s="157" t="s">
        <v>197</v>
      </c>
      <c r="Y514" s="157" t="s">
        <v>125</v>
      </c>
      <c r="Z514" s="147"/>
      <c r="AA514" s="147"/>
      <c r="AB514" s="147"/>
      <c r="AC514" s="147"/>
      <c r="AD514" s="147"/>
      <c r="AE514" s="147"/>
      <c r="AF514" s="147"/>
      <c r="AG514" s="147" t="s">
        <v>198</v>
      </c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</row>
    <row r="515" spans="1:60" outlineLevel="2" x14ac:dyDescent="0.2">
      <c r="A515" s="154"/>
      <c r="B515" s="155"/>
      <c r="C515" s="248"/>
      <c r="D515" s="249"/>
      <c r="E515" s="249"/>
      <c r="F515" s="249"/>
      <c r="G515" s="249"/>
      <c r="H515" s="157"/>
      <c r="I515" s="157"/>
      <c r="J515" s="157"/>
      <c r="K515" s="157"/>
      <c r="L515" s="157"/>
      <c r="M515" s="157"/>
      <c r="N515" s="156"/>
      <c r="O515" s="156"/>
      <c r="P515" s="156"/>
      <c r="Q515" s="156"/>
      <c r="R515" s="157"/>
      <c r="S515" s="157"/>
      <c r="T515" s="157"/>
      <c r="U515" s="157"/>
      <c r="V515" s="157"/>
      <c r="W515" s="157"/>
      <c r="X515" s="157"/>
      <c r="Y515" s="157"/>
      <c r="Z515" s="147"/>
      <c r="AA515" s="147"/>
      <c r="AB515" s="147"/>
      <c r="AC515" s="147"/>
      <c r="AD515" s="147"/>
      <c r="AE515" s="147"/>
      <c r="AF515" s="147"/>
      <c r="AG515" s="147" t="s">
        <v>129</v>
      </c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</row>
    <row r="516" spans="1:60" outlineLevel="1" x14ac:dyDescent="0.2">
      <c r="A516" s="166">
        <v>105</v>
      </c>
      <c r="B516" s="167" t="s">
        <v>623</v>
      </c>
      <c r="C516" s="175" t="s">
        <v>624</v>
      </c>
      <c r="D516" s="168" t="s">
        <v>195</v>
      </c>
      <c r="E516" s="169">
        <v>14</v>
      </c>
      <c r="F516" s="170"/>
      <c r="G516" s="171">
        <f>ROUND(E516*F516,2)</f>
        <v>0</v>
      </c>
      <c r="H516" s="170"/>
      <c r="I516" s="171">
        <f>ROUND(E516*H516,2)</f>
        <v>0</v>
      </c>
      <c r="J516" s="170"/>
      <c r="K516" s="171">
        <f>ROUND(E516*J516,2)</f>
        <v>0</v>
      </c>
      <c r="L516" s="171">
        <v>21</v>
      </c>
      <c r="M516" s="171">
        <f>G516*(1+L516/100)</f>
        <v>0</v>
      </c>
      <c r="N516" s="169">
        <v>8.0000000000000007E-5</v>
      </c>
      <c r="O516" s="169">
        <f>ROUND(E516*N516,2)</f>
        <v>0</v>
      </c>
      <c r="P516" s="169">
        <v>0</v>
      </c>
      <c r="Q516" s="169">
        <f>ROUND(E516*P516,2)</f>
        <v>0</v>
      </c>
      <c r="R516" s="171"/>
      <c r="S516" s="171" t="s">
        <v>122</v>
      </c>
      <c r="T516" s="172" t="s">
        <v>487</v>
      </c>
      <c r="U516" s="157">
        <v>3.4000000000000002E-2</v>
      </c>
      <c r="V516" s="157">
        <f>ROUND(E516*U516,2)</f>
        <v>0.48</v>
      </c>
      <c r="W516" s="157"/>
      <c r="X516" s="157" t="s">
        <v>197</v>
      </c>
      <c r="Y516" s="157" t="s">
        <v>125</v>
      </c>
      <c r="Z516" s="147"/>
      <c r="AA516" s="147"/>
      <c r="AB516" s="147"/>
      <c r="AC516" s="147"/>
      <c r="AD516" s="147"/>
      <c r="AE516" s="147"/>
      <c r="AF516" s="147"/>
      <c r="AG516" s="147" t="s">
        <v>198</v>
      </c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</row>
    <row r="517" spans="1:60" outlineLevel="2" x14ac:dyDescent="0.2">
      <c r="A517" s="154"/>
      <c r="B517" s="155"/>
      <c r="C517" s="248"/>
      <c r="D517" s="249"/>
      <c r="E517" s="249"/>
      <c r="F517" s="249"/>
      <c r="G517" s="249"/>
      <c r="H517" s="157"/>
      <c r="I517" s="157"/>
      <c r="J517" s="157"/>
      <c r="K517" s="157"/>
      <c r="L517" s="157"/>
      <c r="M517" s="157"/>
      <c r="N517" s="156"/>
      <c r="O517" s="156"/>
      <c r="P517" s="156"/>
      <c r="Q517" s="156"/>
      <c r="R517" s="157"/>
      <c r="S517" s="157"/>
      <c r="T517" s="157"/>
      <c r="U517" s="157"/>
      <c r="V517" s="157"/>
      <c r="W517" s="157"/>
      <c r="X517" s="157"/>
      <c r="Y517" s="157"/>
      <c r="Z517" s="147"/>
      <c r="AA517" s="147"/>
      <c r="AB517" s="147"/>
      <c r="AC517" s="147"/>
      <c r="AD517" s="147"/>
      <c r="AE517" s="147"/>
      <c r="AF517" s="147"/>
      <c r="AG517" s="147" t="s">
        <v>129</v>
      </c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</row>
    <row r="518" spans="1:60" ht="33.75" outlineLevel="1" x14ac:dyDescent="0.2">
      <c r="A518" s="166">
        <v>106</v>
      </c>
      <c r="B518" s="167" t="s">
        <v>625</v>
      </c>
      <c r="C518" s="175" t="s">
        <v>626</v>
      </c>
      <c r="D518" s="168" t="s">
        <v>281</v>
      </c>
      <c r="E518" s="169">
        <v>5</v>
      </c>
      <c r="F518" s="170"/>
      <c r="G518" s="171">
        <f>ROUND(E518*F518,2)</f>
        <v>0</v>
      </c>
      <c r="H518" s="170"/>
      <c r="I518" s="171">
        <f>ROUND(E518*H518,2)</f>
        <v>0</v>
      </c>
      <c r="J518" s="170"/>
      <c r="K518" s="171">
        <f>ROUND(E518*J518,2)</f>
        <v>0</v>
      </c>
      <c r="L518" s="171">
        <v>21</v>
      </c>
      <c r="M518" s="171">
        <f>G518*(1+L518/100)</f>
        <v>0</v>
      </c>
      <c r="N518" s="169">
        <v>0.80554000000000003</v>
      </c>
      <c r="O518" s="169">
        <f>ROUND(E518*N518,2)</f>
        <v>4.03</v>
      </c>
      <c r="P518" s="169">
        <v>0</v>
      </c>
      <c r="Q518" s="169">
        <f>ROUND(E518*P518,2)</f>
        <v>0</v>
      </c>
      <c r="R518" s="171" t="s">
        <v>627</v>
      </c>
      <c r="S518" s="171" t="s">
        <v>122</v>
      </c>
      <c r="T518" s="172" t="s">
        <v>122</v>
      </c>
      <c r="U518" s="157">
        <v>0</v>
      </c>
      <c r="V518" s="157">
        <f>ROUND(E518*U518,2)</f>
        <v>0</v>
      </c>
      <c r="W518" s="157"/>
      <c r="X518" s="157" t="s">
        <v>628</v>
      </c>
      <c r="Y518" s="157" t="s">
        <v>125</v>
      </c>
      <c r="Z518" s="147"/>
      <c r="AA518" s="147"/>
      <c r="AB518" s="147"/>
      <c r="AC518" s="147"/>
      <c r="AD518" s="147"/>
      <c r="AE518" s="147"/>
      <c r="AF518" s="147"/>
      <c r="AG518" s="147" t="s">
        <v>629</v>
      </c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</row>
    <row r="519" spans="1:60" ht="22.5" outlineLevel="2" x14ac:dyDescent="0.2">
      <c r="A519" s="154"/>
      <c r="B519" s="155"/>
      <c r="C519" s="259" t="s">
        <v>630</v>
      </c>
      <c r="D519" s="260"/>
      <c r="E519" s="260"/>
      <c r="F519" s="260"/>
      <c r="G519" s="260"/>
      <c r="H519" s="157"/>
      <c r="I519" s="157"/>
      <c r="J519" s="157"/>
      <c r="K519" s="157"/>
      <c r="L519" s="157"/>
      <c r="M519" s="157"/>
      <c r="N519" s="156"/>
      <c r="O519" s="156"/>
      <c r="P519" s="156"/>
      <c r="Q519" s="156"/>
      <c r="R519" s="157"/>
      <c r="S519" s="157"/>
      <c r="T519" s="157"/>
      <c r="U519" s="157"/>
      <c r="V519" s="157"/>
      <c r="W519" s="157"/>
      <c r="X519" s="157"/>
      <c r="Y519" s="157"/>
      <c r="Z519" s="147"/>
      <c r="AA519" s="147"/>
      <c r="AB519" s="147"/>
      <c r="AC519" s="147"/>
      <c r="AD519" s="147"/>
      <c r="AE519" s="147"/>
      <c r="AF519" s="147"/>
      <c r="AG519" s="147" t="s">
        <v>200</v>
      </c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73" t="str">
        <f>C519</f>
        <v>kanalizační, obložením dna betonem C 25/30 z cementu portlandského nebo struskoportlandského, podkladní prstenec z prostého betonu C -/7,5 pod poklop do výšky 10 cm, dodávka a osazení poklopu litinového kruhového včetně rámu.</v>
      </c>
      <c r="BB519" s="147"/>
      <c r="BC519" s="147"/>
      <c r="BD519" s="147"/>
      <c r="BE519" s="147"/>
      <c r="BF519" s="147"/>
      <c r="BG519" s="147"/>
      <c r="BH519" s="147"/>
    </row>
    <row r="520" spans="1:60" outlineLevel="2" x14ac:dyDescent="0.2">
      <c r="A520" s="154"/>
      <c r="B520" s="155"/>
      <c r="C520" s="250" t="s">
        <v>631</v>
      </c>
      <c r="D520" s="251"/>
      <c r="E520" s="251"/>
      <c r="F520" s="251"/>
      <c r="G520" s="251"/>
      <c r="H520" s="157"/>
      <c r="I520" s="157"/>
      <c r="J520" s="157"/>
      <c r="K520" s="157"/>
      <c r="L520" s="157"/>
      <c r="M520" s="157"/>
      <c r="N520" s="156"/>
      <c r="O520" s="156"/>
      <c r="P520" s="156"/>
      <c r="Q520" s="156"/>
      <c r="R520" s="157"/>
      <c r="S520" s="157"/>
      <c r="T520" s="157"/>
      <c r="U520" s="157"/>
      <c r="V520" s="157"/>
      <c r="W520" s="157"/>
      <c r="X520" s="157"/>
      <c r="Y520" s="157"/>
      <c r="Z520" s="147"/>
      <c r="AA520" s="147"/>
      <c r="AB520" s="147"/>
      <c r="AC520" s="147"/>
      <c r="AD520" s="147"/>
      <c r="AE520" s="147"/>
      <c r="AF520" s="147"/>
      <c r="AG520" s="147" t="s">
        <v>127</v>
      </c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</row>
    <row r="521" spans="1:60" outlineLevel="2" x14ac:dyDescent="0.2">
      <c r="A521" s="154"/>
      <c r="B521" s="155"/>
      <c r="C521" s="246"/>
      <c r="D521" s="247"/>
      <c r="E521" s="247"/>
      <c r="F521" s="247"/>
      <c r="G521" s="247"/>
      <c r="H521" s="157"/>
      <c r="I521" s="157"/>
      <c r="J521" s="157"/>
      <c r="K521" s="157"/>
      <c r="L521" s="157"/>
      <c r="M521" s="157"/>
      <c r="N521" s="156"/>
      <c r="O521" s="156"/>
      <c r="P521" s="156"/>
      <c r="Q521" s="156"/>
      <c r="R521" s="157"/>
      <c r="S521" s="157"/>
      <c r="T521" s="157"/>
      <c r="U521" s="157"/>
      <c r="V521" s="157"/>
      <c r="W521" s="157"/>
      <c r="X521" s="157"/>
      <c r="Y521" s="157"/>
      <c r="Z521" s="147"/>
      <c r="AA521" s="147"/>
      <c r="AB521" s="147"/>
      <c r="AC521" s="147"/>
      <c r="AD521" s="147"/>
      <c r="AE521" s="147"/>
      <c r="AF521" s="147"/>
      <c r="AG521" s="147" t="s">
        <v>129</v>
      </c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</row>
    <row r="522" spans="1:60" ht="33.75" outlineLevel="1" x14ac:dyDescent="0.2">
      <c r="A522" s="166">
        <v>107</v>
      </c>
      <c r="B522" s="167" t="s">
        <v>632</v>
      </c>
      <c r="C522" s="175" t="s">
        <v>633</v>
      </c>
      <c r="D522" s="168" t="s">
        <v>281</v>
      </c>
      <c r="E522" s="169">
        <v>18.613</v>
      </c>
      <c r="F522" s="170"/>
      <c r="G522" s="171">
        <f>ROUND(E522*F522,2)</f>
        <v>0</v>
      </c>
      <c r="H522" s="170"/>
      <c r="I522" s="171">
        <f>ROUND(E522*H522,2)</f>
        <v>0</v>
      </c>
      <c r="J522" s="170"/>
      <c r="K522" s="171">
        <f>ROUND(E522*J522,2)</f>
        <v>0</v>
      </c>
      <c r="L522" s="171">
        <v>21</v>
      </c>
      <c r="M522" s="171">
        <f>G522*(1+L522/100)</f>
        <v>0</v>
      </c>
      <c r="N522" s="169">
        <v>5.4200000000000003E-3</v>
      </c>
      <c r="O522" s="169">
        <f>ROUND(E522*N522,2)</f>
        <v>0.1</v>
      </c>
      <c r="P522" s="169">
        <v>0</v>
      </c>
      <c r="Q522" s="169">
        <f>ROUND(E522*P522,2)</f>
        <v>0</v>
      </c>
      <c r="R522" s="171" t="s">
        <v>360</v>
      </c>
      <c r="S522" s="171" t="s">
        <v>122</v>
      </c>
      <c r="T522" s="172" t="s">
        <v>122</v>
      </c>
      <c r="U522" s="157">
        <v>0</v>
      </c>
      <c r="V522" s="157">
        <f>ROUND(E522*U522,2)</f>
        <v>0</v>
      </c>
      <c r="W522" s="157"/>
      <c r="X522" s="157" t="s">
        <v>361</v>
      </c>
      <c r="Y522" s="157" t="s">
        <v>125</v>
      </c>
      <c r="Z522" s="147"/>
      <c r="AA522" s="147"/>
      <c r="AB522" s="147"/>
      <c r="AC522" s="147"/>
      <c r="AD522" s="147"/>
      <c r="AE522" s="147"/>
      <c r="AF522" s="147"/>
      <c r="AG522" s="147" t="s">
        <v>362</v>
      </c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</row>
    <row r="523" spans="1:60" outlineLevel="2" x14ac:dyDescent="0.2">
      <c r="A523" s="154"/>
      <c r="B523" s="155"/>
      <c r="C523" s="181" t="s">
        <v>634</v>
      </c>
      <c r="D523" s="179"/>
      <c r="E523" s="180">
        <v>17.613</v>
      </c>
      <c r="F523" s="157"/>
      <c r="G523" s="157"/>
      <c r="H523" s="157"/>
      <c r="I523" s="157"/>
      <c r="J523" s="157"/>
      <c r="K523" s="157"/>
      <c r="L523" s="157"/>
      <c r="M523" s="157"/>
      <c r="N523" s="156"/>
      <c r="O523" s="156"/>
      <c r="P523" s="156"/>
      <c r="Q523" s="156"/>
      <c r="R523" s="157"/>
      <c r="S523" s="157"/>
      <c r="T523" s="157"/>
      <c r="U523" s="157"/>
      <c r="V523" s="157"/>
      <c r="W523" s="157"/>
      <c r="X523" s="157"/>
      <c r="Y523" s="157"/>
      <c r="Z523" s="147"/>
      <c r="AA523" s="147"/>
      <c r="AB523" s="147"/>
      <c r="AC523" s="147"/>
      <c r="AD523" s="147"/>
      <c r="AE523" s="147"/>
      <c r="AF523" s="147"/>
      <c r="AG523" s="147" t="s">
        <v>213</v>
      </c>
      <c r="AH523" s="147">
        <v>0</v>
      </c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</row>
    <row r="524" spans="1:60" outlineLevel="3" x14ac:dyDescent="0.2">
      <c r="A524" s="154"/>
      <c r="B524" s="155"/>
      <c r="C524" s="181" t="s">
        <v>548</v>
      </c>
      <c r="D524" s="179"/>
      <c r="E524" s="180">
        <v>1</v>
      </c>
      <c r="F524" s="157"/>
      <c r="G524" s="157"/>
      <c r="H524" s="157"/>
      <c r="I524" s="157"/>
      <c r="J524" s="157"/>
      <c r="K524" s="157"/>
      <c r="L524" s="157"/>
      <c r="M524" s="157"/>
      <c r="N524" s="156"/>
      <c r="O524" s="156"/>
      <c r="P524" s="156"/>
      <c r="Q524" s="156"/>
      <c r="R524" s="157"/>
      <c r="S524" s="157"/>
      <c r="T524" s="157"/>
      <c r="U524" s="157"/>
      <c r="V524" s="157"/>
      <c r="W524" s="157"/>
      <c r="X524" s="157"/>
      <c r="Y524" s="157"/>
      <c r="Z524" s="147"/>
      <c r="AA524" s="147"/>
      <c r="AB524" s="147"/>
      <c r="AC524" s="147"/>
      <c r="AD524" s="147"/>
      <c r="AE524" s="147"/>
      <c r="AF524" s="147"/>
      <c r="AG524" s="147" t="s">
        <v>213</v>
      </c>
      <c r="AH524" s="147">
        <v>0</v>
      </c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</row>
    <row r="525" spans="1:60" outlineLevel="2" x14ac:dyDescent="0.2">
      <c r="A525" s="154"/>
      <c r="B525" s="155"/>
      <c r="C525" s="246"/>
      <c r="D525" s="247"/>
      <c r="E525" s="247"/>
      <c r="F525" s="247"/>
      <c r="G525" s="247"/>
      <c r="H525" s="157"/>
      <c r="I525" s="157"/>
      <c r="J525" s="157"/>
      <c r="K525" s="157"/>
      <c r="L525" s="157"/>
      <c r="M525" s="157"/>
      <c r="N525" s="156"/>
      <c r="O525" s="156"/>
      <c r="P525" s="156"/>
      <c r="Q525" s="156"/>
      <c r="R525" s="157"/>
      <c r="S525" s="157"/>
      <c r="T525" s="157"/>
      <c r="U525" s="157"/>
      <c r="V525" s="157"/>
      <c r="W525" s="157"/>
      <c r="X525" s="157"/>
      <c r="Y525" s="157"/>
      <c r="Z525" s="147"/>
      <c r="AA525" s="147"/>
      <c r="AB525" s="147"/>
      <c r="AC525" s="147"/>
      <c r="AD525" s="147"/>
      <c r="AE525" s="147"/>
      <c r="AF525" s="147"/>
      <c r="AG525" s="147" t="s">
        <v>129</v>
      </c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</row>
    <row r="526" spans="1:60" ht="33.75" outlineLevel="1" x14ac:dyDescent="0.2">
      <c r="A526" s="166">
        <v>108</v>
      </c>
      <c r="B526" s="167" t="s">
        <v>635</v>
      </c>
      <c r="C526" s="175" t="s">
        <v>636</v>
      </c>
      <c r="D526" s="168" t="s">
        <v>281</v>
      </c>
      <c r="E526" s="169">
        <v>22.763000000000002</v>
      </c>
      <c r="F526" s="170"/>
      <c r="G526" s="171">
        <f>ROUND(E526*F526,2)</f>
        <v>0</v>
      </c>
      <c r="H526" s="170"/>
      <c r="I526" s="171">
        <f>ROUND(E526*H526,2)</f>
        <v>0</v>
      </c>
      <c r="J526" s="170"/>
      <c r="K526" s="171">
        <f>ROUND(E526*J526,2)</f>
        <v>0</v>
      </c>
      <c r="L526" s="171">
        <v>21</v>
      </c>
      <c r="M526" s="171">
        <f>G526*(1+L526/100)</f>
        <v>0</v>
      </c>
      <c r="N526" s="169">
        <v>8.6099999999999996E-3</v>
      </c>
      <c r="O526" s="169">
        <f>ROUND(E526*N526,2)</f>
        <v>0.2</v>
      </c>
      <c r="P526" s="169">
        <v>0</v>
      </c>
      <c r="Q526" s="169">
        <f>ROUND(E526*P526,2)</f>
        <v>0</v>
      </c>
      <c r="R526" s="171" t="s">
        <v>360</v>
      </c>
      <c r="S526" s="171" t="s">
        <v>122</v>
      </c>
      <c r="T526" s="172" t="s">
        <v>122</v>
      </c>
      <c r="U526" s="157">
        <v>0</v>
      </c>
      <c r="V526" s="157">
        <f>ROUND(E526*U526,2)</f>
        <v>0</v>
      </c>
      <c r="W526" s="157"/>
      <c r="X526" s="157" t="s">
        <v>361</v>
      </c>
      <c r="Y526" s="157" t="s">
        <v>125</v>
      </c>
      <c r="Z526" s="147"/>
      <c r="AA526" s="147"/>
      <c r="AB526" s="147"/>
      <c r="AC526" s="147"/>
      <c r="AD526" s="147"/>
      <c r="AE526" s="147"/>
      <c r="AF526" s="147"/>
      <c r="AG526" s="147" t="s">
        <v>362</v>
      </c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</row>
    <row r="527" spans="1:60" outlineLevel="2" x14ac:dyDescent="0.2">
      <c r="A527" s="154"/>
      <c r="B527" s="155"/>
      <c r="C527" s="181" t="s">
        <v>637</v>
      </c>
      <c r="D527" s="179"/>
      <c r="E527" s="180">
        <v>18.231000000000002</v>
      </c>
      <c r="F527" s="157"/>
      <c r="G527" s="157"/>
      <c r="H527" s="157"/>
      <c r="I527" s="157"/>
      <c r="J527" s="157"/>
      <c r="K527" s="157"/>
      <c r="L527" s="157"/>
      <c r="M527" s="157"/>
      <c r="N527" s="156"/>
      <c r="O527" s="156"/>
      <c r="P527" s="156"/>
      <c r="Q527" s="156"/>
      <c r="R527" s="157"/>
      <c r="S527" s="157"/>
      <c r="T527" s="157"/>
      <c r="U527" s="157"/>
      <c r="V527" s="157"/>
      <c r="W527" s="157"/>
      <c r="X527" s="157"/>
      <c r="Y527" s="157"/>
      <c r="Z527" s="147"/>
      <c r="AA527" s="147"/>
      <c r="AB527" s="147"/>
      <c r="AC527" s="147"/>
      <c r="AD527" s="147"/>
      <c r="AE527" s="147"/>
      <c r="AF527" s="147"/>
      <c r="AG527" s="147" t="s">
        <v>213</v>
      </c>
      <c r="AH527" s="147">
        <v>0</v>
      </c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</row>
    <row r="528" spans="1:60" outlineLevel="3" x14ac:dyDescent="0.2">
      <c r="A528" s="154"/>
      <c r="B528" s="155"/>
      <c r="C528" s="181" t="s">
        <v>638</v>
      </c>
      <c r="D528" s="179"/>
      <c r="E528" s="180">
        <v>4.532</v>
      </c>
      <c r="F528" s="157"/>
      <c r="G528" s="157"/>
      <c r="H528" s="157"/>
      <c r="I528" s="157"/>
      <c r="J528" s="157"/>
      <c r="K528" s="157"/>
      <c r="L528" s="157"/>
      <c r="M528" s="157"/>
      <c r="N528" s="156"/>
      <c r="O528" s="156"/>
      <c r="P528" s="156"/>
      <c r="Q528" s="156"/>
      <c r="R528" s="157"/>
      <c r="S528" s="157"/>
      <c r="T528" s="157"/>
      <c r="U528" s="157"/>
      <c r="V528" s="157"/>
      <c r="W528" s="157"/>
      <c r="X528" s="157"/>
      <c r="Y528" s="157"/>
      <c r="Z528" s="147"/>
      <c r="AA528" s="147"/>
      <c r="AB528" s="147"/>
      <c r="AC528" s="147"/>
      <c r="AD528" s="147"/>
      <c r="AE528" s="147"/>
      <c r="AF528" s="147"/>
      <c r="AG528" s="147" t="s">
        <v>213</v>
      </c>
      <c r="AH528" s="147">
        <v>0</v>
      </c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</row>
    <row r="529" spans="1:60" outlineLevel="2" x14ac:dyDescent="0.2">
      <c r="A529" s="154"/>
      <c r="B529" s="155"/>
      <c r="C529" s="246"/>
      <c r="D529" s="247"/>
      <c r="E529" s="247"/>
      <c r="F529" s="247"/>
      <c r="G529" s="247"/>
      <c r="H529" s="157"/>
      <c r="I529" s="157"/>
      <c r="J529" s="157"/>
      <c r="K529" s="157"/>
      <c r="L529" s="157"/>
      <c r="M529" s="157"/>
      <c r="N529" s="156"/>
      <c r="O529" s="156"/>
      <c r="P529" s="156"/>
      <c r="Q529" s="156"/>
      <c r="R529" s="157"/>
      <c r="S529" s="157"/>
      <c r="T529" s="157"/>
      <c r="U529" s="157"/>
      <c r="V529" s="157"/>
      <c r="W529" s="157"/>
      <c r="X529" s="157"/>
      <c r="Y529" s="157"/>
      <c r="Z529" s="147"/>
      <c r="AA529" s="147"/>
      <c r="AB529" s="147"/>
      <c r="AC529" s="147"/>
      <c r="AD529" s="147"/>
      <c r="AE529" s="147"/>
      <c r="AF529" s="147"/>
      <c r="AG529" s="147" t="s">
        <v>129</v>
      </c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</row>
    <row r="530" spans="1:60" ht="33.75" outlineLevel="1" x14ac:dyDescent="0.2">
      <c r="A530" s="166">
        <v>109</v>
      </c>
      <c r="B530" s="167" t="s">
        <v>639</v>
      </c>
      <c r="C530" s="175" t="s">
        <v>640</v>
      </c>
      <c r="D530" s="168" t="s">
        <v>281</v>
      </c>
      <c r="E530" s="169">
        <v>1</v>
      </c>
      <c r="F530" s="170"/>
      <c r="G530" s="171">
        <f>ROUND(E530*F530,2)</f>
        <v>0</v>
      </c>
      <c r="H530" s="170"/>
      <c r="I530" s="171">
        <f>ROUND(E530*H530,2)</f>
        <v>0</v>
      </c>
      <c r="J530" s="170"/>
      <c r="K530" s="171">
        <f>ROUND(E530*J530,2)</f>
        <v>0</v>
      </c>
      <c r="L530" s="171">
        <v>21</v>
      </c>
      <c r="M530" s="171">
        <f>G530*(1+L530/100)</f>
        <v>0</v>
      </c>
      <c r="N530" s="169">
        <v>1.184E-2</v>
      </c>
      <c r="O530" s="169">
        <f>ROUND(E530*N530,2)</f>
        <v>0.01</v>
      </c>
      <c r="P530" s="169">
        <v>0</v>
      </c>
      <c r="Q530" s="169">
        <f>ROUND(E530*P530,2)</f>
        <v>0</v>
      </c>
      <c r="R530" s="171" t="s">
        <v>360</v>
      </c>
      <c r="S530" s="171" t="s">
        <v>122</v>
      </c>
      <c r="T530" s="172" t="s">
        <v>122</v>
      </c>
      <c r="U530" s="157">
        <v>0</v>
      </c>
      <c r="V530" s="157">
        <f>ROUND(E530*U530,2)</f>
        <v>0</v>
      </c>
      <c r="W530" s="157"/>
      <c r="X530" s="157" t="s">
        <v>361</v>
      </c>
      <c r="Y530" s="157" t="s">
        <v>125</v>
      </c>
      <c r="Z530" s="147"/>
      <c r="AA530" s="147"/>
      <c r="AB530" s="147"/>
      <c r="AC530" s="147"/>
      <c r="AD530" s="147"/>
      <c r="AE530" s="147"/>
      <c r="AF530" s="147"/>
      <c r="AG530" s="147" t="s">
        <v>362</v>
      </c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</row>
    <row r="531" spans="1:60" outlineLevel="2" x14ac:dyDescent="0.2">
      <c r="A531" s="154"/>
      <c r="B531" s="155"/>
      <c r="C531" s="248"/>
      <c r="D531" s="249"/>
      <c r="E531" s="249"/>
      <c r="F531" s="249"/>
      <c r="G531" s="249"/>
      <c r="H531" s="157"/>
      <c r="I531" s="157"/>
      <c r="J531" s="157"/>
      <c r="K531" s="157"/>
      <c r="L531" s="157"/>
      <c r="M531" s="157"/>
      <c r="N531" s="156"/>
      <c r="O531" s="156"/>
      <c r="P531" s="156"/>
      <c r="Q531" s="156"/>
      <c r="R531" s="157"/>
      <c r="S531" s="157"/>
      <c r="T531" s="157"/>
      <c r="U531" s="157"/>
      <c r="V531" s="157"/>
      <c r="W531" s="157"/>
      <c r="X531" s="157"/>
      <c r="Y531" s="157"/>
      <c r="Z531" s="147"/>
      <c r="AA531" s="147"/>
      <c r="AB531" s="147"/>
      <c r="AC531" s="147"/>
      <c r="AD531" s="147"/>
      <c r="AE531" s="147"/>
      <c r="AF531" s="147"/>
      <c r="AG531" s="147" t="s">
        <v>129</v>
      </c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</row>
    <row r="532" spans="1:60" ht="22.5" outlineLevel="1" x14ac:dyDescent="0.2">
      <c r="A532" s="166">
        <v>110</v>
      </c>
      <c r="B532" s="167" t="s">
        <v>641</v>
      </c>
      <c r="C532" s="175" t="s">
        <v>642</v>
      </c>
      <c r="D532" s="168" t="s">
        <v>281</v>
      </c>
      <c r="E532" s="169">
        <v>3</v>
      </c>
      <c r="F532" s="170"/>
      <c r="G532" s="171">
        <f>ROUND(E532*F532,2)</f>
        <v>0</v>
      </c>
      <c r="H532" s="170"/>
      <c r="I532" s="171">
        <f>ROUND(E532*H532,2)</f>
        <v>0</v>
      </c>
      <c r="J532" s="170"/>
      <c r="K532" s="171">
        <f>ROUND(E532*J532,2)</f>
        <v>0</v>
      </c>
      <c r="L532" s="171">
        <v>21</v>
      </c>
      <c r="M532" s="171">
        <f>G532*(1+L532/100)</f>
        <v>0</v>
      </c>
      <c r="N532" s="169">
        <v>5.0000000000000002E-5</v>
      </c>
      <c r="O532" s="169">
        <f>ROUND(E532*N532,2)</f>
        <v>0</v>
      </c>
      <c r="P532" s="169">
        <v>0</v>
      </c>
      <c r="Q532" s="169">
        <f>ROUND(E532*P532,2)</f>
        <v>0</v>
      </c>
      <c r="R532" s="171" t="s">
        <v>360</v>
      </c>
      <c r="S532" s="171" t="s">
        <v>122</v>
      </c>
      <c r="T532" s="172" t="s">
        <v>122</v>
      </c>
      <c r="U532" s="157">
        <v>0</v>
      </c>
      <c r="V532" s="157">
        <f>ROUND(E532*U532,2)</f>
        <v>0</v>
      </c>
      <c r="W532" s="157"/>
      <c r="X532" s="157" t="s">
        <v>361</v>
      </c>
      <c r="Y532" s="157" t="s">
        <v>125</v>
      </c>
      <c r="Z532" s="147"/>
      <c r="AA532" s="147"/>
      <c r="AB532" s="147"/>
      <c r="AC532" s="147"/>
      <c r="AD532" s="147"/>
      <c r="AE532" s="147"/>
      <c r="AF532" s="147"/>
      <c r="AG532" s="147" t="s">
        <v>362</v>
      </c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</row>
    <row r="533" spans="1:60" outlineLevel="2" x14ac:dyDescent="0.2">
      <c r="A533" s="154"/>
      <c r="B533" s="155"/>
      <c r="C533" s="248"/>
      <c r="D533" s="249"/>
      <c r="E533" s="249"/>
      <c r="F533" s="249"/>
      <c r="G533" s="249"/>
      <c r="H533" s="157"/>
      <c r="I533" s="157"/>
      <c r="J533" s="157"/>
      <c r="K533" s="157"/>
      <c r="L533" s="157"/>
      <c r="M533" s="157"/>
      <c r="N533" s="156"/>
      <c r="O533" s="156"/>
      <c r="P533" s="156"/>
      <c r="Q533" s="156"/>
      <c r="R533" s="157"/>
      <c r="S533" s="157"/>
      <c r="T533" s="157"/>
      <c r="U533" s="157"/>
      <c r="V533" s="157"/>
      <c r="W533" s="157"/>
      <c r="X533" s="157"/>
      <c r="Y533" s="157"/>
      <c r="Z533" s="147"/>
      <c r="AA533" s="147"/>
      <c r="AB533" s="147"/>
      <c r="AC533" s="147"/>
      <c r="AD533" s="147"/>
      <c r="AE533" s="147"/>
      <c r="AF533" s="147"/>
      <c r="AG533" s="147" t="s">
        <v>129</v>
      </c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</row>
    <row r="534" spans="1:60" outlineLevel="1" x14ac:dyDescent="0.2">
      <c r="A534" s="166">
        <v>111</v>
      </c>
      <c r="B534" s="167" t="s">
        <v>643</v>
      </c>
      <c r="C534" s="175" t="s">
        <v>644</v>
      </c>
      <c r="D534" s="168" t="s">
        <v>195</v>
      </c>
      <c r="E534" s="169">
        <v>13.804</v>
      </c>
      <c r="F534" s="170"/>
      <c r="G534" s="171">
        <f>ROUND(E534*F534,2)</f>
        <v>0</v>
      </c>
      <c r="H534" s="170"/>
      <c r="I534" s="171">
        <f>ROUND(E534*H534,2)</f>
        <v>0</v>
      </c>
      <c r="J534" s="170"/>
      <c r="K534" s="171">
        <f>ROUND(E534*J534,2)</f>
        <v>0</v>
      </c>
      <c r="L534" s="171">
        <v>21</v>
      </c>
      <c r="M534" s="171">
        <f>G534*(1+L534/100)</f>
        <v>0</v>
      </c>
      <c r="N534" s="169">
        <v>2.7999999999999998E-4</v>
      </c>
      <c r="O534" s="169">
        <f>ROUND(E534*N534,2)</f>
        <v>0</v>
      </c>
      <c r="P534" s="169">
        <v>0</v>
      </c>
      <c r="Q534" s="169">
        <f>ROUND(E534*P534,2)</f>
        <v>0</v>
      </c>
      <c r="R534" s="171"/>
      <c r="S534" s="171" t="s">
        <v>169</v>
      </c>
      <c r="T534" s="172" t="s">
        <v>123</v>
      </c>
      <c r="U534" s="157">
        <v>0</v>
      </c>
      <c r="V534" s="157">
        <f>ROUND(E534*U534,2)</f>
        <v>0</v>
      </c>
      <c r="W534" s="157"/>
      <c r="X534" s="157" t="s">
        <v>361</v>
      </c>
      <c r="Y534" s="157" t="s">
        <v>125</v>
      </c>
      <c r="Z534" s="147"/>
      <c r="AA534" s="147"/>
      <c r="AB534" s="147"/>
      <c r="AC534" s="147"/>
      <c r="AD534" s="147"/>
      <c r="AE534" s="147"/>
      <c r="AF534" s="147"/>
      <c r="AG534" s="147" t="s">
        <v>362</v>
      </c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</row>
    <row r="535" spans="1:60" outlineLevel="2" x14ac:dyDescent="0.2">
      <c r="A535" s="154"/>
      <c r="B535" s="155"/>
      <c r="C535" s="181" t="s">
        <v>645</v>
      </c>
      <c r="D535" s="179"/>
      <c r="E535" s="180">
        <v>13.804</v>
      </c>
      <c r="F535" s="157"/>
      <c r="G535" s="157"/>
      <c r="H535" s="157"/>
      <c r="I535" s="157"/>
      <c r="J535" s="157"/>
      <c r="K535" s="157"/>
      <c r="L535" s="157"/>
      <c r="M535" s="157"/>
      <c r="N535" s="156"/>
      <c r="O535" s="156"/>
      <c r="P535" s="156"/>
      <c r="Q535" s="156"/>
      <c r="R535" s="157"/>
      <c r="S535" s="157"/>
      <c r="T535" s="157"/>
      <c r="U535" s="157"/>
      <c r="V535" s="157"/>
      <c r="W535" s="157"/>
      <c r="X535" s="157"/>
      <c r="Y535" s="157"/>
      <c r="Z535" s="147"/>
      <c r="AA535" s="147"/>
      <c r="AB535" s="147"/>
      <c r="AC535" s="147"/>
      <c r="AD535" s="147"/>
      <c r="AE535" s="147"/>
      <c r="AF535" s="147"/>
      <c r="AG535" s="147" t="s">
        <v>213</v>
      </c>
      <c r="AH535" s="147">
        <v>0</v>
      </c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</row>
    <row r="536" spans="1:60" outlineLevel="2" x14ac:dyDescent="0.2">
      <c r="A536" s="154"/>
      <c r="B536" s="155"/>
      <c r="C536" s="246"/>
      <c r="D536" s="247"/>
      <c r="E536" s="247"/>
      <c r="F536" s="247"/>
      <c r="G536" s="247"/>
      <c r="H536" s="157"/>
      <c r="I536" s="157"/>
      <c r="J536" s="157"/>
      <c r="K536" s="157"/>
      <c r="L536" s="157"/>
      <c r="M536" s="157"/>
      <c r="N536" s="156"/>
      <c r="O536" s="156"/>
      <c r="P536" s="156"/>
      <c r="Q536" s="156"/>
      <c r="R536" s="157"/>
      <c r="S536" s="157"/>
      <c r="T536" s="157"/>
      <c r="U536" s="157"/>
      <c r="V536" s="157"/>
      <c r="W536" s="157"/>
      <c r="X536" s="157"/>
      <c r="Y536" s="157"/>
      <c r="Z536" s="147"/>
      <c r="AA536" s="147"/>
      <c r="AB536" s="147"/>
      <c r="AC536" s="147"/>
      <c r="AD536" s="147"/>
      <c r="AE536" s="147"/>
      <c r="AF536" s="147"/>
      <c r="AG536" s="147" t="s">
        <v>129</v>
      </c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</row>
    <row r="537" spans="1:60" ht="22.5" outlineLevel="1" x14ac:dyDescent="0.2">
      <c r="A537" s="166">
        <v>112</v>
      </c>
      <c r="B537" s="167" t="s">
        <v>646</v>
      </c>
      <c r="C537" s="175" t="s">
        <v>647</v>
      </c>
      <c r="D537" s="168" t="s">
        <v>281</v>
      </c>
      <c r="E537" s="169">
        <v>1</v>
      </c>
      <c r="F537" s="170"/>
      <c r="G537" s="171">
        <f>ROUND(E537*F537,2)</f>
        <v>0</v>
      </c>
      <c r="H537" s="170"/>
      <c r="I537" s="171">
        <f>ROUND(E537*H537,2)</f>
        <v>0</v>
      </c>
      <c r="J537" s="170"/>
      <c r="K537" s="171">
        <f>ROUND(E537*J537,2)</f>
        <v>0</v>
      </c>
      <c r="L537" s="171">
        <v>21</v>
      </c>
      <c r="M537" s="171">
        <f>G537*(1+L537/100)</f>
        <v>0</v>
      </c>
      <c r="N537" s="169">
        <v>5.4000000000000001E-4</v>
      </c>
      <c r="O537" s="169">
        <f>ROUND(E537*N537,2)</f>
        <v>0</v>
      </c>
      <c r="P537" s="169">
        <v>0</v>
      </c>
      <c r="Q537" s="169">
        <f>ROUND(E537*P537,2)</f>
        <v>0</v>
      </c>
      <c r="R537" s="171" t="s">
        <v>360</v>
      </c>
      <c r="S537" s="171" t="s">
        <v>122</v>
      </c>
      <c r="T537" s="172" t="s">
        <v>122</v>
      </c>
      <c r="U537" s="157">
        <v>0</v>
      </c>
      <c r="V537" s="157">
        <f>ROUND(E537*U537,2)</f>
        <v>0</v>
      </c>
      <c r="W537" s="157"/>
      <c r="X537" s="157" t="s">
        <v>361</v>
      </c>
      <c r="Y537" s="157" t="s">
        <v>125</v>
      </c>
      <c r="Z537" s="147"/>
      <c r="AA537" s="147"/>
      <c r="AB537" s="147"/>
      <c r="AC537" s="147"/>
      <c r="AD537" s="147"/>
      <c r="AE537" s="147"/>
      <c r="AF537" s="147"/>
      <c r="AG537" s="147" t="s">
        <v>362</v>
      </c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</row>
    <row r="538" spans="1:60" outlineLevel="2" x14ac:dyDescent="0.2">
      <c r="A538" s="154"/>
      <c r="B538" s="155"/>
      <c r="C538" s="248"/>
      <c r="D538" s="249"/>
      <c r="E538" s="249"/>
      <c r="F538" s="249"/>
      <c r="G538" s="249"/>
      <c r="H538" s="157"/>
      <c r="I538" s="157"/>
      <c r="J538" s="157"/>
      <c r="K538" s="157"/>
      <c r="L538" s="157"/>
      <c r="M538" s="157"/>
      <c r="N538" s="156"/>
      <c r="O538" s="156"/>
      <c r="P538" s="156"/>
      <c r="Q538" s="156"/>
      <c r="R538" s="157"/>
      <c r="S538" s="157"/>
      <c r="T538" s="157"/>
      <c r="U538" s="157"/>
      <c r="V538" s="157"/>
      <c r="W538" s="157"/>
      <c r="X538" s="157"/>
      <c r="Y538" s="157"/>
      <c r="Z538" s="147"/>
      <c r="AA538" s="147"/>
      <c r="AB538" s="147"/>
      <c r="AC538" s="147"/>
      <c r="AD538" s="147"/>
      <c r="AE538" s="147"/>
      <c r="AF538" s="147"/>
      <c r="AG538" s="147" t="s">
        <v>129</v>
      </c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</row>
    <row r="539" spans="1:60" ht="22.5" outlineLevel="1" x14ac:dyDescent="0.2">
      <c r="A539" s="166">
        <v>113</v>
      </c>
      <c r="B539" s="167" t="s">
        <v>648</v>
      </c>
      <c r="C539" s="175" t="s">
        <v>649</v>
      </c>
      <c r="D539" s="168" t="s">
        <v>281</v>
      </c>
      <c r="E539" s="169">
        <v>1</v>
      </c>
      <c r="F539" s="170"/>
      <c r="G539" s="171">
        <f>ROUND(E539*F539,2)</f>
        <v>0</v>
      </c>
      <c r="H539" s="170"/>
      <c r="I539" s="171">
        <f>ROUND(E539*H539,2)</f>
        <v>0</v>
      </c>
      <c r="J539" s="170"/>
      <c r="K539" s="171">
        <f>ROUND(E539*J539,2)</f>
        <v>0</v>
      </c>
      <c r="L539" s="171">
        <v>21</v>
      </c>
      <c r="M539" s="171">
        <f>G539*(1+L539/100)</f>
        <v>0</v>
      </c>
      <c r="N539" s="169">
        <v>6.4000000000000005E-4</v>
      </c>
      <c r="O539" s="169">
        <f>ROUND(E539*N539,2)</f>
        <v>0</v>
      </c>
      <c r="P539" s="169">
        <v>0</v>
      </c>
      <c r="Q539" s="169">
        <f>ROUND(E539*P539,2)</f>
        <v>0</v>
      </c>
      <c r="R539" s="171" t="s">
        <v>360</v>
      </c>
      <c r="S539" s="171" t="s">
        <v>122</v>
      </c>
      <c r="T539" s="172" t="s">
        <v>122</v>
      </c>
      <c r="U539" s="157">
        <v>0</v>
      </c>
      <c r="V539" s="157">
        <f>ROUND(E539*U539,2)</f>
        <v>0</v>
      </c>
      <c r="W539" s="157"/>
      <c r="X539" s="157" t="s">
        <v>361</v>
      </c>
      <c r="Y539" s="157" t="s">
        <v>125</v>
      </c>
      <c r="Z539" s="147"/>
      <c r="AA539" s="147"/>
      <c r="AB539" s="147"/>
      <c r="AC539" s="147"/>
      <c r="AD539" s="147"/>
      <c r="AE539" s="147"/>
      <c r="AF539" s="147"/>
      <c r="AG539" s="147" t="s">
        <v>362</v>
      </c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</row>
    <row r="540" spans="1:60" outlineLevel="2" x14ac:dyDescent="0.2">
      <c r="A540" s="154"/>
      <c r="B540" s="155"/>
      <c r="C540" s="248"/>
      <c r="D540" s="249"/>
      <c r="E540" s="249"/>
      <c r="F540" s="249"/>
      <c r="G540" s="249"/>
      <c r="H540" s="157"/>
      <c r="I540" s="157"/>
      <c r="J540" s="157"/>
      <c r="K540" s="157"/>
      <c r="L540" s="157"/>
      <c r="M540" s="157"/>
      <c r="N540" s="156"/>
      <c r="O540" s="156"/>
      <c r="P540" s="156"/>
      <c r="Q540" s="156"/>
      <c r="R540" s="157"/>
      <c r="S540" s="157"/>
      <c r="T540" s="157"/>
      <c r="U540" s="157"/>
      <c r="V540" s="157"/>
      <c r="W540" s="157"/>
      <c r="X540" s="157"/>
      <c r="Y540" s="157"/>
      <c r="Z540" s="147"/>
      <c r="AA540" s="147"/>
      <c r="AB540" s="147"/>
      <c r="AC540" s="147"/>
      <c r="AD540" s="147"/>
      <c r="AE540" s="147"/>
      <c r="AF540" s="147"/>
      <c r="AG540" s="147" t="s">
        <v>129</v>
      </c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</row>
    <row r="541" spans="1:60" ht="22.5" outlineLevel="1" x14ac:dyDescent="0.2">
      <c r="A541" s="166">
        <v>114</v>
      </c>
      <c r="B541" s="167" t="s">
        <v>650</v>
      </c>
      <c r="C541" s="175" t="s">
        <v>651</v>
      </c>
      <c r="D541" s="168" t="s">
        <v>281</v>
      </c>
      <c r="E541" s="169">
        <v>1</v>
      </c>
      <c r="F541" s="170"/>
      <c r="G541" s="171">
        <f>ROUND(E541*F541,2)</f>
        <v>0</v>
      </c>
      <c r="H541" s="170"/>
      <c r="I541" s="171">
        <f>ROUND(E541*H541,2)</f>
        <v>0</v>
      </c>
      <c r="J541" s="170"/>
      <c r="K541" s="171">
        <f>ROUND(E541*J541,2)</f>
        <v>0</v>
      </c>
      <c r="L541" s="171">
        <v>21</v>
      </c>
      <c r="M541" s="171">
        <f>G541*(1+L541/100)</f>
        <v>0</v>
      </c>
      <c r="N541" s="169">
        <v>6.6E-4</v>
      </c>
      <c r="O541" s="169">
        <f>ROUND(E541*N541,2)</f>
        <v>0</v>
      </c>
      <c r="P541" s="169">
        <v>0</v>
      </c>
      <c r="Q541" s="169">
        <f>ROUND(E541*P541,2)</f>
        <v>0</v>
      </c>
      <c r="R541" s="171" t="s">
        <v>360</v>
      </c>
      <c r="S541" s="171" t="s">
        <v>122</v>
      </c>
      <c r="T541" s="172" t="s">
        <v>122</v>
      </c>
      <c r="U541" s="157">
        <v>0</v>
      </c>
      <c r="V541" s="157">
        <f>ROUND(E541*U541,2)</f>
        <v>0</v>
      </c>
      <c r="W541" s="157"/>
      <c r="X541" s="157" t="s">
        <v>361</v>
      </c>
      <c r="Y541" s="157" t="s">
        <v>125</v>
      </c>
      <c r="Z541" s="147"/>
      <c r="AA541" s="147"/>
      <c r="AB541" s="147"/>
      <c r="AC541" s="147"/>
      <c r="AD541" s="147"/>
      <c r="AE541" s="147"/>
      <c r="AF541" s="147"/>
      <c r="AG541" s="147" t="s">
        <v>362</v>
      </c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</row>
    <row r="542" spans="1:60" outlineLevel="2" x14ac:dyDescent="0.2">
      <c r="A542" s="154"/>
      <c r="B542" s="155"/>
      <c r="C542" s="248"/>
      <c r="D542" s="249"/>
      <c r="E542" s="249"/>
      <c r="F542" s="249"/>
      <c r="G542" s="249"/>
      <c r="H542" s="157"/>
      <c r="I542" s="157"/>
      <c r="J542" s="157"/>
      <c r="K542" s="157"/>
      <c r="L542" s="157"/>
      <c r="M542" s="157"/>
      <c r="N542" s="156"/>
      <c r="O542" s="156"/>
      <c r="P542" s="156"/>
      <c r="Q542" s="156"/>
      <c r="R542" s="157"/>
      <c r="S542" s="157"/>
      <c r="T542" s="157"/>
      <c r="U542" s="157"/>
      <c r="V542" s="157"/>
      <c r="W542" s="157"/>
      <c r="X542" s="157"/>
      <c r="Y542" s="157"/>
      <c r="Z542" s="147"/>
      <c r="AA542" s="147"/>
      <c r="AB542" s="147"/>
      <c r="AC542" s="147"/>
      <c r="AD542" s="147"/>
      <c r="AE542" s="147"/>
      <c r="AF542" s="147"/>
      <c r="AG542" s="147" t="s">
        <v>129</v>
      </c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</row>
    <row r="543" spans="1:60" ht="22.5" outlineLevel="1" x14ac:dyDescent="0.2">
      <c r="A543" s="166">
        <v>115</v>
      </c>
      <c r="B543" s="167" t="s">
        <v>652</v>
      </c>
      <c r="C543" s="175" t="s">
        <v>653</v>
      </c>
      <c r="D543" s="168" t="s">
        <v>281</v>
      </c>
      <c r="E543" s="169">
        <v>4</v>
      </c>
      <c r="F543" s="170"/>
      <c r="G543" s="171">
        <f>ROUND(E543*F543,2)</f>
        <v>0</v>
      </c>
      <c r="H543" s="170"/>
      <c r="I543" s="171">
        <f>ROUND(E543*H543,2)</f>
        <v>0</v>
      </c>
      <c r="J543" s="170"/>
      <c r="K543" s="171">
        <f>ROUND(E543*J543,2)</f>
        <v>0</v>
      </c>
      <c r="L543" s="171">
        <v>21</v>
      </c>
      <c r="M543" s="171">
        <f>G543*(1+L543/100)</f>
        <v>0</v>
      </c>
      <c r="N543" s="169">
        <v>9.7000000000000005E-4</v>
      </c>
      <c r="O543" s="169">
        <f>ROUND(E543*N543,2)</f>
        <v>0</v>
      </c>
      <c r="P543" s="169">
        <v>0</v>
      </c>
      <c r="Q543" s="169">
        <f>ROUND(E543*P543,2)</f>
        <v>0</v>
      </c>
      <c r="R543" s="171" t="s">
        <v>360</v>
      </c>
      <c r="S543" s="171" t="s">
        <v>122</v>
      </c>
      <c r="T543" s="172" t="s">
        <v>122</v>
      </c>
      <c r="U543" s="157">
        <v>0</v>
      </c>
      <c r="V543" s="157">
        <f>ROUND(E543*U543,2)</f>
        <v>0</v>
      </c>
      <c r="W543" s="157"/>
      <c r="X543" s="157" t="s">
        <v>361</v>
      </c>
      <c r="Y543" s="157" t="s">
        <v>125</v>
      </c>
      <c r="Z543" s="147"/>
      <c r="AA543" s="147"/>
      <c r="AB543" s="147"/>
      <c r="AC543" s="147"/>
      <c r="AD543" s="147"/>
      <c r="AE543" s="147"/>
      <c r="AF543" s="147"/>
      <c r="AG543" s="147" t="s">
        <v>362</v>
      </c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</row>
    <row r="544" spans="1:60" outlineLevel="2" x14ac:dyDescent="0.2">
      <c r="A544" s="154"/>
      <c r="B544" s="155"/>
      <c r="C544" s="248"/>
      <c r="D544" s="249"/>
      <c r="E544" s="249"/>
      <c r="F544" s="249"/>
      <c r="G544" s="249"/>
      <c r="H544" s="157"/>
      <c r="I544" s="157"/>
      <c r="J544" s="157"/>
      <c r="K544" s="157"/>
      <c r="L544" s="157"/>
      <c r="M544" s="157"/>
      <c r="N544" s="156"/>
      <c r="O544" s="156"/>
      <c r="P544" s="156"/>
      <c r="Q544" s="156"/>
      <c r="R544" s="157"/>
      <c r="S544" s="157"/>
      <c r="T544" s="157"/>
      <c r="U544" s="157"/>
      <c r="V544" s="157"/>
      <c r="W544" s="157"/>
      <c r="X544" s="157"/>
      <c r="Y544" s="157"/>
      <c r="Z544" s="147"/>
      <c r="AA544" s="147"/>
      <c r="AB544" s="147"/>
      <c r="AC544" s="147"/>
      <c r="AD544" s="147"/>
      <c r="AE544" s="147"/>
      <c r="AF544" s="147"/>
      <c r="AG544" s="147" t="s">
        <v>129</v>
      </c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</row>
    <row r="545" spans="1:60" ht="22.5" outlineLevel="1" x14ac:dyDescent="0.2">
      <c r="A545" s="166">
        <v>116</v>
      </c>
      <c r="B545" s="167" t="s">
        <v>654</v>
      </c>
      <c r="C545" s="175" t="s">
        <v>655</v>
      </c>
      <c r="D545" s="168" t="s">
        <v>281</v>
      </c>
      <c r="E545" s="169">
        <v>1</v>
      </c>
      <c r="F545" s="170"/>
      <c r="G545" s="171">
        <f>ROUND(E545*F545,2)</f>
        <v>0</v>
      </c>
      <c r="H545" s="170"/>
      <c r="I545" s="171">
        <f>ROUND(E545*H545,2)</f>
        <v>0</v>
      </c>
      <c r="J545" s="170"/>
      <c r="K545" s="171">
        <f>ROUND(E545*J545,2)</f>
        <v>0</v>
      </c>
      <c r="L545" s="171">
        <v>21</v>
      </c>
      <c r="M545" s="171">
        <f>G545*(1+L545/100)</f>
        <v>0</v>
      </c>
      <c r="N545" s="169">
        <v>1.07E-3</v>
      </c>
      <c r="O545" s="169">
        <f>ROUND(E545*N545,2)</f>
        <v>0</v>
      </c>
      <c r="P545" s="169">
        <v>0</v>
      </c>
      <c r="Q545" s="169">
        <f>ROUND(E545*P545,2)</f>
        <v>0</v>
      </c>
      <c r="R545" s="171" t="s">
        <v>360</v>
      </c>
      <c r="S545" s="171" t="s">
        <v>122</v>
      </c>
      <c r="T545" s="172" t="s">
        <v>122</v>
      </c>
      <c r="U545" s="157">
        <v>0</v>
      </c>
      <c r="V545" s="157">
        <f>ROUND(E545*U545,2)</f>
        <v>0</v>
      </c>
      <c r="W545" s="157"/>
      <c r="X545" s="157" t="s">
        <v>361</v>
      </c>
      <c r="Y545" s="157" t="s">
        <v>125</v>
      </c>
      <c r="Z545" s="147"/>
      <c r="AA545" s="147"/>
      <c r="AB545" s="147"/>
      <c r="AC545" s="147"/>
      <c r="AD545" s="147"/>
      <c r="AE545" s="147"/>
      <c r="AF545" s="147"/>
      <c r="AG545" s="147" t="s">
        <v>362</v>
      </c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</row>
    <row r="546" spans="1:60" outlineLevel="2" x14ac:dyDescent="0.2">
      <c r="A546" s="154"/>
      <c r="B546" s="155"/>
      <c r="C546" s="248"/>
      <c r="D546" s="249"/>
      <c r="E546" s="249"/>
      <c r="F546" s="249"/>
      <c r="G546" s="249"/>
      <c r="H546" s="157"/>
      <c r="I546" s="157"/>
      <c r="J546" s="157"/>
      <c r="K546" s="157"/>
      <c r="L546" s="157"/>
      <c r="M546" s="157"/>
      <c r="N546" s="156"/>
      <c r="O546" s="156"/>
      <c r="P546" s="156"/>
      <c r="Q546" s="156"/>
      <c r="R546" s="157"/>
      <c r="S546" s="157"/>
      <c r="T546" s="157"/>
      <c r="U546" s="157"/>
      <c r="V546" s="157"/>
      <c r="W546" s="157"/>
      <c r="X546" s="157"/>
      <c r="Y546" s="157"/>
      <c r="Z546" s="147"/>
      <c r="AA546" s="147"/>
      <c r="AB546" s="147"/>
      <c r="AC546" s="147"/>
      <c r="AD546" s="147"/>
      <c r="AE546" s="147"/>
      <c r="AF546" s="147"/>
      <c r="AG546" s="147" t="s">
        <v>129</v>
      </c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</row>
    <row r="547" spans="1:60" ht="22.5" outlineLevel="1" x14ac:dyDescent="0.2">
      <c r="A547" s="166">
        <v>117</v>
      </c>
      <c r="B547" s="167" t="s">
        <v>656</v>
      </c>
      <c r="C547" s="175" t="s">
        <v>657</v>
      </c>
      <c r="D547" s="168" t="s">
        <v>281</v>
      </c>
      <c r="E547" s="169">
        <v>18</v>
      </c>
      <c r="F547" s="170"/>
      <c r="G547" s="171">
        <f>ROUND(E547*F547,2)</f>
        <v>0</v>
      </c>
      <c r="H547" s="170"/>
      <c r="I547" s="171">
        <f>ROUND(E547*H547,2)</f>
        <v>0</v>
      </c>
      <c r="J547" s="170"/>
      <c r="K547" s="171">
        <f>ROUND(E547*J547,2)</f>
        <v>0</v>
      </c>
      <c r="L547" s="171">
        <v>21</v>
      </c>
      <c r="M547" s="171">
        <f>G547*(1+L547/100)</f>
        <v>0</v>
      </c>
      <c r="N547" s="169">
        <v>1.2700000000000001E-3</v>
      </c>
      <c r="O547" s="169">
        <f>ROUND(E547*N547,2)</f>
        <v>0.02</v>
      </c>
      <c r="P547" s="169">
        <v>0</v>
      </c>
      <c r="Q547" s="169">
        <f>ROUND(E547*P547,2)</f>
        <v>0</v>
      </c>
      <c r="R547" s="171" t="s">
        <v>360</v>
      </c>
      <c r="S547" s="171" t="s">
        <v>122</v>
      </c>
      <c r="T547" s="172" t="s">
        <v>122</v>
      </c>
      <c r="U547" s="157">
        <v>0</v>
      </c>
      <c r="V547" s="157">
        <f>ROUND(E547*U547,2)</f>
        <v>0</v>
      </c>
      <c r="W547" s="157"/>
      <c r="X547" s="157" t="s">
        <v>361</v>
      </c>
      <c r="Y547" s="157" t="s">
        <v>125</v>
      </c>
      <c r="Z547" s="147"/>
      <c r="AA547" s="147"/>
      <c r="AB547" s="147"/>
      <c r="AC547" s="147"/>
      <c r="AD547" s="147"/>
      <c r="AE547" s="147"/>
      <c r="AF547" s="147"/>
      <c r="AG547" s="147" t="s">
        <v>362</v>
      </c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</row>
    <row r="548" spans="1:60" outlineLevel="2" x14ac:dyDescent="0.2">
      <c r="A548" s="154"/>
      <c r="B548" s="155"/>
      <c r="C548" s="181" t="s">
        <v>658</v>
      </c>
      <c r="D548" s="179"/>
      <c r="E548" s="180">
        <v>4</v>
      </c>
      <c r="F548" s="157"/>
      <c r="G548" s="157"/>
      <c r="H548" s="157"/>
      <c r="I548" s="157"/>
      <c r="J548" s="157"/>
      <c r="K548" s="157"/>
      <c r="L548" s="157"/>
      <c r="M548" s="157"/>
      <c r="N548" s="156"/>
      <c r="O548" s="156"/>
      <c r="P548" s="156"/>
      <c r="Q548" s="156"/>
      <c r="R548" s="157"/>
      <c r="S548" s="157"/>
      <c r="T548" s="157"/>
      <c r="U548" s="157"/>
      <c r="V548" s="157"/>
      <c r="W548" s="157"/>
      <c r="X548" s="157"/>
      <c r="Y548" s="157"/>
      <c r="Z548" s="147"/>
      <c r="AA548" s="147"/>
      <c r="AB548" s="147"/>
      <c r="AC548" s="147"/>
      <c r="AD548" s="147"/>
      <c r="AE548" s="147"/>
      <c r="AF548" s="147"/>
      <c r="AG548" s="147" t="s">
        <v>213</v>
      </c>
      <c r="AH548" s="147">
        <v>0</v>
      </c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</row>
    <row r="549" spans="1:60" outlineLevel="3" x14ac:dyDescent="0.2">
      <c r="A549" s="154"/>
      <c r="B549" s="155"/>
      <c r="C549" s="181" t="s">
        <v>659</v>
      </c>
      <c r="D549" s="179"/>
      <c r="E549" s="180">
        <v>14</v>
      </c>
      <c r="F549" s="157"/>
      <c r="G549" s="157"/>
      <c r="H549" s="157"/>
      <c r="I549" s="157"/>
      <c r="J549" s="157"/>
      <c r="K549" s="157"/>
      <c r="L549" s="157"/>
      <c r="M549" s="157"/>
      <c r="N549" s="156"/>
      <c r="O549" s="156"/>
      <c r="P549" s="156"/>
      <c r="Q549" s="156"/>
      <c r="R549" s="157"/>
      <c r="S549" s="157"/>
      <c r="T549" s="157"/>
      <c r="U549" s="157"/>
      <c r="V549" s="157"/>
      <c r="W549" s="157"/>
      <c r="X549" s="157"/>
      <c r="Y549" s="157"/>
      <c r="Z549" s="147"/>
      <c r="AA549" s="147"/>
      <c r="AB549" s="147"/>
      <c r="AC549" s="147"/>
      <c r="AD549" s="147"/>
      <c r="AE549" s="147"/>
      <c r="AF549" s="147"/>
      <c r="AG549" s="147" t="s">
        <v>213</v>
      </c>
      <c r="AH549" s="147">
        <v>0</v>
      </c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</row>
    <row r="550" spans="1:60" outlineLevel="2" x14ac:dyDescent="0.2">
      <c r="A550" s="154"/>
      <c r="B550" s="155"/>
      <c r="C550" s="246"/>
      <c r="D550" s="247"/>
      <c r="E550" s="247"/>
      <c r="F550" s="247"/>
      <c r="G550" s="247"/>
      <c r="H550" s="157"/>
      <c r="I550" s="157"/>
      <c r="J550" s="157"/>
      <c r="K550" s="157"/>
      <c r="L550" s="157"/>
      <c r="M550" s="157"/>
      <c r="N550" s="156"/>
      <c r="O550" s="156"/>
      <c r="P550" s="156"/>
      <c r="Q550" s="156"/>
      <c r="R550" s="157"/>
      <c r="S550" s="157"/>
      <c r="T550" s="157"/>
      <c r="U550" s="157"/>
      <c r="V550" s="157"/>
      <c r="W550" s="157"/>
      <c r="X550" s="157"/>
      <c r="Y550" s="157"/>
      <c r="Z550" s="147"/>
      <c r="AA550" s="147"/>
      <c r="AB550" s="147"/>
      <c r="AC550" s="147"/>
      <c r="AD550" s="147"/>
      <c r="AE550" s="147"/>
      <c r="AF550" s="147"/>
      <c r="AG550" s="147" t="s">
        <v>129</v>
      </c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</row>
    <row r="551" spans="1:60" outlineLevel="1" x14ac:dyDescent="0.2">
      <c r="A551" s="166">
        <v>118</v>
      </c>
      <c r="B551" s="167" t="s">
        <v>660</v>
      </c>
      <c r="C551" s="175" t="s">
        <v>661</v>
      </c>
      <c r="D551" s="168" t="s">
        <v>281</v>
      </c>
      <c r="E551" s="169">
        <v>1</v>
      </c>
      <c r="F551" s="170"/>
      <c r="G551" s="171">
        <f>ROUND(E551*F551,2)</f>
        <v>0</v>
      </c>
      <c r="H551" s="170"/>
      <c r="I551" s="171">
        <f>ROUND(E551*H551,2)</f>
        <v>0</v>
      </c>
      <c r="J551" s="170"/>
      <c r="K551" s="171">
        <f>ROUND(E551*J551,2)</f>
        <v>0</v>
      </c>
      <c r="L551" s="171">
        <v>21</v>
      </c>
      <c r="M551" s="171">
        <f>G551*(1+L551/100)</f>
        <v>0</v>
      </c>
      <c r="N551" s="169">
        <v>1.2999999999999999E-3</v>
      </c>
      <c r="O551" s="169">
        <f>ROUND(E551*N551,2)</f>
        <v>0</v>
      </c>
      <c r="P551" s="169">
        <v>0</v>
      </c>
      <c r="Q551" s="169">
        <f>ROUND(E551*P551,2)</f>
        <v>0</v>
      </c>
      <c r="R551" s="171"/>
      <c r="S551" s="171" t="s">
        <v>169</v>
      </c>
      <c r="T551" s="172" t="s">
        <v>123</v>
      </c>
      <c r="U551" s="157">
        <v>0</v>
      </c>
      <c r="V551" s="157">
        <f>ROUND(E551*U551,2)</f>
        <v>0</v>
      </c>
      <c r="W551" s="157"/>
      <c r="X551" s="157" t="s">
        <v>361</v>
      </c>
      <c r="Y551" s="157" t="s">
        <v>125</v>
      </c>
      <c r="Z551" s="147"/>
      <c r="AA551" s="147"/>
      <c r="AB551" s="147"/>
      <c r="AC551" s="147"/>
      <c r="AD551" s="147"/>
      <c r="AE551" s="147"/>
      <c r="AF551" s="147"/>
      <c r="AG551" s="147" t="s">
        <v>362</v>
      </c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</row>
    <row r="552" spans="1:60" outlineLevel="2" x14ac:dyDescent="0.2">
      <c r="A552" s="154"/>
      <c r="B552" s="155"/>
      <c r="C552" s="248"/>
      <c r="D552" s="249"/>
      <c r="E552" s="249"/>
      <c r="F552" s="249"/>
      <c r="G552" s="249"/>
      <c r="H552" s="157"/>
      <c r="I552" s="157"/>
      <c r="J552" s="157"/>
      <c r="K552" s="157"/>
      <c r="L552" s="157"/>
      <c r="M552" s="157"/>
      <c r="N552" s="156"/>
      <c r="O552" s="156"/>
      <c r="P552" s="156"/>
      <c r="Q552" s="156"/>
      <c r="R552" s="157"/>
      <c r="S552" s="157"/>
      <c r="T552" s="157"/>
      <c r="U552" s="157"/>
      <c r="V552" s="157"/>
      <c r="W552" s="157"/>
      <c r="X552" s="157"/>
      <c r="Y552" s="157"/>
      <c r="Z552" s="147"/>
      <c r="AA552" s="147"/>
      <c r="AB552" s="147"/>
      <c r="AC552" s="147"/>
      <c r="AD552" s="147"/>
      <c r="AE552" s="147"/>
      <c r="AF552" s="147"/>
      <c r="AG552" s="147" t="s">
        <v>129</v>
      </c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</row>
    <row r="553" spans="1:60" outlineLevel="1" x14ac:dyDescent="0.2">
      <c r="A553" s="166">
        <v>119</v>
      </c>
      <c r="B553" s="167" t="s">
        <v>662</v>
      </c>
      <c r="C553" s="175" t="s">
        <v>663</v>
      </c>
      <c r="D553" s="168" t="s">
        <v>281</v>
      </c>
      <c r="E553" s="169">
        <v>1</v>
      </c>
      <c r="F553" s="170"/>
      <c r="G553" s="171">
        <f>ROUND(E553*F553,2)</f>
        <v>0</v>
      </c>
      <c r="H553" s="170"/>
      <c r="I553" s="171">
        <f>ROUND(E553*H553,2)</f>
        <v>0</v>
      </c>
      <c r="J553" s="170"/>
      <c r="K553" s="171">
        <f>ROUND(E553*J553,2)</f>
        <v>0</v>
      </c>
      <c r="L553" s="171">
        <v>21</v>
      </c>
      <c r="M553" s="171">
        <f>G553*(1+L553/100)</f>
        <v>0</v>
      </c>
      <c r="N553" s="169">
        <v>2E-3</v>
      </c>
      <c r="O553" s="169">
        <f>ROUND(E553*N553,2)</f>
        <v>0</v>
      </c>
      <c r="P553" s="169">
        <v>0</v>
      </c>
      <c r="Q553" s="169">
        <f>ROUND(E553*P553,2)</f>
        <v>0</v>
      </c>
      <c r="R553" s="171"/>
      <c r="S553" s="171" t="s">
        <v>169</v>
      </c>
      <c r="T553" s="172" t="s">
        <v>123</v>
      </c>
      <c r="U553" s="157">
        <v>0</v>
      </c>
      <c r="V553" s="157">
        <f>ROUND(E553*U553,2)</f>
        <v>0</v>
      </c>
      <c r="W553" s="157"/>
      <c r="X553" s="157" t="s">
        <v>361</v>
      </c>
      <c r="Y553" s="157" t="s">
        <v>125</v>
      </c>
      <c r="Z553" s="147"/>
      <c r="AA553" s="147"/>
      <c r="AB553" s="147"/>
      <c r="AC553" s="147"/>
      <c r="AD553" s="147"/>
      <c r="AE553" s="147"/>
      <c r="AF553" s="147"/>
      <c r="AG553" s="147" t="s">
        <v>362</v>
      </c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</row>
    <row r="554" spans="1:60" outlineLevel="2" x14ac:dyDescent="0.2">
      <c r="A554" s="154"/>
      <c r="B554" s="155"/>
      <c r="C554" s="248"/>
      <c r="D554" s="249"/>
      <c r="E554" s="249"/>
      <c r="F554" s="249"/>
      <c r="G554" s="249"/>
      <c r="H554" s="157"/>
      <c r="I554" s="157"/>
      <c r="J554" s="157"/>
      <c r="K554" s="157"/>
      <c r="L554" s="157"/>
      <c r="M554" s="157"/>
      <c r="N554" s="156"/>
      <c r="O554" s="156"/>
      <c r="P554" s="156"/>
      <c r="Q554" s="156"/>
      <c r="R554" s="157"/>
      <c r="S554" s="157"/>
      <c r="T554" s="157"/>
      <c r="U554" s="157"/>
      <c r="V554" s="157"/>
      <c r="W554" s="157"/>
      <c r="X554" s="157"/>
      <c r="Y554" s="157"/>
      <c r="Z554" s="147"/>
      <c r="AA554" s="147"/>
      <c r="AB554" s="147"/>
      <c r="AC554" s="147"/>
      <c r="AD554" s="147"/>
      <c r="AE554" s="147"/>
      <c r="AF554" s="147"/>
      <c r="AG554" s="147" t="s">
        <v>129</v>
      </c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</row>
    <row r="555" spans="1:60" outlineLevel="1" x14ac:dyDescent="0.2">
      <c r="A555" s="166">
        <v>120</v>
      </c>
      <c r="B555" s="167" t="s">
        <v>664</v>
      </c>
      <c r="C555" s="175" t="s">
        <v>665</v>
      </c>
      <c r="D555" s="168" t="s">
        <v>281</v>
      </c>
      <c r="E555" s="169">
        <v>1</v>
      </c>
      <c r="F555" s="170"/>
      <c r="G555" s="171">
        <f>ROUND(E555*F555,2)</f>
        <v>0</v>
      </c>
      <c r="H555" s="170"/>
      <c r="I555" s="171">
        <f>ROUND(E555*H555,2)</f>
        <v>0</v>
      </c>
      <c r="J555" s="170"/>
      <c r="K555" s="171">
        <f>ROUND(E555*J555,2)</f>
        <v>0</v>
      </c>
      <c r="L555" s="171">
        <v>21</v>
      </c>
      <c r="M555" s="171">
        <f>G555*(1+L555/100)</f>
        <v>0</v>
      </c>
      <c r="N555" s="169">
        <v>3.0000000000000001E-3</v>
      </c>
      <c r="O555" s="169">
        <f>ROUND(E555*N555,2)</f>
        <v>0</v>
      </c>
      <c r="P555" s="169">
        <v>0</v>
      </c>
      <c r="Q555" s="169">
        <f>ROUND(E555*P555,2)</f>
        <v>0</v>
      </c>
      <c r="R555" s="171"/>
      <c r="S555" s="171" t="s">
        <v>169</v>
      </c>
      <c r="T555" s="172" t="s">
        <v>123</v>
      </c>
      <c r="U555" s="157">
        <v>0</v>
      </c>
      <c r="V555" s="157">
        <f>ROUND(E555*U555,2)</f>
        <v>0</v>
      </c>
      <c r="W555" s="157"/>
      <c r="X555" s="157" t="s">
        <v>361</v>
      </c>
      <c r="Y555" s="157" t="s">
        <v>125</v>
      </c>
      <c r="Z555" s="147"/>
      <c r="AA555" s="147"/>
      <c r="AB555" s="147"/>
      <c r="AC555" s="147"/>
      <c r="AD555" s="147"/>
      <c r="AE555" s="147"/>
      <c r="AF555" s="147"/>
      <c r="AG555" s="147" t="s">
        <v>362</v>
      </c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</row>
    <row r="556" spans="1:60" outlineLevel="2" x14ac:dyDescent="0.2">
      <c r="A556" s="154"/>
      <c r="B556" s="155"/>
      <c r="C556" s="244" t="s">
        <v>666</v>
      </c>
      <c r="D556" s="245"/>
      <c r="E556" s="245"/>
      <c r="F556" s="245"/>
      <c r="G556" s="245"/>
      <c r="H556" s="157"/>
      <c r="I556" s="157"/>
      <c r="J556" s="157"/>
      <c r="K556" s="157"/>
      <c r="L556" s="157"/>
      <c r="M556" s="157"/>
      <c r="N556" s="156"/>
      <c r="O556" s="156"/>
      <c r="P556" s="156"/>
      <c r="Q556" s="156"/>
      <c r="R556" s="157"/>
      <c r="S556" s="157"/>
      <c r="T556" s="157"/>
      <c r="U556" s="157"/>
      <c r="V556" s="157"/>
      <c r="W556" s="157"/>
      <c r="X556" s="157"/>
      <c r="Y556" s="157"/>
      <c r="Z556" s="147"/>
      <c r="AA556" s="147"/>
      <c r="AB556" s="147"/>
      <c r="AC556" s="147"/>
      <c r="AD556" s="147"/>
      <c r="AE556" s="147"/>
      <c r="AF556" s="147"/>
      <c r="AG556" s="147" t="s">
        <v>127</v>
      </c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</row>
    <row r="557" spans="1:60" outlineLevel="2" x14ac:dyDescent="0.2">
      <c r="A557" s="154"/>
      <c r="B557" s="155"/>
      <c r="C557" s="246"/>
      <c r="D557" s="247"/>
      <c r="E557" s="247"/>
      <c r="F557" s="247"/>
      <c r="G557" s="247"/>
      <c r="H557" s="157"/>
      <c r="I557" s="157"/>
      <c r="J557" s="157"/>
      <c r="K557" s="157"/>
      <c r="L557" s="157"/>
      <c r="M557" s="157"/>
      <c r="N557" s="156"/>
      <c r="O557" s="156"/>
      <c r="P557" s="156"/>
      <c r="Q557" s="156"/>
      <c r="R557" s="157"/>
      <c r="S557" s="157"/>
      <c r="T557" s="157"/>
      <c r="U557" s="157"/>
      <c r="V557" s="157"/>
      <c r="W557" s="157"/>
      <c r="X557" s="157"/>
      <c r="Y557" s="157"/>
      <c r="Z557" s="147"/>
      <c r="AA557" s="147"/>
      <c r="AB557" s="147"/>
      <c r="AC557" s="147"/>
      <c r="AD557" s="147"/>
      <c r="AE557" s="147"/>
      <c r="AF557" s="147"/>
      <c r="AG557" s="147" t="s">
        <v>129</v>
      </c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</row>
    <row r="558" spans="1:60" outlineLevel="1" x14ac:dyDescent="0.2">
      <c r="A558" s="166">
        <v>121</v>
      </c>
      <c r="B558" s="167" t="s">
        <v>667</v>
      </c>
      <c r="C558" s="175" t="s">
        <v>668</v>
      </c>
      <c r="D558" s="168" t="s">
        <v>281</v>
      </c>
      <c r="E558" s="169">
        <v>30</v>
      </c>
      <c r="F558" s="170"/>
      <c r="G558" s="171">
        <f>ROUND(E558*F558,2)</f>
        <v>0</v>
      </c>
      <c r="H558" s="170"/>
      <c r="I558" s="171">
        <f>ROUND(E558*H558,2)</f>
        <v>0</v>
      </c>
      <c r="J558" s="170"/>
      <c r="K558" s="171">
        <f>ROUND(E558*J558,2)</f>
        <v>0</v>
      </c>
      <c r="L558" s="171">
        <v>21</v>
      </c>
      <c r="M558" s="171">
        <f>G558*(1+L558/100)</f>
        <v>0</v>
      </c>
      <c r="N558" s="169">
        <v>2.3999999999999998E-3</v>
      </c>
      <c r="O558" s="169">
        <f>ROUND(E558*N558,2)</f>
        <v>7.0000000000000007E-2</v>
      </c>
      <c r="P558" s="169">
        <v>0</v>
      </c>
      <c r="Q558" s="169">
        <f>ROUND(E558*P558,2)</f>
        <v>0</v>
      </c>
      <c r="R558" s="171"/>
      <c r="S558" s="171" t="s">
        <v>169</v>
      </c>
      <c r="T558" s="172" t="s">
        <v>123</v>
      </c>
      <c r="U558" s="157">
        <v>0</v>
      </c>
      <c r="V558" s="157">
        <f>ROUND(E558*U558,2)</f>
        <v>0</v>
      </c>
      <c r="W558" s="157"/>
      <c r="X558" s="157" t="s">
        <v>361</v>
      </c>
      <c r="Y558" s="157" t="s">
        <v>125</v>
      </c>
      <c r="Z558" s="147"/>
      <c r="AA558" s="147"/>
      <c r="AB558" s="147"/>
      <c r="AC558" s="147"/>
      <c r="AD558" s="147"/>
      <c r="AE558" s="147"/>
      <c r="AF558" s="147"/>
      <c r="AG558" s="147" t="s">
        <v>362</v>
      </c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</row>
    <row r="559" spans="1:60" outlineLevel="2" x14ac:dyDescent="0.2">
      <c r="A559" s="154"/>
      <c r="B559" s="155"/>
      <c r="C559" s="248"/>
      <c r="D559" s="249"/>
      <c r="E559" s="249"/>
      <c r="F559" s="249"/>
      <c r="G559" s="249"/>
      <c r="H559" s="157"/>
      <c r="I559" s="157"/>
      <c r="J559" s="157"/>
      <c r="K559" s="157"/>
      <c r="L559" s="157"/>
      <c r="M559" s="157"/>
      <c r="N559" s="156"/>
      <c r="O559" s="156"/>
      <c r="P559" s="156"/>
      <c r="Q559" s="156"/>
      <c r="R559" s="157"/>
      <c r="S559" s="157"/>
      <c r="T559" s="157"/>
      <c r="U559" s="157"/>
      <c r="V559" s="157"/>
      <c r="W559" s="157"/>
      <c r="X559" s="157"/>
      <c r="Y559" s="157"/>
      <c r="Z559" s="147"/>
      <c r="AA559" s="147"/>
      <c r="AB559" s="147"/>
      <c r="AC559" s="147"/>
      <c r="AD559" s="147"/>
      <c r="AE559" s="147"/>
      <c r="AF559" s="147"/>
      <c r="AG559" s="147" t="s">
        <v>129</v>
      </c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</row>
    <row r="560" spans="1:60" outlineLevel="1" x14ac:dyDescent="0.2">
      <c r="A560" s="166">
        <v>122</v>
      </c>
      <c r="B560" s="167" t="s">
        <v>669</v>
      </c>
      <c r="C560" s="175" t="s">
        <v>670</v>
      </c>
      <c r="D560" s="168" t="s">
        <v>281</v>
      </c>
      <c r="E560" s="169">
        <v>29</v>
      </c>
      <c r="F560" s="170"/>
      <c r="G560" s="171">
        <f>ROUND(E560*F560,2)</f>
        <v>0</v>
      </c>
      <c r="H560" s="170"/>
      <c r="I560" s="171">
        <f>ROUND(E560*H560,2)</f>
        <v>0</v>
      </c>
      <c r="J560" s="170"/>
      <c r="K560" s="171">
        <f>ROUND(E560*J560,2)</f>
        <v>0</v>
      </c>
      <c r="L560" s="171">
        <v>21</v>
      </c>
      <c r="M560" s="171">
        <f>G560*(1+L560/100)</f>
        <v>0</v>
      </c>
      <c r="N560" s="169">
        <v>2.3999999999999998E-3</v>
      </c>
      <c r="O560" s="169">
        <f>ROUND(E560*N560,2)</f>
        <v>7.0000000000000007E-2</v>
      </c>
      <c r="P560" s="169">
        <v>0</v>
      </c>
      <c r="Q560" s="169">
        <f>ROUND(E560*P560,2)</f>
        <v>0</v>
      </c>
      <c r="R560" s="171"/>
      <c r="S560" s="171" t="s">
        <v>169</v>
      </c>
      <c r="T560" s="172" t="s">
        <v>123</v>
      </c>
      <c r="U560" s="157">
        <v>0</v>
      </c>
      <c r="V560" s="157">
        <f>ROUND(E560*U560,2)</f>
        <v>0</v>
      </c>
      <c r="W560" s="157"/>
      <c r="X560" s="157" t="s">
        <v>361</v>
      </c>
      <c r="Y560" s="157" t="s">
        <v>125</v>
      </c>
      <c r="Z560" s="147"/>
      <c r="AA560" s="147"/>
      <c r="AB560" s="147"/>
      <c r="AC560" s="147"/>
      <c r="AD560" s="147"/>
      <c r="AE560" s="147"/>
      <c r="AF560" s="147"/>
      <c r="AG560" s="147" t="s">
        <v>362</v>
      </c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</row>
    <row r="561" spans="1:60" outlineLevel="2" x14ac:dyDescent="0.2">
      <c r="A561" s="154"/>
      <c r="B561" s="155"/>
      <c r="C561" s="181" t="s">
        <v>671</v>
      </c>
      <c r="D561" s="179"/>
      <c r="E561" s="180">
        <v>22</v>
      </c>
      <c r="F561" s="157"/>
      <c r="G561" s="157"/>
      <c r="H561" s="157"/>
      <c r="I561" s="157"/>
      <c r="J561" s="157"/>
      <c r="K561" s="157"/>
      <c r="L561" s="157"/>
      <c r="M561" s="157"/>
      <c r="N561" s="156"/>
      <c r="O561" s="156"/>
      <c r="P561" s="156"/>
      <c r="Q561" s="156"/>
      <c r="R561" s="157"/>
      <c r="S561" s="157"/>
      <c r="T561" s="157"/>
      <c r="U561" s="157"/>
      <c r="V561" s="157"/>
      <c r="W561" s="157"/>
      <c r="X561" s="157"/>
      <c r="Y561" s="157"/>
      <c r="Z561" s="147"/>
      <c r="AA561" s="147"/>
      <c r="AB561" s="147"/>
      <c r="AC561" s="147"/>
      <c r="AD561" s="147"/>
      <c r="AE561" s="147"/>
      <c r="AF561" s="147"/>
      <c r="AG561" s="147" t="s">
        <v>213</v>
      </c>
      <c r="AH561" s="147">
        <v>0</v>
      </c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</row>
    <row r="562" spans="1:60" outlineLevel="3" x14ac:dyDescent="0.2">
      <c r="A562" s="154"/>
      <c r="B562" s="155"/>
      <c r="C562" s="181" t="s">
        <v>541</v>
      </c>
      <c r="D562" s="179"/>
      <c r="E562" s="180">
        <v>7</v>
      </c>
      <c r="F562" s="157"/>
      <c r="G562" s="157"/>
      <c r="H562" s="157"/>
      <c r="I562" s="157"/>
      <c r="J562" s="157"/>
      <c r="K562" s="157"/>
      <c r="L562" s="157"/>
      <c r="M562" s="157"/>
      <c r="N562" s="156"/>
      <c r="O562" s="156"/>
      <c r="P562" s="156"/>
      <c r="Q562" s="156"/>
      <c r="R562" s="157"/>
      <c r="S562" s="157"/>
      <c r="T562" s="157"/>
      <c r="U562" s="157"/>
      <c r="V562" s="157"/>
      <c r="W562" s="157"/>
      <c r="X562" s="157"/>
      <c r="Y562" s="157"/>
      <c r="Z562" s="147"/>
      <c r="AA562" s="147"/>
      <c r="AB562" s="147"/>
      <c r="AC562" s="147"/>
      <c r="AD562" s="147"/>
      <c r="AE562" s="147"/>
      <c r="AF562" s="147"/>
      <c r="AG562" s="147" t="s">
        <v>213</v>
      </c>
      <c r="AH562" s="147">
        <v>0</v>
      </c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</row>
    <row r="563" spans="1:60" outlineLevel="2" x14ac:dyDescent="0.2">
      <c r="A563" s="154"/>
      <c r="B563" s="155"/>
      <c r="C563" s="246"/>
      <c r="D563" s="247"/>
      <c r="E563" s="247"/>
      <c r="F563" s="247"/>
      <c r="G563" s="247"/>
      <c r="H563" s="157"/>
      <c r="I563" s="157"/>
      <c r="J563" s="157"/>
      <c r="K563" s="157"/>
      <c r="L563" s="157"/>
      <c r="M563" s="157"/>
      <c r="N563" s="156"/>
      <c r="O563" s="156"/>
      <c r="P563" s="156"/>
      <c r="Q563" s="156"/>
      <c r="R563" s="157"/>
      <c r="S563" s="157"/>
      <c r="T563" s="157"/>
      <c r="U563" s="157"/>
      <c r="V563" s="157"/>
      <c r="W563" s="157"/>
      <c r="X563" s="157"/>
      <c r="Y563" s="157"/>
      <c r="Z563" s="147"/>
      <c r="AA563" s="147"/>
      <c r="AB563" s="147"/>
      <c r="AC563" s="147"/>
      <c r="AD563" s="147"/>
      <c r="AE563" s="147"/>
      <c r="AF563" s="147"/>
      <c r="AG563" s="147" t="s">
        <v>129</v>
      </c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</row>
    <row r="564" spans="1:60" ht="22.5" outlineLevel="1" x14ac:dyDescent="0.2">
      <c r="A564" s="166">
        <v>123</v>
      </c>
      <c r="B564" s="167" t="s">
        <v>672</v>
      </c>
      <c r="C564" s="175" t="s">
        <v>673</v>
      </c>
      <c r="D564" s="168" t="s">
        <v>281</v>
      </c>
      <c r="E564" s="169">
        <v>1</v>
      </c>
      <c r="F564" s="170"/>
      <c r="G564" s="171">
        <f>ROUND(E564*F564,2)</f>
        <v>0</v>
      </c>
      <c r="H564" s="170"/>
      <c r="I564" s="171">
        <f>ROUND(E564*H564,2)</f>
        <v>0</v>
      </c>
      <c r="J564" s="170"/>
      <c r="K564" s="171">
        <f>ROUND(E564*J564,2)</f>
        <v>0</v>
      </c>
      <c r="L564" s="171">
        <v>21</v>
      </c>
      <c r="M564" s="171">
        <f>G564*(1+L564/100)</f>
        <v>0</v>
      </c>
      <c r="N564" s="169">
        <v>6.4999999999999997E-3</v>
      </c>
      <c r="O564" s="169">
        <f>ROUND(E564*N564,2)</f>
        <v>0.01</v>
      </c>
      <c r="P564" s="169">
        <v>0</v>
      </c>
      <c r="Q564" s="169">
        <f>ROUND(E564*P564,2)</f>
        <v>0</v>
      </c>
      <c r="R564" s="171" t="s">
        <v>360</v>
      </c>
      <c r="S564" s="171" t="s">
        <v>122</v>
      </c>
      <c r="T564" s="172" t="s">
        <v>122</v>
      </c>
      <c r="U564" s="157">
        <v>0</v>
      </c>
      <c r="V564" s="157">
        <f>ROUND(E564*U564,2)</f>
        <v>0</v>
      </c>
      <c r="W564" s="157"/>
      <c r="X564" s="157" t="s">
        <v>361</v>
      </c>
      <c r="Y564" s="157" t="s">
        <v>125</v>
      </c>
      <c r="Z564" s="147"/>
      <c r="AA564" s="147"/>
      <c r="AB564" s="147"/>
      <c r="AC564" s="147"/>
      <c r="AD564" s="147"/>
      <c r="AE564" s="147"/>
      <c r="AF564" s="147"/>
      <c r="AG564" s="147" t="s">
        <v>362</v>
      </c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</row>
    <row r="565" spans="1:60" outlineLevel="2" x14ac:dyDescent="0.2">
      <c r="A565" s="154"/>
      <c r="B565" s="155"/>
      <c r="C565" s="248"/>
      <c r="D565" s="249"/>
      <c r="E565" s="249"/>
      <c r="F565" s="249"/>
      <c r="G565" s="249"/>
      <c r="H565" s="157"/>
      <c r="I565" s="157"/>
      <c r="J565" s="157"/>
      <c r="K565" s="157"/>
      <c r="L565" s="157"/>
      <c r="M565" s="157"/>
      <c r="N565" s="156"/>
      <c r="O565" s="156"/>
      <c r="P565" s="156"/>
      <c r="Q565" s="156"/>
      <c r="R565" s="157"/>
      <c r="S565" s="157"/>
      <c r="T565" s="157"/>
      <c r="U565" s="157"/>
      <c r="V565" s="157"/>
      <c r="W565" s="157"/>
      <c r="X565" s="157"/>
      <c r="Y565" s="157"/>
      <c r="Z565" s="147"/>
      <c r="AA565" s="147"/>
      <c r="AB565" s="147"/>
      <c r="AC565" s="147"/>
      <c r="AD565" s="147"/>
      <c r="AE565" s="147"/>
      <c r="AF565" s="147"/>
      <c r="AG565" s="147" t="s">
        <v>129</v>
      </c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</row>
    <row r="566" spans="1:60" outlineLevel="1" x14ac:dyDescent="0.2">
      <c r="A566" s="166">
        <v>124</v>
      </c>
      <c r="B566" s="167" t="s">
        <v>674</v>
      </c>
      <c r="C566" s="175" t="s">
        <v>675</v>
      </c>
      <c r="D566" s="168" t="s">
        <v>281</v>
      </c>
      <c r="E566" s="169">
        <v>1</v>
      </c>
      <c r="F566" s="170"/>
      <c r="G566" s="171">
        <f>ROUND(E566*F566,2)</f>
        <v>0</v>
      </c>
      <c r="H566" s="170"/>
      <c r="I566" s="171">
        <f>ROUND(E566*H566,2)</f>
        <v>0</v>
      </c>
      <c r="J566" s="170"/>
      <c r="K566" s="171">
        <f>ROUND(E566*J566,2)</f>
        <v>0</v>
      </c>
      <c r="L566" s="171">
        <v>21</v>
      </c>
      <c r="M566" s="171">
        <f>G566*(1+L566/100)</f>
        <v>0</v>
      </c>
      <c r="N566" s="169">
        <v>2.8E-3</v>
      </c>
      <c r="O566" s="169">
        <f>ROUND(E566*N566,2)</f>
        <v>0</v>
      </c>
      <c r="P566" s="169">
        <v>0</v>
      </c>
      <c r="Q566" s="169">
        <f>ROUND(E566*P566,2)</f>
        <v>0</v>
      </c>
      <c r="R566" s="171"/>
      <c r="S566" s="171" t="s">
        <v>169</v>
      </c>
      <c r="T566" s="172" t="s">
        <v>123</v>
      </c>
      <c r="U566" s="157">
        <v>0</v>
      </c>
      <c r="V566" s="157">
        <f>ROUND(E566*U566,2)</f>
        <v>0</v>
      </c>
      <c r="W566" s="157"/>
      <c r="X566" s="157" t="s">
        <v>361</v>
      </c>
      <c r="Y566" s="157" t="s">
        <v>125</v>
      </c>
      <c r="Z566" s="147"/>
      <c r="AA566" s="147"/>
      <c r="AB566" s="147"/>
      <c r="AC566" s="147"/>
      <c r="AD566" s="147"/>
      <c r="AE566" s="147"/>
      <c r="AF566" s="147"/>
      <c r="AG566" s="147" t="s">
        <v>362</v>
      </c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</row>
    <row r="567" spans="1:60" outlineLevel="2" x14ac:dyDescent="0.2">
      <c r="A567" s="154"/>
      <c r="B567" s="155"/>
      <c r="C567" s="248"/>
      <c r="D567" s="249"/>
      <c r="E567" s="249"/>
      <c r="F567" s="249"/>
      <c r="G567" s="249"/>
      <c r="H567" s="157"/>
      <c r="I567" s="157"/>
      <c r="J567" s="157"/>
      <c r="K567" s="157"/>
      <c r="L567" s="157"/>
      <c r="M567" s="157"/>
      <c r="N567" s="156"/>
      <c r="O567" s="156"/>
      <c r="P567" s="156"/>
      <c r="Q567" s="156"/>
      <c r="R567" s="157"/>
      <c r="S567" s="157"/>
      <c r="T567" s="157"/>
      <c r="U567" s="157"/>
      <c r="V567" s="157"/>
      <c r="W567" s="157"/>
      <c r="X567" s="157"/>
      <c r="Y567" s="157"/>
      <c r="Z567" s="147"/>
      <c r="AA567" s="147"/>
      <c r="AB567" s="147"/>
      <c r="AC567" s="147"/>
      <c r="AD567" s="147"/>
      <c r="AE567" s="147"/>
      <c r="AF567" s="147"/>
      <c r="AG567" s="147" t="s">
        <v>129</v>
      </c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</row>
    <row r="568" spans="1:60" ht="22.5" outlineLevel="1" x14ac:dyDescent="0.2">
      <c r="A568" s="166">
        <v>125</v>
      </c>
      <c r="B568" s="167" t="s">
        <v>676</v>
      </c>
      <c r="C568" s="175" t="s">
        <v>677</v>
      </c>
      <c r="D568" s="168" t="s">
        <v>281</v>
      </c>
      <c r="E568" s="169">
        <v>1</v>
      </c>
      <c r="F568" s="170"/>
      <c r="G568" s="171">
        <f>ROUND(E568*F568,2)</f>
        <v>0</v>
      </c>
      <c r="H568" s="170"/>
      <c r="I568" s="171">
        <f>ROUND(E568*H568,2)</f>
        <v>0</v>
      </c>
      <c r="J568" s="170"/>
      <c r="K568" s="171">
        <f>ROUND(E568*J568,2)</f>
        <v>0</v>
      </c>
      <c r="L568" s="171">
        <v>21</v>
      </c>
      <c r="M568" s="171">
        <f>G568*(1+L568/100)</f>
        <v>0</v>
      </c>
      <c r="N568" s="169">
        <v>2.5000000000000001E-3</v>
      </c>
      <c r="O568" s="169">
        <f>ROUND(E568*N568,2)</f>
        <v>0</v>
      </c>
      <c r="P568" s="169">
        <v>0</v>
      </c>
      <c r="Q568" s="169">
        <f>ROUND(E568*P568,2)</f>
        <v>0</v>
      </c>
      <c r="R568" s="171"/>
      <c r="S568" s="171" t="s">
        <v>169</v>
      </c>
      <c r="T568" s="172" t="s">
        <v>123</v>
      </c>
      <c r="U568" s="157">
        <v>0</v>
      </c>
      <c r="V568" s="157">
        <f>ROUND(E568*U568,2)</f>
        <v>0</v>
      </c>
      <c r="W568" s="157"/>
      <c r="X568" s="157" t="s">
        <v>361</v>
      </c>
      <c r="Y568" s="157" t="s">
        <v>125</v>
      </c>
      <c r="Z568" s="147"/>
      <c r="AA568" s="147"/>
      <c r="AB568" s="147"/>
      <c r="AC568" s="147"/>
      <c r="AD568" s="147"/>
      <c r="AE568" s="147"/>
      <c r="AF568" s="147"/>
      <c r="AG568" s="147" t="s">
        <v>362</v>
      </c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</row>
    <row r="569" spans="1:60" outlineLevel="2" x14ac:dyDescent="0.2">
      <c r="A569" s="154"/>
      <c r="B569" s="155"/>
      <c r="C569" s="248"/>
      <c r="D569" s="249"/>
      <c r="E569" s="249"/>
      <c r="F569" s="249"/>
      <c r="G569" s="249"/>
      <c r="H569" s="157"/>
      <c r="I569" s="157"/>
      <c r="J569" s="157"/>
      <c r="K569" s="157"/>
      <c r="L569" s="157"/>
      <c r="M569" s="157"/>
      <c r="N569" s="156"/>
      <c r="O569" s="156"/>
      <c r="P569" s="156"/>
      <c r="Q569" s="156"/>
      <c r="R569" s="157"/>
      <c r="S569" s="157"/>
      <c r="T569" s="157"/>
      <c r="U569" s="157"/>
      <c r="V569" s="157"/>
      <c r="W569" s="157"/>
      <c r="X569" s="157"/>
      <c r="Y569" s="157"/>
      <c r="Z569" s="147"/>
      <c r="AA569" s="147"/>
      <c r="AB569" s="147"/>
      <c r="AC569" s="147"/>
      <c r="AD569" s="147"/>
      <c r="AE569" s="147"/>
      <c r="AF569" s="147"/>
      <c r="AG569" s="147" t="s">
        <v>129</v>
      </c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</row>
    <row r="570" spans="1:60" outlineLevel="1" x14ac:dyDescent="0.2">
      <c r="A570" s="166">
        <v>126</v>
      </c>
      <c r="B570" s="167" t="s">
        <v>678</v>
      </c>
      <c r="C570" s="175" t="s">
        <v>679</v>
      </c>
      <c r="D570" s="168" t="s">
        <v>281</v>
      </c>
      <c r="E570" s="169">
        <v>1</v>
      </c>
      <c r="F570" s="170"/>
      <c r="G570" s="171">
        <f>ROUND(E570*F570,2)</f>
        <v>0</v>
      </c>
      <c r="H570" s="170"/>
      <c r="I570" s="171">
        <f>ROUND(E570*H570,2)</f>
        <v>0</v>
      </c>
      <c r="J570" s="170"/>
      <c r="K570" s="171">
        <f>ROUND(E570*J570,2)</f>
        <v>0</v>
      </c>
      <c r="L570" s="171">
        <v>21</v>
      </c>
      <c r="M570" s="171">
        <f>G570*(1+L570/100)</f>
        <v>0</v>
      </c>
      <c r="N570" s="169">
        <v>0</v>
      </c>
      <c r="O570" s="169">
        <f>ROUND(E570*N570,2)</f>
        <v>0</v>
      </c>
      <c r="P570" s="169">
        <v>0</v>
      </c>
      <c r="Q570" s="169">
        <f>ROUND(E570*P570,2)</f>
        <v>0</v>
      </c>
      <c r="R570" s="171" t="s">
        <v>360</v>
      </c>
      <c r="S570" s="171" t="s">
        <v>122</v>
      </c>
      <c r="T570" s="172" t="s">
        <v>122</v>
      </c>
      <c r="U570" s="157">
        <v>0</v>
      </c>
      <c r="V570" s="157">
        <f>ROUND(E570*U570,2)</f>
        <v>0</v>
      </c>
      <c r="W570" s="157"/>
      <c r="X570" s="157" t="s">
        <v>361</v>
      </c>
      <c r="Y570" s="157" t="s">
        <v>125</v>
      </c>
      <c r="Z570" s="147"/>
      <c r="AA570" s="147"/>
      <c r="AB570" s="147"/>
      <c r="AC570" s="147"/>
      <c r="AD570" s="147"/>
      <c r="AE570" s="147"/>
      <c r="AF570" s="147"/>
      <c r="AG570" s="147" t="s">
        <v>362</v>
      </c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</row>
    <row r="571" spans="1:60" outlineLevel="2" x14ac:dyDescent="0.2">
      <c r="A571" s="154"/>
      <c r="B571" s="155"/>
      <c r="C571" s="248"/>
      <c r="D571" s="249"/>
      <c r="E571" s="249"/>
      <c r="F571" s="249"/>
      <c r="G571" s="249"/>
      <c r="H571" s="157"/>
      <c r="I571" s="157"/>
      <c r="J571" s="157"/>
      <c r="K571" s="157"/>
      <c r="L571" s="157"/>
      <c r="M571" s="157"/>
      <c r="N571" s="156"/>
      <c r="O571" s="156"/>
      <c r="P571" s="156"/>
      <c r="Q571" s="156"/>
      <c r="R571" s="157"/>
      <c r="S571" s="157"/>
      <c r="T571" s="157"/>
      <c r="U571" s="157"/>
      <c r="V571" s="157"/>
      <c r="W571" s="157"/>
      <c r="X571" s="157"/>
      <c r="Y571" s="157"/>
      <c r="Z571" s="147"/>
      <c r="AA571" s="147"/>
      <c r="AB571" s="147"/>
      <c r="AC571" s="147"/>
      <c r="AD571" s="147"/>
      <c r="AE571" s="147"/>
      <c r="AF571" s="147"/>
      <c r="AG571" s="147" t="s">
        <v>129</v>
      </c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</row>
    <row r="572" spans="1:60" ht="22.5" outlineLevel="1" x14ac:dyDescent="0.2">
      <c r="A572" s="166">
        <v>127</v>
      </c>
      <c r="B572" s="167" t="s">
        <v>680</v>
      </c>
      <c r="C572" s="175" t="s">
        <v>681</v>
      </c>
      <c r="D572" s="168" t="s">
        <v>281</v>
      </c>
      <c r="E572" s="169">
        <v>1</v>
      </c>
      <c r="F572" s="170"/>
      <c r="G572" s="171">
        <f>ROUND(E572*F572,2)</f>
        <v>0</v>
      </c>
      <c r="H572" s="170"/>
      <c r="I572" s="171">
        <f>ROUND(E572*H572,2)</f>
        <v>0</v>
      </c>
      <c r="J572" s="170"/>
      <c r="K572" s="171">
        <f>ROUND(E572*J572,2)</f>
        <v>0</v>
      </c>
      <c r="L572" s="171">
        <v>21</v>
      </c>
      <c r="M572" s="171">
        <f>G572*(1+L572/100)</f>
        <v>0</v>
      </c>
      <c r="N572" s="169">
        <v>6.0000000000000001E-3</v>
      </c>
      <c r="O572" s="169">
        <f>ROUND(E572*N572,2)</f>
        <v>0.01</v>
      </c>
      <c r="P572" s="169">
        <v>0</v>
      </c>
      <c r="Q572" s="169">
        <f>ROUND(E572*P572,2)</f>
        <v>0</v>
      </c>
      <c r="R572" s="171" t="s">
        <v>360</v>
      </c>
      <c r="S572" s="171" t="s">
        <v>122</v>
      </c>
      <c r="T572" s="172" t="s">
        <v>122</v>
      </c>
      <c r="U572" s="157">
        <v>0</v>
      </c>
      <c r="V572" s="157">
        <f>ROUND(E572*U572,2)</f>
        <v>0</v>
      </c>
      <c r="W572" s="157"/>
      <c r="X572" s="157" t="s">
        <v>361</v>
      </c>
      <c r="Y572" s="157" t="s">
        <v>125</v>
      </c>
      <c r="Z572" s="147"/>
      <c r="AA572" s="147"/>
      <c r="AB572" s="147"/>
      <c r="AC572" s="147"/>
      <c r="AD572" s="147"/>
      <c r="AE572" s="147"/>
      <c r="AF572" s="147"/>
      <c r="AG572" s="147" t="s">
        <v>362</v>
      </c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</row>
    <row r="573" spans="1:60" outlineLevel="2" x14ac:dyDescent="0.2">
      <c r="A573" s="154"/>
      <c r="B573" s="155"/>
      <c r="C573" s="248"/>
      <c r="D573" s="249"/>
      <c r="E573" s="249"/>
      <c r="F573" s="249"/>
      <c r="G573" s="249"/>
      <c r="H573" s="157"/>
      <c r="I573" s="157"/>
      <c r="J573" s="157"/>
      <c r="K573" s="157"/>
      <c r="L573" s="157"/>
      <c r="M573" s="157"/>
      <c r="N573" s="156"/>
      <c r="O573" s="156"/>
      <c r="P573" s="156"/>
      <c r="Q573" s="156"/>
      <c r="R573" s="157"/>
      <c r="S573" s="157"/>
      <c r="T573" s="157"/>
      <c r="U573" s="157"/>
      <c r="V573" s="157"/>
      <c r="W573" s="157"/>
      <c r="X573" s="157"/>
      <c r="Y573" s="157"/>
      <c r="Z573" s="147"/>
      <c r="AA573" s="147"/>
      <c r="AB573" s="147"/>
      <c r="AC573" s="147"/>
      <c r="AD573" s="147"/>
      <c r="AE573" s="147"/>
      <c r="AF573" s="147"/>
      <c r="AG573" s="147" t="s">
        <v>129</v>
      </c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</row>
    <row r="574" spans="1:60" ht="22.5" outlineLevel="1" x14ac:dyDescent="0.2">
      <c r="A574" s="166">
        <v>128</v>
      </c>
      <c r="B574" s="167" t="s">
        <v>682</v>
      </c>
      <c r="C574" s="175" t="s">
        <v>683</v>
      </c>
      <c r="D574" s="168" t="s">
        <v>281</v>
      </c>
      <c r="E574" s="169">
        <v>2</v>
      </c>
      <c r="F574" s="170"/>
      <c r="G574" s="171">
        <f>ROUND(E574*F574,2)</f>
        <v>0</v>
      </c>
      <c r="H574" s="170"/>
      <c r="I574" s="171">
        <f>ROUND(E574*H574,2)</f>
        <v>0</v>
      </c>
      <c r="J574" s="170"/>
      <c r="K574" s="171">
        <f>ROUND(E574*J574,2)</f>
        <v>0</v>
      </c>
      <c r="L574" s="171">
        <v>21</v>
      </c>
      <c r="M574" s="171">
        <f>G574*(1+L574/100)</f>
        <v>0</v>
      </c>
      <c r="N574" s="169">
        <v>1.2500000000000001E-2</v>
      </c>
      <c r="O574" s="169">
        <f>ROUND(E574*N574,2)</f>
        <v>0.03</v>
      </c>
      <c r="P574" s="169">
        <v>0</v>
      </c>
      <c r="Q574" s="169">
        <f>ROUND(E574*P574,2)</f>
        <v>0</v>
      </c>
      <c r="R574" s="171" t="s">
        <v>360</v>
      </c>
      <c r="S574" s="171" t="s">
        <v>122</v>
      </c>
      <c r="T574" s="172" t="s">
        <v>122</v>
      </c>
      <c r="U574" s="157">
        <v>0</v>
      </c>
      <c r="V574" s="157">
        <f>ROUND(E574*U574,2)</f>
        <v>0</v>
      </c>
      <c r="W574" s="157"/>
      <c r="X574" s="157" t="s">
        <v>361</v>
      </c>
      <c r="Y574" s="157" t="s">
        <v>125</v>
      </c>
      <c r="Z574" s="147"/>
      <c r="AA574" s="147"/>
      <c r="AB574" s="147"/>
      <c r="AC574" s="147"/>
      <c r="AD574" s="147"/>
      <c r="AE574" s="147"/>
      <c r="AF574" s="147"/>
      <c r="AG574" s="147" t="s">
        <v>362</v>
      </c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</row>
    <row r="575" spans="1:60" outlineLevel="2" x14ac:dyDescent="0.2">
      <c r="A575" s="154"/>
      <c r="B575" s="155"/>
      <c r="C575" s="248"/>
      <c r="D575" s="249"/>
      <c r="E575" s="249"/>
      <c r="F575" s="249"/>
      <c r="G575" s="249"/>
      <c r="H575" s="157"/>
      <c r="I575" s="157"/>
      <c r="J575" s="157"/>
      <c r="K575" s="157"/>
      <c r="L575" s="157"/>
      <c r="M575" s="157"/>
      <c r="N575" s="156"/>
      <c r="O575" s="156"/>
      <c r="P575" s="156"/>
      <c r="Q575" s="156"/>
      <c r="R575" s="157"/>
      <c r="S575" s="157"/>
      <c r="T575" s="157"/>
      <c r="U575" s="157"/>
      <c r="V575" s="157"/>
      <c r="W575" s="157"/>
      <c r="X575" s="157"/>
      <c r="Y575" s="157"/>
      <c r="Z575" s="147"/>
      <c r="AA575" s="147"/>
      <c r="AB575" s="147"/>
      <c r="AC575" s="147"/>
      <c r="AD575" s="147"/>
      <c r="AE575" s="147"/>
      <c r="AF575" s="147"/>
      <c r="AG575" s="147" t="s">
        <v>129</v>
      </c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</row>
    <row r="576" spans="1:60" ht="22.5" outlineLevel="1" x14ac:dyDescent="0.2">
      <c r="A576" s="166">
        <v>129</v>
      </c>
      <c r="B576" s="167" t="s">
        <v>684</v>
      </c>
      <c r="C576" s="175" t="s">
        <v>685</v>
      </c>
      <c r="D576" s="168" t="s">
        <v>281</v>
      </c>
      <c r="E576" s="169">
        <v>9</v>
      </c>
      <c r="F576" s="170"/>
      <c r="G576" s="171">
        <f>ROUND(E576*F576,2)</f>
        <v>0</v>
      </c>
      <c r="H576" s="170"/>
      <c r="I576" s="171">
        <f>ROUND(E576*H576,2)</f>
        <v>0</v>
      </c>
      <c r="J576" s="170"/>
      <c r="K576" s="171">
        <f>ROUND(E576*J576,2)</f>
        <v>0</v>
      </c>
      <c r="L576" s="171">
        <v>21</v>
      </c>
      <c r="M576" s="171">
        <f>G576*(1+L576/100)</f>
        <v>0</v>
      </c>
      <c r="N576" s="169">
        <v>0.16200000000000001</v>
      </c>
      <c r="O576" s="169">
        <f>ROUND(E576*N576,2)</f>
        <v>1.46</v>
      </c>
      <c r="P576" s="169">
        <v>0</v>
      </c>
      <c r="Q576" s="169">
        <f>ROUND(E576*P576,2)</f>
        <v>0</v>
      </c>
      <c r="R576" s="171"/>
      <c r="S576" s="171" t="s">
        <v>169</v>
      </c>
      <c r="T576" s="172" t="s">
        <v>123</v>
      </c>
      <c r="U576" s="157">
        <v>0</v>
      </c>
      <c r="V576" s="157">
        <f>ROUND(E576*U576,2)</f>
        <v>0</v>
      </c>
      <c r="W576" s="157"/>
      <c r="X576" s="157" t="s">
        <v>361</v>
      </c>
      <c r="Y576" s="157" t="s">
        <v>125</v>
      </c>
      <c r="Z576" s="147"/>
      <c r="AA576" s="147"/>
      <c r="AB576" s="147"/>
      <c r="AC576" s="147"/>
      <c r="AD576" s="147"/>
      <c r="AE576" s="147"/>
      <c r="AF576" s="147"/>
      <c r="AG576" s="147" t="s">
        <v>362</v>
      </c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</row>
    <row r="577" spans="1:60" outlineLevel="2" x14ac:dyDescent="0.2">
      <c r="A577" s="154"/>
      <c r="B577" s="155"/>
      <c r="C577" s="248"/>
      <c r="D577" s="249"/>
      <c r="E577" s="249"/>
      <c r="F577" s="249"/>
      <c r="G577" s="249"/>
      <c r="H577" s="157"/>
      <c r="I577" s="157"/>
      <c r="J577" s="157"/>
      <c r="K577" s="157"/>
      <c r="L577" s="157"/>
      <c r="M577" s="157"/>
      <c r="N577" s="156"/>
      <c r="O577" s="156"/>
      <c r="P577" s="156"/>
      <c r="Q577" s="156"/>
      <c r="R577" s="157"/>
      <c r="S577" s="157"/>
      <c r="T577" s="157"/>
      <c r="U577" s="157"/>
      <c r="V577" s="157"/>
      <c r="W577" s="157"/>
      <c r="X577" s="157"/>
      <c r="Y577" s="157"/>
      <c r="Z577" s="147"/>
      <c r="AA577" s="147"/>
      <c r="AB577" s="147"/>
      <c r="AC577" s="147"/>
      <c r="AD577" s="147"/>
      <c r="AE577" s="147"/>
      <c r="AF577" s="147"/>
      <c r="AG577" s="147" t="s">
        <v>129</v>
      </c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</row>
    <row r="578" spans="1:60" ht="33.75" outlineLevel="1" x14ac:dyDescent="0.2">
      <c r="A578" s="166">
        <v>130</v>
      </c>
      <c r="B578" s="167" t="s">
        <v>686</v>
      </c>
      <c r="C578" s="175" t="s">
        <v>687</v>
      </c>
      <c r="D578" s="168" t="s">
        <v>195</v>
      </c>
      <c r="E578" s="169">
        <v>6</v>
      </c>
      <c r="F578" s="170"/>
      <c r="G578" s="171">
        <f>ROUND(E578*F578,2)</f>
        <v>0</v>
      </c>
      <c r="H578" s="170"/>
      <c r="I578" s="171">
        <f>ROUND(E578*H578,2)</f>
        <v>0</v>
      </c>
      <c r="J578" s="170"/>
      <c r="K578" s="171">
        <f>ROUND(E578*J578,2)</f>
        <v>0</v>
      </c>
      <c r="L578" s="171">
        <v>21</v>
      </c>
      <c r="M578" s="171">
        <f>G578*(1+L578/100)</f>
        <v>0</v>
      </c>
      <c r="N578" s="169">
        <v>1.77E-2</v>
      </c>
      <c r="O578" s="169">
        <f>ROUND(E578*N578,2)</f>
        <v>0.11</v>
      </c>
      <c r="P578" s="169">
        <v>0</v>
      </c>
      <c r="Q578" s="169">
        <f>ROUND(E578*P578,2)</f>
        <v>0</v>
      </c>
      <c r="R578" s="171" t="s">
        <v>360</v>
      </c>
      <c r="S578" s="171" t="s">
        <v>122</v>
      </c>
      <c r="T578" s="172" t="s">
        <v>122</v>
      </c>
      <c r="U578" s="157">
        <v>0</v>
      </c>
      <c r="V578" s="157">
        <f>ROUND(E578*U578,2)</f>
        <v>0</v>
      </c>
      <c r="W578" s="157"/>
      <c r="X578" s="157" t="s">
        <v>361</v>
      </c>
      <c r="Y578" s="157" t="s">
        <v>125</v>
      </c>
      <c r="Z578" s="147"/>
      <c r="AA578" s="147"/>
      <c r="AB578" s="147"/>
      <c r="AC578" s="147"/>
      <c r="AD578" s="147"/>
      <c r="AE578" s="147"/>
      <c r="AF578" s="147"/>
      <c r="AG578" s="147" t="s">
        <v>362</v>
      </c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</row>
    <row r="579" spans="1:60" outlineLevel="2" x14ac:dyDescent="0.2">
      <c r="A579" s="154"/>
      <c r="B579" s="155"/>
      <c r="C579" s="248"/>
      <c r="D579" s="249"/>
      <c r="E579" s="249"/>
      <c r="F579" s="249"/>
      <c r="G579" s="249"/>
      <c r="H579" s="157"/>
      <c r="I579" s="157"/>
      <c r="J579" s="157"/>
      <c r="K579" s="157"/>
      <c r="L579" s="157"/>
      <c r="M579" s="157"/>
      <c r="N579" s="156"/>
      <c r="O579" s="156"/>
      <c r="P579" s="156"/>
      <c r="Q579" s="156"/>
      <c r="R579" s="157"/>
      <c r="S579" s="157"/>
      <c r="T579" s="157"/>
      <c r="U579" s="157"/>
      <c r="V579" s="157"/>
      <c r="W579" s="157"/>
      <c r="X579" s="157"/>
      <c r="Y579" s="157"/>
      <c r="Z579" s="147"/>
      <c r="AA579" s="147"/>
      <c r="AB579" s="147"/>
      <c r="AC579" s="147"/>
      <c r="AD579" s="147"/>
      <c r="AE579" s="147"/>
      <c r="AF579" s="147"/>
      <c r="AG579" s="147" t="s">
        <v>129</v>
      </c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</row>
    <row r="580" spans="1:60" ht="22.5" outlineLevel="1" x14ac:dyDescent="0.2">
      <c r="A580" s="166">
        <v>131</v>
      </c>
      <c r="B580" s="167" t="s">
        <v>688</v>
      </c>
      <c r="C580" s="175" t="s">
        <v>689</v>
      </c>
      <c r="D580" s="168" t="s">
        <v>195</v>
      </c>
      <c r="E580" s="169">
        <v>330.27</v>
      </c>
      <c r="F580" s="170"/>
      <c r="G580" s="171">
        <f>ROUND(E580*F580,2)</f>
        <v>0</v>
      </c>
      <c r="H580" s="170"/>
      <c r="I580" s="171">
        <f>ROUND(E580*H580,2)</f>
        <v>0</v>
      </c>
      <c r="J580" s="170"/>
      <c r="K580" s="171">
        <f>ROUND(E580*J580,2)</f>
        <v>0</v>
      </c>
      <c r="L580" s="171">
        <v>21</v>
      </c>
      <c r="M580" s="171">
        <f>G580*(1+L580/100)</f>
        <v>0</v>
      </c>
      <c r="N580" s="169">
        <v>1.77E-2</v>
      </c>
      <c r="O580" s="169">
        <f>ROUND(E580*N580,2)</f>
        <v>5.85</v>
      </c>
      <c r="P580" s="169">
        <v>0</v>
      </c>
      <c r="Q580" s="169">
        <f>ROUND(E580*P580,2)</f>
        <v>0</v>
      </c>
      <c r="R580" s="171"/>
      <c r="S580" s="171" t="s">
        <v>169</v>
      </c>
      <c r="T580" s="172" t="s">
        <v>123</v>
      </c>
      <c r="U580" s="157">
        <v>0</v>
      </c>
      <c r="V580" s="157">
        <f>ROUND(E580*U580,2)</f>
        <v>0</v>
      </c>
      <c r="W580" s="157"/>
      <c r="X580" s="157" t="s">
        <v>361</v>
      </c>
      <c r="Y580" s="157" t="s">
        <v>125</v>
      </c>
      <c r="Z580" s="147"/>
      <c r="AA580" s="147"/>
      <c r="AB580" s="147"/>
      <c r="AC580" s="147"/>
      <c r="AD580" s="147"/>
      <c r="AE580" s="147"/>
      <c r="AF580" s="147"/>
      <c r="AG580" s="147" t="s">
        <v>362</v>
      </c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</row>
    <row r="581" spans="1:60" outlineLevel="2" x14ac:dyDescent="0.2">
      <c r="A581" s="154"/>
      <c r="B581" s="155"/>
      <c r="C581" s="181" t="s">
        <v>690</v>
      </c>
      <c r="D581" s="179"/>
      <c r="E581" s="180">
        <v>330.27</v>
      </c>
      <c r="F581" s="157"/>
      <c r="G581" s="157"/>
      <c r="H581" s="157"/>
      <c r="I581" s="157"/>
      <c r="J581" s="157"/>
      <c r="K581" s="157"/>
      <c r="L581" s="157"/>
      <c r="M581" s="157"/>
      <c r="N581" s="156"/>
      <c r="O581" s="156"/>
      <c r="P581" s="156"/>
      <c r="Q581" s="156"/>
      <c r="R581" s="157"/>
      <c r="S581" s="157"/>
      <c r="T581" s="157"/>
      <c r="U581" s="157"/>
      <c r="V581" s="157"/>
      <c r="W581" s="157"/>
      <c r="X581" s="157"/>
      <c r="Y581" s="157"/>
      <c r="Z581" s="147"/>
      <c r="AA581" s="147"/>
      <c r="AB581" s="147"/>
      <c r="AC581" s="147"/>
      <c r="AD581" s="147"/>
      <c r="AE581" s="147"/>
      <c r="AF581" s="147"/>
      <c r="AG581" s="147" t="s">
        <v>213</v>
      </c>
      <c r="AH581" s="147">
        <v>0</v>
      </c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</row>
    <row r="582" spans="1:60" outlineLevel="2" x14ac:dyDescent="0.2">
      <c r="A582" s="154"/>
      <c r="B582" s="155"/>
      <c r="C582" s="246"/>
      <c r="D582" s="247"/>
      <c r="E582" s="247"/>
      <c r="F582" s="247"/>
      <c r="G582" s="247"/>
      <c r="H582" s="157"/>
      <c r="I582" s="157"/>
      <c r="J582" s="157"/>
      <c r="K582" s="157"/>
      <c r="L582" s="157"/>
      <c r="M582" s="157"/>
      <c r="N582" s="156"/>
      <c r="O582" s="156"/>
      <c r="P582" s="156"/>
      <c r="Q582" s="156"/>
      <c r="R582" s="157"/>
      <c r="S582" s="157"/>
      <c r="T582" s="157"/>
      <c r="U582" s="157"/>
      <c r="V582" s="157"/>
      <c r="W582" s="157"/>
      <c r="X582" s="157"/>
      <c r="Y582" s="157"/>
      <c r="Z582" s="147"/>
      <c r="AA582" s="147"/>
      <c r="AB582" s="147"/>
      <c r="AC582" s="147"/>
      <c r="AD582" s="147"/>
      <c r="AE582" s="147"/>
      <c r="AF582" s="147"/>
      <c r="AG582" s="147" t="s">
        <v>129</v>
      </c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</row>
    <row r="583" spans="1:60" ht="22.5" outlineLevel="1" x14ac:dyDescent="0.2">
      <c r="A583" s="166">
        <v>132</v>
      </c>
      <c r="B583" s="167" t="s">
        <v>691</v>
      </c>
      <c r="C583" s="175" t="s">
        <v>692</v>
      </c>
      <c r="D583" s="168" t="s">
        <v>195</v>
      </c>
      <c r="E583" s="169">
        <v>5</v>
      </c>
      <c r="F583" s="170"/>
      <c r="G583" s="171">
        <f>ROUND(E583*F583,2)</f>
        <v>0</v>
      </c>
      <c r="H583" s="170"/>
      <c r="I583" s="171">
        <f>ROUND(E583*H583,2)</f>
        <v>0</v>
      </c>
      <c r="J583" s="170"/>
      <c r="K583" s="171">
        <f>ROUND(E583*J583,2)</f>
        <v>0</v>
      </c>
      <c r="L583" s="171">
        <v>21</v>
      </c>
      <c r="M583" s="171">
        <f>G583*(1+L583/100)</f>
        <v>0</v>
      </c>
      <c r="N583" s="169">
        <v>8.0000000000000004E-4</v>
      </c>
      <c r="O583" s="169">
        <f>ROUND(E583*N583,2)</f>
        <v>0</v>
      </c>
      <c r="P583" s="169">
        <v>0</v>
      </c>
      <c r="Q583" s="169">
        <f>ROUND(E583*P583,2)</f>
        <v>0</v>
      </c>
      <c r="R583" s="171" t="s">
        <v>360</v>
      </c>
      <c r="S583" s="171" t="s">
        <v>122</v>
      </c>
      <c r="T583" s="172" t="s">
        <v>122</v>
      </c>
      <c r="U583" s="157">
        <v>0</v>
      </c>
      <c r="V583" s="157">
        <f>ROUND(E583*U583,2)</f>
        <v>0</v>
      </c>
      <c r="W583" s="157"/>
      <c r="X583" s="157" t="s">
        <v>361</v>
      </c>
      <c r="Y583" s="157" t="s">
        <v>125</v>
      </c>
      <c r="Z583" s="147"/>
      <c r="AA583" s="147"/>
      <c r="AB583" s="147"/>
      <c r="AC583" s="147"/>
      <c r="AD583" s="147"/>
      <c r="AE583" s="147"/>
      <c r="AF583" s="147"/>
      <c r="AG583" s="147" t="s">
        <v>362</v>
      </c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</row>
    <row r="584" spans="1:60" outlineLevel="2" x14ac:dyDescent="0.2">
      <c r="A584" s="154"/>
      <c r="B584" s="155"/>
      <c r="C584" s="248"/>
      <c r="D584" s="249"/>
      <c r="E584" s="249"/>
      <c r="F584" s="249"/>
      <c r="G584" s="249"/>
      <c r="H584" s="157"/>
      <c r="I584" s="157"/>
      <c r="J584" s="157"/>
      <c r="K584" s="157"/>
      <c r="L584" s="157"/>
      <c r="M584" s="157"/>
      <c r="N584" s="156"/>
      <c r="O584" s="156"/>
      <c r="P584" s="156"/>
      <c r="Q584" s="156"/>
      <c r="R584" s="157"/>
      <c r="S584" s="157"/>
      <c r="T584" s="157"/>
      <c r="U584" s="157"/>
      <c r="V584" s="157"/>
      <c r="W584" s="157"/>
      <c r="X584" s="157"/>
      <c r="Y584" s="157"/>
      <c r="Z584" s="147"/>
      <c r="AA584" s="147"/>
      <c r="AB584" s="147"/>
      <c r="AC584" s="147"/>
      <c r="AD584" s="147"/>
      <c r="AE584" s="147"/>
      <c r="AF584" s="147"/>
      <c r="AG584" s="147" t="s">
        <v>129</v>
      </c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</row>
    <row r="585" spans="1:60" outlineLevel="1" x14ac:dyDescent="0.2">
      <c r="A585" s="166">
        <v>133</v>
      </c>
      <c r="B585" s="167" t="s">
        <v>693</v>
      </c>
      <c r="C585" s="175" t="s">
        <v>694</v>
      </c>
      <c r="D585" s="168" t="s">
        <v>281</v>
      </c>
      <c r="E585" s="169">
        <v>1</v>
      </c>
      <c r="F585" s="170"/>
      <c r="G585" s="171">
        <f>ROUND(E585*F585,2)</f>
        <v>0</v>
      </c>
      <c r="H585" s="170"/>
      <c r="I585" s="171">
        <f>ROUND(E585*H585,2)</f>
        <v>0</v>
      </c>
      <c r="J585" s="170"/>
      <c r="K585" s="171">
        <f>ROUND(E585*J585,2)</f>
        <v>0</v>
      </c>
      <c r="L585" s="171">
        <v>21</v>
      </c>
      <c r="M585" s="171">
        <f>G585*(1+L585/100)</f>
        <v>0</v>
      </c>
      <c r="N585" s="169">
        <v>1.02</v>
      </c>
      <c r="O585" s="169">
        <f>ROUND(E585*N585,2)</f>
        <v>1.02</v>
      </c>
      <c r="P585" s="169">
        <v>0</v>
      </c>
      <c r="Q585" s="169">
        <f>ROUND(E585*P585,2)</f>
        <v>0</v>
      </c>
      <c r="R585" s="171"/>
      <c r="S585" s="171" t="s">
        <v>169</v>
      </c>
      <c r="T585" s="172" t="s">
        <v>123</v>
      </c>
      <c r="U585" s="157">
        <v>0</v>
      </c>
      <c r="V585" s="157">
        <f>ROUND(E585*U585,2)</f>
        <v>0</v>
      </c>
      <c r="W585" s="157"/>
      <c r="X585" s="157" t="s">
        <v>361</v>
      </c>
      <c r="Y585" s="157" t="s">
        <v>125</v>
      </c>
      <c r="Z585" s="147"/>
      <c r="AA585" s="147"/>
      <c r="AB585" s="147"/>
      <c r="AC585" s="147"/>
      <c r="AD585" s="147"/>
      <c r="AE585" s="147"/>
      <c r="AF585" s="147"/>
      <c r="AG585" s="147" t="s">
        <v>362</v>
      </c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</row>
    <row r="586" spans="1:60" outlineLevel="2" x14ac:dyDescent="0.2">
      <c r="A586" s="154"/>
      <c r="B586" s="155"/>
      <c r="C586" s="248"/>
      <c r="D586" s="249"/>
      <c r="E586" s="249"/>
      <c r="F586" s="249"/>
      <c r="G586" s="249"/>
      <c r="H586" s="157"/>
      <c r="I586" s="157"/>
      <c r="J586" s="157"/>
      <c r="K586" s="157"/>
      <c r="L586" s="157"/>
      <c r="M586" s="157"/>
      <c r="N586" s="156"/>
      <c r="O586" s="156"/>
      <c r="P586" s="156"/>
      <c r="Q586" s="156"/>
      <c r="R586" s="157"/>
      <c r="S586" s="157"/>
      <c r="T586" s="157"/>
      <c r="U586" s="157"/>
      <c r="V586" s="157"/>
      <c r="W586" s="157"/>
      <c r="X586" s="157"/>
      <c r="Y586" s="157"/>
      <c r="Z586" s="147"/>
      <c r="AA586" s="147"/>
      <c r="AB586" s="147"/>
      <c r="AC586" s="147"/>
      <c r="AD586" s="147"/>
      <c r="AE586" s="147"/>
      <c r="AF586" s="147"/>
      <c r="AG586" s="147" t="s">
        <v>129</v>
      </c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</row>
    <row r="587" spans="1:60" ht="22.5" outlineLevel="1" x14ac:dyDescent="0.2">
      <c r="A587" s="166">
        <v>134</v>
      </c>
      <c r="B587" s="167" t="s">
        <v>695</v>
      </c>
      <c r="C587" s="175" t="s">
        <v>696</v>
      </c>
      <c r="D587" s="168" t="s">
        <v>281</v>
      </c>
      <c r="E587" s="169">
        <v>3</v>
      </c>
      <c r="F587" s="170"/>
      <c r="G587" s="171">
        <f>ROUND(E587*F587,2)</f>
        <v>0</v>
      </c>
      <c r="H587" s="170"/>
      <c r="I587" s="171">
        <f>ROUND(E587*H587,2)</f>
        <v>0</v>
      </c>
      <c r="J587" s="170"/>
      <c r="K587" s="171">
        <f>ROUND(E587*J587,2)</f>
        <v>0</v>
      </c>
      <c r="L587" s="171">
        <v>21</v>
      </c>
      <c r="M587" s="171">
        <f>G587*(1+L587/100)</f>
        <v>0</v>
      </c>
      <c r="N587" s="169">
        <v>0.04</v>
      </c>
      <c r="O587" s="169">
        <f>ROUND(E587*N587,2)</f>
        <v>0.12</v>
      </c>
      <c r="P587" s="169">
        <v>0</v>
      </c>
      <c r="Q587" s="169">
        <f>ROUND(E587*P587,2)</f>
        <v>0</v>
      </c>
      <c r="R587" s="171" t="s">
        <v>360</v>
      </c>
      <c r="S587" s="171" t="s">
        <v>122</v>
      </c>
      <c r="T587" s="172" t="s">
        <v>122</v>
      </c>
      <c r="U587" s="157">
        <v>0</v>
      </c>
      <c r="V587" s="157">
        <f>ROUND(E587*U587,2)</f>
        <v>0</v>
      </c>
      <c r="W587" s="157"/>
      <c r="X587" s="157" t="s">
        <v>361</v>
      </c>
      <c r="Y587" s="157" t="s">
        <v>125</v>
      </c>
      <c r="Z587" s="147"/>
      <c r="AA587" s="147"/>
      <c r="AB587" s="147"/>
      <c r="AC587" s="147"/>
      <c r="AD587" s="147"/>
      <c r="AE587" s="147"/>
      <c r="AF587" s="147"/>
      <c r="AG587" s="147" t="s">
        <v>362</v>
      </c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</row>
    <row r="588" spans="1:60" outlineLevel="2" x14ac:dyDescent="0.2">
      <c r="A588" s="154"/>
      <c r="B588" s="155"/>
      <c r="C588" s="248"/>
      <c r="D588" s="249"/>
      <c r="E588" s="249"/>
      <c r="F588" s="249"/>
      <c r="G588" s="249"/>
      <c r="H588" s="157"/>
      <c r="I588" s="157"/>
      <c r="J588" s="157"/>
      <c r="K588" s="157"/>
      <c r="L588" s="157"/>
      <c r="M588" s="157"/>
      <c r="N588" s="156"/>
      <c r="O588" s="156"/>
      <c r="P588" s="156"/>
      <c r="Q588" s="156"/>
      <c r="R588" s="157"/>
      <c r="S588" s="157"/>
      <c r="T588" s="157"/>
      <c r="U588" s="157"/>
      <c r="V588" s="157"/>
      <c r="W588" s="157"/>
      <c r="X588" s="157"/>
      <c r="Y588" s="157"/>
      <c r="Z588" s="147"/>
      <c r="AA588" s="147"/>
      <c r="AB588" s="147"/>
      <c r="AC588" s="147"/>
      <c r="AD588" s="147"/>
      <c r="AE588" s="147"/>
      <c r="AF588" s="147"/>
      <c r="AG588" s="147" t="s">
        <v>129</v>
      </c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</row>
    <row r="589" spans="1:60" ht="22.5" outlineLevel="1" x14ac:dyDescent="0.2">
      <c r="A589" s="166">
        <v>135</v>
      </c>
      <c r="B589" s="167" t="s">
        <v>697</v>
      </c>
      <c r="C589" s="175" t="s">
        <v>698</v>
      </c>
      <c r="D589" s="168" t="s">
        <v>281</v>
      </c>
      <c r="E589" s="169">
        <v>3</v>
      </c>
      <c r="F589" s="170"/>
      <c r="G589" s="171">
        <f>ROUND(E589*F589,2)</f>
        <v>0</v>
      </c>
      <c r="H589" s="170"/>
      <c r="I589" s="171">
        <f>ROUND(E589*H589,2)</f>
        <v>0</v>
      </c>
      <c r="J589" s="170"/>
      <c r="K589" s="171">
        <f>ROUND(E589*J589,2)</f>
        <v>0</v>
      </c>
      <c r="L589" s="171">
        <v>21</v>
      </c>
      <c r="M589" s="171">
        <f>G589*(1+L589/100)</f>
        <v>0</v>
      </c>
      <c r="N589" s="169">
        <v>6.8000000000000005E-2</v>
      </c>
      <c r="O589" s="169">
        <f>ROUND(E589*N589,2)</f>
        <v>0.2</v>
      </c>
      <c r="P589" s="169">
        <v>0</v>
      </c>
      <c r="Q589" s="169">
        <f>ROUND(E589*P589,2)</f>
        <v>0</v>
      </c>
      <c r="R589" s="171" t="s">
        <v>360</v>
      </c>
      <c r="S589" s="171" t="s">
        <v>122</v>
      </c>
      <c r="T589" s="172" t="s">
        <v>122</v>
      </c>
      <c r="U589" s="157">
        <v>0</v>
      </c>
      <c r="V589" s="157">
        <f>ROUND(E589*U589,2)</f>
        <v>0</v>
      </c>
      <c r="W589" s="157"/>
      <c r="X589" s="157" t="s">
        <v>361</v>
      </c>
      <c r="Y589" s="157" t="s">
        <v>125</v>
      </c>
      <c r="Z589" s="147"/>
      <c r="AA589" s="147"/>
      <c r="AB589" s="147"/>
      <c r="AC589" s="147"/>
      <c r="AD589" s="147"/>
      <c r="AE589" s="147"/>
      <c r="AF589" s="147"/>
      <c r="AG589" s="147" t="s">
        <v>699</v>
      </c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</row>
    <row r="590" spans="1:60" outlineLevel="2" x14ac:dyDescent="0.2">
      <c r="A590" s="154"/>
      <c r="B590" s="155"/>
      <c r="C590" s="248"/>
      <c r="D590" s="249"/>
      <c r="E590" s="249"/>
      <c r="F590" s="249"/>
      <c r="G590" s="249"/>
      <c r="H590" s="157"/>
      <c r="I590" s="157"/>
      <c r="J590" s="157"/>
      <c r="K590" s="157"/>
      <c r="L590" s="157"/>
      <c r="M590" s="157"/>
      <c r="N590" s="156"/>
      <c r="O590" s="156"/>
      <c r="P590" s="156"/>
      <c r="Q590" s="156"/>
      <c r="R590" s="157"/>
      <c r="S590" s="157"/>
      <c r="T590" s="157"/>
      <c r="U590" s="157"/>
      <c r="V590" s="157"/>
      <c r="W590" s="157"/>
      <c r="X590" s="157"/>
      <c r="Y590" s="157"/>
      <c r="Z590" s="147"/>
      <c r="AA590" s="147"/>
      <c r="AB590" s="147"/>
      <c r="AC590" s="147"/>
      <c r="AD590" s="147"/>
      <c r="AE590" s="147"/>
      <c r="AF590" s="147"/>
      <c r="AG590" s="147" t="s">
        <v>129</v>
      </c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</row>
    <row r="591" spans="1:60" ht="22.5" outlineLevel="1" x14ac:dyDescent="0.2">
      <c r="A591" s="166">
        <v>136</v>
      </c>
      <c r="B591" s="167" t="s">
        <v>700</v>
      </c>
      <c r="C591" s="175" t="s">
        <v>701</v>
      </c>
      <c r="D591" s="168" t="s">
        <v>281</v>
      </c>
      <c r="E591" s="169">
        <v>1</v>
      </c>
      <c r="F591" s="170"/>
      <c r="G591" s="171">
        <f>ROUND(E591*F591,2)</f>
        <v>0</v>
      </c>
      <c r="H591" s="170"/>
      <c r="I591" s="171">
        <f>ROUND(E591*H591,2)</f>
        <v>0</v>
      </c>
      <c r="J591" s="170"/>
      <c r="K591" s="171">
        <f>ROUND(E591*J591,2)</f>
        <v>0</v>
      </c>
      <c r="L591" s="171">
        <v>21</v>
      </c>
      <c r="M591" s="171">
        <f>G591*(1+L591/100)</f>
        <v>0</v>
      </c>
      <c r="N591" s="169">
        <v>0.08</v>
      </c>
      <c r="O591" s="169">
        <f>ROUND(E591*N591,2)</f>
        <v>0.08</v>
      </c>
      <c r="P591" s="169">
        <v>0</v>
      </c>
      <c r="Q591" s="169">
        <f>ROUND(E591*P591,2)</f>
        <v>0</v>
      </c>
      <c r="R591" s="171" t="s">
        <v>360</v>
      </c>
      <c r="S591" s="171" t="s">
        <v>122</v>
      </c>
      <c r="T591" s="172" t="s">
        <v>122</v>
      </c>
      <c r="U591" s="157">
        <v>0</v>
      </c>
      <c r="V591" s="157">
        <f>ROUND(E591*U591,2)</f>
        <v>0</v>
      </c>
      <c r="W591" s="157"/>
      <c r="X591" s="157" t="s">
        <v>361</v>
      </c>
      <c r="Y591" s="157" t="s">
        <v>125</v>
      </c>
      <c r="Z591" s="147"/>
      <c r="AA591" s="147"/>
      <c r="AB591" s="147"/>
      <c r="AC591" s="147"/>
      <c r="AD591" s="147"/>
      <c r="AE591" s="147"/>
      <c r="AF591" s="147"/>
      <c r="AG591" s="147" t="s">
        <v>362</v>
      </c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</row>
    <row r="592" spans="1:60" outlineLevel="2" x14ac:dyDescent="0.2">
      <c r="A592" s="154"/>
      <c r="B592" s="155"/>
      <c r="C592" s="248"/>
      <c r="D592" s="249"/>
      <c r="E592" s="249"/>
      <c r="F592" s="249"/>
      <c r="G592" s="249"/>
      <c r="H592" s="157"/>
      <c r="I592" s="157"/>
      <c r="J592" s="157"/>
      <c r="K592" s="157"/>
      <c r="L592" s="157"/>
      <c r="M592" s="157"/>
      <c r="N592" s="156"/>
      <c r="O592" s="156"/>
      <c r="P592" s="156"/>
      <c r="Q592" s="156"/>
      <c r="R592" s="157"/>
      <c r="S592" s="157"/>
      <c r="T592" s="157"/>
      <c r="U592" s="157"/>
      <c r="V592" s="157"/>
      <c r="W592" s="157"/>
      <c r="X592" s="157"/>
      <c r="Y592" s="157"/>
      <c r="Z592" s="147"/>
      <c r="AA592" s="147"/>
      <c r="AB592" s="147"/>
      <c r="AC592" s="147"/>
      <c r="AD592" s="147"/>
      <c r="AE592" s="147"/>
      <c r="AF592" s="147"/>
      <c r="AG592" s="147" t="s">
        <v>129</v>
      </c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</row>
    <row r="593" spans="1:60" ht="22.5" outlineLevel="1" x14ac:dyDescent="0.2">
      <c r="A593" s="166">
        <v>137</v>
      </c>
      <c r="B593" s="167" t="s">
        <v>702</v>
      </c>
      <c r="C593" s="175" t="s">
        <v>703</v>
      </c>
      <c r="D593" s="168" t="s">
        <v>281</v>
      </c>
      <c r="E593" s="169">
        <v>8</v>
      </c>
      <c r="F593" s="170"/>
      <c r="G593" s="171">
        <f>ROUND(E593*F593,2)</f>
        <v>0</v>
      </c>
      <c r="H593" s="170"/>
      <c r="I593" s="171">
        <f>ROUND(E593*H593,2)</f>
        <v>0</v>
      </c>
      <c r="J593" s="170"/>
      <c r="K593" s="171">
        <f>ROUND(E593*J593,2)</f>
        <v>0</v>
      </c>
      <c r="L593" s="171">
        <v>21</v>
      </c>
      <c r="M593" s="171">
        <f>G593*(1+L593/100)</f>
        <v>0</v>
      </c>
      <c r="N593" s="169">
        <v>0.58499999999999996</v>
      </c>
      <c r="O593" s="169">
        <f>ROUND(E593*N593,2)</f>
        <v>4.68</v>
      </c>
      <c r="P593" s="169">
        <v>0</v>
      </c>
      <c r="Q593" s="169">
        <f>ROUND(E593*P593,2)</f>
        <v>0</v>
      </c>
      <c r="R593" s="171" t="s">
        <v>360</v>
      </c>
      <c r="S593" s="171" t="s">
        <v>122</v>
      </c>
      <c r="T593" s="172" t="s">
        <v>122</v>
      </c>
      <c r="U593" s="157">
        <v>0</v>
      </c>
      <c r="V593" s="157">
        <f>ROUND(E593*U593,2)</f>
        <v>0</v>
      </c>
      <c r="W593" s="157"/>
      <c r="X593" s="157" t="s">
        <v>361</v>
      </c>
      <c r="Y593" s="157" t="s">
        <v>125</v>
      </c>
      <c r="Z593" s="147"/>
      <c r="AA593" s="147"/>
      <c r="AB593" s="147"/>
      <c r="AC593" s="147"/>
      <c r="AD593" s="147"/>
      <c r="AE593" s="147"/>
      <c r="AF593" s="147"/>
      <c r="AG593" s="147" t="s">
        <v>699</v>
      </c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</row>
    <row r="594" spans="1:60" outlineLevel="2" x14ac:dyDescent="0.2">
      <c r="A594" s="154"/>
      <c r="B594" s="155"/>
      <c r="C594" s="248"/>
      <c r="D594" s="249"/>
      <c r="E594" s="249"/>
      <c r="F594" s="249"/>
      <c r="G594" s="249"/>
      <c r="H594" s="157"/>
      <c r="I594" s="157"/>
      <c r="J594" s="157"/>
      <c r="K594" s="157"/>
      <c r="L594" s="157"/>
      <c r="M594" s="157"/>
      <c r="N594" s="156"/>
      <c r="O594" s="156"/>
      <c r="P594" s="156"/>
      <c r="Q594" s="156"/>
      <c r="R594" s="157"/>
      <c r="S594" s="157"/>
      <c r="T594" s="157"/>
      <c r="U594" s="157"/>
      <c r="V594" s="157"/>
      <c r="W594" s="157"/>
      <c r="X594" s="157"/>
      <c r="Y594" s="157"/>
      <c r="Z594" s="147"/>
      <c r="AA594" s="147"/>
      <c r="AB594" s="147"/>
      <c r="AC594" s="147"/>
      <c r="AD594" s="147"/>
      <c r="AE594" s="147"/>
      <c r="AF594" s="147"/>
      <c r="AG594" s="147" t="s">
        <v>129</v>
      </c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</row>
    <row r="595" spans="1:60" ht="22.5" outlineLevel="1" x14ac:dyDescent="0.2">
      <c r="A595" s="166">
        <v>138</v>
      </c>
      <c r="B595" s="167" t="s">
        <v>704</v>
      </c>
      <c r="C595" s="175" t="s">
        <v>705</v>
      </c>
      <c r="D595" s="168" t="s">
        <v>281</v>
      </c>
      <c r="E595" s="169">
        <v>1</v>
      </c>
      <c r="F595" s="170"/>
      <c r="G595" s="171">
        <f>ROUND(E595*F595,2)</f>
        <v>0</v>
      </c>
      <c r="H595" s="170"/>
      <c r="I595" s="171">
        <f>ROUND(E595*H595,2)</f>
        <v>0</v>
      </c>
      <c r="J595" s="170"/>
      <c r="K595" s="171">
        <f>ROUND(E595*J595,2)</f>
        <v>0</v>
      </c>
      <c r="L595" s="171">
        <v>21</v>
      </c>
      <c r="M595" s="171">
        <f>G595*(1+L595/100)</f>
        <v>0</v>
      </c>
      <c r="N595" s="169">
        <v>1.0900000000000001</v>
      </c>
      <c r="O595" s="169">
        <f>ROUND(E595*N595,2)</f>
        <v>1.0900000000000001</v>
      </c>
      <c r="P595" s="169">
        <v>0</v>
      </c>
      <c r="Q595" s="169">
        <f>ROUND(E595*P595,2)</f>
        <v>0</v>
      </c>
      <c r="R595" s="171" t="s">
        <v>360</v>
      </c>
      <c r="S595" s="171" t="s">
        <v>122</v>
      </c>
      <c r="T595" s="172" t="s">
        <v>122</v>
      </c>
      <c r="U595" s="157">
        <v>0</v>
      </c>
      <c r="V595" s="157">
        <f>ROUND(E595*U595,2)</f>
        <v>0</v>
      </c>
      <c r="W595" s="157"/>
      <c r="X595" s="157" t="s">
        <v>361</v>
      </c>
      <c r="Y595" s="157" t="s">
        <v>125</v>
      </c>
      <c r="Z595" s="147"/>
      <c r="AA595" s="147"/>
      <c r="AB595" s="147"/>
      <c r="AC595" s="147"/>
      <c r="AD595" s="147"/>
      <c r="AE595" s="147"/>
      <c r="AF595" s="147"/>
      <c r="AG595" s="147" t="s">
        <v>362</v>
      </c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</row>
    <row r="596" spans="1:60" outlineLevel="2" x14ac:dyDescent="0.2">
      <c r="A596" s="154"/>
      <c r="B596" s="155"/>
      <c r="C596" s="248"/>
      <c r="D596" s="249"/>
      <c r="E596" s="249"/>
      <c r="F596" s="249"/>
      <c r="G596" s="249"/>
      <c r="H596" s="157"/>
      <c r="I596" s="157"/>
      <c r="J596" s="157"/>
      <c r="K596" s="157"/>
      <c r="L596" s="157"/>
      <c r="M596" s="157"/>
      <c r="N596" s="156"/>
      <c r="O596" s="156"/>
      <c r="P596" s="156"/>
      <c r="Q596" s="156"/>
      <c r="R596" s="157"/>
      <c r="S596" s="157"/>
      <c r="T596" s="157"/>
      <c r="U596" s="157"/>
      <c r="V596" s="157"/>
      <c r="W596" s="157"/>
      <c r="X596" s="157"/>
      <c r="Y596" s="157"/>
      <c r="Z596" s="147"/>
      <c r="AA596" s="147"/>
      <c r="AB596" s="147"/>
      <c r="AC596" s="147"/>
      <c r="AD596" s="147"/>
      <c r="AE596" s="147"/>
      <c r="AF596" s="147"/>
      <c r="AG596" s="147" t="s">
        <v>129</v>
      </c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</row>
    <row r="597" spans="1:60" ht="22.5" outlineLevel="1" x14ac:dyDescent="0.2">
      <c r="A597" s="166">
        <v>139</v>
      </c>
      <c r="B597" s="167" t="s">
        <v>706</v>
      </c>
      <c r="C597" s="175" t="s">
        <v>707</v>
      </c>
      <c r="D597" s="168" t="s">
        <v>281</v>
      </c>
      <c r="E597" s="169">
        <v>1</v>
      </c>
      <c r="F597" s="170"/>
      <c r="G597" s="171">
        <f>ROUND(E597*F597,2)</f>
        <v>0</v>
      </c>
      <c r="H597" s="170"/>
      <c r="I597" s="171">
        <f>ROUND(E597*H597,2)</f>
        <v>0</v>
      </c>
      <c r="J597" s="170"/>
      <c r="K597" s="171">
        <f>ROUND(E597*J597,2)</f>
        <v>0</v>
      </c>
      <c r="L597" s="171">
        <v>21</v>
      </c>
      <c r="M597" s="171">
        <f>G597*(1+L597/100)</f>
        <v>0</v>
      </c>
      <c r="N597" s="169">
        <v>0.25</v>
      </c>
      <c r="O597" s="169">
        <f>ROUND(E597*N597,2)</f>
        <v>0.25</v>
      </c>
      <c r="P597" s="169">
        <v>0</v>
      </c>
      <c r="Q597" s="169">
        <f>ROUND(E597*P597,2)</f>
        <v>0</v>
      </c>
      <c r="R597" s="171" t="s">
        <v>360</v>
      </c>
      <c r="S597" s="171" t="s">
        <v>122</v>
      </c>
      <c r="T597" s="172" t="s">
        <v>122</v>
      </c>
      <c r="U597" s="157">
        <v>0</v>
      </c>
      <c r="V597" s="157">
        <f>ROUND(E597*U597,2)</f>
        <v>0</v>
      </c>
      <c r="W597" s="157"/>
      <c r="X597" s="157" t="s">
        <v>361</v>
      </c>
      <c r="Y597" s="157" t="s">
        <v>125</v>
      </c>
      <c r="Z597" s="147"/>
      <c r="AA597" s="147"/>
      <c r="AB597" s="147"/>
      <c r="AC597" s="147"/>
      <c r="AD597" s="147"/>
      <c r="AE597" s="147"/>
      <c r="AF597" s="147"/>
      <c r="AG597" s="147" t="s">
        <v>362</v>
      </c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</row>
    <row r="598" spans="1:60" outlineLevel="2" x14ac:dyDescent="0.2">
      <c r="A598" s="154"/>
      <c r="B598" s="155"/>
      <c r="C598" s="248"/>
      <c r="D598" s="249"/>
      <c r="E598" s="249"/>
      <c r="F598" s="249"/>
      <c r="G598" s="249"/>
      <c r="H598" s="157"/>
      <c r="I598" s="157"/>
      <c r="J598" s="157"/>
      <c r="K598" s="157"/>
      <c r="L598" s="157"/>
      <c r="M598" s="157"/>
      <c r="N598" s="156"/>
      <c r="O598" s="156"/>
      <c r="P598" s="156"/>
      <c r="Q598" s="156"/>
      <c r="R598" s="157"/>
      <c r="S598" s="157"/>
      <c r="T598" s="157"/>
      <c r="U598" s="157"/>
      <c r="V598" s="157"/>
      <c r="W598" s="157"/>
      <c r="X598" s="157"/>
      <c r="Y598" s="157"/>
      <c r="Z598" s="147"/>
      <c r="AA598" s="147"/>
      <c r="AB598" s="147"/>
      <c r="AC598" s="147"/>
      <c r="AD598" s="147"/>
      <c r="AE598" s="147"/>
      <c r="AF598" s="147"/>
      <c r="AG598" s="147" t="s">
        <v>129</v>
      </c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</row>
    <row r="599" spans="1:60" ht="22.5" outlineLevel="1" x14ac:dyDescent="0.2">
      <c r="A599" s="166">
        <v>140</v>
      </c>
      <c r="B599" s="167" t="s">
        <v>708</v>
      </c>
      <c r="C599" s="175" t="s">
        <v>709</v>
      </c>
      <c r="D599" s="168" t="s">
        <v>281</v>
      </c>
      <c r="E599" s="169">
        <v>3</v>
      </c>
      <c r="F599" s="170"/>
      <c r="G599" s="171">
        <f>ROUND(E599*F599,2)</f>
        <v>0</v>
      </c>
      <c r="H599" s="170"/>
      <c r="I599" s="171">
        <f>ROUND(E599*H599,2)</f>
        <v>0</v>
      </c>
      <c r="J599" s="170"/>
      <c r="K599" s="171">
        <f>ROUND(E599*J599,2)</f>
        <v>0</v>
      </c>
      <c r="L599" s="171">
        <v>21</v>
      </c>
      <c r="M599" s="171">
        <f>G599*(1+L599/100)</f>
        <v>0</v>
      </c>
      <c r="N599" s="169">
        <v>0.5</v>
      </c>
      <c r="O599" s="169">
        <f>ROUND(E599*N599,2)</f>
        <v>1.5</v>
      </c>
      <c r="P599" s="169">
        <v>0</v>
      </c>
      <c r="Q599" s="169">
        <f>ROUND(E599*P599,2)</f>
        <v>0</v>
      </c>
      <c r="R599" s="171" t="s">
        <v>360</v>
      </c>
      <c r="S599" s="171" t="s">
        <v>122</v>
      </c>
      <c r="T599" s="172" t="s">
        <v>122</v>
      </c>
      <c r="U599" s="157">
        <v>0</v>
      </c>
      <c r="V599" s="157">
        <f>ROUND(E599*U599,2)</f>
        <v>0</v>
      </c>
      <c r="W599" s="157"/>
      <c r="X599" s="157" t="s">
        <v>361</v>
      </c>
      <c r="Y599" s="157" t="s">
        <v>125</v>
      </c>
      <c r="Z599" s="147"/>
      <c r="AA599" s="147"/>
      <c r="AB599" s="147"/>
      <c r="AC599" s="147"/>
      <c r="AD599" s="147"/>
      <c r="AE599" s="147"/>
      <c r="AF599" s="147"/>
      <c r="AG599" s="147" t="s">
        <v>699</v>
      </c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</row>
    <row r="600" spans="1:60" outlineLevel="2" x14ac:dyDescent="0.2">
      <c r="A600" s="154"/>
      <c r="B600" s="155"/>
      <c r="C600" s="248"/>
      <c r="D600" s="249"/>
      <c r="E600" s="249"/>
      <c r="F600" s="249"/>
      <c r="G600" s="249"/>
      <c r="H600" s="157"/>
      <c r="I600" s="157"/>
      <c r="J600" s="157"/>
      <c r="K600" s="157"/>
      <c r="L600" s="157"/>
      <c r="M600" s="157"/>
      <c r="N600" s="156"/>
      <c r="O600" s="156"/>
      <c r="P600" s="156"/>
      <c r="Q600" s="156"/>
      <c r="R600" s="157"/>
      <c r="S600" s="157"/>
      <c r="T600" s="157"/>
      <c r="U600" s="157"/>
      <c r="V600" s="157"/>
      <c r="W600" s="157"/>
      <c r="X600" s="157"/>
      <c r="Y600" s="157"/>
      <c r="Z600" s="147"/>
      <c r="AA600" s="147"/>
      <c r="AB600" s="147"/>
      <c r="AC600" s="147"/>
      <c r="AD600" s="147"/>
      <c r="AE600" s="147"/>
      <c r="AF600" s="147"/>
      <c r="AG600" s="147" t="s">
        <v>129</v>
      </c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</row>
    <row r="601" spans="1:60" ht="22.5" outlineLevel="1" x14ac:dyDescent="0.2">
      <c r="A601" s="166">
        <v>141</v>
      </c>
      <c r="B601" s="167" t="s">
        <v>710</v>
      </c>
      <c r="C601" s="175" t="s">
        <v>711</v>
      </c>
      <c r="D601" s="168" t="s">
        <v>281</v>
      </c>
      <c r="E601" s="169">
        <v>5</v>
      </c>
      <c r="F601" s="170"/>
      <c r="G601" s="171">
        <f>ROUND(E601*F601,2)</f>
        <v>0</v>
      </c>
      <c r="H601" s="170"/>
      <c r="I601" s="171">
        <f>ROUND(E601*H601,2)</f>
        <v>0</v>
      </c>
      <c r="J601" s="170"/>
      <c r="K601" s="171">
        <f>ROUND(E601*J601,2)</f>
        <v>0</v>
      </c>
      <c r="L601" s="171">
        <v>21</v>
      </c>
      <c r="M601" s="171">
        <f>G601*(1+L601/100)</f>
        <v>0</v>
      </c>
      <c r="N601" s="169">
        <v>1.87</v>
      </c>
      <c r="O601" s="169">
        <f>ROUND(E601*N601,2)</f>
        <v>9.35</v>
      </c>
      <c r="P601" s="169">
        <v>0</v>
      </c>
      <c r="Q601" s="169">
        <f>ROUND(E601*P601,2)</f>
        <v>0</v>
      </c>
      <c r="R601" s="171" t="s">
        <v>360</v>
      </c>
      <c r="S601" s="171" t="s">
        <v>122</v>
      </c>
      <c r="T601" s="172" t="s">
        <v>122</v>
      </c>
      <c r="U601" s="157">
        <v>0</v>
      </c>
      <c r="V601" s="157">
        <f>ROUND(E601*U601,2)</f>
        <v>0</v>
      </c>
      <c r="W601" s="157"/>
      <c r="X601" s="157" t="s">
        <v>361</v>
      </c>
      <c r="Y601" s="157" t="s">
        <v>125</v>
      </c>
      <c r="Z601" s="147"/>
      <c r="AA601" s="147"/>
      <c r="AB601" s="147"/>
      <c r="AC601" s="147"/>
      <c r="AD601" s="147"/>
      <c r="AE601" s="147"/>
      <c r="AF601" s="147"/>
      <c r="AG601" s="147" t="s">
        <v>699</v>
      </c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</row>
    <row r="602" spans="1:60" outlineLevel="2" x14ac:dyDescent="0.2">
      <c r="A602" s="154"/>
      <c r="B602" s="155"/>
      <c r="C602" s="248"/>
      <c r="D602" s="249"/>
      <c r="E602" s="249"/>
      <c r="F602" s="249"/>
      <c r="G602" s="249"/>
      <c r="H602" s="157"/>
      <c r="I602" s="157"/>
      <c r="J602" s="157"/>
      <c r="K602" s="157"/>
      <c r="L602" s="157"/>
      <c r="M602" s="157"/>
      <c r="N602" s="156"/>
      <c r="O602" s="156"/>
      <c r="P602" s="156"/>
      <c r="Q602" s="156"/>
      <c r="R602" s="157"/>
      <c r="S602" s="157"/>
      <c r="T602" s="157"/>
      <c r="U602" s="157"/>
      <c r="V602" s="157"/>
      <c r="W602" s="157"/>
      <c r="X602" s="157"/>
      <c r="Y602" s="157"/>
      <c r="Z602" s="147"/>
      <c r="AA602" s="147"/>
      <c r="AB602" s="147"/>
      <c r="AC602" s="147"/>
      <c r="AD602" s="147"/>
      <c r="AE602" s="147"/>
      <c r="AF602" s="147"/>
      <c r="AG602" s="147" t="s">
        <v>129</v>
      </c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</row>
    <row r="603" spans="1:60" ht="22.5" outlineLevel="1" x14ac:dyDescent="0.2">
      <c r="A603" s="166">
        <v>142</v>
      </c>
      <c r="B603" s="167" t="s">
        <v>712</v>
      </c>
      <c r="C603" s="175" t="s">
        <v>713</v>
      </c>
      <c r="D603" s="168" t="s">
        <v>281</v>
      </c>
      <c r="E603" s="169">
        <v>3</v>
      </c>
      <c r="F603" s="170"/>
      <c r="G603" s="171">
        <f>ROUND(E603*F603,2)</f>
        <v>0</v>
      </c>
      <c r="H603" s="170"/>
      <c r="I603" s="171">
        <f>ROUND(E603*H603,2)</f>
        <v>0</v>
      </c>
      <c r="J603" s="170"/>
      <c r="K603" s="171">
        <f>ROUND(E603*J603,2)</f>
        <v>0</v>
      </c>
      <c r="L603" s="171">
        <v>21</v>
      </c>
      <c r="M603" s="171">
        <f>G603*(1+L603/100)</f>
        <v>0</v>
      </c>
      <c r="N603" s="169">
        <v>2.1</v>
      </c>
      <c r="O603" s="169">
        <f>ROUND(E603*N603,2)</f>
        <v>6.3</v>
      </c>
      <c r="P603" s="169">
        <v>0</v>
      </c>
      <c r="Q603" s="169">
        <f>ROUND(E603*P603,2)</f>
        <v>0</v>
      </c>
      <c r="R603" s="171" t="s">
        <v>360</v>
      </c>
      <c r="S603" s="171" t="s">
        <v>122</v>
      </c>
      <c r="T603" s="172" t="s">
        <v>122</v>
      </c>
      <c r="U603" s="157">
        <v>0</v>
      </c>
      <c r="V603" s="157">
        <f>ROUND(E603*U603,2)</f>
        <v>0</v>
      </c>
      <c r="W603" s="157"/>
      <c r="X603" s="157" t="s">
        <v>361</v>
      </c>
      <c r="Y603" s="157" t="s">
        <v>125</v>
      </c>
      <c r="Z603" s="147"/>
      <c r="AA603" s="147"/>
      <c r="AB603" s="147"/>
      <c r="AC603" s="147"/>
      <c r="AD603" s="147"/>
      <c r="AE603" s="147"/>
      <c r="AF603" s="147"/>
      <c r="AG603" s="147" t="s">
        <v>362</v>
      </c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</row>
    <row r="604" spans="1:60" outlineLevel="2" x14ac:dyDescent="0.2">
      <c r="A604" s="154"/>
      <c r="B604" s="155"/>
      <c r="C604" s="248"/>
      <c r="D604" s="249"/>
      <c r="E604" s="249"/>
      <c r="F604" s="249"/>
      <c r="G604" s="249"/>
      <c r="H604" s="157"/>
      <c r="I604" s="157"/>
      <c r="J604" s="157"/>
      <c r="K604" s="157"/>
      <c r="L604" s="157"/>
      <c r="M604" s="157"/>
      <c r="N604" s="156"/>
      <c r="O604" s="156"/>
      <c r="P604" s="156"/>
      <c r="Q604" s="156"/>
      <c r="R604" s="157"/>
      <c r="S604" s="157"/>
      <c r="T604" s="157"/>
      <c r="U604" s="157"/>
      <c r="V604" s="157"/>
      <c r="W604" s="157"/>
      <c r="X604" s="157"/>
      <c r="Y604" s="157"/>
      <c r="Z604" s="147"/>
      <c r="AA604" s="147"/>
      <c r="AB604" s="147"/>
      <c r="AC604" s="147"/>
      <c r="AD604" s="147"/>
      <c r="AE604" s="147"/>
      <c r="AF604" s="147"/>
      <c r="AG604" s="147" t="s">
        <v>129</v>
      </c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</row>
    <row r="605" spans="1:60" outlineLevel="1" x14ac:dyDescent="0.2">
      <c r="A605" s="166">
        <v>143</v>
      </c>
      <c r="B605" s="167" t="s">
        <v>714</v>
      </c>
      <c r="C605" s="175" t="s">
        <v>715</v>
      </c>
      <c r="D605" s="168" t="s">
        <v>281</v>
      </c>
      <c r="E605" s="169">
        <v>13</v>
      </c>
      <c r="F605" s="170"/>
      <c r="G605" s="171">
        <f>ROUND(E605*F605,2)</f>
        <v>0</v>
      </c>
      <c r="H605" s="170"/>
      <c r="I605" s="171">
        <f>ROUND(E605*H605,2)</f>
        <v>0</v>
      </c>
      <c r="J605" s="170"/>
      <c r="K605" s="171">
        <f>ROUND(E605*J605,2)</f>
        <v>0</v>
      </c>
      <c r="L605" s="171">
        <v>21</v>
      </c>
      <c r="M605" s="171">
        <f>G605*(1+L605/100)</f>
        <v>0</v>
      </c>
      <c r="N605" s="169">
        <v>2E-3</v>
      </c>
      <c r="O605" s="169">
        <f>ROUND(E605*N605,2)</f>
        <v>0.03</v>
      </c>
      <c r="P605" s="169">
        <v>0</v>
      </c>
      <c r="Q605" s="169">
        <f>ROUND(E605*P605,2)</f>
        <v>0</v>
      </c>
      <c r="R605" s="171" t="s">
        <v>360</v>
      </c>
      <c r="S605" s="171" t="s">
        <v>122</v>
      </c>
      <c r="T605" s="172" t="s">
        <v>122</v>
      </c>
      <c r="U605" s="157">
        <v>0</v>
      </c>
      <c r="V605" s="157">
        <f>ROUND(E605*U605,2)</f>
        <v>0</v>
      </c>
      <c r="W605" s="157"/>
      <c r="X605" s="157" t="s">
        <v>361</v>
      </c>
      <c r="Y605" s="157" t="s">
        <v>125</v>
      </c>
      <c r="Z605" s="147"/>
      <c r="AA605" s="147"/>
      <c r="AB605" s="147"/>
      <c r="AC605" s="147"/>
      <c r="AD605" s="147"/>
      <c r="AE605" s="147"/>
      <c r="AF605" s="147"/>
      <c r="AG605" s="147" t="s">
        <v>699</v>
      </c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</row>
    <row r="606" spans="1:60" outlineLevel="2" x14ac:dyDescent="0.2">
      <c r="A606" s="154"/>
      <c r="B606" s="155"/>
      <c r="C606" s="248"/>
      <c r="D606" s="249"/>
      <c r="E606" s="249"/>
      <c r="F606" s="249"/>
      <c r="G606" s="249"/>
      <c r="H606" s="157"/>
      <c r="I606" s="157"/>
      <c r="J606" s="157"/>
      <c r="K606" s="157"/>
      <c r="L606" s="157"/>
      <c r="M606" s="157"/>
      <c r="N606" s="156"/>
      <c r="O606" s="156"/>
      <c r="P606" s="156"/>
      <c r="Q606" s="156"/>
      <c r="R606" s="157"/>
      <c r="S606" s="157"/>
      <c r="T606" s="157"/>
      <c r="U606" s="157"/>
      <c r="V606" s="157"/>
      <c r="W606" s="157"/>
      <c r="X606" s="157"/>
      <c r="Y606" s="157"/>
      <c r="Z606" s="147"/>
      <c r="AA606" s="147"/>
      <c r="AB606" s="147"/>
      <c r="AC606" s="147"/>
      <c r="AD606" s="147"/>
      <c r="AE606" s="147"/>
      <c r="AF606" s="147"/>
      <c r="AG606" s="147" t="s">
        <v>129</v>
      </c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</row>
    <row r="607" spans="1:60" ht="22.5" outlineLevel="1" x14ac:dyDescent="0.2">
      <c r="A607" s="166">
        <v>144</v>
      </c>
      <c r="B607" s="167" t="s">
        <v>716</v>
      </c>
      <c r="C607" s="175" t="s">
        <v>717</v>
      </c>
      <c r="D607" s="168" t="s">
        <v>618</v>
      </c>
      <c r="E607" s="169">
        <v>1</v>
      </c>
      <c r="F607" s="170"/>
      <c r="G607" s="171">
        <f>ROUND(E607*F607,2)</f>
        <v>0</v>
      </c>
      <c r="H607" s="170"/>
      <c r="I607" s="171">
        <f>ROUND(E607*H607,2)</f>
        <v>0</v>
      </c>
      <c r="J607" s="170"/>
      <c r="K607" s="171">
        <f>ROUND(E607*J607,2)</f>
        <v>0</v>
      </c>
      <c r="L607" s="171">
        <v>21</v>
      </c>
      <c r="M607" s="171">
        <f>G607*(1+L607/100)</f>
        <v>0</v>
      </c>
      <c r="N607" s="169">
        <v>1.74</v>
      </c>
      <c r="O607" s="169">
        <f>ROUND(E607*N607,2)</f>
        <v>1.74</v>
      </c>
      <c r="P607" s="169">
        <v>0</v>
      </c>
      <c r="Q607" s="169">
        <f>ROUND(E607*P607,2)</f>
        <v>0</v>
      </c>
      <c r="R607" s="171"/>
      <c r="S607" s="171" t="s">
        <v>169</v>
      </c>
      <c r="T607" s="172" t="s">
        <v>123</v>
      </c>
      <c r="U607" s="157">
        <v>0</v>
      </c>
      <c r="V607" s="157">
        <f>ROUND(E607*U607,2)</f>
        <v>0</v>
      </c>
      <c r="W607" s="157"/>
      <c r="X607" s="157" t="s">
        <v>361</v>
      </c>
      <c r="Y607" s="157" t="s">
        <v>125</v>
      </c>
      <c r="Z607" s="147"/>
      <c r="AA607" s="147"/>
      <c r="AB607" s="147"/>
      <c r="AC607" s="147"/>
      <c r="AD607" s="147"/>
      <c r="AE607" s="147"/>
      <c r="AF607" s="147"/>
      <c r="AG607" s="147" t="s">
        <v>362</v>
      </c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</row>
    <row r="608" spans="1:60" outlineLevel="2" x14ac:dyDescent="0.2">
      <c r="A608" s="154"/>
      <c r="B608" s="155"/>
      <c r="C608" s="244" t="s">
        <v>718</v>
      </c>
      <c r="D608" s="245"/>
      <c r="E608" s="245"/>
      <c r="F608" s="245"/>
      <c r="G608" s="245"/>
      <c r="H608" s="157"/>
      <c r="I608" s="157"/>
      <c r="J608" s="157"/>
      <c r="K608" s="157"/>
      <c r="L608" s="157"/>
      <c r="M608" s="157"/>
      <c r="N608" s="156"/>
      <c r="O608" s="156"/>
      <c r="P608" s="156"/>
      <c r="Q608" s="156"/>
      <c r="R608" s="157"/>
      <c r="S608" s="157"/>
      <c r="T608" s="157"/>
      <c r="U608" s="157"/>
      <c r="V608" s="157"/>
      <c r="W608" s="157"/>
      <c r="X608" s="157"/>
      <c r="Y608" s="157"/>
      <c r="Z608" s="147"/>
      <c r="AA608" s="147"/>
      <c r="AB608" s="147"/>
      <c r="AC608" s="147"/>
      <c r="AD608" s="147"/>
      <c r="AE608" s="147"/>
      <c r="AF608" s="147"/>
      <c r="AG608" s="147" t="s">
        <v>127</v>
      </c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73" t="str">
        <f>C608</f>
        <v>dno opatřené nátěrem, se 2 ks stupadel, pracovní spára bentonitový nátěr, žlábek kynety a nástupnice opatřena nátěrem Ergelit 2,7 m2</v>
      </c>
      <c r="BB608" s="147"/>
      <c r="BC608" s="147"/>
      <c r="BD608" s="147"/>
      <c r="BE608" s="147"/>
      <c r="BF608" s="147"/>
      <c r="BG608" s="147"/>
      <c r="BH608" s="147"/>
    </row>
    <row r="609" spans="1:60" outlineLevel="3" x14ac:dyDescent="0.2">
      <c r="A609" s="154"/>
      <c r="B609" s="155"/>
      <c r="C609" s="250" t="s">
        <v>719</v>
      </c>
      <c r="D609" s="251"/>
      <c r="E609" s="251"/>
      <c r="F609" s="251"/>
      <c r="G609" s="251"/>
      <c r="H609" s="157"/>
      <c r="I609" s="157"/>
      <c r="J609" s="157"/>
      <c r="K609" s="157"/>
      <c r="L609" s="157"/>
      <c r="M609" s="157"/>
      <c r="N609" s="156"/>
      <c r="O609" s="156"/>
      <c r="P609" s="156"/>
      <c r="Q609" s="156"/>
      <c r="R609" s="157"/>
      <c r="S609" s="157"/>
      <c r="T609" s="157"/>
      <c r="U609" s="157"/>
      <c r="V609" s="157"/>
      <c r="W609" s="157"/>
      <c r="X609" s="157"/>
      <c r="Y609" s="157"/>
      <c r="Z609" s="147"/>
      <c r="AA609" s="147"/>
      <c r="AB609" s="147"/>
      <c r="AC609" s="147"/>
      <c r="AD609" s="147"/>
      <c r="AE609" s="147"/>
      <c r="AF609" s="147"/>
      <c r="AG609" s="147" t="s">
        <v>127</v>
      </c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</row>
    <row r="610" spans="1:60" outlineLevel="2" x14ac:dyDescent="0.2">
      <c r="A610" s="154"/>
      <c r="B610" s="155"/>
      <c r="C610" s="246"/>
      <c r="D610" s="247"/>
      <c r="E610" s="247"/>
      <c r="F610" s="247"/>
      <c r="G610" s="247"/>
      <c r="H610" s="157"/>
      <c r="I610" s="157"/>
      <c r="J610" s="157"/>
      <c r="K610" s="157"/>
      <c r="L610" s="157"/>
      <c r="M610" s="157"/>
      <c r="N610" s="156"/>
      <c r="O610" s="156"/>
      <c r="P610" s="156"/>
      <c r="Q610" s="156"/>
      <c r="R610" s="157"/>
      <c r="S610" s="157"/>
      <c r="T610" s="157"/>
      <c r="U610" s="157"/>
      <c r="V610" s="157"/>
      <c r="W610" s="157"/>
      <c r="X610" s="157"/>
      <c r="Y610" s="157"/>
      <c r="Z610" s="147"/>
      <c r="AA610" s="147"/>
      <c r="AB610" s="147"/>
      <c r="AC610" s="147"/>
      <c r="AD610" s="147"/>
      <c r="AE610" s="147"/>
      <c r="AF610" s="147"/>
      <c r="AG610" s="147" t="s">
        <v>129</v>
      </c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</row>
    <row r="611" spans="1:60" outlineLevel="1" x14ac:dyDescent="0.2">
      <c r="A611" s="166">
        <v>145</v>
      </c>
      <c r="B611" s="167" t="s">
        <v>720</v>
      </c>
      <c r="C611" s="175" t="s">
        <v>721</v>
      </c>
      <c r="D611" s="168" t="s">
        <v>281</v>
      </c>
      <c r="E611" s="169">
        <v>22</v>
      </c>
      <c r="F611" s="170"/>
      <c r="G611" s="171">
        <f>ROUND(E611*F611,2)</f>
        <v>0</v>
      </c>
      <c r="H611" s="170"/>
      <c r="I611" s="171">
        <f>ROUND(E611*H611,2)</f>
        <v>0</v>
      </c>
      <c r="J611" s="170"/>
      <c r="K611" s="171">
        <f>ROUND(E611*J611,2)</f>
        <v>0</v>
      </c>
      <c r="L611" s="171">
        <v>21</v>
      </c>
      <c r="M611" s="171">
        <f>G611*(1+L611/100)</f>
        <v>0</v>
      </c>
      <c r="N611" s="169">
        <v>3.8E-3</v>
      </c>
      <c r="O611" s="169">
        <f>ROUND(E611*N611,2)</f>
        <v>0.08</v>
      </c>
      <c r="P611" s="169">
        <v>0</v>
      </c>
      <c r="Q611" s="169">
        <f>ROUND(E611*P611,2)</f>
        <v>0</v>
      </c>
      <c r="R611" s="171"/>
      <c r="S611" s="171" t="s">
        <v>169</v>
      </c>
      <c r="T611" s="172" t="s">
        <v>123</v>
      </c>
      <c r="U611" s="157">
        <v>0</v>
      </c>
      <c r="V611" s="157">
        <f>ROUND(E611*U611,2)</f>
        <v>0</v>
      </c>
      <c r="W611" s="157"/>
      <c r="X611" s="157" t="s">
        <v>361</v>
      </c>
      <c r="Y611" s="157" t="s">
        <v>125</v>
      </c>
      <c r="Z611" s="147"/>
      <c r="AA611" s="147"/>
      <c r="AB611" s="147"/>
      <c r="AC611" s="147"/>
      <c r="AD611" s="147"/>
      <c r="AE611" s="147"/>
      <c r="AF611" s="147"/>
      <c r="AG611" s="147" t="s">
        <v>362</v>
      </c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147"/>
      <c r="BC611" s="147"/>
      <c r="BD611" s="147"/>
      <c r="BE611" s="147"/>
      <c r="BF611" s="147"/>
      <c r="BG611" s="147"/>
      <c r="BH611" s="147"/>
    </row>
    <row r="612" spans="1:60" outlineLevel="2" x14ac:dyDescent="0.2">
      <c r="A612" s="154"/>
      <c r="B612" s="155"/>
      <c r="C612" s="248"/>
      <c r="D612" s="249"/>
      <c r="E612" s="249"/>
      <c r="F612" s="249"/>
      <c r="G612" s="249"/>
      <c r="H612" s="157"/>
      <c r="I612" s="157"/>
      <c r="J612" s="157"/>
      <c r="K612" s="157"/>
      <c r="L612" s="157"/>
      <c r="M612" s="157"/>
      <c r="N612" s="156"/>
      <c r="O612" s="156"/>
      <c r="P612" s="156"/>
      <c r="Q612" s="156"/>
      <c r="R612" s="157"/>
      <c r="S612" s="157"/>
      <c r="T612" s="157"/>
      <c r="U612" s="157"/>
      <c r="V612" s="157"/>
      <c r="W612" s="157"/>
      <c r="X612" s="157"/>
      <c r="Y612" s="157"/>
      <c r="Z612" s="147"/>
      <c r="AA612" s="147"/>
      <c r="AB612" s="147"/>
      <c r="AC612" s="147"/>
      <c r="AD612" s="147"/>
      <c r="AE612" s="147"/>
      <c r="AF612" s="147"/>
      <c r="AG612" s="147" t="s">
        <v>129</v>
      </c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</row>
    <row r="613" spans="1:60" outlineLevel="1" x14ac:dyDescent="0.2">
      <c r="A613" s="166">
        <v>146</v>
      </c>
      <c r="B613" s="167" t="s">
        <v>722</v>
      </c>
      <c r="C613" s="175" t="s">
        <v>723</v>
      </c>
      <c r="D613" s="168" t="s">
        <v>281</v>
      </c>
      <c r="E613" s="169">
        <v>25</v>
      </c>
      <c r="F613" s="170"/>
      <c r="G613" s="171">
        <f>ROUND(E613*F613,2)</f>
        <v>0</v>
      </c>
      <c r="H613" s="170"/>
      <c r="I613" s="171">
        <f>ROUND(E613*H613,2)</f>
        <v>0</v>
      </c>
      <c r="J613" s="170"/>
      <c r="K613" s="171">
        <f>ROUND(E613*J613,2)</f>
        <v>0</v>
      </c>
      <c r="L613" s="171">
        <v>21</v>
      </c>
      <c r="M613" s="171">
        <f>G613*(1+L613/100)</f>
        <v>0</v>
      </c>
      <c r="N613" s="169">
        <v>3.8E-3</v>
      </c>
      <c r="O613" s="169">
        <f>ROUND(E613*N613,2)</f>
        <v>0.1</v>
      </c>
      <c r="P613" s="169">
        <v>0</v>
      </c>
      <c r="Q613" s="169">
        <f>ROUND(E613*P613,2)</f>
        <v>0</v>
      </c>
      <c r="R613" s="171"/>
      <c r="S613" s="171" t="s">
        <v>169</v>
      </c>
      <c r="T613" s="172" t="s">
        <v>123</v>
      </c>
      <c r="U613" s="157">
        <v>0</v>
      </c>
      <c r="V613" s="157">
        <f>ROUND(E613*U613,2)</f>
        <v>0</v>
      </c>
      <c r="W613" s="157"/>
      <c r="X613" s="157" t="s">
        <v>361</v>
      </c>
      <c r="Y613" s="157" t="s">
        <v>125</v>
      </c>
      <c r="Z613" s="147"/>
      <c r="AA613" s="147"/>
      <c r="AB613" s="147"/>
      <c r="AC613" s="147"/>
      <c r="AD613" s="147"/>
      <c r="AE613" s="147"/>
      <c r="AF613" s="147"/>
      <c r="AG613" s="147" t="s">
        <v>362</v>
      </c>
      <c r="AH613" s="147"/>
      <c r="AI613" s="147"/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</row>
    <row r="614" spans="1:60" outlineLevel="2" x14ac:dyDescent="0.2">
      <c r="A614" s="154"/>
      <c r="B614" s="155"/>
      <c r="C614" s="181" t="s">
        <v>724</v>
      </c>
      <c r="D614" s="179"/>
      <c r="E614" s="180">
        <v>19</v>
      </c>
      <c r="F614" s="157"/>
      <c r="G614" s="157"/>
      <c r="H614" s="157"/>
      <c r="I614" s="157"/>
      <c r="J614" s="157"/>
      <c r="K614" s="157"/>
      <c r="L614" s="157"/>
      <c r="M614" s="157"/>
      <c r="N614" s="156"/>
      <c r="O614" s="156"/>
      <c r="P614" s="156"/>
      <c r="Q614" s="156"/>
      <c r="R614" s="157"/>
      <c r="S614" s="157"/>
      <c r="T614" s="157"/>
      <c r="U614" s="157"/>
      <c r="V614" s="157"/>
      <c r="W614" s="157"/>
      <c r="X614" s="157"/>
      <c r="Y614" s="157"/>
      <c r="Z614" s="147"/>
      <c r="AA614" s="147"/>
      <c r="AB614" s="147"/>
      <c r="AC614" s="147"/>
      <c r="AD614" s="147"/>
      <c r="AE614" s="147"/>
      <c r="AF614" s="147"/>
      <c r="AG614" s="147" t="s">
        <v>213</v>
      </c>
      <c r="AH614" s="147">
        <v>0</v>
      </c>
      <c r="AI614" s="147"/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</row>
    <row r="615" spans="1:60" outlineLevel="3" x14ac:dyDescent="0.2">
      <c r="A615" s="154"/>
      <c r="B615" s="155"/>
      <c r="C615" s="181" t="s">
        <v>725</v>
      </c>
      <c r="D615" s="179"/>
      <c r="E615" s="180">
        <v>6</v>
      </c>
      <c r="F615" s="157"/>
      <c r="G615" s="157"/>
      <c r="H615" s="157"/>
      <c r="I615" s="157"/>
      <c r="J615" s="157"/>
      <c r="K615" s="157"/>
      <c r="L615" s="157"/>
      <c r="M615" s="157"/>
      <c r="N615" s="156"/>
      <c r="O615" s="156"/>
      <c r="P615" s="156"/>
      <c r="Q615" s="156"/>
      <c r="R615" s="157"/>
      <c r="S615" s="157"/>
      <c r="T615" s="157"/>
      <c r="U615" s="157"/>
      <c r="V615" s="157"/>
      <c r="W615" s="157"/>
      <c r="X615" s="157"/>
      <c r="Y615" s="157"/>
      <c r="Z615" s="147"/>
      <c r="AA615" s="147"/>
      <c r="AB615" s="147"/>
      <c r="AC615" s="147"/>
      <c r="AD615" s="147"/>
      <c r="AE615" s="147"/>
      <c r="AF615" s="147"/>
      <c r="AG615" s="147" t="s">
        <v>213</v>
      </c>
      <c r="AH615" s="147">
        <v>0</v>
      </c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</row>
    <row r="616" spans="1:60" outlineLevel="2" x14ac:dyDescent="0.2">
      <c r="A616" s="154"/>
      <c r="B616" s="155"/>
      <c r="C616" s="246"/>
      <c r="D616" s="247"/>
      <c r="E616" s="247"/>
      <c r="F616" s="247"/>
      <c r="G616" s="247"/>
      <c r="H616" s="157"/>
      <c r="I616" s="157"/>
      <c r="J616" s="157"/>
      <c r="K616" s="157"/>
      <c r="L616" s="157"/>
      <c r="M616" s="157"/>
      <c r="N616" s="156"/>
      <c r="O616" s="156"/>
      <c r="P616" s="156"/>
      <c r="Q616" s="156"/>
      <c r="R616" s="157"/>
      <c r="S616" s="157"/>
      <c r="T616" s="157"/>
      <c r="U616" s="157"/>
      <c r="V616" s="157"/>
      <c r="W616" s="157"/>
      <c r="X616" s="157"/>
      <c r="Y616" s="157"/>
      <c r="Z616" s="147"/>
      <c r="AA616" s="147"/>
      <c r="AB616" s="147"/>
      <c r="AC616" s="147"/>
      <c r="AD616" s="147"/>
      <c r="AE616" s="147"/>
      <c r="AF616" s="147"/>
      <c r="AG616" s="147" t="s">
        <v>129</v>
      </c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</row>
    <row r="617" spans="1:60" outlineLevel="1" x14ac:dyDescent="0.2">
      <c r="A617" s="166">
        <v>147</v>
      </c>
      <c r="B617" s="167" t="s">
        <v>726</v>
      </c>
      <c r="C617" s="175" t="s">
        <v>727</v>
      </c>
      <c r="D617" s="168" t="s">
        <v>281</v>
      </c>
      <c r="E617" s="169">
        <v>1</v>
      </c>
      <c r="F617" s="170"/>
      <c r="G617" s="171">
        <f>ROUND(E617*F617,2)</f>
        <v>0</v>
      </c>
      <c r="H617" s="170"/>
      <c r="I617" s="171">
        <f>ROUND(E617*H617,2)</f>
        <v>0</v>
      </c>
      <c r="J617" s="170"/>
      <c r="K617" s="171">
        <f>ROUND(E617*J617,2)</f>
        <v>0</v>
      </c>
      <c r="L617" s="171">
        <v>21</v>
      </c>
      <c r="M617" s="171">
        <f>G617*(1+L617/100)</f>
        <v>0</v>
      </c>
      <c r="N617" s="169">
        <v>3.8E-3</v>
      </c>
      <c r="O617" s="169">
        <f>ROUND(E617*N617,2)</f>
        <v>0</v>
      </c>
      <c r="P617" s="169">
        <v>0</v>
      </c>
      <c r="Q617" s="169">
        <f>ROUND(E617*P617,2)</f>
        <v>0</v>
      </c>
      <c r="R617" s="171"/>
      <c r="S617" s="171" t="s">
        <v>169</v>
      </c>
      <c r="T617" s="172" t="s">
        <v>123</v>
      </c>
      <c r="U617" s="157">
        <v>0</v>
      </c>
      <c r="V617" s="157">
        <f>ROUND(E617*U617,2)</f>
        <v>0</v>
      </c>
      <c r="W617" s="157"/>
      <c r="X617" s="157" t="s">
        <v>361</v>
      </c>
      <c r="Y617" s="157" t="s">
        <v>125</v>
      </c>
      <c r="Z617" s="147"/>
      <c r="AA617" s="147"/>
      <c r="AB617" s="147"/>
      <c r="AC617" s="147"/>
      <c r="AD617" s="147"/>
      <c r="AE617" s="147"/>
      <c r="AF617" s="147"/>
      <c r="AG617" s="147" t="s">
        <v>362</v>
      </c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</row>
    <row r="618" spans="1:60" outlineLevel="2" x14ac:dyDescent="0.2">
      <c r="A618" s="154"/>
      <c r="B618" s="155"/>
      <c r="C618" s="248"/>
      <c r="D618" s="249"/>
      <c r="E618" s="249"/>
      <c r="F618" s="249"/>
      <c r="G618" s="249"/>
      <c r="H618" s="157"/>
      <c r="I618" s="157"/>
      <c r="J618" s="157"/>
      <c r="K618" s="157"/>
      <c r="L618" s="157"/>
      <c r="M618" s="157"/>
      <c r="N618" s="156"/>
      <c r="O618" s="156"/>
      <c r="P618" s="156"/>
      <c r="Q618" s="156"/>
      <c r="R618" s="157"/>
      <c r="S618" s="157"/>
      <c r="T618" s="157"/>
      <c r="U618" s="157"/>
      <c r="V618" s="157"/>
      <c r="W618" s="157"/>
      <c r="X618" s="157"/>
      <c r="Y618" s="157"/>
      <c r="Z618" s="147"/>
      <c r="AA618" s="147"/>
      <c r="AB618" s="147"/>
      <c r="AC618" s="147"/>
      <c r="AD618" s="147"/>
      <c r="AE618" s="147"/>
      <c r="AF618" s="147"/>
      <c r="AG618" s="147" t="s">
        <v>129</v>
      </c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</row>
    <row r="619" spans="1:60" outlineLevel="1" x14ac:dyDescent="0.2">
      <c r="A619" s="166">
        <v>148</v>
      </c>
      <c r="B619" s="167" t="s">
        <v>728</v>
      </c>
      <c r="C619" s="175" t="s">
        <v>729</v>
      </c>
      <c r="D619" s="168" t="s">
        <v>281</v>
      </c>
      <c r="E619" s="169">
        <v>4</v>
      </c>
      <c r="F619" s="170"/>
      <c r="G619" s="171">
        <f>ROUND(E619*F619,2)</f>
        <v>0</v>
      </c>
      <c r="H619" s="170"/>
      <c r="I619" s="171">
        <f>ROUND(E619*H619,2)</f>
        <v>0</v>
      </c>
      <c r="J619" s="170"/>
      <c r="K619" s="171">
        <f>ROUND(E619*J619,2)</f>
        <v>0</v>
      </c>
      <c r="L619" s="171">
        <v>21</v>
      </c>
      <c r="M619" s="171">
        <f>G619*(1+L619/100)</f>
        <v>0</v>
      </c>
      <c r="N619" s="169">
        <v>3.8E-3</v>
      </c>
      <c r="O619" s="169">
        <f>ROUND(E619*N619,2)</f>
        <v>0.02</v>
      </c>
      <c r="P619" s="169">
        <v>0</v>
      </c>
      <c r="Q619" s="169">
        <f>ROUND(E619*P619,2)</f>
        <v>0</v>
      </c>
      <c r="R619" s="171"/>
      <c r="S619" s="171" t="s">
        <v>169</v>
      </c>
      <c r="T619" s="172" t="s">
        <v>123</v>
      </c>
      <c r="U619" s="157">
        <v>0</v>
      </c>
      <c r="V619" s="157">
        <f>ROUND(E619*U619,2)</f>
        <v>0</v>
      </c>
      <c r="W619" s="157"/>
      <c r="X619" s="157" t="s">
        <v>361</v>
      </c>
      <c r="Y619" s="157" t="s">
        <v>125</v>
      </c>
      <c r="Z619" s="147"/>
      <c r="AA619" s="147"/>
      <c r="AB619" s="147"/>
      <c r="AC619" s="147"/>
      <c r="AD619" s="147"/>
      <c r="AE619" s="147"/>
      <c r="AF619" s="147"/>
      <c r="AG619" s="147" t="s">
        <v>362</v>
      </c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</row>
    <row r="620" spans="1:60" outlineLevel="2" x14ac:dyDescent="0.2">
      <c r="A620" s="154"/>
      <c r="B620" s="155"/>
      <c r="C620" s="248"/>
      <c r="D620" s="249"/>
      <c r="E620" s="249"/>
      <c r="F620" s="249"/>
      <c r="G620" s="249"/>
      <c r="H620" s="157"/>
      <c r="I620" s="157"/>
      <c r="J620" s="157"/>
      <c r="K620" s="157"/>
      <c r="L620" s="157"/>
      <c r="M620" s="157"/>
      <c r="N620" s="156"/>
      <c r="O620" s="156"/>
      <c r="P620" s="156"/>
      <c r="Q620" s="156"/>
      <c r="R620" s="157"/>
      <c r="S620" s="157"/>
      <c r="T620" s="157"/>
      <c r="U620" s="157"/>
      <c r="V620" s="157"/>
      <c r="W620" s="157"/>
      <c r="X620" s="157"/>
      <c r="Y620" s="157"/>
      <c r="Z620" s="147"/>
      <c r="AA620" s="147"/>
      <c r="AB620" s="147"/>
      <c r="AC620" s="147"/>
      <c r="AD620" s="147"/>
      <c r="AE620" s="147"/>
      <c r="AF620" s="147"/>
      <c r="AG620" s="147" t="s">
        <v>129</v>
      </c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</row>
    <row r="621" spans="1:60" outlineLevel="1" x14ac:dyDescent="0.2">
      <c r="A621" s="166">
        <v>149</v>
      </c>
      <c r="B621" s="167" t="s">
        <v>730</v>
      </c>
      <c r="C621" s="175" t="s">
        <v>731</v>
      </c>
      <c r="D621" s="168" t="s">
        <v>281</v>
      </c>
      <c r="E621" s="169">
        <v>6</v>
      </c>
      <c r="F621" s="170"/>
      <c r="G621" s="171">
        <f>ROUND(E621*F621,2)</f>
        <v>0</v>
      </c>
      <c r="H621" s="170"/>
      <c r="I621" s="171">
        <f>ROUND(E621*H621,2)</f>
        <v>0</v>
      </c>
      <c r="J621" s="170"/>
      <c r="K621" s="171">
        <f>ROUND(E621*J621,2)</f>
        <v>0</v>
      </c>
      <c r="L621" s="171">
        <v>21</v>
      </c>
      <c r="M621" s="171">
        <f>G621*(1+L621/100)</f>
        <v>0</v>
      </c>
      <c r="N621" s="169">
        <v>3.8E-3</v>
      </c>
      <c r="O621" s="169">
        <f>ROUND(E621*N621,2)</f>
        <v>0.02</v>
      </c>
      <c r="P621" s="169">
        <v>0</v>
      </c>
      <c r="Q621" s="169">
        <f>ROUND(E621*P621,2)</f>
        <v>0</v>
      </c>
      <c r="R621" s="171"/>
      <c r="S621" s="171" t="s">
        <v>169</v>
      </c>
      <c r="T621" s="172" t="s">
        <v>123</v>
      </c>
      <c r="U621" s="157">
        <v>0</v>
      </c>
      <c r="V621" s="157">
        <f>ROUND(E621*U621,2)</f>
        <v>0</v>
      </c>
      <c r="W621" s="157"/>
      <c r="X621" s="157" t="s">
        <v>361</v>
      </c>
      <c r="Y621" s="157" t="s">
        <v>125</v>
      </c>
      <c r="Z621" s="147"/>
      <c r="AA621" s="147"/>
      <c r="AB621" s="147"/>
      <c r="AC621" s="147"/>
      <c r="AD621" s="147"/>
      <c r="AE621" s="147"/>
      <c r="AF621" s="147"/>
      <c r="AG621" s="147" t="s">
        <v>362</v>
      </c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</row>
    <row r="622" spans="1:60" outlineLevel="2" x14ac:dyDescent="0.2">
      <c r="A622" s="154"/>
      <c r="B622" s="155"/>
      <c r="C622" s="248"/>
      <c r="D622" s="249"/>
      <c r="E622" s="249"/>
      <c r="F622" s="249"/>
      <c r="G622" s="249"/>
      <c r="H622" s="157"/>
      <c r="I622" s="157"/>
      <c r="J622" s="157"/>
      <c r="K622" s="157"/>
      <c r="L622" s="157"/>
      <c r="M622" s="157"/>
      <c r="N622" s="156"/>
      <c r="O622" s="156"/>
      <c r="P622" s="156"/>
      <c r="Q622" s="156"/>
      <c r="R622" s="157"/>
      <c r="S622" s="157"/>
      <c r="T622" s="157"/>
      <c r="U622" s="157"/>
      <c r="V622" s="157"/>
      <c r="W622" s="157"/>
      <c r="X622" s="157"/>
      <c r="Y622" s="157"/>
      <c r="Z622" s="147"/>
      <c r="AA622" s="147"/>
      <c r="AB622" s="147"/>
      <c r="AC622" s="147"/>
      <c r="AD622" s="147"/>
      <c r="AE622" s="147"/>
      <c r="AF622" s="147"/>
      <c r="AG622" s="147" t="s">
        <v>129</v>
      </c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</row>
    <row r="623" spans="1:60" outlineLevel="1" x14ac:dyDescent="0.2">
      <c r="A623" s="166">
        <v>150</v>
      </c>
      <c r="B623" s="167" t="s">
        <v>732</v>
      </c>
      <c r="C623" s="175" t="s">
        <v>733</v>
      </c>
      <c r="D623" s="168" t="s">
        <v>281</v>
      </c>
      <c r="E623" s="169">
        <v>6</v>
      </c>
      <c r="F623" s="170"/>
      <c r="G623" s="171">
        <f>ROUND(E623*F623,2)</f>
        <v>0</v>
      </c>
      <c r="H623" s="170"/>
      <c r="I623" s="171">
        <f>ROUND(E623*H623,2)</f>
        <v>0</v>
      </c>
      <c r="J623" s="170"/>
      <c r="K623" s="171">
        <f>ROUND(E623*J623,2)</f>
        <v>0</v>
      </c>
      <c r="L623" s="171">
        <v>21</v>
      </c>
      <c r="M623" s="171">
        <f>G623*(1+L623/100)</f>
        <v>0</v>
      </c>
      <c r="N623" s="169">
        <v>3.8E-3</v>
      </c>
      <c r="O623" s="169">
        <f>ROUND(E623*N623,2)</f>
        <v>0.02</v>
      </c>
      <c r="P623" s="169">
        <v>0</v>
      </c>
      <c r="Q623" s="169">
        <f>ROUND(E623*P623,2)</f>
        <v>0</v>
      </c>
      <c r="R623" s="171"/>
      <c r="S623" s="171" t="s">
        <v>169</v>
      </c>
      <c r="T623" s="172" t="s">
        <v>123</v>
      </c>
      <c r="U623" s="157">
        <v>0</v>
      </c>
      <c r="V623" s="157">
        <f>ROUND(E623*U623,2)</f>
        <v>0</v>
      </c>
      <c r="W623" s="157"/>
      <c r="X623" s="157" t="s">
        <v>361</v>
      </c>
      <c r="Y623" s="157" t="s">
        <v>125</v>
      </c>
      <c r="Z623" s="147"/>
      <c r="AA623" s="147"/>
      <c r="AB623" s="147"/>
      <c r="AC623" s="147"/>
      <c r="AD623" s="147"/>
      <c r="AE623" s="147"/>
      <c r="AF623" s="147"/>
      <c r="AG623" s="147" t="s">
        <v>362</v>
      </c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</row>
    <row r="624" spans="1:60" outlineLevel="2" x14ac:dyDescent="0.2">
      <c r="A624" s="154"/>
      <c r="B624" s="155"/>
      <c r="C624" s="181" t="s">
        <v>734</v>
      </c>
      <c r="D624" s="179"/>
      <c r="E624" s="180">
        <v>5</v>
      </c>
      <c r="F624" s="157"/>
      <c r="G624" s="157"/>
      <c r="H624" s="157"/>
      <c r="I624" s="157"/>
      <c r="J624" s="157"/>
      <c r="K624" s="157"/>
      <c r="L624" s="157"/>
      <c r="M624" s="157"/>
      <c r="N624" s="156"/>
      <c r="O624" s="156"/>
      <c r="P624" s="156"/>
      <c r="Q624" s="156"/>
      <c r="R624" s="157"/>
      <c r="S624" s="157"/>
      <c r="T624" s="157"/>
      <c r="U624" s="157"/>
      <c r="V624" s="157"/>
      <c r="W624" s="157"/>
      <c r="X624" s="157"/>
      <c r="Y624" s="157"/>
      <c r="Z624" s="147"/>
      <c r="AA624" s="147"/>
      <c r="AB624" s="147"/>
      <c r="AC624" s="147"/>
      <c r="AD624" s="147"/>
      <c r="AE624" s="147"/>
      <c r="AF624" s="147"/>
      <c r="AG624" s="147" t="s">
        <v>213</v>
      </c>
      <c r="AH624" s="147">
        <v>0</v>
      </c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</row>
    <row r="625" spans="1:60" outlineLevel="3" x14ac:dyDescent="0.2">
      <c r="A625" s="154"/>
      <c r="B625" s="155"/>
      <c r="C625" s="181" t="s">
        <v>735</v>
      </c>
      <c r="D625" s="179"/>
      <c r="E625" s="180">
        <v>1</v>
      </c>
      <c r="F625" s="157"/>
      <c r="G625" s="157"/>
      <c r="H625" s="157"/>
      <c r="I625" s="157"/>
      <c r="J625" s="157"/>
      <c r="K625" s="157"/>
      <c r="L625" s="157"/>
      <c r="M625" s="157"/>
      <c r="N625" s="156"/>
      <c r="O625" s="156"/>
      <c r="P625" s="156"/>
      <c r="Q625" s="156"/>
      <c r="R625" s="157"/>
      <c r="S625" s="157"/>
      <c r="T625" s="157"/>
      <c r="U625" s="157"/>
      <c r="V625" s="157"/>
      <c r="W625" s="157"/>
      <c r="X625" s="157"/>
      <c r="Y625" s="157"/>
      <c r="Z625" s="147"/>
      <c r="AA625" s="147"/>
      <c r="AB625" s="147"/>
      <c r="AC625" s="147"/>
      <c r="AD625" s="147"/>
      <c r="AE625" s="147"/>
      <c r="AF625" s="147"/>
      <c r="AG625" s="147" t="s">
        <v>213</v>
      </c>
      <c r="AH625" s="147">
        <v>0</v>
      </c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</row>
    <row r="626" spans="1:60" outlineLevel="2" x14ac:dyDescent="0.2">
      <c r="A626" s="154"/>
      <c r="B626" s="155"/>
      <c r="C626" s="246"/>
      <c r="D626" s="247"/>
      <c r="E626" s="247"/>
      <c r="F626" s="247"/>
      <c r="G626" s="247"/>
      <c r="H626" s="157"/>
      <c r="I626" s="157"/>
      <c r="J626" s="157"/>
      <c r="K626" s="157"/>
      <c r="L626" s="157"/>
      <c r="M626" s="157"/>
      <c r="N626" s="156"/>
      <c r="O626" s="156"/>
      <c r="P626" s="156"/>
      <c r="Q626" s="156"/>
      <c r="R626" s="157"/>
      <c r="S626" s="157"/>
      <c r="T626" s="157"/>
      <c r="U626" s="157"/>
      <c r="V626" s="157"/>
      <c r="W626" s="157"/>
      <c r="X626" s="157"/>
      <c r="Y626" s="157"/>
      <c r="Z626" s="147"/>
      <c r="AA626" s="147"/>
      <c r="AB626" s="147"/>
      <c r="AC626" s="147"/>
      <c r="AD626" s="147"/>
      <c r="AE626" s="147"/>
      <c r="AF626" s="147"/>
      <c r="AG626" s="147" t="s">
        <v>129</v>
      </c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</row>
    <row r="627" spans="1:60" x14ac:dyDescent="0.2">
      <c r="A627" s="159" t="s">
        <v>117</v>
      </c>
      <c r="B627" s="160" t="s">
        <v>77</v>
      </c>
      <c r="C627" s="174" t="s">
        <v>78</v>
      </c>
      <c r="D627" s="161"/>
      <c r="E627" s="162"/>
      <c r="F627" s="163"/>
      <c r="G627" s="163">
        <f>SUMIF(AG628:AG660,"&lt;&gt;NOR",G628:G660)</f>
        <v>0</v>
      </c>
      <c r="H627" s="163"/>
      <c r="I627" s="163">
        <f>SUM(I628:I660)</f>
        <v>0</v>
      </c>
      <c r="J627" s="163"/>
      <c r="K627" s="163">
        <f>SUM(K628:K660)</f>
        <v>0</v>
      </c>
      <c r="L627" s="163"/>
      <c r="M627" s="163">
        <f>SUM(M628:M660)</f>
        <v>0</v>
      </c>
      <c r="N627" s="162"/>
      <c r="O627" s="162">
        <f>SUM(O628:O660)</f>
        <v>94.59</v>
      </c>
      <c r="P627" s="162"/>
      <c r="Q627" s="162">
        <f>SUM(Q628:Q660)</f>
        <v>0</v>
      </c>
      <c r="R627" s="163"/>
      <c r="S627" s="163"/>
      <c r="T627" s="164"/>
      <c r="U627" s="158"/>
      <c r="V627" s="158">
        <f>SUM(V628:V660)</f>
        <v>227.07999999999998</v>
      </c>
      <c r="W627" s="158"/>
      <c r="X627" s="158"/>
      <c r="Y627" s="158"/>
      <c r="AG627" t="s">
        <v>118</v>
      </c>
    </row>
    <row r="628" spans="1:60" ht="22.5" outlineLevel="1" x14ac:dyDescent="0.2">
      <c r="A628" s="166">
        <v>151</v>
      </c>
      <c r="B628" s="167" t="s">
        <v>736</v>
      </c>
      <c r="C628" s="175" t="s">
        <v>737</v>
      </c>
      <c r="D628" s="168" t="s">
        <v>195</v>
      </c>
      <c r="E628" s="169">
        <v>44</v>
      </c>
      <c r="F628" s="170"/>
      <c r="G628" s="171">
        <f>ROUND(E628*F628,2)</f>
        <v>0</v>
      </c>
      <c r="H628" s="170"/>
      <c r="I628" s="171">
        <f>ROUND(E628*H628,2)</f>
        <v>0</v>
      </c>
      <c r="J628" s="170"/>
      <c r="K628" s="171">
        <f>ROUND(E628*J628,2)</f>
        <v>0</v>
      </c>
      <c r="L628" s="171">
        <v>21</v>
      </c>
      <c r="M628" s="171">
        <f>G628*(1+L628/100)</f>
        <v>0</v>
      </c>
      <c r="N628" s="169">
        <v>0.185</v>
      </c>
      <c r="O628" s="169">
        <f>ROUND(E628*N628,2)</f>
        <v>8.14</v>
      </c>
      <c r="P628" s="169">
        <v>0</v>
      </c>
      <c r="Q628" s="169">
        <f>ROUND(E628*P628,2)</f>
        <v>0</v>
      </c>
      <c r="R628" s="171" t="s">
        <v>376</v>
      </c>
      <c r="S628" s="171" t="s">
        <v>122</v>
      </c>
      <c r="T628" s="172" t="s">
        <v>122</v>
      </c>
      <c r="U628" s="157">
        <v>0.33704000000000001</v>
      </c>
      <c r="V628" s="157">
        <f>ROUND(E628*U628,2)</f>
        <v>14.83</v>
      </c>
      <c r="W628" s="157"/>
      <c r="X628" s="157" t="s">
        <v>197</v>
      </c>
      <c r="Y628" s="157" t="s">
        <v>125</v>
      </c>
      <c r="Z628" s="147"/>
      <c r="AA628" s="147"/>
      <c r="AB628" s="147"/>
      <c r="AC628" s="147"/>
      <c r="AD628" s="147"/>
      <c r="AE628" s="147"/>
      <c r="AF628" s="147"/>
      <c r="AG628" s="147" t="s">
        <v>198</v>
      </c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</row>
    <row r="629" spans="1:60" outlineLevel="2" x14ac:dyDescent="0.2">
      <c r="A629" s="154"/>
      <c r="B629" s="155"/>
      <c r="C629" s="259" t="s">
        <v>738</v>
      </c>
      <c r="D629" s="260"/>
      <c r="E629" s="260"/>
      <c r="F629" s="260"/>
      <c r="G629" s="260"/>
      <c r="H629" s="157"/>
      <c r="I629" s="157"/>
      <c r="J629" s="157"/>
      <c r="K629" s="157"/>
      <c r="L629" s="157"/>
      <c r="M629" s="157"/>
      <c r="N629" s="156"/>
      <c r="O629" s="156"/>
      <c r="P629" s="156"/>
      <c r="Q629" s="156"/>
      <c r="R629" s="157"/>
      <c r="S629" s="157"/>
      <c r="T629" s="157"/>
      <c r="U629" s="157"/>
      <c r="V629" s="157"/>
      <c r="W629" s="157"/>
      <c r="X629" s="157"/>
      <c r="Y629" s="157"/>
      <c r="Z629" s="147"/>
      <c r="AA629" s="147"/>
      <c r="AB629" s="147"/>
      <c r="AC629" s="147"/>
      <c r="AD629" s="147"/>
      <c r="AE629" s="147"/>
      <c r="AF629" s="147"/>
      <c r="AG629" s="147" t="s">
        <v>200</v>
      </c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</row>
    <row r="630" spans="1:60" outlineLevel="2" x14ac:dyDescent="0.2">
      <c r="A630" s="154"/>
      <c r="B630" s="155"/>
      <c r="C630" s="181" t="s">
        <v>739</v>
      </c>
      <c r="D630" s="179"/>
      <c r="E630" s="180">
        <v>44</v>
      </c>
      <c r="F630" s="157"/>
      <c r="G630" s="157"/>
      <c r="H630" s="157"/>
      <c r="I630" s="157"/>
      <c r="J630" s="157"/>
      <c r="K630" s="157"/>
      <c r="L630" s="157"/>
      <c r="M630" s="157"/>
      <c r="N630" s="156"/>
      <c r="O630" s="156"/>
      <c r="P630" s="156"/>
      <c r="Q630" s="156"/>
      <c r="R630" s="157"/>
      <c r="S630" s="157"/>
      <c r="T630" s="157"/>
      <c r="U630" s="157"/>
      <c r="V630" s="157"/>
      <c r="W630" s="157"/>
      <c r="X630" s="157"/>
      <c r="Y630" s="157"/>
      <c r="Z630" s="147"/>
      <c r="AA630" s="147"/>
      <c r="AB630" s="147"/>
      <c r="AC630" s="147"/>
      <c r="AD630" s="147"/>
      <c r="AE630" s="147"/>
      <c r="AF630" s="147"/>
      <c r="AG630" s="147" t="s">
        <v>213</v>
      </c>
      <c r="AH630" s="147">
        <v>0</v>
      </c>
      <c r="AI630" s="147"/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147"/>
      <c r="BC630" s="147"/>
      <c r="BD630" s="147"/>
      <c r="BE630" s="147"/>
      <c r="BF630" s="147"/>
      <c r="BG630" s="147"/>
      <c r="BH630" s="147"/>
    </row>
    <row r="631" spans="1:60" outlineLevel="2" x14ac:dyDescent="0.2">
      <c r="A631" s="154"/>
      <c r="B631" s="155"/>
      <c r="C631" s="246"/>
      <c r="D631" s="247"/>
      <c r="E631" s="247"/>
      <c r="F631" s="247"/>
      <c r="G631" s="247"/>
      <c r="H631" s="157"/>
      <c r="I631" s="157"/>
      <c r="J631" s="157"/>
      <c r="K631" s="157"/>
      <c r="L631" s="157"/>
      <c r="M631" s="157"/>
      <c r="N631" s="156"/>
      <c r="O631" s="156"/>
      <c r="P631" s="156"/>
      <c r="Q631" s="156"/>
      <c r="R631" s="157"/>
      <c r="S631" s="157"/>
      <c r="T631" s="157"/>
      <c r="U631" s="157"/>
      <c r="V631" s="157"/>
      <c r="W631" s="157"/>
      <c r="X631" s="157"/>
      <c r="Y631" s="157"/>
      <c r="Z631" s="147"/>
      <c r="AA631" s="147"/>
      <c r="AB631" s="147"/>
      <c r="AC631" s="147"/>
      <c r="AD631" s="147"/>
      <c r="AE631" s="147"/>
      <c r="AF631" s="147"/>
      <c r="AG631" s="147" t="s">
        <v>129</v>
      </c>
      <c r="AH631" s="147"/>
      <c r="AI631" s="147"/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147"/>
      <c r="BC631" s="147"/>
      <c r="BD631" s="147"/>
      <c r="BE631" s="147"/>
      <c r="BF631" s="147"/>
      <c r="BG631" s="147"/>
      <c r="BH631" s="147"/>
    </row>
    <row r="632" spans="1:60" ht="22.5" outlineLevel="1" x14ac:dyDescent="0.2">
      <c r="A632" s="166">
        <v>152</v>
      </c>
      <c r="B632" s="167" t="s">
        <v>740</v>
      </c>
      <c r="C632" s="175" t="s">
        <v>741</v>
      </c>
      <c r="D632" s="168" t="s">
        <v>195</v>
      </c>
      <c r="E632" s="169">
        <v>194</v>
      </c>
      <c r="F632" s="170"/>
      <c r="G632" s="171">
        <f>ROUND(E632*F632,2)</f>
        <v>0</v>
      </c>
      <c r="H632" s="170"/>
      <c r="I632" s="171">
        <f>ROUND(E632*H632,2)</f>
        <v>0</v>
      </c>
      <c r="J632" s="170"/>
      <c r="K632" s="171">
        <f>ROUND(E632*J632,2)</f>
        <v>0</v>
      </c>
      <c r="L632" s="171">
        <v>21</v>
      </c>
      <c r="M632" s="171">
        <f>G632*(1+L632/100)</f>
        <v>0</v>
      </c>
      <c r="N632" s="169">
        <v>0.188</v>
      </c>
      <c r="O632" s="169">
        <f>ROUND(E632*N632,2)</f>
        <v>36.47</v>
      </c>
      <c r="P632" s="169">
        <v>0</v>
      </c>
      <c r="Q632" s="169">
        <f>ROUND(E632*P632,2)</f>
        <v>0</v>
      </c>
      <c r="R632" s="171" t="s">
        <v>376</v>
      </c>
      <c r="S632" s="171" t="s">
        <v>122</v>
      </c>
      <c r="T632" s="172" t="s">
        <v>122</v>
      </c>
      <c r="U632" s="157">
        <v>0.27200000000000002</v>
      </c>
      <c r="V632" s="157">
        <f>ROUND(E632*U632,2)</f>
        <v>52.77</v>
      </c>
      <c r="W632" s="157"/>
      <c r="X632" s="157" t="s">
        <v>197</v>
      </c>
      <c r="Y632" s="157" t="s">
        <v>125</v>
      </c>
      <c r="Z632" s="147"/>
      <c r="AA632" s="147"/>
      <c r="AB632" s="147"/>
      <c r="AC632" s="147"/>
      <c r="AD632" s="147"/>
      <c r="AE632" s="147"/>
      <c r="AF632" s="147"/>
      <c r="AG632" s="147" t="s">
        <v>198</v>
      </c>
      <c r="AH632" s="147"/>
      <c r="AI632" s="147"/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147"/>
      <c r="BC632" s="147"/>
      <c r="BD632" s="147"/>
      <c r="BE632" s="147"/>
      <c r="BF632" s="147"/>
      <c r="BG632" s="147"/>
      <c r="BH632" s="147"/>
    </row>
    <row r="633" spans="1:60" outlineLevel="2" x14ac:dyDescent="0.2">
      <c r="A633" s="154"/>
      <c r="B633" s="155"/>
      <c r="C633" s="259" t="s">
        <v>738</v>
      </c>
      <c r="D633" s="260"/>
      <c r="E633" s="260"/>
      <c r="F633" s="260"/>
      <c r="G633" s="260"/>
      <c r="H633" s="157"/>
      <c r="I633" s="157"/>
      <c r="J633" s="157"/>
      <c r="K633" s="157"/>
      <c r="L633" s="157"/>
      <c r="M633" s="157"/>
      <c r="N633" s="156"/>
      <c r="O633" s="156"/>
      <c r="P633" s="156"/>
      <c r="Q633" s="156"/>
      <c r="R633" s="157"/>
      <c r="S633" s="157"/>
      <c r="T633" s="157"/>
      <c r="U633" s="157"/>
      <c r="V633" s="157"/>
      <c r="W633" s="157"/>
      <c r="X633" s="157"/>
      <c r="Y633" s="157"/>
      <c r="Z633" s="147"/>
      <c r="AA633" s="147"/>
      <c r="AB633" s="147"/>
      <c r="AC633" s="147"/>
      <c r="AD633" s="147"/>
      <c r="AE633" s="147"/>
      <c r="AF633" s="147"/>
      <c r="AG633" s="147" t="s">
        <v>200</v>
      </c>
      <c r="AH633" s="147"/>
      <c r="AI633" s="147"/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147"/>
      <c r="BC633" s="147"/>
      <c r="BD633" s="147"/>
      <c r="BE633" s="147"/>
      <c r="BF633" s="147"/>
      <c r="BG633" s="147"/>
      <c r="BH633" s="147"/>
    </row>
    <row r="634" spans="1:60" outlineLevel="2" x14ac:dyDescent="0.2">
      <c r="A634" s="154"/>
      <c r="B634" s="155"/>
      <c r="C634" s="181" t="s">
        <v>742</v>
      </c>
      <c r="D634" s="179"/>
      <c r="E634" s="180">
        <v>194</v>
      </c>
      <c r="F634" s="157"/>
      <c r="G634" s="157"/>
      <c r="H634" s="157"/>
      <c r="I634" s="157"/>
      <c r="J634" s="157"/>
      <c r="K634" s="157"/>
      <c r="L634" s="157"/>
      <c r="M634" s="157"/>
      <c r="N634" s="156"/>
      <c r="O634" s="156"/>
      <c r="P634" s="156"/>
      <c r="Q634" s="156"/>
      <c r="R634" s="157"/>
      <c r="S634" s="157"/>
      <c r="T634" s="157"/>
      <c r="U634" s="157"/>
      <c r="V634" s="157"/>
      <c r="W634" s="157"/>
      <c r="X634" s="157"/>
      <c r="Y634" s="157"/>
      <c r="Z634" s="147"/>
      <c r="AA634" s="147"/>
      <c r="AB634" s="147"/>
      <c r="AC634" s="147"/>
      <c r="AD634" s="147"/>
      <c r="AE634" s="147"/>
      <c r="AF634" s="147"/>
      <c r="AG634" s="147" t="s">
        <v>213</v>
      </c>
      <c r="AH634" s="147">
        <v>0</v>
      </c>
      <c r="AI634" s="147"/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147"/>
      <c r="BC634" s="147"/>
      <c r="BD634" s="147"/>
      <c r="BE634" s="147"/>
      <c r="BF634" s="147"/>
      <c r="BG634" s="147"/>
      <c r="BH634" s="147"/>
    </row>
    <row r="635" spans="1:60" outlineLevel="2" x14ac:dyDescent="0.2">
      <c r="A635" s="154"/>
      <c r="B635" s="155"/>
      <c r="C635" s="246"/>
      <c r="D635" s="247"/>
      <c r="E635" s="247"/>
      <c r="F635" s="247"/>
      <c r="G635" s="247"/>
      <c r="H635" s="157"/>
      <c r="I635" s="157"/>
      <c r="J635" s="157"/>
      <c r="K635" s="157"/>
      <c r="L635" s="157"/>
      <c r="M635" s="157"/>
      <c r="N635" s="156"/>
      <c r="O635" s="156"/>
      <c r="P635" s="156"/>
      <c r="Q635" s="156"/>
      <c r="R635" s="157"/>
      <c r="S635" s="157"/>
      <c r="T635" s="157"/>
      <c r="U635" s="157"/>
      <c r="V635" s="157"/>
      <c r="W635" s="157"/>
      <c r="X635" s="157"/>
      <c r="Y635" s="157"/>
      <c r="Z635" s="147"/>
      <c r="AA635" s="147"/>
      <c r="AB635" s="147"/>
      <c r="AC635" s="147"/>
      <c r="AD635" s="147"/>
      <c r="AE635" s="147"/>
      <c r="AF635" s="147"/>
      <c r="AG635" s="147" t="s">
        <v>129</v>
      </c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</row>
    <row r="636" spans="1:60" ht="22.5" outlineLevel="1" x14ac:dyDescent="0.2">
      <c r="A636" s="166">
        <v>153</v>
      </c>
      <c r="B636" s="167" t="s">
        <v>743</v>
      </c>
      <c r="C636" s="175" t="s">
        <v>744</v>
      </c>
      <c r="D636" s="168" t="s">
        <v>195</v>
      </c>
      <c r="E636" s="169">
        <v>109</v>
      </c>
      <c r="F636" s="170"/>
      <c r="G636" s="171">
        <f>ROUND(E636*F636,2)</f>
        <v>0</v>
      </c>
      <c r="H636" s="170"/>
      <c r="I636" s="171">
        <f>ROUND(E636*H636,2)</f>
        <v>0</v>
      </c>
      <c r="J636" s="170"/>
      <c r="K636" s="171">
        <f>ROUND(E636*J636,2)</f>
        <v>0</v>
      </c>
      <c r="L636" s="171">
        <v>21</v>
      </c>
      <c r="M636" s="171">
        <f>G636*(1+L636/100)</f>
        <v>0</v>
      </c>
      <c r="N636" s="169">
        <v>0.1575</v>
      </c>
      <c r="O636" s="169">
        <f>ROUND(E636*N636,2)</f>
        <v>17.170000000000002</v>
      </c>
      <c r="P636" s="169">
        <v>0</v>
      </c>
      <c r="Q636" s="169">
        <f>ROUND(E636*P636,2)</f>
        <v>0</v>
      </c>
      <c r="R636" s="171" t="s">
        <v>376</v>
      </c>
      <c r="S636" s="171" t="s">
        <v>122</v>
      </c>
      <c r="T636" s="172" t="s">
        <v>122</v>
      </c>
      <c r="U636" s="157">
        <v>0.4</v>
      </c>
      <c r="V636" s="157">
        <f>ROUND(E636*U636,2)</f>
        <v>43.6</v>
      </c>
      <c r="W636" s="157"/>
      <c r="X636" s="157" t="s">
        <v>197</v>
      </c>
      <c r="Y636" s="157" t="s">
        <v>125</v>
      </c>
      <c r="Z636" s="147"/>
      <c r="AA636" s="147"/>
      <c r="AB636" s="147"/>
      <c r="AC636" s="147"/>
      <c r="AD636" s="147"/>
      <c r="AE636" s="147"/>
      <c r="AF636" s="147"/>
      <c r="AG636" s="147" t="s">
        <v>198</v>
      </c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</row>
    <row r="637" spans="1:60" outlineLevel="2" x14ac:dyDescent="0.2">
      <c r="A637" s="154"/>
      <c r="B637" s="155"/>
      <c r="C637" s="248"/>
      <c r="D637" s="249"/>
      <c r="E637" s="249"/>
      <c r="F637" s="249"/>
      <c r="G637" s="249"/>
      <c r="H637" s="157"/>
      <c r="I637" s="157"/>
      <c r="J637" s="157"/>
      <c r="K637" s="157"/>
      <c r="L637" s="157"/>
      <c r="M637" s="157"/>
      <c r="N637" s="156"/>
      <c r="O637" s="156"/>
      <c r="P637" s="156"/>
      <c r="Q637" s="156"/>
      <c r="R637" s="157"/>
      <c r="S637" s="157"/>
      <c r="T637" s="157"/>
      <c r="U637" s="157"/>
      <c r="V637" s="157"/>
      <c r="W637" s="157"/>
      <c r="X637" s="157"/>
      <c r="Y637" s="157"/>
      <c r="Z637" s="147"/>
      <c r="AA637" s="147"/>
      <c r="AB637" s="147"/>
      <c r="AC637" s="147"/>
      <c r="AD637" s="147"/>
      <c r="AE637" s="147"/>
      <c r="AF637" s="147"/>
      <c r="AG637" s="147" t="s">
        <v>129</v>
      </c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</row>
    <row r="638" spans="1:60" ht="22.5" outlineLevel="1" x14ac:dyDescent="0.2">
      <c r="A638" s="166">
        <v>154</v>
      </c>
      <c r="B638" s="167" t="s">
        <v>745</v>
      </c>
      <c r="C638" s="175" t="s">
        <v>746</v>
      </c>
      <c r="D638" s="168" t="s">
        <v>195</v>
      </c>
      <c r="E638" s="169">
        <v>69</v>
      </c>
      <c r="F638" s="170"/>
      <c r="G638" s="171">
        <f>ROUND(E638*F638,2)</f>
        <v>0</v>
      </c>
      <c r="H638" s="170"/>
      <c r="I638" s="171">
        <f>ROUND(E638*H638,2)</f>
        <v>0</v>
      </c>
      <c r="J638" s="170"/>
      <c r="K638" s="171">
        <f>ROUND(E638*J638,2)</f>
        <v>0</v>
      </c>
      <c r="L638" s="171">
        <v>21</v>
      </c>
      <c r="M638" s="171">
        <f>G638*(1+L638/100)</f>
        <v>0</v>
      </c>
      <c r="N638" s="169">
        <v>0.28349999999999997</v>
      </c>
      <c r="O638" s="169">
        <f>ROUND(E638*N638,2)</f>
        <v>19.559999999999999</v>
      </c>
      <c r="P638" s="169">
        <v>0</v>
      </c>
      <c r="Q638" s="169">
        <f>ROUND(E638*P638,2)</f>
        <v>0</v>
      </c>
      <c r="R638" s="171" t="s">
        <v>376</v>
      </c>
      <c r="S638" s="171" t="s">
        <v>122</v>
      </c>
      <c r="T638" s="172" t="s">
        <v>122</v>
      </c>
      <c r="U638" s="157">
        <v>0.4</v>
      </c>
      <c r="V638" s="157">
        <f>ROUND(E638*U638,2)</f>
        <v>27.6</v>
      </c>
      <c r="W638" s="157"/>
      <c r="X638" s="157" t="s">
        <v>197</v>
      </c>
      <c r="Y638" s="157" t="s">
        <v>125</v>
      </c>
      <c r="Z638" s="147"/>
      <c r="AA638" s="147"/>
      <c r="AB638" s="147"/>
      <c r="AC638" s="147"/>
      <c r="AD638" s="147"/>
      <c r="AE638" s="147"/>
      <c r="AF638" s="147"/>
      <c r="AG638" s="147" t="s">
        <v>198</v>
      </c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</row>
    <row r="639" spans="1:60" outlineLevel="2" x14ac:dyDescent="0.2">
      <c r="A639" s="154"/>
      <c r="B639" s="155"/>
      <c r="C639" s="181" t="s">
        <v>747</v>
      </c>
      <c r="D639" s="179"/>
      <c r="E639" s="180">
        <v>69</v>
      </c>
      <c r="F639" s="157"/>
      <c r="G639" s="157"/>
      <c r="H639" s="157"/>
      <c r="I639" s="157"/>
      <c r="J639" s="157"/>
      <c r="K639" s="157"/>
      <c r="L639" s="157"/>
      <c r="M639" s="157"/>
      <c r="N639" s="156"/>
      <c r="O639" s="156"/>
      <c r="P639" s="156"/>
      <c r="Q639" s="156"/>
      <c r="R639" s="157"/>
      <c r="S639" s="157"/>
      <c r="T639" s="157"/>
      <c r="U639" s="157"/>
      <c r="V639" s="157"/>
      <c r="W639" s="157"/>
      <c r="X639" s="157"/>
      <c r="Y639" s="157"/>
      <c r="Z639" s="147"/>
      <c r="AA639" s="147"/>
      <c r="AB639" s="147"/>
      <c r="AC639" s="147"/>
      <c r="AD639" s="147"/>
      <c r="AE639" s="147"/>
      <c r="AF639" s="147"/>
      <c r="AG639" s="147" t="s">
        <v>213</v>
      </c>
      <c r="AH639" s="147">
        <v>0</v>
      </c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</row>
    <row r="640" spans="1:60" outlineLevel="2" x14ac:dyDescent="0.2">
      <c r="A640" s="154"/>
      <c r="B640" s="155"/>
      <c r="C640" s="246"/>
      <c r="D640" s="247"/>
      <c r="E640" s="247"/>
      <c r="F640" s="247"/>
      <c r="G640" s="247"/>
      <c r="H640" s="157"/>
      <c r="I640" s="157"/>
      <c r="J640" s="157"/>
      <c r="K640" s="157"/>
      <c r="L640" s="157"/>
      <c r="M640" s="157"/>
      <c r="N640" s="156"/>
      <c r="O640" s="156"/>
      <c r="P640" s="156"/>
      <c r="Q640" s="156"/>
      <c r="R640" s="157"/>
      <c r="S640" s="157"/>
      <c r="T640" s="157"/>
      <c r="U640" s="157"/>
      <c r="V640" s="157"/>
      <c r="W640" s="157"/>
      <c r="X640" s="157"/>
      <c r="Y640" s="157"/>
      <c r="Z640" s="147"/>
      <c r="AA640" s="147"/>
      <c r="AB640" s="147"/>
      <c r="AC640" s="147"/>
      <c r="AD640" s="147"/>
      <c r="AE640" s="147"/>
      <c r="AF640" s="147"/>
      <c r="AG640" s="147" t="s">
        <v>129</v>
      </c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</row>
    <row r="641" spans="1:60" outlineLevel="1" x14ac:dyDescent="0.2">
      <c r="A641" s="166">
        <v>155</v>
      </c>
      <c r="B641" s="167" t="s">
        <v>748</v>
      </c>
      <c r="C641" s="175" t="s">
        <v>749</v>
      </c>
      <c r="D641" s="168" t="s">
        <v>195</v>
      </c>
      <c r="E641" s="169">
        <v>441.4</v>
      </c>
      <c r="F641" s="170"/>
      <c r="G641" s="171">
        <f>ROUND(E641*F641,2)</f>
        <v>0</v>
      </c>
      <c r="H641" s="170"/>
      <c r="I641" s="171">
        <f>ROUND(E641*H641,2)</f>
        <v>0</v>
      </c>
      <c r="J641" s="170"/>
      <c r="K641" s="171">
        <f>ROUND(E641*J641,2)</f>
        <v>0</v>
      </c>
      <c r="L641" s="171">
        <v>21</v>
      </c>
      <c r="M641" s="171">
        <f>G641*(1+L641/100)</f>
        <v>0</v>
      </c>
      <c r="N641" s="169">
        <v>1.81E-3</v>
      </c>
      <c r="O641" s="169">
        <f>ROUND(E641*N641,2)</f>
        <v>0.8</v>
      </c>
      <c r="P641" s="169">
        <v>0</v>
      </c>
      <c r="Q641" s="169">
        <f>ROUND(E641*P641,2)</f>
        <v>0</v>
      </c>
      <c r="R641" s="171"/>
      <c r="S641" s="171" t="s">
        <v>169</v>
      </c>
      <c r="T641" s="172" t="s">
        <v>122</v>
      </c>
      <c r="U641" s="157">
        <v>0.1</v>
      </c>
      <c r="V641" s="157">
        <f>ROUND(E641*U641,2)</f>
        <v>44.14</v>
      </c>
      <c r="W641" s="157"/>
      <c r="X641" s="157" t="s">
        <v>197</v>
      </c>
      <c r="Y641" s="157" t="s">
        <v>125</v>
      </c>
      <c r="Z641" s="147"/>
      <c r="AA641" s="147"/>
      <c r="AB641" s="147"/>
      <c r="AC641" s="147"/>
      <c r="AD641" s="147"/>
      <c r="AE641" s="147"/>
      <c r="AF641" s="147"/>
      <c r="AG641" s="147" t="s">
        <v>420</v>
      </c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</row>
    <row r="642" spans="1:60" outlineLevel="2" x14ac:dyDescent="0.2">
      <c r="A642" s="154"/>
      <c r="B642" s="155"/>
      <c r="C642" s="244" t="s">
        <v>750</v>
      </c>
      <c r="D642" s="245"/>
      <c r="E642" s="245"/>
      <c r="F642" s="245"/>
      <c r="G642" s="245"/>
      <c r="H642" s="157"/>
      <c r="I642" s="157"/>
      <c r="J642" s="157"/>
      <c r="K642" s="157"/>
      <c r="L642" s="157"/>
      <c r="M642" s="157"/>
      <c r="N642" s="156"/>
      <c r="O642" s="156"/>
      <c r="P642" s="156"/>
      <c r="Q642" s="156"/>
      <c r="R642" s="157"/>
      <c r="S642" s="157"/>
      <c r="T642" s="157"/>
      <c r="U642" s="157"/>
      <c r="V642" s="157"/>
      <c r="W642" s="157"/>
      <c r="X642" s="157"/>
      <c r="Y642" s="157"/>
      <c r="Z642" s="147"/>
      <c r="AA642" s="147"/>
      <c r="AB642" s="147"/>
      <c r="AC642" s="147"/>
      <c r="AD642" s="147"/>
      <c r="AE642" s="147"/>
      <c r="AF642" s="147"/>
      <c r="AG642" s="147" t="s">
        <v>127</v>
      </c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</row>
    <row r="643" spans="1:60" outlineLevel="2" x14ac:dyDescent="0.2">
      <c r="A643" s="154"/>
      <c r="B643" s="155"/>
      <c r="C643" s="246"/>
      <c r="D643" s="247"/>
      <c r="E643" s="247"/>
      <c r="F643" s="247"/>
      <c r="G643" s="247"/>
      <c r="H643" s="157"/>
      <c r="I643" s="157"/>
      <c r="J643" s="157"/>
      <c r="K643" s="157"/>
      <c r="L643" s="157"/>
      <c r="M643" s="157"/>
      <c r="N643" s="156"/>
      <c r="O643" s="156"/>
      <c r="P643" s="156"/>
      <c r="Q643" s="156"/>
      <c r="R643" s="157"/>
      <c r="S643" s="157"/>
      <c r="T643" s="157"/>
      <c r="U643" s="157"/>
      <c r="V643" s="157"/>
      <c r="W643" s="157"/>
      <c r="X643" s="157"/>
      <c r="Y643" s="157"/>
      <c r="Z643" s="147"/>
      <c r="AA643" s="147"/>
      <c r="AB643" s="147"/>
      <c r="AC643" s="147"/>
      <c r="AD643" s="147"/>
      <c r="AE643" s="147"/>
      <c r="AF643" s="147"/>
      <c r="AG643" s="147" t="s">
        <v>129</v>
      </c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</row>
    <row r="644" spans="1:60" outlineLevel="1" x14ac:dyDescent="0.2">
      <c r="A644" s="166">
        <v>156</v>
      </c>
      <c r="B644" s="167" t="s">
        <v>751</v>
      </c>
      <c r="C644" s="175" t="s">
        <v>752</v>
      </c>
      <c r="D644" s="168" t="s">
        <v>195</v>
      </c>
      <c r="E644" s="169">
        <v>441.4</v>
      </c>
      <c r="F644" s="170"/>
      <c r="G644" s="171">
        <f>ROUND(E644*F644,2)</f>
        <v>0</v>
      </c>
      <c r="H644" s="170"/>
      <c r="I644" s="171">
        <f>ROUND(E644*H644,2)</f>
        <v>0</v>
      </c>
      <c r="J644" s="170"/>
      <c r="K644" s="171">
        <f>ROUND(E644*J644,2)</f>
        <v>0</v>
      </c>
      <c r="L644" s="171">
        <v>21</v>
      </c>
      <c r="M644" s="171">
        <f>G644*(1+L644/100)</f>
        <v>0</v>
      </c>
      <c r="N644" s="169">
        <v>1.81E-3</v>
      </c>
      <c r="O644" s="169">
        <f>ROUND(E644*N644,2)</f>
        <v>0.8</v>
      </c>
      <c r="P644" s="169">
        <v>0</v>
      </c>
      <c r="Q644" s="169">
        <f>ROUND(E644*P644,2)</f>
        <v>0</v>
      </c>
      <c r="R644" s="171"/>
      <c r="S644" s="171" t="s">
        <v>169</v>
      </c>
      <c r="T644" s="172" t="s">
        <v>123</v>
      </c>
      <c r="U644" s="157">
        <v>0.1</v>
      </c>
      <c r="V644" s="157">
        <f>ROUND(E644*U644,2)</f>
        <v>44.14</v>
      </c>
      <c r="W644" s="157"/>
      <c r="X644" s="157" t="s">
        <v>197</v>
      </c>
      <c r="Y644" s="157" t="s">
        <v>125</v>
      </c>
      <c r="Z644" s="147"/>
      <c r="AA644" s="147"/>
      <c r="AB644" s="147"/>
      <c r="AC644" s="147"/>
      <c r="AD644" s="147"/>
      <c r="AE644" s="147"/>
      <c r="AF644" s="147"/>
      <c r="AG644" s="147" t="s">
        <v>420</v>
      </c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</row>
    <row r="645" spans="1:60" outlineLevel="2" x14ac:dyDescent="0.2">
      <c r="A645" s="154"/>
      <c r="B645" s="155"/>
      <c r="C645" s="244" t="s">
        <v>750</v>
      </c>
      <c r="D645" s="245"/>
      <c r="E645" s="245"/>
      <c r="F645" s="245"/>
      <c r="G645" s="245"/>
      <c r="H645" s="157"/>
      <c r="I645" s="157"/>
      <c r="J645" s="157"/>
      <c r="K645" s="157"/>
      <c r="L645" s="157"/>
      <c r="M645" s="157"/>
      <c r="N645" s="156"/>
      <c r="O645" s="156"/>
      <c r="P645" s="156"/>
      <c r="Q645" s="156"/>
      <c r="R645" s="157"/>
      <c r="S645" s="157"/>
      <c r="T645" s="157"/>
      <c r="U645" s="157"/>
      <c r="V645" s="157"/>
      <c r="W645" s="157"/>
      <c r="X645" s="157"/>
      <c r="Y645" s="157"/>
      <c r="Z645" s="147"/>
      <c r="AA645" s="147"/>
      <c r="AB645" s="147"/>
      <c r="AC645" s="147"/>
      <c r="AD645" s="147"/>
      <c r="AE645" s="147"/>
      <c r="AF645" s="147"/>
      <c r="AG645" s="147" t="s">
        <v>127</v>
      </c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</row>
    <row r="646" spans="1:60" outlineLevel="2" x14ac:dyDescent="0.2">
      <c r="A646" s="154"/>
      <c r="B646" s="155"/>
      <c r="C646" s="246"/>
      <c r="D646" s="247"/>
      <c r="E646" s="247"/>
      <c r="F646" s="247"/>
      <c r="G646" s="247"/>
      <c r="H646" s="157"/>
      <c r="I646" s="157"/>
      <c r="J646" s="157"/>
      <c r="K646" s="157"/>
      <c r="L646" s="157"/>
      <c r="M646" s="157"/>
      <c r="N646" s="156"/>
      <c r="O646" s="156"/>
      <c r="P646" s="156"/>
      <c r="Q646" s="156"/>
      <c r="R646" s="157"/>
      <c r="S646" s="157"/>
      <c r="T646" s="157"/>
      <c r="U646" s="157"/>
      <c r="V646" s="157"/>
      <c r="W646" s="157"/>
      <c r="X646" s="157"/>
      <c r="Y646" s="157"/>
      <c r="Z646" s="147"/>
      <c r="AA646" s="147"/>
      <c r="AB646" s="147"/>
      <c r="AC646" s="147"/>
      <c r="AD646" s="147"/>
      <c r="AE646" s="147"/>
      <c r="AF646" s="147"/>
      <c r="AG646" s="147" t="s">
        <v>129</v>
      </c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</row>
    <row r="647" spans="1:60" outlineLevel="1" x14ac:dyDescent="0.2">
      <c r="A647" s="166">
        <v>157</v>
      </c>
      <c r="B647" s="167" t="s">
        <v>753</v>
      </c>
      <c r="C647" s="175" t="s">
        <v>754</v>
      </c>
      <c r="D647" s="168" t="s">
        <v>371</v>
      </c>
      <c r="E647" s="169">
        <v>9.1560000000000006</v>
      </c>
      <c r="F647" s="170"/>
      <c r="G647" s="171">
        <f>ROUND(E647*F647,2)</f>
        <v>0</v>
      </c>
      <c r="H647" s="170"/>
      <c r="I647" s="171">
        <f>ROUND(E647*H647,2)</f>
        <v>0</v>
      </c>
      <c r="J647" s="170"/>
      <c r="K647" s="171">
        <f>ROUND(E647*J647,2)</f>
        <v>0</v>
      </c>
      <c r="L647" s="171">
        <v>21</v>
      </c>
      <c r="M647" s="171">
        <f>G647*(1+L647/100)</f>
        <v>0</v>
      </c>
      <c r="N647" s="169">
        <v>1</v>
      </c>
      <c r="O647" s="169">
        <f>ROUND(E647*N647,2)</f>
        <v>9.16</v>
      </c>
      <c r="P647" s="169">
        <v>0</v>
      </c>
      <c r="Q647" s="169">
        <f>ROUND(E647*P647,2)</f>
        <v>0</v>
      </c>
      <c r="R647" s="171" t="s">
        <v>360</v>
      </c>
      <c r="S647" s="171" t="s">
        <v>122</v>
      </c>
      <c r="T647" s="172" t="s">
        <v>122</v>
      </c>
      <c r="U647" s="157">
        <v>0</v>
      </c>
      <c r="V647" s="157">
        <f>ROUND(E647*U647,2)</f>
        <v>0</v>
      </c>
      <c r="W647" s="157"/>
      <c r="X647" s="157" t="s">
        <v>361</v>
      </c>
      <c r="Y647" s="157" t="s">
        <v>125</v>
      </c>
      <c r="Z647" s="147"/>
      <c r="AA647" s="147"/>
      <c r="AB647" s="147"/>
      <c r="AC647" s="147"/>
      <c r="AD647" s="147"/>
      <c r="AE647" s="147"/>
      <c r="AF647" s="147"/>
      <c r="AG647" s="147" t="s">
        <v>362</v>
      </c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</row>
    <row r="648" spans="1:60" outlineLevel="2" x14ac:dyDescent="0.2">
      <c r="A648" s="154"/>
      <c r="B648" s="155"/>
      <c r="C648" s="244" t="s">
        <v>755</v>
      </c>
      <c r="D648" s="245"/>
      <c r="E648" s="245"/>
      <c r="F648" s="245"/>
      <c r="G648" s="245"/>
      <c r="H648" s="157"/>
      <c r="I648" s="157"/>
      <c r="J648" s="157"/>
      <c r="K648" s="157"/>
      <c r="L648" s="157"/>
      <c r="M648" s="157"/>
      <c r="N648" s="156"/>
      <c r="O648" s="156"/>
      <c r="P648" s="156"/>
      <c r="Q648" s="156"/>
      <c r="R648" s="157"/>
      <c r="S648" s="157"/>
      <c r="T648" s="157"/>
      <c r="U648" s="157"/>
      <c r="V648" s="157"/>
      <c r="W648" s="157"/>
      <c r="X648" s="157"/>
      <c r="Y648" s="157"/>
      <c r="Z648" s="147"/>
      <c r="AA648" s="147"/>
      <c r="AB648" s="147"/>
      <c r="AC648" s="147"/>
      <c r="AD648" s="147"/>
      <c r="AE648" s="147"/>
      <c r="AF648" s="147"/>
      <c r="AG648" s="147" t="s">
        <v>127</v>
      </c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</row>
    <row r="649" spans="1:60" outlineLevel="2" x14ac:dyDescent="0.2">
      <c r="A649" s="154"/>
      <c r="B649" s="155"/>
      <c r="C649" s="181" t="s">
        <v>756</v>
      </c>
      <c r="D649" s="179"/>
      <c r="E649" s="180">
        <v>9.1560000000000006</v>
      </c>
      <c r="F649" s="157"/>
      <c r="G649" s="157"/>
      <c r="H649" s="157"/>
      <c r="I649" s="157"/>
      <c r="J649" s="157"/>
      <c r="K649" s="157"/>
      <c r="L649" s="157"/>
      <c r="M649" s="157"/>
      <c r="N649" s="156"/>
      <c r="O649" s="156"/>
      <c r="P649" s="156"/>
      <c r="Q649" s="156"/>
      <c r="R649" s="157"/>
      <c r="S649" s="157"/>
      <c r="T649" s="157"/>
      <c r="U649" s="157"/>
      <c r="V649" s="157"/>
      <c r="W649" s="157"/>
      <c r="X649" s="157"/>
      <c r="Y649" s="157"/>
      <c r="Z649" s="147"/>
      <c r="AA649" s="147"/>
      <c r="AB649" s="147"/>
      <c r="AC649" s="147"/>
      <c r="AD649" s="147"/>
      <c r="AE649" s="147"/>
      <c r="AF649" s="147"/>
      <c r="AG649" s="147" t="s">
        <v>213</v>
      </c>
      <c r="AH649" s="147">
        <v>0</v>
      </c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</row>
    <row r="650" spans="1:60" outlineLevel="2" x14ac:dyDescent="0.2">
      <c r="A650" s="154"/>
      <c r="B650" s="155"/>
      <c r="C650" s="246"/>
      <c r="D650" s="247"/>
      <c r="E650" s="247"/>
      <c r="F650" s="247"/>
      <c r="G650" s="247"/>
      <c r="H650" s="157"/>
      <c r="I650" s="157"/>
      <c r="J650" s="157"/>
      <c r="K650" s="157"/>
      <c r="L650" s="157"/>
      <c r="M650" s="157"/>
      <c r="N650" s="156"/>
      <c r="O650" s="156"/>
      <c r="P650" s="156"/>
      <c r="Q650" s="156"/>
      <c r="R650" s="157"/>
      <c r="S650" s="157"/>
      <c r="T650" s="157"/>
      <c r="U650" s="157"/>
      <c r="V650" s="157"/>
      <c r="W650" s="157"/>
      <c r="X650" s="157"/>
      <c r="Y650" s="157"/>
      <c r="Z650" s="147"/>
      <c r="AA650" s="147"/>
      <c r="AB650" s="147"/>
      <c r="AC650" s="147"/>
      <c r="AD650" s="147"/>
      <c r="AE650" s="147"/>
      <c r="AF650" s="147"/>
      <c r="AG650" s="147" t="s">
        <v>129</v>
      </c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</row>
    <row r="651" spans="1:60" ht="22.5" outlineLevel="1" x14ac:dyDescent="0.2">
      <c r="A651" s="166">
        <v>158</v>
      </c>
      <c r="B651" s="167" t="s">
        <v>757</v>
      </c>
      <c r="C651" s="175" t="s">
        <v>758</v>
      </c>
      <c r="D651" s="168" t="s">
        <v>281</v>
      </c>
      <c r="E651" s="169">
        <v>6.93</v>
      </c>
      <c r="F651" s="170"/>
      <c r="G651" s="171">
        <f>ROUND(E651*F651,2)</f>
        <v>0</v>
      </c>
      <c r="H651" s="170"/>
      <c r="I651" s="171">
        <f>ROUND(E651*H651,2)</f>
        <v>0</v>
      </c>
      <c r="J651" s="170"/>
      <c r="K651" s="171">
        <f>ROUND(E651*J651,2)</f>
        <v>0</v>
      </c>
      <c r="L651" s="171">
        <v>21</v>
      </c>
      <c r="M651" s="171">
        <f>G651*(1+L651/100)</f>
        <v>0</v>
      </c>
      <c r="N651" s="169">
        <v>4.2099999999999999E-2</v>
      </c>
      <c r="O651" s="169">
        <f>ROUND(E651*N651,2)</f>
        <v>0.28999999999999998</v>
      </c>
      <c r="P651" s="169">
        <v>0</v>
      </c>
      <c r="Q651" s="169">
        <f>ROUND(E651*P651,2)</f>
        <v>0</v>
      </c>
      <c r="R651" s="171" t="s">
        <v>360</v>
      </c>
      <c r="S651" s="171" t="s">
        <v>122</v>
      </c>
      <c r="T651" s="172" t="s">
        <v>122</v>
      </c>
      <c r="U651" s="157">
        <v>0</v>
      </c>
      <c r="V651" s="157">
        <f>ROUND(E651*U651,2)</f>
        <v>0</v>
      </c>
      <c r="W651" s="157"/>
      <c r="X651" s="157" t="s">
        <v>361</v>
      </c>
      <c r="Y651" s="157" t="s">
        <v>125</v>
      </c>
      <c r="Z651" s="147"/>
      <c r="AA651" s="147"/>
      <c r="AB651" s="147"/>
      <c r="AC651" s="147"/>
      <c r="AD651" s="147"/>
      <c r="AE651" s="147"/>
      <c r="AF651" s="147"/>
      <c r="AG651" s="147" t="s">
        <v>362</v>
      </c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</row>
    <row r="652" spans="1:60" outlineLevel="2" x14ac:dyDescent="0.2">
      <c r="A652" s="154"/>
      <c r="B652" s="155"/>
      <c r="C652" s="181" t="s">
        <v>759</v>
      </c>
      <c r="D652" s="179"/>
      <c r="E652" s="180">
        <v>6.93</v>
      </c>
      <c r="F652" s="157"/>
      <c r="G652" s="157"/>
      <c r="H652" s="157"/>
      <c r="I652" s="157"/>
      <c r="J652" s="157"/>
      <c r="K652" s="157"/>
      <c r="L652" s="157"/>
      <c r="M652" s="157"/>
      <c r="N652" s="156"/>
      <c r="O652" s="156"/>
      <c r="P652" s="156"/>
      <c r="Q652" s="156"/>
      <c r="R652" s="157"/>
      <c r="S652" s="157"/>
      <c r="T652" s="157"/>
      <c r="U652" s="157"/>
      <c r="V652" s="157"/>
      <c r="W652" s="157"/>
      <c r="X652" s="157"/>
      <c r="Y652" s="157"/>
      <c r="Z652" s="147"/>
      <c r="AA652" s="147"/>
      <c r="AB652" s="147"/>
      <c r="AC652" s="147"/>
      <c r="AD652" s="147"/>
      <c r="AE652" s="147"/>
      <c r="AF652" s="147"/>
      <c r="AG652" s="147" t="s">
        <v>213</v>
      </c>
      <c r="AH652" s="147">
        <v>0</v>
      </c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</row>
    <row r="653" spans="1:60" outlineLevel="2" x14ac:dyDescent="0.2">
      <c r="A653" s="154"/>
      <c r="B653" s="155"/>
      <c r="C653" s="246"/>
      <c r="D653" s="247"/>
      <c r="E653" s="247"/>
      <c r="F653" s="247"/>
      <c r="G653" s="247"/>
      <c r="H653" s="157"/>
      <c r="I653" s="157"/>
      <c r="J653" s="157"/>
      <c r="K653" s="157"/>
      <c r="L653" s="157"/>
      <c r="M653" s="157"/>
      <c r="N653" s="156"/>
      <c r="O653" s="156"/>
      <c r="P653" s="156"/>
      <c r="Q653" s="156"/>
      <c r="R653" s="157"/>
      <c r="S653" s="157"/>
      <c r="T653" s="157"/>
      <c r="U653" s="157"/>
      <c r="V653" s="157"/>
      <c r="W653" s="157"/>
      <c r="X653" s="157"/>
      <c r="Y653" s="157"/>
      <c r="Z653" s="147"/>
      <c r="AA653" s="147"/>
      <c r="AB653" s="147"/>
      <c r="AC653" s="147"/>
      <c r="AD653" s="147"/>
      <c r="AE653" s="147"/>
      <c r="AF653" s="147"/>
      <c r="AG653" s="147" t="s">
        <v>129</v>
      </c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</row>
    <row r="654" spans="1:60" ht="22.5" outlineLevel="1" x14ac:dyDescent="0.2">
      <c r="A654" s="166">
        <v>159</v>
      </c>
      <c r="B654" s="167" t="s">
        <v>760</v>
      </c>
      <c r="C654" s="175" t="s">
        <v>761</v>
      </c>
      <c r="D654" s="168" t="s">
        <v>281</v>
      </c>
      <c r="E654" s="169">
        <v>14.0175</v>
      </c>
      <c r="F654" s="170"/>
      <c r="G654" s="171">
        <f>ROUND(E654*F654,2)</f>
        <v>0</v>
      </c>
      <c r="H654" s="170"/>
      <c r="I654" s="171">
        <f>ROUND(E654*H654,2)</f>
        <v>0</v>
      </c>
      <c r="J654" s="170"/>
      <c r="K654" s="171">
        <f>ROUND(E654*J654,2)</f>
        <v>0</v>
      </c>
      <c r="L654" s="171">
        <v>21</v>
      </c>
      <c r="M654" s="171">
        <f>G654*(1+L654/100)</f>
        <v>0</v>
      </c>
      <c r="N654" s="169">
        <v>0.06</v>
      </c>
      <c r="O654" s="169">
        <f>ROUND(E654*N654,2)</f>
        <v>0.84</v>
      </c>
      <c r="P654" s="169">
        <v>0</v>
      </c>
      <c r="Q654" s="169">
        <f>ROUND(E654*P654,2)</f>
        <v>0</v>
      </c>
      <c r="R654" s="171" t="s">
        <v>360</v>
      </c>
      <c r="S654" s="171" t="s">
        <v>122</v>
      </c>
      <c r="T654" s="172" t="s">
        <v>122</v>
      </c>
      <c r="U654" s="157">
        <v>0</v>
      </c>
      <c r="V654" s="157">
        <f>ROUND(E654*U654,2)</f>
        <v>0</v>
      </c>
      <c r="W654" s="157"/>
      <c r="X654" s="157" t="s">
        <v>361</v>
      </c>
      <c r="Y654" s="157" t="s">
        <v>125</v>
      </c>
      <c r="Z654" s="147"/>
      <c r="AA654" s="147"/>
      <c r="AB654" s="147"/>
      <c r="AC654" s="147"/>
      <c r="AD654" s="147"/>
      <c r="AE654" s="147"/>
      <c r="AF654" s="147"/>
      <c r="AG654" s="147" t="s">
        <v>362</v>
      </c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</row>
    <row r="655" spans="1:60" outlineLevel="2" x14ac:dyDescent="0.2">
      <c r="A655" s="154"/>
      <c r="B655" s="155"/>
      <c r="C655" s="181" t="s">
        <v>762</v>
      </c>
      <c r="D655" s="179"/>
      <c r="E655" s="180">
        <v>14.0175</v>
      </c>
      <c r="F655" s="157"/>
      <c r="G655" s="157"/>
      <c r="H655" s="157"/>
      <c r="I655" s="157"/>
      <c r="J655" s="157"/>
      <c r="K655" s="157"/>
      <c r="L655" s="157"/>
      <c r="M655" s="157"/>
      <c r="N655" s="156"/>
      <c r="O655" s="156"/>
      <c r="P655" s="156"/>
      <c r="Q655" s="156"/>
      <c r="R655" s="157"/>
      <c r="S655" s="157"/>
      <c r="T655" s="157"/>
      <c r="U655" s="157"/>
      <c r="V655" s="157"/>
      <c r="W655" s="157"/>
      <c r="X655" s="157"/>
      <c r="Y655" s="157"/>
      <c r="Z655" s="147"/>
      <c r="AA655" s="147"/>
      <c r="AB655" s="147"/>
      <c r="AC655" s="147"/>
      <c r="AD655" s="147"/>
      <c r="AE655" s="147"/>
      <c r="AF655" s="147"/>
      <c r="AG655" s="147" t="s">
        <v>213</v>
      </c>
      <c r="AH655" s="147">
        <v>0</v>
      </c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</row>
    <row r="656" spans="1:60" outlineLevel="2" x14ac:dyDescent="0.2">
      <c r="A656" s="154"/>
      <c r="B656" s="155"/>
      <c r="C656" s="246"/>
      <c r="D656" s="247"/>
      <c r="E656" s="247"/>
      <c r="F656" s="247"/>
      <c r="G656" s="247"/>
      <c r="H656" s="157"/>
      <c r="I656" s="157"/>
      <c r="J656" s="157"/>
      <c r="K656" s="157"/>
      <c r="L656" s="157"/>
      <c r="M656" s="157"/>
      <c r="N656" s="156"/>
      <c r="O656" s="156"/>
      <c r="P656" s="156"/>
      <c r="Q656" s="156"/>
      <c r="R656" s="157"/>
      <c r="S656" s="157"/>
      <c r="T656" s="157"/>
      <c r="U656" s="157"/>
      <c r="V656" s="157"/>
      <c r="W656" s="157"/>
      <c r="X656" s="157"/>
      <c r="Y656" s="157"/>
      <c r="Z656" s="147"/>
      <c r="AA656" s="147"/>
      <c r="AB656" s="147"/>
      <c r="AC656" s="147"/>
      <c r="AD656" s="147"/>
      <c r="AE656" s="147"/>
      <c r="AF656" s="147"/>
      <c r="AG656" s="147" t="s">
        <v>129</v>
      </c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</row>
    <row r="657" spans="1:60" outlineLevel="1" x14ac:dyDescent="0.2">
      <c r="A657" s="166">
        <v>160</v>
      </c>
      <c r="B657" s="167" t="s">
        <v>763</v>
      </c>
      <c r="C657" s="175" t="s">
        <v>764</v>
      </c>
      <c r="D657" s="168" t="s">
        <v>281</v>
      </c>
      <c r="E657" s="169">
        <v>17.010000000000002</v>
      </c>
      <c r="F657" s="170"/>
      <c r="G657" s="171">
        <f>ROUND(E657*F657,2)</f>
        <v>0</v>
      </c>
      <c r="H657" s="170"/>
      <c r="I657" s="171">
        <f>ROUND(E657*H657,2)</f>
        <v>0</v>
      </c>
      <c r="J657" s="170"/>
      <c r="K657" s="171">
        <f>ROUND(E657*J657,2)</f>
        <v>0</v>
      </c>
      <c r="L657" s="171">
        <v>21</v>
      </c>
      <c r="M657" s="171">
        <f>G657*(1+L657/100)</f>
        <v>0</v>
      </c>
      <c r="N657" s="169">
        <v>0.08</v>
      </c>
      <c r="O657" s="169">
        <f>ROUND(E657*N657,2)</f>
        <v>1.36</v>
      </c>
      <c r="P657" s="169">
        <v>0</v>
      </c>
      <c r="Q657" s="169">
        <f>ROUND(E657*P657,2)</f>
        <v>0</v>
      </c>
      <c r="R657" s="171" t="s">
        <v>360</v>
      </c>
      <c r="S657" s="171" t="s">
        <v>122</v>
      </c>
      <c r="T657" s="172" t="s">
        <v>122</v>
      </c>
      <c r="U657" s="157">
        <v>0</v>
      </c>
      <c r="V657" s="157">
        <f>ROUND(E657*U657,2)</f>
        <v>0</v>
      </c>
      <c r="W657" s="157"/>
      <c r="X657" s="157" t="s">
        <v>361</v>
      </c>
      <c r="Y657" s="157" t="s">
        <v>125</v>
      </c>
      <c r="Z657" s="147"/>
      <c r="AA657" s="147"/>
      <c r="AB657" s="147"/>
      <c r="AC657" s="147"/>
      <c r="AD657" s="147"/>
      <c r="AE657" s="147"/>
      <c r="AF657" s="147"/>
      <c r="AG657" s="147" t="s">
        <v>362</v>
      </c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</row>
    <row r="658" spans="1:60" outlineLevel="2" x14ac:dyDescent="0.2">
      <c r="A658" s="154"/>
      <c r="B658" s="155"/>
      <c r="C658" s="244" t="s">
        <v>765</v>
      </c>
      <c r="D658" s="245"/>
      <c r="E658" s="245"/>
      <c r="F658" s="245"/>
      <c r="G658" s="245"/>
      <c r="H658" s="157"/>
      <c r="I658" s="157"/>
      <c r="J658" s="157"/>
      <c r="K658" s="157"/>
      <c r="L658" s="157"/>
      <c r="M658" s="157"/>
      <c r="N658" s="156"/>
      <c r="O658" s="156"/>
      <c r="P658" s="156"/>
      <c r="Q658" s="156"/>
      <c r="R658" s="157"/>
      <c r="S658" s="157"/>
      <c r="T658" s="157"/>
      <c r="U658" s="157"/>
      <c r="V658" s="157"/>
      <c r="W658" s="157"/>
      <c r="X658" s="157"/>
      <c r="Y658" s="157"/>
      <c r="Z658" s="147"/>
      <c r="AA658" s="147"/>
      <c r="AB658" s="147"/>
      <c r="AC658" s="147"/>
      <c r="AD658" s="147"/>
      <c r="AE658" s="147"/>
      <c r="AF658" s="147"/>
      <c r="AG658" s="147" t="s">
        <v>127</v>
      </c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</row>
    <row r="659" spans="1:60" outlineLevel="2" x14ac:dyDescent="0.2">
      <c r="A659" s="154"/>
      <c r="B659" s="155"/>
      <c r="C659" s="181" t="s">
        <v>766</v>
      </c>
      <c r="D659" s="179"/>
      <c r="E659" s="180">
        <v>17.010000000000002</v>
      </c>
      <c r="F659" s="157"/>
      <c r="G659" s="157"/>
      <c r="H659" s="157"/>
      <c r="I659" s="157"/>
      <c r="J659" s="157"/>
      <c r="K659" s="157"/>
      <c r="L659" s="157"/>
      <c r="M659" s="157"/>
      <c r="N659" s="156"/>
      <c r="O659" s="156"/>
      <c r="P659" s="156"/>
      <c r="Q659" s="156"/>
      <c r="R659" s="157"/>
      <c r="S659" s="157"/>
      <c r="T659" s="157"/>
      <c r="U659" s="157"/>
      <c r="V659" s="157"/>
      <c r="W659" s="157"/>
      <c r="X659" s="157"/>
      <c r="Y659" s="157"/>
      <c r="Z659" s="147"/>
      <c r="AA659" s="147"/>
      <c r="AB659" s="147"/>
      <c r="AC659" s="147"/>
      <c r="AD659" s="147"/>
      <c r="AE659" s="147"/>
      <c r="AF659" s="147"/>
      <c r="AG659" s="147" t="s">
        <v>213</v>
      </c>
      <c r="AH659" s="147">
        <v>0</v>
      </c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</row>
    <row r="660" spans="1:60" outlineLevel="2" x14ac:dyDescent="0.2">
      <c r="A660" s="154"/>
      <c r="B660" s="155"/>
      <c r="C660" s="246"/>
      <c r="D660" s="247"/>
      <c r="E660" s="247"/>
      <c r="F660" s="247"/>
      <c r="G660" s="247"/>
      <c r="H660" s="157"/>
      <c r="I660" s="157"/>
      <c r="J660" s="157"/>
      <c r="K660" s="157"/>
      <c r="L660" s="157"/>
      <c r="M660" s="157"/>
      <c r="N660" s="156"/>
      <c r="O660" s="156"/>
      <c r="P660" s="156"/>
      <c r="Q660" s="156"/>
      <c r="R660" s="157"/>
      <c r="S660" s="157"/>
      <c r="T660" s="157"/>
      <c r="U660" s="157"/>
      <c r="V660" s="157"/>
      <c r="W660" s="157"/>
      <c r="X660" s="157"/>
      <c r="Y660" s="157"/>
      <c r="Z660" s="147"/>
      <c r="AA660" s="147"/>
      <c r="AB660" s="147"/>
      <c r="AC660" s="147"/>
      <c r="AD660" s="147"/>
      <c r="AE660" s="147"/>
      <c r="AF660" s="147"/>
      <c r="AG660" s="147" t="s">
        <v>129</v>
      </c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</row>
    <row r="661" spans="1:60" x14ac:dyDescent="0.2">
      <c r="A661" s="159" t="s">
        <v>117</v>
      </c>
      <c r="B661" s="160" t="s">
        <v>79</v>
      </c>
      <c r="C661" s="174" t="s">
        <v>80</v>
      </c>
      <c r="D661" s="161"/>
      <c r="E661" s="162"/>
      <c r="F661" s="163"/>
      <c r="G661" s="163">
        <f>SUMIF(AG662:AG667,"&lt;&gt;NOR",G662:G667)</f>
        <v>0</v>
      </c>
      <c r="H661" s="163"/>
      <c r="I661" s="163">
        <f>SUM(I662:I667)</f>
        <v>0</v>
      </c>
      <c r="J661" s="163"/>
      <c r="K661" s="163">
        <f>SUM(K662:K667)</f>
        <v>0</v>
      </c>
      <c r="L661" s="163"/>
      <c r="M661" s="163">
        <f>SUM(M662:M667)</f>
        <v>0</v>
      </c>
      <c r="N661" s="162"/>
      <c r="O661" s="162">
        <f>SUM(O662:O667)</f>
        <v>44.989999999999995</v>
      </c>
      <c r="P661" s="162"/>
      <c r="Q661" s="162">
        <f>SUM(Q662:Q667)</f>
        <v>47.42</v>
      </c>
      <c r="R661" s="163"/>
      <c r="S661" s="163"/>
      <c r="T661" s="164"/>
      <c r="U661" s="158"/>
      <c r="V661" s="158">
        <f>SUM(V662:V667)</f>
        <v>155.62</v>
      </c>
      <c r="W661" s="158"/>
      <c r="X661" s="158"/>
      <c r="Y661" s="158"/>
      <c r="AG661" t="s">
        <v>118</v>
      </c>
    </row>
    <row r="662" spans="1:60" outlineLevel="1" x14ac:dyDescent="0.2">
      <c r="A662" s="166">
        <v>161</v>
      </c>
      <c r="B662" s="167" t="s">
        <v>767</v>
      </c>
      <c r="C662" s="175" t="s">
        <v>768</v>
      </c>
      <c r="D662" s="168" t="s">
        <v>354</v>
      </c>
      <c r="E662" s="169">
        <v>121</v>
      </c>
      <c r="F662" s="170"/>
      <c r="G662" s="171">
        <f>ROUND(E662*F662,2)</f>
        <v>0</v>
      </c>
      <c r="H662" s="170"/>
      <c r="I662" s="171">
        <f>ROUND(E662*H662,2)</f>
        <v>0</v>
      </c>
      <c r="J662" s="170"/>
      <c r="K662" s="171">
        <f>ROUND(E662*J662,2)</f>
        <v>0</v>
      </c>
      <c r="L662" s="171">
        <v>21</v>
      </c>
      <c r="M662" s="171">
        <f>G662*(1+L662/100)</f>
        <v>0</v>
      </c>
      <c r="N662" s="169">
        <v>0.35428999999999999</v>
      </c>
      <c r="O662" s="169">
        <f>ROUND(E662*N662,2)</f>
        <v>42.87</v>
      </c>
      <c r="P662" s="169">
        <v>0</v>
      </c>
      <c r="Q662" s="169">
        <f>ROUND(E662*P662,2)</f>
        <v>0</v>
      </c>
      <c r="R662" s="171" t="s">
        <v>471</v>
      </c>
      <c r="S662" s="171" t="s">
        <v>122</v>
      </c>
      <c r="T662" s="172" t="s">
        <v>122</v>
      </c>
      <c r="U662" s="157">
        <v>0.57999999999999996</v>
      </c>
      <c r="V662" s="157">
        <f>ROUND(E662*U662,2)</f>
        <v>70.180000000000007</v>
      </c>
      <c r="W662" s="157"/>
      <c r="X662" s="157" t="s">
        <v>197</v>
      </c>
      <c r="Y662" s="157" t="s">
        <v>125</v>
      </c>
      <c r="Z662" s="147"/>
      <c r="AA662" s="147"/>
      <c r="AB662" s="147"/>
      <c r="AC662" s="147"/>
      <c r="AD662" s="147"/>
      <c r="AE662" s="147"/>
      <c r="AF662" s="147"/>
      <c r="AG662" s="147" t="s">
        <v>198</v>
      </c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</row>
    <row r="663" spans="1:60" outlineLevel="2" x14ac:dyDescent="0.2">
      <c r="A663" s="154"/>
      <c r="B663" s="155"/>
      <c r="C663" s="248"/>
      <c r="D663" s="249"/>
      <c r="E663" s="249"/>
      <c r="F663" s="249"/>
      <c r="G663" s="249"/>
      <c r="H663" s="157"/>
      <c r="I663" s="157"/>
      <c r="J663" s="157"/>
      <c r="K663" s="157"/>
      <c r="L663" s="157"/>
      <c r="M663" s="157"/>
      <c r="N663" s="156"/>
      <c r="O663" s="156"/>
      <c r="P663" s="156"/>
      <c r="Q663" s="156"/>
      <c r="R663" s="157"/>
      <c r="S663" s="157"/>
      <c r="T663" s="157"/>
      <c r="U663" s="157"/>
      <c r="V663" s="157"/>
      <c r="W663" s="157"/>
      <c r="X663" s="157"/>
      <c r="Y663" s="157"/>
      <c r="Z663" s="147"/>
      <c r="AA663" s="147"/>
      <c r="AB663" s="147"/>
      <c r="AC663" s="147"/>
      <c r="AD663" s="147"/>
      <c r="AE663" s="147"/>
      <c r="AF663" s="147"/>
      <c r="AG663" s="147" t="s">
        <v>129</v>
      </c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</row>
    <row r="664" spans="1:60" outlineLevel="1" x14ac:dyDescent="0.2">
      <c r="A664" s="166">
        <v>162</v>
      </c>
      <c r="B664" s="167" t="s">
        <v>769</v>
      </c>
      <c r="C664" s="175" t="s">
        <v>770</v>
      </c>
      <c r="D664" s="168" t="s">
        <v>366</v>
      </c>
      <c r="E664" s="169">
        <v>8</v>
      </c>
      <c r="F664" s="170"/>
      <c r="G664" s="171">
        <f>ROUND(E664*F664,2)</f>
        <v>0</v>
      </c>
      <c r="H664" s="170"/>
      <c r="I664" s="171">
        <f>ROUND(E664*H664,2)</f>
        <v>0</v>
      </c>
      <c r="J664" s="170"/>
      <c r="K664" s="171">
        <f>ROUND(E664*J664,2)</f>
        <v>0</v>
      </c>
      <c r="L664" s="171">
        <v>21</v>
      </c>
      <c r="M664" s="171">
        <f>G664*(1+L664/100)</f>
        <v>0</v>
      </c>
      <c r="N664" s="169">
        <v>0</v>
      </c>
      <c r="O664" s="169">
        <f>ROUND(E664*N664,2)</f>
        <v>0</v>
      </c>
      <c r="P664" s="169">
        <v>5</v>
      </c>
      <c r="Q664" s="169">
        <f>ROUND(E664*P664,2)</f>
        <v>40</v>
      </c>
      <c r="R664" s="171"/>
      <c r="S664" s="171" t="s">
        <v>169</v>
      </c>
      <c r="T664" s="172" t="s">
        <v>487</v>
      </c>
      <c r="U664" s="157">
        <v>6.44</v>
      </c>
      <c r="V664" s="157">
        <f>ROUND(E664*U664,2)</f>
        <v>51.52</v>
      </c>
      <c r="W664" s="157"/>
      <c r="X664" s="157" t="s">
        <v>197</v>
      </c>
      <c r="Y664" s="157" t="s">
        <v>125</v>
      </c>
      <c r="Z664" s="147"/>
      <c r="AA664" s="147"/>
      <c r="AB664" s="147"/>
      <c r="AC664" s="147"/>
      <c r="AD664" s="147"/>
      <c r="AE664" s="147"/>
      <c r="AF664" s="147"/>
      <c r="AG664" s="147" t="s">
        <v>198</v>
      </c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</row>
    <row r="665" spans="1:60" outlineLevel="2" x14ac:dyDescent="0.2">
      <c r="A665" s="154"/>
      <c r="B665" s="155"/>
      <c r="C665" s="248"/>
      <c r="D665" s="249"/>
      <c r="E665" s="249"/>
      <c r="F665" s="249"/>
      <c r="G665" s="249"/>
      <c r="H665" s="157"/>
      <c r="I665" s="157"/>
      <c r="J665" s="157"/>
      <c r="K665" s="157"/>
      <c r="L665" s="157"/>
      <c r="M665" s="157"/>
      <c r="N665" s="156"/>
      <c r="O665" s="156"/>
      <c r="P665" s="156"/>
      <c r="Q665" s="156"/>
      <c r="R665" s="157"/>
      <c r="S665" s="157"/>
      <c r="T665" s="157"/>
      <c r="U665" s="157"/>
      <c r="V665" s="157"/>
      <c r="W665" s="157"/>
      <c r="X665" s="157"/>
      <c r="Y665" s="157"/>
      <c r="Z665" s="147"/>
      <c r="AA665" s="147"/>
      <c r="AB665" s="147"/>
      <c r="AC665" s="147"/>
      <c r="AD665" s="147"/>
      <c r="AE665" s="147"/>
      <c r="AF665" s="147"/>
      <c r="AG665" s="147" t="s">
        <v>129</v>
      </c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</row>
    <row r="666" spans="1:60" outlineLevel="1" x14ac:dyDescent="0.2">
      <c r="A666" s="166">
        <v>163</v>
      </c>
      <c r="B666" s="167" t="s">
        <v>771</v>
      </c>
      <c r="C666" s="175" t="s">
        <v>772</v>
      </c>
      <c r="D666" s="168" t="s">
        <v>195</v>
      </c>
      <c r="E666" s="169">
        <v>212</v>
      </c>
      <c r="F666" s="170"/>
      <c r="G666" s="171">
        <f>ROUND(E666*F666,2)</f>
        <v>0</v>
      </c>
      <c r="H666" s="170"/>
      <c r="I666" s="171">
        <f>ROUND(E666*H666,2)</f>
        <v>0</v>
      </c>
      <c r="J666" s="170"/>
      <c r="K666" s="171">
        <f>ROUND(E666*J666,2)</f>
        <v>0</v>
      </c>
      <c r="L666" s="171">
        <v>21</v>
      </c>
      <c r="M666" s="171">
        <f>G666*(1+L666/100)</f>
        <v>0</v>
      </c>
      <c r="N666" s="169">
        <v>0.01</v>
      </c>
      <c r="O666" s="169">
        <f>ROUND(E666*N666,2)</f>
        <v>2.12</v>
      </c>
      <c r="P666" s="169">
        <v>3.5000000000000003E-2</v>
      </c>
      <c r="Q666" s="169">
        <f>ROUND(E666*P666,2)</f>
        <v>7.42</v>
      </c>
      <c r="R666" s="171"/>
      <c r="S666" s="171" t="s">
        <v>169</v>
      </c>
      <c r="T666" s="172" t="s">
        <v>123</v>
      </c>
      <c r="U666" s="157">
        <v>0.16</v>
      </c>
      <c r="V666" s="157">
        <f>ROUND(E666*U666,2)</f>
        <v>33.92</v>
      </c>
      <c r="W666" s="157"/>
      <c r="X666" s="157" t="s">
        <v>197</v>
      </c>
      <c r="Y666" s="157" t="s">
        <v>125</v>
      </c>
      <c r="Z666" s="147"/>
      <c r="AA666" s="147"/>
      <c r="AB666" s="147"/>
      <c r="AC666" s="147"/>
      <c r="AD666" s="147"/>
      <c r="AE666" s="147"/>
      <c r="AF666" s="147"/>
      <c r="AG666" s="147" t="s">
        <v>198</v>
      </c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</row>
    <row r="667" spans="1:60" outlineLevel="2" x14ac:dyDescent="0.2">
      <c r="A667" s="154"/>
      <c r="B667" s="155"/>
      <c r="C667" s="248"/>
      <c r="D667" s="249"/>
      <c r="E667" s="249"/>
      <c r="F667" s="249"/>
      <c r="G667" s="249"/>
      <c r="H667" s="157"/>
      <c r="I667" s="157"/>
      <c r="J667" s="157"/>
      <c r="K667" s="157"/>
      <c r="L667" s="157"/>
      <c r="M667" s="157"/>
      <c r="N667" s="156"/>
      <c r="O667" s="156"/>
      <c r="P667" s="156"/>
      <c r="Q667" s="156"/>
      <c r="R667" s="157"/>
      <c r="S667" s="157"/>
      <c r="T667" s="157"/>
      <c r="U667" s="157"/>
      <c r="V667" s="157"/>
      <c r="W667" s="157"/>
      <c r="X667" s="157"/>
      <c r="Y667" s="157"/>
      <c r="Z667" s="147"/>
      <c r="AA667" s="147"/>
      <c r="AB667" s="147"/>
      <c r="AC667" s="147"/>
      <c r="AD667" s="147"/>
      <c r="AE667" s="147"/>
      <c r="AF667" s="147"/>
      <c r="AG667" s="147" t="s">
        <v>129</v>
      </c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</row>
    <row r="668" spans="1:60" x14ac:dyDescent="0.2">
      <c r="A668" s="159" t="s">
        <v>117</v>
      </c>
      <c r="B668" s="160" t="s">
        <v>81</v>
      </c>
      <c r="C668" s="174" t="s">
        <v>82</v>
      </c>
      <c r="D668" s="161"/>
      <c r="E668" s="162"/>
      <c r="F668" s="163"/>
      <c r="G668" s="163">
        <f>SUMIF(AG669:AG678,"&lt;&gt;NOR",G669:G678)</f>
        <v>0</v>
      </c>
      <c r="H668" s="163"/>
      <c r="I668" s="163">
        <f>SUM(I669:I678)</f>
        <v>0</v>
      </c>
      <c r="J668" s="163"/>
      <c r="K668" s="163">
        <f>SUM(K669:K678)</f>
        <v>0</v>
      </c>
      <c r="L668" s="163"/>
      <c r="M668" s="163">
        <f>SUM(M669:M678)</f>
        <v>0</v>
      </c>
      <c r="N668" s="162"/>
      <c r="O668" s="162">
        <f>SUM(O669:O678)</f>
        <v>0</v>
      </c>
      <c r="P668" s="162"/>
      <c r="Q668" s="162">
        <f>SUM(Q669:Q678)</f>
        <v>0</v>
      </c>
      <c r="R668" s="163"/>
      <c r="S668" s="163"/>
      <c r="T668" s="164"/>
      <c r="U668" s="158"/>
      <c r="V668" s="158">
        <f>SUM(V669:V678)</f>
        <v>387.46</v>
      </c>
      <c r="W668" s="158"/>
      <c r="X668" s="158"/>
      <c r="Y668" s="158"/>
      <c r="AG668" t="s">
        <v>118</v>
      </c>
    </row>
    <row r="669" spans="1:60" ht="22.5" outlineLevel="1" x14ac:dyDescent="0.2">
      <c r="A669" s="166">
        <v>164</v>
      </c>
      <c r="B669" s="167" t="s">
        <v>773</v>
      </c>
      <c r="C669" s="175" t="s">
        <v>774</v>
      </c>
      <c r="D669" s="168" t="s">
        <v>371</v>
      </c>
      <c r="E669" s="169">
        <v>1831.9416699999999</v>
      </c>
      <c r="F669" s="170"/>
      <c r="G669" s="171">
        <f>ROUND(E669*F669,2)</f>
        <v>0</v>
      </c>
      <c r="H669" s="170"/>
      <c r="I669" s="171">
        <f>ROUND(E669*H669,2)</f>
        <v>0</v>
      </c>
      <c r="J669" s="170"/>
      <c r="K669" s="171">
        <f>ROUND(E669*J669,2)</f>
        <v>0</v>
      </c>
      <c r="L669" s="171">
        <v>21</v>
      </c>
      <c r="M669" s="171">
        <f>G669*(1+L669/100)</f>
        <v>0</v>
      </c>
      <c r="N669" s="169">
        <v>0</v>
      </c>
      <c r="O669" s="169">
        <f>ROUND(E669*N669,2)</f>
        <v>0</v>
      </c>
      <c r="P669" s="169">
        <v>0</v>
      </c>
      <c r="Q669" s="169">
        <f>ROUND(E669*P669,2)</f>
        <v>0</v>
      </c>
      <c r="R669" s="171" t="s">
        <v>471</v>
      </c>
      <c r="S669" s="171" t="s">
        <v>122</v>
      </c>
      <c r="T669" s="172" t="s">
        <v>122</v>
      </c>
      <c r="U669" s="157">
        <v>0.21149999999999999</v>
      </c>
      <c r="V669" s="157">
        <f>ROUND(E669*U669,2)</f>
        <v>387.46</v>
      </c>
      <c r="W669" s="157"/>
      <c r="X669" s="157" t="s">
        <v>775</v>
      </c>
      <c r="Y669" s="157" t="s">
        <v>125</v>
      </c>
      <c r="Z669" s="147"/>
      <c r="AA669" s="147"/>
      <c r="AB669" s="147"/>
      <c r="AC669" s="147"/>
      <c r="AD669" s="147"/>
      <c r="AE669" s="147"/>
      <c r="AF669" s="147"/>
      <c r="AG669" s="147" t="s">
        <v>776</v>
      </c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</row>
    <row r="670" spans="1:60" outlineLevel="2" x14ac:dyDescent="0.2">
      <c r="A670" s="154"/>
      <c r="B670" s="155"/>
      <c r="C670" s="259" t="s">
        <v>777</v>
      </c>
      <c r="D670" s="260"/>
      <c r="E670" s="260"/>
      <c r="F670" s="260"/>
      <c r="G670" s="260"/>
      <c r="H670" s="157"/>
      <c r="I670" s="157"/>
      <c r="J670" s="157"/>
      <c r="K670" s="157"/>
      <c r="L670" s="157"/>
      <c r="M670" s="157"/>
      <c r="N670" s="156"/>
      <c r="O670" s="156"/>
      <c r="P670" s="156"/>
      <c r="Q670" s="156"/>
      <c r="R670" s="157"/>
      <c r="S670" s="157"/>
      <c r="T670" s="157"/>
      <c r="U670" s="157"/>
      <c r="V670" s="157"/>
      <c r="W670" s="157"/>
      <c r="X670" s="157"/>
      <c r="Y670" s="157"/>
      <c r="Z670" s="147"/>
      <c r="AA670" s="147"/>
      <c r="AB670" s="147"/>
      <c r="AC670" s="147"/>
      <c r="AD670" s="147"/>
      <c r="AE670" s="147"/>
      <c r="AF670" s="147"/>
      <c r="AG670" s="147" t="s">
        <v>200</v>
      </c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</row>
    <row r="671" spans="1:60" outlineLevel="2" x14ac:dyDescent="0.2">
      <c r="A671" s="154"/>
      <c r="B671" s="155"/>
      <c r="C671" s="250" t="s">
        <v>778</v>
      </c>
      <c r="D671" s="251"/>
      <c r="E671" s="251"/>
      <c r="F671" s="251"/>
      <c r="G671" s="251"/>
      <c r="H671" s="157"/>
      <c r="I671" s="157"/>
      <c r="J671" s="157"/>
      <c r="K671" s="157"/>
      <c r="L671" s="157"/>
      <c r="M671" s="157"/>
      <c r="N671" s="156"/>
      <c r="O671" s="156"/>
      <c r="P671" s="156"/>
      <c r="Q671" s="156"/>
      <c r="R671" s="157"/>
      <c r="S671" s="157"/>
      <c r="T671" s="157"/>
      <c r="U671" s="157"/>
      <c r="V671" s="157"/>
      <c r="W671" s="157"/>
      <c r="X671" s="157"/>
      <c r="Y671" s="157"/>
      <c r="Z671" s="147"/>
      <c r="AA671" s="147"/>
      <c r="AB671" s="147"/>
      <c r="AC671" s="147"/>
      <c r="AD671" s="147"/>
      <c r="AE671" s="147"/>
      <c r="AF671" s="147"/>
      <c r="AG671" s="147" t="s">
        <v>127</v>
      </c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</row>
    <row r="672" spans="1:60" outlineLevel="2" x14ac:dyDescent="0.2">
      <c r="A672" s="154"/>
      <c r="B672" s="155"/>
      <c r="C672" s="181" t="s">
        <v>779</v>
      </c>
      <c r="D672" s="179"/>
      <c r="E672" s="180"/>
      <c r="F672" s="157"/>
      <c r="G672" s="157"/>
      <c r="H672" s="157"/>
      <c r="I672" s="157"/>
      <c r="J672" s="157"/>
      <c r="K672" s="157"/>
      <c r="L672" s="157"/>
      <c r="M672" s="157"/>
      <c r="N672" s="156"/>
      <c r="O672" s="156"/>
      <c r="P672" s="156"/>
      <c r="Q672" s="156"/>
      <c r="R672" s="157"/>
      <c r="S672" s="157"/>
      <c r="T672" s="157"/>
      <c r="U672" s="157"/>
      <c r="V672" s="157"/>
      <c r="W672" s="157"/>
      <c r="X672" s="157"/>
      <c r="Y672" s="157"/>
      <c r="Z672" s="147"/>
      <c r="AA672" s="147"/>
      <c r="AB672" s="147"/>
      <c r="AC672" s="147"/>
      <c r="AD672" s="147"/>
      <c r="AE672" s="147"/>
      <c r="AF672" s="147"/>
      <c r="AG672" s="147" t="s">
        <v>213</v>
      </c>
      <c r="AH672" s="147">
        <v>0</v>
      </c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</row>
    <row r="673" spans="1:60" ht="22.5" outlineLevel="3" x14ac:dyDescent="0.2">
      <c r="A673" s="154"/>
      <c r="B673" s="155"/>
      <c r="C673" s="181" t="s">
        <v>780</v>
      </c>
      <c r="D673" s="179"/>
      <c r="E673" s="180"/>
      <c r="F673" s="157"/>
      <c r="G673" s="157"/>
      <c r="H673" s="157"/>
      <c r="I673" s="157"/>
      <c r="J673" s="157"/>
      <c r="K673" s="157"/>
      <c r="L673" s="157"/>
      <c r="M673" s="157"/>
      <c r="N673" s="156"/>
      <c r="O673" s="156"/>
      <c r="P673" s="156"/>
      <c r="Q673" s="156"/>
      <c r="R673" s="157"/>
      <c r="S673" s="157"/>
      <c r="T673" s="157"/>
      <c r="U673" s="157"/>
      <c r="V673" s="157"/>
      <c r="W673" s="157"/>
      <c r="X673" s="157"/>
      <c r="Y673" s="157"/>
      <c r="Z673" s="147"/>
      <c r="AA673" s="147"/>
      <c r="AB673" s="147"/>
      <c r="AC673" s="147"/>
      <c r="AD673" s="147"/>
      <c r="AE673" s="147"/>
      <c r="AF673" s="147"/>
      <c r="AG673" s="147" t="s">
        <v>213</v>
      </c>
      <c r="AH673" s="147">
        <v>0</v>
      </c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</row>
    <row r="674" spans="1:60" ht="22.5" outlineLevel="3" x14ac:dyDescent="0.2">
      <c r="A674" s="154"/>
      <c r="B674" s="155"/>
      <c r="C674" s="181" t="s">
        <v>781</v>
      </c>
      <c r="D674" s="179"/>
      <c r="E674" s="180"/>
      <c r="F674" s="157"/>
      <c r="G674" s="157"/>
      <c r="H674" s="157"/>
      <c r="I674" s="157"/>
      <c r="J674" s="157"/>
      <c r="K674" s="157"/>
      <c r="L674" s="157"/>
      <c r="M674" s="157"/>
      <c r="N674" s="156"/>
      <c r="O674" s="156"/>
      <c r="P674" s="156"/>
      <c r="Q674" s="156"/>
      <c r="R674" s="157"/>
      <c r="S674" s="157"/>
      <c r="T674" s="157"/>
      <c r="U674" s="157"/>
      <c r="V674" s="157"/>
      <c r="W674" s="157"/>
      <c r="X674" s="157"/>
      <c r="Y674" s="157"/>
      <c r="Z674" s="147"/>
      <c r="AA674" s="147"/>
      <c r="AB674" s="147"/>
      <c r="AC674" s="147"/>
      <c r="AD674" s="147"/>
      <c r="AE674" s="147"/>
      <c r="AF674" s="147"/>
      <c r="AG674" s="147" t="s">
        <v>213</v>
      </c>
      <c r="AH674" s="147">
        <v>0</v>
      </c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</row>
    <row r="675" spans="1:60" ht="22.5" outlineLevel="3" x14ac:dyDescent="0.2">
      <c r="A675" s="154"/>
      <c r="B675" s="155"/>
      <c r="C675" s="181" t="s">
        <v>782</v>
      </c>
      <c r="D675" s="179"/>
      <c r="E675" s="180"/>
      <c r="F675" s="157"/>
      <c r="G675" s="157"/>
      <c r="H675" s="157"/>
      <c r="I675" s="157"/>
      <c r="J675" s="157"/>
      <c r="K675" s="157"/>
      <c r="L675" s="157"/>
      <c r="M675" s="157"/>
      <c r="N675" s="156"/>
      <c r="O675" s="156"/>
      <c r="P675" s="156"/>
      <c r="Q675" s="156"/>
      <c r="R675" s="157"/>
      <c r="S675" s="157"/>
      <c r="T675" s="157"/>
      <c r="U675" s="157"/>
      <c r="V675" s="157"/>
      <c r="W675" s="157"/>
      <c r="X675" s="157"/>
      <c r="Y675" s="157"/>
      <c r="Z675" s="147"/>
      <c r="AA675" s="147"/>
      <c r="AB675" s="147"/>
      <c r="AC675" s="147"/>
      <c r="AD675" s="147"/>
      <c r="AE675" s="147"/>
      <c r="AF675" s="147"/>
      <c r="AG675" s="147" t="s">
        <v>213</v>
      </c>
      <c r="AH675" s="147">
        <v>0</v>
      </c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</row>
    <row r="676" spans="1:60" outlineLevel="3" x14ac:dyDescent="0.2">
      <c r="A676" s="154"/>
      <c r="B676" s="155"/>
      <c r="C676" s="181" t="s">
        <v>783</v>
      </c>
      <c r="D676" s="179"/>
      <c r="E676" s="180"/>
      <c r="F676" s="157"/>
      <c r="G676" s="157"/>
      <c r="H676" s="157"/>
      <c r="I676" s="157"/>
      <c r="J676" s="157"/>
      <c r="K676" s="157"/>
      <c r="L676" s="157"/>
      <c r="M676" s="157"/>
      <c r="N676" s="156"/>
      <c r="O676" s="156"/>
      <c r="P676" s="156"/>
      <c r="Q676" s="156"/>
      <c r="R676" s="157"/>
      <c r="S676" s="157"/>
      <c r="T676" s="157"/>
      <c r="U676" s="157"/>
      <c r="V676" s="157"/>
      <c r="W676" s="157"/>
      <c r="X676" s="157"/>
      <c r="Y676" s="157"/>
      <c r="Z676" s="147"/>
      <c r="AA676" s="147"/>
      <c r="AB676" s="147"/>
      <c r="AC676" s="147"/>
      <c r="AD676" s="147"/>
      <c r="AE676" s="147"/>
      <c r="AF676" s="147"/>
      <c r="AG676" s="147" t="s">
        <v>213</v>
      </c>
      <c r="AH676" s="147">
        <v>0</v>
      </c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</row>
    <row r="677" spans="1:60" outlineLevel="3" x14ac:dyDescent="0.2">
      <c r="A677" s="154"/>
      <c r="B677" s="155"/>
      <c r="C677" s="181" t="s">
        <v>784</v>
      </c>
      <c r="D677" s="179"/>
      <c r="E677" s="180">
        <v>1831.9416699999999</v>
      </c>
      <c r="F677" s="157"/>
      <c r="G677" s="157"/>
      <c r="H677" s="157"/>
      <c r="I677" s="157"/>
      <c r="J677" s="157"/>
      <c r="K677" s="157"/>
      <c r="L677" s="157"/>
      <c r="M677" s="157"/>
      <c r="N677" s="156"/>
      <c r="O677" s="156"/>
      <c r="P677" s="156"/>
      <c r="Q677" s="156"/>
      <c r="R677" s="157"/>
      <c r="S677" s="157"/>
      <c r="T677" s="157"/>
      <c r="U677" s="157"/>
      <c r="V677" s="157"/>
      <c r="W677" s="157"/>
      <c r="X677" s="157"/>
      <c r="Y677" s="157"/>
      <c r="Z677" s="147"/>
      <c r="AA677" s="147"/>
      <c r="AB677" s="147"/>
      <c r="AC677" s="147"/>
      <c r="AD677" s="147"/>
      <c r="AE677" s="147"/>
      <c r="AF677" s="147"/>
      <c r="AG677" s="147" t="s">
        <v>213</v>
      </c>
      <c r="AH677" s="147">
        <v>0</v>
      </c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</row>
    <row r="678" spans="1:60" outlineLevel="2" x14ac:dyDescent="0.2">
      <c r="A678" s="154"/>
      <c r="B678" s="155"/>
      <c r="C678" s="246"/>
      <c r="D678" s="247"/>
      <c r="E678" s="247"/>
      <c r="F678" s="247"/>
      <c r="G678" s="247"/>
      <c r="H678" s="157"/>
      <c r="I678" s="157"/>
      <c r="J678" s="157"/>
      <c r="K678" s="157"/>
      <c r="L678" s="157"/>
      <c r="M678" s="157"/>
      <c r="N678" s="156"/>
      <c r="O678" s="156"/>
      <c r="P678" s="156"/>
      <c r="Q678" s="156"/>
      <c r="R678" s="157"/>
      <c r="S678" s="157"/>
      <c r="T678" s="157"/>
      <c r="U678" s="157"/>
      <c r="V678" s="157"/>
      <c r="W678" s="157"/>
      <c r="X678" s="157"/>
      <c r="Y678" s="157"/>
      <c r="Z678" s="147"/>
      <c r="AA678" s="147"/>
      <c r="AB678" s="147"/>
      <c r="AC678" s="147"/>
      <c r="AD678" s="147"/>
      <c r="AE678" s="147"/>
      <c r="AF678" s="147"/>
      <c r="AG678" s="147" t="s">
        <v>129</v>
      </c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</row>
    <row r="679" spans="1:60" x14ac:dyDescent="0.2">
      <c r="A679" s="159" t="s">
        <v>117</v>
      </c>
      <c r="B679" s="160" t="s">
        <v>83</v>
      </c>
      <c r="C679" s="174" t="s">
        <v>84</v>
      </c>
      <c r="D679" s="161"/>
      <c r="E679" s="162"/>
      <c r="F679" s="163"/>
      <c r="G679" s="163">
        <f>SUMIF(AG680:AG701,"&lt;&gt;NOR",G680:G701)</f>
        <v>0</v>
      </c>
      <c r="H679" s="163"/>
      <c r="I679" s="163">
        <f>SUM(I680:I701)</f>
        <v>0</v>
      </c>
      <c r="J679" s="163"/>
      <c r="K679" s="163">
        <f>SUM(K680:K701)</f>
        <v>0</v>
      </c>
      <c r="L679" s="163"/>
      <c r="M679" s="163">
        <f>SUM(M680:M701)</f>
        <v>0</v>
      </c>
      <c r="N679" s="162"/>
      <c r="O679" s="162">
        <f>SUM(O680:O701)</f>
        <v>0</v>
      </c>
      <c r="P679" s="162"/>
      <c r="Q679" s="162">
        <f>SUM(Q680:Q701)</f>
        <v>0</v>
      </c>
      <c r="R679" s="163"/>
      <c r="S679" s="163"/>
      <c r="T679" s="164"/>
      <c r="U679" s="158"/>
      <c r="V679" s="158">
        <f>SUM(V680:V701)</f>
        <v>54.019999999999996</v>
      </c>
      <c r="W679" s="158"/>
      <c r="X679" s="158"/>
      <c r="Y679" s="158"/>
      <c r="AG679" t="s">
        <v>118</v>
      </c>
    </row>
    <row r="680" spans="1:60" outlineLevel="1" x14ac:dyDescent="0.2">
      <c r="A680" s="166">
        <v>165</v>
      </c>
      <c r="B680" s="167" t="s">
        <v>785</v>
      </c>
      <c r="C680" s="175" t="s">
        <v>786</v>
      </c>
      <c r="D680" s="168" t="s">
        <v>371</v>
      </c>
      <c r="E680" s="169">
        <v>900.98</v>
      </c>
      <c r="F680" s="170"/>
      <c r="G680" s="171">
        <f>ROUND(E680*F680,2)</f>
        <v>0</v>
      </c>
      <c r="H680" s="170"/>
      <c r="I680" s="171">
        <f>ROUND(E680*H680,2)</f>
        <v>0</v>
      </c>
      <c r="J680" s="170"/>
      <c r="K680" s="171">
        <f>ROUND(E680*J680,2)</f>
        <v>0</v>
      </c>
      <c r="L680" s="171">
        <v>21</v>
      </c>
      <c r="M680" s="171">
        <f>G680*(1+L680/100)</f>
        <v>0</v>
      </c>
      <c r="N680" s="169">
        <v>0</v>
      </c>
      <c r="O680" s="169">
        <f>ROUND(E680*N680,2)</f>
        <v>0</v>
      </c>
      <c r="P680" s="169">
        <v>0</v>
      </c>
      <c r="Q680" s="169">
        <f>ROUND(E680*P680,2)</f>
        <v>0</v>
      </c>
      <c r="R680" s="171" t="s">
        <v>787</v>
      </c>
      <c r="S680" s="171" t="s">
        <v>122</v>
      </c>
      <c r="T680" s="172" t="s">
        <v>122</v>
      </c>
      <c r="U680" s="157">
        <v>0</v>
      </c>
      <c r="V680" s="157">
        <f>ROUND(E680*U680,2)</f>
        <v>0</v>
      </c>
      <c r="W680" s="157"/>
      <c r="X680" s="157" t="s">
        <v>197</v>
      </c>
      <c r="Y680" s="157" t="s">
        <v>125</v>
      </c>
      <c r="Z680" s="147"/>
      <c r="AA680" s="147"/>
      <c r="AB680" s="147"/>
      <c r="AC680" s="147"/>
      <c r="AD680" s="147"/>
      <c r="AE680" s="147"/>
      <c r="AF680" s="147"/>
      <c r="AG680" s="147" t="s">
        <v>198</v>
      </c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</row>
    <row r="681" spans="1:60" outlineLevel="2" x14ac:dyDescent="0.2">
      <c r="A681" s="154"/>
      <c r="B681" s="155"/>
      <c r="C681" s="244" t="s">
        <v>788</v>
      </c>
      <c r="D681" s="245"/>
      <c r="E681" s="245"/>
      <c r="F681" s="245"/>
      <c r="G681" s="245"/>
      <c r="H681" s="157"/>
      <c r="I681" s="157"/>
      <c r="J681" s="157"/>
      <c r="K681" s="157"/>
      <c r="L681" s="157"/>
      <c r="M681" s="157"/>
      <c r="N681" s="156"/>
      <c r="O681" s="156"/>
      <c r="P681" s="156"/>
      <c r="Q681" s="156"/>
      <c r="R681" s="157"/>
      <c r="S681" s="157"/>
      <c r="T681" s="157"/>
      <c r="U681" s="157"/>
      <c r="V681" s="157"/>
      <c r="W681" s="157"/>
      <c r="X681" s="157"/>
      <c r="Y681" s="157"/>
      <c r="Z681" s="147"/>
      <c r="AA681" s="147"/>
      <c r="AB681" s="147"/>
      <c r="AC681" s="147"/>
      <c r="AD681" s="147"/>
      <c r="AE681" s="147"/>
      <c r="AF681" s="147"/>
      <c r="AG681" s="147" t="s">
        <v>127</v>
      </c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</row>
    <row r="682" spans="1:60" outlineLevel="2" x14ac:dyDescent="0.2">
      <c r="A682" s="154"/>
      <c r="B682" s="155"/>
      <c r="C682" s="181" t="s">
        <v>789</v>
      </c>
      <c r="D682" s="179"/>
      <c r="E682" s="180">
        <v>900.98</v>
      </c>
      <c r="F682" s="157"/>
      <c r="G682" s="157"/>
      <c r="H682" s="157"/>
      <c r="I682" s="157"/>
      <c r="J682" s="157"/>
      <c r="K682" s="157"/>
      <c r="L682" s="157"/>
      <c r="M682" s="157"/>
      <c r="N682" s="156"/>
      <c r="O682" s="156"/>
      <c r="P682" s="156"/>
      <c r="Q682" s="156"/>
      <c r="R682" s="157"/>
      <c r="S682" s="157"/>
      <c r="T682" s="157"/>
      <c r="U682" s="157"/>
      <c r="V682" s="157"/>
      <c r="W682" s="157"/>
      <c r="X682" s="157"/>
      <c r="Y682" s="157"/>
      <c r="Z682" s="147"/>
      <c r="AA682" s="147"/>
      <c r="AB682" s="147"/>
      <c r="AC682" s="147"/>
      <c r="AD682" s="147"/>
      <c r="AE682" s="147"/>
      <c r="AF682" s="147"/>
      <c r="AG682" s="147" t="s">
        <v>213</v>
      </c>
      <c r="AH682" s="147">
        <v>0</v>
      </c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</row>
    <row r="683" spans="1:60" outlineLevel="2" x14ac:dyDescent="0.2">
      <c r="A683" s="154"/>
      <c r="B683" s="155"/>
      <c r="C683" s="246"/>
      <c r="D683" s="247"/>
      <c r="E683" s="247"/>
      <c r="F683" s="247"/>
      <c r="G683" s="247"/>
      <c r="H683" s="157"/>
      <c r="I683" s="157"/>
      <c r="J683" s="157"/>
      <c r="K683" s="157"/>
      <c r="L683" s="157"/>
      <c r="M683" s="157"/>
      <c r="N683" s="156"/>
      <c r="O683" s="156"/>
      <c r="P683" s="156"/>
      <c r="Q683" s="156"/>
      <c r="R683" s="157"/>
      <c r="S683" s="157"/>
      <c r="T683" s="157"/>
      <c r="U683" s="157"/>
      <c r="V683" s="157"/>
      <c r="W683" s="157"/>
      <c r="X683" s="157"/>
      <c r="Y683" s="157"/>
      <c r="Z683" s="147"/>
      <c r="AA683" s="147"/>
      <c r="AB683" s="147"/>
      <c r="AC683" s="147"/>
      <c r="AD683" s="147"/>
      <c r="AE683" s="147"/>
      <c r="AF683" s="147"/>
      <c r="AG683" s="147" t="s">
        <v>129</v>
      </c>
      <c r="AH683" s="147"/>
      <c r="AI683" s="147"/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147"/>
      <c r="BC683" s="147"/>
      <c r="BD683" s="147"/>
      <c r="BE683" s="147"/>
      <c r="BF683" s="147"/>
      <c r="BG683" s="147"/>
      <c r="BH683" s="147"/>
    </row>
    <row r="684" spans="1:60" ht="22.5" outlineLevel="1" x14ac:dyDescent="0.2">
      <c r="A684" s="166">
        <v>166</v>
      </c>
      <c r="B684" s="167" t="s">
        <v>790</v>
      </c>
      <c r="C684" s="175" t="s">
        <v>791</v>
      </c>
      <c r="D684" s="168" t="s">
        <v>371</v>
      </c>
      <c r="E684" s="169">
        <v>47.42</v>
      </c>
      <c r="F684" s="170"/>
      <c r="G684" s="171">
        <f>ROUND(E684*F684,2)</f>
        <v>0</v>
      </c>
      <c r="H684" s="170"/>
      <c r="I684" s="171">
        <f>ROUND(E684*H684,2)</f>
        <v>0</v>
      </c>
      <c r="J684" s="170"/>
      <c r="K684" s="171">
        <f>ROUND(E684*J684,2)</f>
        <v>0</v>
      </c>
      <c r="L684" s="171">
        <v>21</v>
      </c>
      <c r="M684" s="171">
        <f>G684*(1+L684/100)</f>
        <v>0</v>
      </c>
      <c r="N684" s="169">
        <v>0</v>
      </c>
      <c r="O684" s="169">
        <f>ROUND(E684*N684,2)</f>
        <v>0</v>
      </c>
      <c r="P684" s="169">
        <v>0</v>
      </c>
      <c r="Q684" s="169">
        <f>ROUND(E684*P684,2)</f>
        <v>0</v>
      </c>
      <c r="R684" s="171" t="s">
        <v>792</v>
      </c>
      <c r="S684" s="171" t="s">
        <v>122</v>
      </c>
      <c r="T684" s="172" t="s">
        <v>122</v>
      </c>
      <c r="U684" s="157">
        <v>0.64900000000000002</v>
      </c>
      <c r="V684" s="157">
        <f>ROUND(E684*U684,2)</f>
        <v>30.78</v>
      </c>
      <c r="W684" s="157"/>
      <c r="X684" s="157" t="s">
        <v>460</v>
      </c>
      <c r="Y684" s="157" t="s">
        <v>125</v>
      </c>
      <c r="Z684" s="147"/>
      <c r="AA684" s="147"/>
      <c r="AB684" s="147"/>
      <c r="AC684" s="147"/>
      <c r="AD684" s="147"/>
      <c r="AE684" s="147"/>
      <c r="AF684" s="147"/>
      <c r="AG684" s="147" t="s">
        <v>461</v>
      </c>
      <c r="AH684" s="147"/>
      <c r="AI684" s="147"/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147"/>
      <c r="BC684" s="147"/>
      <c r="BD684" s="147"/>
      <c r="BE684" s="147"/>
      <c r="BF684" s="147"/>
      <c r="BG684" s="147"/>
      <c r="BH684" s="147"/>
    </row>
    <row r="685" spans="1:60" outlineLevel="2" x14ac:dyDescent="0.2">
      <c r="A685" s="154"/>
      <c r="B685" s="155"/>
      <c r="C685" s="259" t="s">
        <v>793</v>
      </c>
      <c r="D685" s="260"/>
      <c r="E685" s="260"/>
      <c r="F685" s="260"/>
      <c r="G685" s="260"/>
      <c r="H685" s="157"/>
      <c r="I685" s="157"/>
      <c r="J685" s="157"/>
      <c r="K685" s="157"/>
      <c r="L685" s="157"/>
      <c r="M685" s="157"/>
      <c r="N685" s="156"/>
      <c r="O685" s="156"/>
      <c r="P685" s="156"/>
      <c r="Q685" s="156"/>
      <c r="R685" s="157"/>
      <c r="S685" s="157"/>
      <c r="T685" s="157"/>
      <c r="U685" s="157"/>
      <c r="V685" s="157"/>
      <c r="W685" s="157"/>
      <c r="X685" s="157"/>
      <c r="Y685" s="157"/>
      <c r="Z685" s="147"/>
      <c r="AA685" s="147"/>
      <c r="AB685" s="147"/>
      <c r="AC685" s="147"/>
      <c r="AD685" s="147"/>
      <c r="AE685" s="147"/>
      <c r="AF685" s="147"/>
      <c r="AG685" s="147" t="s">
        <v>200</v>
      </c>
      <c r="AH685" s="147"/>
      <c r="AI685" s="147"/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147"/>
      <c r="BC685" s="147"/>
      <c r="BD685" s="147"/>
      <c r="BE685" s="147"/>
      <c r="BF685" s="147"/>
      <c r="BG685" s="147"/>
      <c r="BH685" s="147"/>
    </row>
    <row r="686" spans="1:60" outlineLevel="2" x14ac:dyDescent="0.2">
      <c r="A686" s="154"/>
      <c r="B686" s="155"/>
      <c r="C686" s="181" t="s">
        <v>462</v>
      </c>
      <c r="D686" s="179"/>
      <c r="E686" s="180"/>
      <c r="F686" s="157"/>
      <c r="G686" s="157"/>
      <c r="H686" s="157"/>
      <c r="I686" s="157"/>
      <c r="J686" s="157"/>
      <c r="K686" s="157"/>
      <c r="L686" s="157"/>
      <c r="M686" s="157"/>
      <c r="N686" s="156"/>
      <c r="O686" s="156"/>
      <c r="P686" s="156"/>
      <c r="Q686" s="156"/>
      <c r="R686" s="157"/>
      <c r="S686" s="157"/>
      <c r="T686" s="157"/>
      <c r="U686" s="157"/>
      <c r="V686" s="157"/>
      <c r="W686" s="157"/>
      <c r="X686" s="157"/>
      <c r="Y686" s="157"/>
      <c r="Z686" s="147"/>
      <c r="AA686" s="147"/>
      <c r="AB686" s="147"/>
      <c r="AC686" s="147"/>
      <c r="AD686" s="147"/>
      <c r="AE686" s="147"/>
      <c r="AF686" s="147"/>
      <c r="AG686" s="147" t="s">
        <v>213</v>
      </c>
      <c r="AH686" s="147">
        <v>0</v>
      </c>
      <c r="AI686" s="147"/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147"/>
      <c r="BC686" s="147"/>
      <c r="BD686" s="147"/>
      <c r="BE686" s="147"/>
      <c r="BF686" s="147"/>
      <c r="BG686" s="147"/>
      <c r="BH686" s="147"/>
    </row>
    <row r="687" spans="1:60" outlineLevel="3" x14ac:dyDescent="0.2">
      <c r="A687" s="154"/>
      <c r="B687" s="155"/>
      <c r="C687" s="181" t="s">
        <v>794</v>
      </c>
      <c r="D687" s="179"/>
      <c r="E687" s="180"/>
      <c r="F687" s="157"/>
      <c r="G687" s="157"/>
      <c r="H687" s="157"/>
      <c r="I687" s="157"/>
      <c r="J687" s="157"/>
      <c r="K687" s="157"/>
      <c r="L687" s="157"/>
      <c r="M687" s="157"/>
      <c r="N687" s="156"/>
      <c r="O687" s="156"/>
      <c r="P687" s="156"/>
      <c r="Q687" s="156"/>
      <c r="R687" s="157"/>
      <c r="S687" s="157"/>
      <c r="T687" s="157"/>
      <c r="U687" s="157"/>
      <c r="V687" s="157"/>
      <c r="W687" s="157"/>
      <c r="X687" s="157"/>
      <c r="Y687" s="157"/>
      <c r="Z687" s="147"/>
      <c r="AA687" s="147"/>
      <c r="AB687" s="147"/>
      <c r="AC687" s="147"/>
      <c r="AD687" s="147"/>
      <c r="AE687" s="147"/>
      <c r="AF687" s="147"/>
      <c r="AG687" s="147" t="s">
        <v>213</v>
      </c>
      <c r="AH687" s="147">
        <v>0</v>
      </c>
      <c r="AI687" s="147"/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147"/>
      <c r="BC687" s="147"/>
      <c r="BD687" s="147"/>
      <c r="BE687" s="147"/>
      <c r="BF687" s="147"/>
      <c r="BG687" s="147"/>
      <c r="BH687" s="147"/>
    </row>
    <row r="688" spans="1:60" outlineLevel="3" x14ac:dyDescent="0.2">
      <c r="A688" s="154"/>
      <c r="B688" s="155"/>
      <c r="C688" s="181" t="s">
        <v>795</v>
      </c>
      <c r="D688" s="179"/>
      <c r="E688" s="180">
        <v>47.42</v>
      </c>
      <c r="F688" s="157"/>
      <c r="G688" s="157"/>
      <c r="H688" s="157"/>
      <c r="I688" s="157"/>
      <c r="J688" s="157"/>
      <c r="K688" s="157"/>
      <c r="L688" s="157"/>
      <c r="M688" s="157"/>
      <c r="N688" s="156"/>
      <c r="O688" s="156"/>
      <c r="P688" s="156"/>
      <c r="Q688" s="156"/>
      <c r="R688" s="157"/>
      <c r="S688" s="157"/>
      <c r="T688" s="157"/>
      <c r="U688" s="157"/>
      <c r="V688" s="157"/>
      <c r="W688" s="157"/>
      <c r="X688" s="157"/>
      <c r="Y688" s="157"/>
      <c r="Z688" s="147"/>
      <c r="AA688" s="147"/>
      <c r="AB688" s="147"/>
      <c r="AC688" s="147"/>
      <c r="AD688" s="147"/>
      <c r="AE688" s="147"/>
      <c r="AF688" s="147"/>
      <c r="AG688" s="147" t="s">
        <v>213</v>
      </c>
      <c r="AH688" s="147">
        <v>0</v>
      </c>
      <c r="AI688" s="147"/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147"/>
      <c r="BC688" s="147"/>
      <c r="BD688" s="147"/>
      <c r="BE688" s="147"/>
      <c r="BF688" s="147"/>
      <c r="BG688" s="147"/>
      <c r="BH688" s="147"/>
    </row>
    <row r="689" spans="1:60" outlineLevel="2" x14ac:dyDescent="0.2">
      <c r="A689" s="154"/>
      <c r="B689" s="155"/>
      <c r="C689" s="246"/>
      <c r="D689" s="247"/>
      <c r="E689" s="247"/>
      <c r="F689" s="247"/>
      <c r="G689" s="247"/>
      <c r="H689" s="157"/>
      <c r="I689" s="157"/>
      <c r="J689" s="157"/>
      <c r="K689" s="157"/>
      <c r="L689" s="157"/>
      <c r="M689" s="157"/>
      <c r="N689" s="156"/>
      <c r="O689" s="156"/>
      <c r="P689" s="156"/>
      <c r="Q689" s="156"/>
      <c r="R689" s="157"/>
      <c r="S689" s="157"/>
      <c r="T689" s="157"/>
      <c r="U689" s="157"/>
      <c r="V689" s="157"/>
      <c r="W689" s="157"/>
      <c r="X689" s="157"/>
      <c r="Y689" s="157"/>
      <c r="Z689" s="147"/>
      <c r="AA689" s="147"/>
      <c r="AB689" s="147"/>
      <c r="AC689" s="147"/>
      <c r="AD689" s="147"/>
      <c r="AE689" s="147"/>
      <c r="AF689" s="147"/>
      <c r="AG689" s="147" t="s">
        <v>129</v>
      </c>
      <c r="AH689" s="147"/>
      <c r="AI689" s="147"/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147"/>
      <c r="BC689" s="147"/>
      <c r="BD689" s="147"/>
      <c r="BE689" s="147"/>
      <c r="BF689" s="147"/>
      <c r="BG689" s="147"/>
      <c r="BH689" s="147"/>
    </row>
    <row r="690" spans="1:60" outlineLevel="1" x14ac:dyDescent="0.2">
      <c r="A690" s="166">
        <v>167</v>
      </c>
      <c r="B690" s="167" t="s">
        <v>796</v>
      </c>
      <c r="C690" s="175" t="s">
        <v>797</v>
      </c>
      <c r="D690" s="168" t="s">
        <v>371</v>
      </c>
      <c r="E690" s="169">
        <v>47.42</v>
      </c>
      <c r="F690" s="170"/>
      <c r="G690" s="171">
        <f>ROUND(E690*F690,2)</f>
        <v>0</v>
      </c>
      <c r="H690" s="170"/>
      <c r="I690" s="171">
        <f>ROUND(E690*H690,2)</f>
        <v>0</v>
      </c>
      <c r="J690" s="170"/>
      <c r="K690" s="171">
        <f>ROUND(E690*J690,2)</f>
        <v>0</v>
      </c>
      <c r="L690" s="171">
        <v>21</v>
      </c>
      <c r="M690" s="171">
        <f>G690*(1+L690/100)</f>
        <v>0</v>
      </c>
      <c r="N690" s="169">
        <v>0</v>
      </c>
      <c r="O690" s="169">
        <f>ROUND(E690*N690,2)</f>
        <v>0</v>
      </c>
      <c r="P690" s="169">
        <v>0</v>
      </c>
      <c r="Q690" s="169">
        <f>ROUND(E690*P690,2)</f>
        <v>0</v>
      </c>
      <c r="R690" s="171" t="s">
        <v>787</v>
      </c>
      <c r="S690" s="171" t="s">
        <v>122</v>
      </c>
      <c r="T690" s="172" t="s">
        <v>122</v>
      </c>
      <c r="U690" s="157">
        <v>0.49</v>
      </c>
      <c r="V690" s="157">
        <f>ROUND(E690*U690,2)</f>
        <v>23.24</v>
      </c>
      <c r="W690" s="157"/>
      <c r="X690" s="157" t="s">
        <v>460</v>
      </c>
      <c r="Y690" s="157" t="s">
        <v>125</v>
      </c>
      <c r="Z690" s="147"/>
      <c r="AA690" s="147"/>
      <c r="AB690" s="147"/>
      <c r="AC690" s="147"/>
      <c r="AD690" s="147"/>
      <c r="AE690" s="147"/>
      <c r="AF690" s="147"/>
      <c r="AG690" s="147" t="s">
        <v>461</v>
      </c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</row>
    <row r="691" spans="1:60" outlineLevel="2" x14ac:dyDescent="0.2">
      <c r="A691" s="154"/>
      <c r="B691" s="155"/>
      <c r="C691" s="244" t="s">
        <v>798</v>
      </c>
      <c r="D691" s="245"/>
      <c r="E691" s="245"/>
      <c r="F691" s="245"/>
      <c r="G691" s="245"/>
      <c r="H691" s="157"/>
      <c r="I691" s="157"/>
      <c r="J691" s="157"/>
      <c r="K691" s="157"/>
      <c r="L691" s="157"/>
      <c r="M691" s="157"/>
      <c r="N691" s="156"/>
      <c r="O691" s="156"/>
      <c r="P691" s="156"/>
      <c r="Q691" s="156"/>
      <c r="R691" s="157"/>
      <c r="S691" s="157"/>
      <c r="T691" s="157"/>
      <c r="U691" s="157"/>
      <c r="V691" s="157"/>
      <c r="W691" s="157"/>
      <c r="X691" s="157"/>
      <c r="Y691" s="157"/>
      <c r="Z691" s="147"/>
      <c r="AA691" s="147"/>
      <c r="AB691" s="147"/>
      <c r="AC691" s="147"/>
      <c r="AD691" s="147"/>
      <c r="AE691" s="147"/>
      <c r="AF691" s="147"/>
      <c r="AG691" s="147" t="s">
        <v>127</v>
      </c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</row>
    <row r="692" spans="1:60" outlineLevel="2" x14ac:dyDescent="0.2">
      <c r="A692" s="154"/>
      <c r="B692" s="155"/>
      <c r="C692" s="181" t="s">
        <v>462</v>
      </c>
      <c r="D692" s="179"/>
      <c r="E692" s="180"/>
      <c r="F692" s="157"/>
      <c r="G692" s="157"/>
      <c r="H692" s="157"/>
      <c r="I692" s="157"/>
      <c r="J692" s="157"/>
      <c r="K692" s="157"/>
      <c r="L692" s="157"/>
      <c r="M692" s="157"/>
      <c r="N692" s="156"/>
      <c r="O692" s="156"/>
      <c r="P692" s="156"/>
      <c r="Q692" s="156"/>
      <c r="R692" s="157"/>
      <c r="S692" s="157"/>
      <c r="T692" s="157"/>
      <c r="U692" s="157"/>
      <c r="V692" s="157"/>
      <c r="W692" s="157"/>
      <c r="X692" s="157"/>
      <c r="Y692" s="157"/>
      <c r="Z692" s="147"/>
      <c r="AA692" s="147"/>
      <c r="AB692" s="147"/>
      <c r="AC692" s="147"/>
      <c r="AD692" s="147"/>
      <c r="AE692" s="147"/>
      <c r="AF692" s="147"/>
      <c r="AG692" s="147" t="s">
        <v>213</v>
      </c>
      <c r="AH692" s="147">
        <v>0</v>
      </c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</row>
    <row r="693" spans="1:60" outlineLevel="3" x14ac:dyDescent="0.2">
      <c r="A693" s="154"/>
      <c r="B693" s="155"/>
      <c r="C693" s="181" t="s">
        <v>794</v>
      </c>
      <c r="D693" s="179"/>
      <c r="E693" s="180"/>
      <c r="F693" s="157"/>
      <c r="G693" s="157"/>
      <c r="H693" s="157"/>
      <c r="I693" s="157"/>
      <c r="J693" s="157"/>
      <c r="K693" s="157"/>
      <c r="L693" s="157"/>
      <c r="M693" s="157"/>
      <c r="N693" s="156"/>
      <c r="O693" s="156"/>
      <c r="P693" s="156"/>
      <c r="Q693" s="156"/>
      <c r="R693" s="157"/>
      <c r="S693" s="157"/>
      <c r="T693" s="157"/>
      <c r="U693" s="157"/>
      <c r="V693" s="157"/>
      <c r="W693" s="157"/>
      <c r="X693" s="157"/>
      <c r="Y693" s="157"/>
      <c r="Z693" s="147"/>
      <c r="AA693" s="147"/>
      <c r="AB693" s="147"/>
      <c r="AC693" s="147"/>
      <c r="AD693" s="147"/>
      <c r="AE693" s="147"/>
      <c r="AF693" s="147"/>
      <c r="AG693" s="147" t="s">
        <v>213</v>
      </c>
      <c r="AH693" s="147">
        <v>0</v>
      </c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</row>
    <row r="694" spans="1:60" outlineLevel="3" x14ac:dyDescent="0.2">
      <c r="A694" s="154"/>
      <c r="B694" s="155"/>
      <c r="C694" s="181" t="s">
        <v>795</v>
      </c>
      <c r="D694" s="179"/>
      <c r="E694" s="180">
        <v>47.42</v>
      </c>
      <c r="F694" s="157"/>
      <c r="G694" s="157"/>
      <c r="H694" s="157"/>
      <c r="I694" s="157"/>
      <c r="J694" s="157"/>
      <c r="K694" s="157"/>
      <c r="L694" s="157"/>
      <c r="M694" s="157"/>
      <c r="N694" s="156"/>
      <c r="O694" s="156"/>
      <c r="P694" s="156"/>
      <c r="Q694" s="156"/>
      <c r="R694" s="157"/>
      <c r="S694" s="157"/>
      <c r="T694" s="157"/>
      <c r="U694" s="157"/>
      <c r="V694" s="157"/>
      <c r="W694" s="157"/>
      <c r="X694" s="157"/>
      <c r="Y694" s="157"/>
      <c r="Z694" s="147"/>
      <c r="AA694" s="147"/>
      <c r="AB694" s="147"/>
      <c r="AC694" s="147"/>
      <c r="AD694" s="147"/>
      <c r="AE694" s="147"/>
      <c r="AF694" s="147"/>
      <c r="AG694" s="147" t="s">
        <v>213</v>
      </c>
      <c r="AH694" s="147">
        <v>0</v>
      </c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</row>
    <row r="695" spans="1:60" outlineLevel="2" x14ac:dyDescent="0.2">
      <c r="A695" s="154"/>
      <c r="B695" s="155"/>
      <c r="C695" s="246"/>
      <c r="D695" s="247"/>
      <c r="E695" s="247"/>
      <c r="F695" s="247"/>
      <c r="G695" s="247"/>
      <c r="H695" s="157"/>
      <c r="I695" s="157"/>
      <c r="J695" s="157"/>
      <c r="K695" s="157"/>
      <c r="L695" s="157"/>
      <c r="M695" s="157"/>
      <c r="N695" s="156"/>
      <c r="O695" s="156"/>
      <c r="P695" s="156"/>
      <c r="Q695" s="156"/>
      <c r="R695" s="157"/>
      <c r="S695" s="157"/>
      <c r="T695" s="157"/>
      <c r="U695" s="157"/>
      <c r="V695" s="157"/>
      <c r="W695" s="157"/>
      <c r="X695" s="157"/>
      <c r="Y695" s="157"/>
      <c r="Z695" s="147"/>
      <c r="AA695" s="147"/>
      <c r="AB695" s="147"/>
      <c r="AC695" s="147"/>
      <c r="AD695" s="147"/>
      <c r="AE695" s="147"/>
      <c r="AF695" s="147"/>
      <c r="AG695" s="147" t="s">
        <v>129</v>
      </c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</row>
    <row r="696" spans="1:60" outlineLevel="1" x14ac:dyDescent="0.2">
      <c r="A696" s="166">
        <v>168</v>
      </c>
      <c r="B696" s="167" t="s">
        <v>441</v>
      </c>
      <c r="C696" s="175" t="s">
        <v>442</v>
      </c>
      <c r="D696" s="168" t="s">
        <v>371</v>
      </c>
      <c r="E696" s="169">
        <v>47.42</v>
      </c>
      <c r="F696" s="170"/>
      <c r="G696" s="171">
        <f>ROUND(E696*F696,2)</f>
        <v>0</v>
      </c>
      <c r="H696" s="170"/>
      <c r="I696" s="171">
        <f>ROUND(E696*H696,2)</f>
        <v>0</v>
      </c>
      <c r="J696" s="170"/>
      <c r="K696" s="171">
        <f>ROUND(E696*J696,2)</f>
        <v>0</v>
      </c>
      <c r="L696" s="171">
        <v>21</v>
      </c>
      <c r="M696" s="171">
        <f>G696*(1+L696/100)</f>
        <v>0</v>
      </c>
      <c r="N696" s="169">
        <v>0</v>
      </c>
      <c r="O696" s="169">
        <f>ROUND(E696*N696,2)</f>
        <v>0</v>
      </c>
      <c r="P696" s="169">
        <v>0</v>
      </c>
      <c r="Q696" s="169">
        <f>ROUND(E696*P696,2)</f>
        <v>0</v>
      </c>
      <c r="R696" s="171"/>
      <c r="S696" s="171" t="s">
        <v>169</v>
      </c>
      <c r="T696" s="172" t="s">
        <v>123</v>
      </c>
      <c r="U696" s="157">
        <v>0</v>
      </c>
      <c r="V696" s="157">
        <f>ROUND(E696*U696,2)</f>
        <v>0</v>
      </c>
      <c r="W696" s="157"/>
      <c r="X696" s="157" t="s">
        <v>460</v>
      </c>
      <c r="Y696" s="157" t="s">
        <v>125</v>
      </c>
      <c r="Z696" s="147"/>
      <c r="AA696" s="147"/>
      <c r="AB696" s="147"/>
      <c r="AC696" s="147"/>
      <c r="AD696" s="147"/>
      <c r="AE696" s="147"/>
      <c r="AF696" s="147"/>
      <c r="AG696" s="147" t="s">
        <v>461</v>
      </c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</row>
    <row r="697" spans="1:60" outlineLevel="2" x14ac:dyDescent="0.2">
      <c r="A697" s="154"/>
      <c r="B697" s="155"/>
      <c r="C697" s="244" t="s">
        <v>443</v>
      </c>
      <c r="D697" s="245"/>
      <c r="E697" s="245"/>
      <c r="F697" s="245"/>
      <c r="G697" s="245"/>
      <c r="H697" s="157"/>
      <c r="I697" s="157"/>
      <c r="J697" s="157"/>
      <c r="K697" s="157"/>
      <c r="L697" s="157"/>
      <c r="M697" s="157"/>
      <c r="N697" s="156"/>
      <c r="O697" s="156"/>
      <c r="P697" s="156"/>
      <c r="Q697" s="156"/>
      <c r="R697" s="157"/>
      <c r="S697" s="157"/>
      <c r="T697" s="157"/>
      <c r="U697" s="157"/>
      <c r="V697" s="157"/>
      <c r="W697" s="157"/>
      <c r="X697" s="157"/>
      <c r="Y697" s="157"/>
      <c r="Z697" s="147"/>
      <c r="AA697" s="147"/>
      <c r="AB697" s="147"/>
      <c r="AC697" s="147"/>
      <c r="AD697" s="147"/>
      <c r="AE697" s="147"/>
      <c r="AF697" s="147"/>
      <c r="AG697" s="147" t="s">
        <v>127</v>
      </c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</row>
    <row r="698" spans="1:60" outlineLevel="2" x14ac:dyDescent="0.2">
      <c r="A698" s="154"/>
      <c r="B698" s="155"/>
      <c r="C698" s="181" t="s">
        <v>462</v>
      </c>
      <c r="D698" s="179"/>
      <c r="E698" s="180"/>
      <c r="F698" s="157"/>
      <c r="G698" s="157"/>
      <c r="H698" s="157"/>
      <c r="I698" s="157"/>
      <c r="J698" s="157"/>
      <c r="K698" s="157"/>
      <c r="L698" s="157"/>
      <c r="M698" s="157"/>
      <c r="N698" s="156"/>
      <c r="O698" s="156"/>
      <c r="P698" s="156"/>
      <c r="Q698" s="156"/>
      <c r="R698" s="157"/>
      <c r="S698" s="157"/>
      <c r="T698" s="157"/>
      <c r="U698" s="157"/>
      <c r="V698" s="157"/>
      <c r="W698" s="157"/>
      <c r="X698" s="157"/>
      <c r="Y698" s="157"/>
      <c r="Z698" s="147"/>
      <c r="AA698" s="147"/>
      <c r="AB698" s="147"/>
      <c r="AC698" s="147"/>
      <c r="AD698" s="147"/>
      <c r="AE698" s="147"/>
      <c r="AF698" s="147"/>
      <c r="AG698" s="147" t="s">
        <v>213</v>
      </c>
      <c r="AH698" s="147">
        <v>0</v>
      </c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</row>
    <row r="699" spans="1:60" outlineLevel="3" x14ac:dyDescent="0.2">
      <c r="A699" s="154"/>
      <c r="B699" s="155"/>
      <c r="C699" s="181" t="s">
        <v>794</v>
      </c>
      <c r="D699" s="179"/>
      <c r="E699" s="180"/>
      <c r="F699" s="157"/>
      <c r="G699" s="157"/>
      <c r="H699" s="157"/>
      <c r="I699" s="157"/>
      <c r="J699" s="157"/>
      <c r="K699" s="157"/>
      <c r="L699" s="157"/>
      <c r="M699" s="157"/>
      <c r="N699" s="156"/>
      <c r="O699" s="156"/>
      <c r="P699" s="156"/>
      <c r="Q699" s="156"/>
      <c r="R699" s="157"/>
      <c r="S699" s="157"/>
      <c r="T699" s="157"/>
      <c r="U699" s="157"/>
      <c r="V699" s="157"/>
      <c r="W699" s="157"/>
      <c r="X699" s="157"/>
      <c r="Y699" s="157"/>
      <c r="Z699" s="147"/>
      <c r="AA699" s="147"/>
      <c r="AB699" s="147"/>
      <c r="AC699" s="147"/>
      <c r="AD699" s="147"/>
      <c r="AE699" s="147"/>
      <c r="AF699" s="147"/>
      <c r="AG699" s="147" t="s">
        <v>213</v>
      </c>
      <c r="AH699" s="147">
        <v>0</v>
      </c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</row>
    <row r="700" spans="1:60" outlineLevel="3" x14ac:dyDescent="0.2">
      <c r="A700" s="154"/>
      <c r="B700" s="155"/>
      <c r="C700" s="181" t="s">
        <v>795</v>
      </c>
      <c r="D700" s="179"/>
      <c r="E700" s="180">
        <v>47.42</v>
      </c>
      <c r="F700" s="157"/>
      <c r="G700" s="157"/>
      <c r="H700" s="157"/>
      <c r="I700" s="157"/>
      <c r="J700" s="157"/>
      <c r="K700" s="157"/>
      <c r="L700" s="157"/>
      <c r="M700" s="157"/>
      <c r="N700" s="156"/>
      <c r="O700" s="156"/>
      <c r="P700" s="156"/>
      <c r="Q700" s="156"/>
      <c r="R700" s="157"/>
      <c r="S700" s="157"/>
      <c r="T700" s="157"/>
      <c r="U700" s="157"/>
      <c r="V700" s="157"/>
      <c r="W700" s="157"/>
      <c r="X700" s="157"/>
      <c r="Y700" s="157"/>
      <c r="Z700" s="147"/>
      <c r="AA700" s="147"/>
      <c r="AB700" s="147"/>
      <c r="AC700" s="147"/>
      <c r="AD700" s="147"/>
      <c r="AE700" s="147"/>
      <c r="AF700" s="147"/>
      <c r="AG700" s="147" t="s">
        <v>213</v>
      </c>
      <c r="AH700" s="147">
        <v>0</v>
      </c>
      <c r="AI700" s="147"/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147"/>
      <c r="BC700" s="147"/>
      <c r="BD700" s="147"/>
      <c r="BE700" s="147"/>
      <c r="BF700" s="147"/>
      <c r="BG700" s="147"/>
      <c r="BH700" s="147"/>
    </row>
    <row r="701" spans="1:60" outlineLevel="2" x14ac:dyDescent="0.2">
      <c r="A701" s="154"/>
      <c r="B701" s="155"/>
      <c r="C701" s="246"/>
      <c r="D701" s="247"/>
      <c r="E701" s="247"/>
      <c r="F701" s="247"/>
      <c r="G701" s="247"/>
      <c r="H701" s="157"/>
      <c r="I701" s="157"/>
      <c r="J701" s="157"/>
      <c r="K701" s="157"/>
      <c r="L701" s="157"/>
      <c r="M701" s="157"/>
      <c r="N701" s="156"/>
      <c r="O701" s="156"/>
      <c r="P701" s="156"/>
      <c r="Q701" s="156"/>
      <c r="R701" s="157"/>
      <c r="S701" s="157"/>
      <c r="T701" s="157"/>
      <c r="U701" s="157"/>
      <c r="V701" s="157"/>
      <c r="W701" s="157"/>
      <c r="X701" s="157"/>
      <c r="Y701" s="157"/>
      <c r="Z701" s="147"/>
      <c r="AA701" s="147"/>
      <c r="AB701" s="147"/>
      <c r="AC701" s="147"/>
      <c r="AD701" s="147"/>
      <c r="AE701" s="147"/>
      <c r="AF701" s="147"/>
      <c r="AG701" s="147" t="s">
        <v>129</v>
      </c>
      <c r="AH701" s="147"/>
      <c r="AI701" s="147"/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147"/>
      <c r="BC701" s="147"/>
      <c r="BD701" s="147"/>
      <c r="BE701" s="147"/>
      <c r="BF701" s="147"/>
      <c r="BG701" s="147"/>
      <c r="BH701" s="147"/>
    </row>
    <row r="702" spans="1:60" x14ac:dyDescent="0.2">
      <c r="A702" s="3"/>
      <c r="B702" s="4"/>
      <c r="C702" s="176"/>
      <c r="D702" s="6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AE702">
        <v>12</v>
      </c>
      <c r="AF702">
        <v>21</v>
      </c>
      <c r="AG702" t="s">
        <v>103</v>
      </c>
    </row>
    <row r="703" spans="1:60" x14ac:dyDescent="0.2">
      <c r="A703" s="150"/>
      <c r="B703" s="151" t="s">
        <v>29</v>
      </c>
      <c r="C703" s="177"/>
      <c r="D703" s="152"/>
      <c r="E703" s="153"/>
      <c r="F703" s="153"/>
      <c r="G703" s="165">
        <f>G8+G203+G301+G305+G332+G403+G627+G661+G668+G679</f>
        <v>0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AE703">
        <f>SUMIF(L7:L701,AE702,G7:G701)</f>
        <v>0</v>
      </c>
      <c r="AF703">
        <f>SUMIF(L7:L701,AF702,G7:G701)</f>
        <v>0</v>
      </c>
      <c r="AG703" t="s">
        <v>185</v>
      </c>
    </row>
    <row r="704" spans="1:60" x14ac:dyDescent="0.2">
      <c r="A704" s="261" t="s">
        <v>799</v>
      </c>
      <c r="B704" s="261"/>
      <c r="C704" s="176"/>
      <c r="D704" s="6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33" x14ac:dyDescent="0.2">
      <c r="A705" s="3"/>
      <c r="B705" s="4" t="s">
        <v>800</v>
      </c>
      <c r="C705" s="176" t="s">
        <v>801</v>
      </c>
      <c r="D705" s="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AG705" t="s">
        <v>802</v>
      </c>
    </row>
    <row r="706" spans="1:33" x14ac:dyDescent="0.2">
      <c r="A706" s="3"/>
      <c r="B706" s="4" t="s">
        <v>803</v>
      </c>
      <c r="C706" s="176" t="s">
        <v>804</v>
      </c>
      <c r="D706" s="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AG706" t="s">
        <v>805</v>
      </c>
    </row>
    <row r="707" spans="1:33" x14ac:dyDescent="0.2">
      <c r="A707" s="3"/>
      <c r="B707" s="4"/>
      <c r="C707" s="176" t="s">
        <v>806</v>
      </c>
      <c r="D707" s="6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AG707" t="s">
        <v>807</v>
      </c>
    </row>
    <row r="708" spans="1:33" x14ac:dyDescent="0.2">
      <c r="A708" s="3"/>
      <c r="B708" s="4"/>
      <c r="C708" s="176"/>
      <c r="D708" s="6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33" x14ac:dyDescent="0.2">
      <c r="C709" s="178"/>
      <c r="D709" s="10"/>
      <c r="AG709" t="s">
        <v>190</v>
      </c>
    </row>
    <row r="710" spans="1:33" x14ac:dyDescent="0.2">
      <c r="D710" s="10"/>
    </row>
    <row r="711" spans="1:33" x14ac:dyDescent="0.2">
      <c r="D711" s="10"/>
    </row>
    <row r="712" spans="1:33" x14ac:dyDescent="0.2">
      <c r="D712" s="10"/>
    </row>
    <row r="713" spans="1:33" x14ac:dyDescent="0.2">
      <c r="D713" s="10"/>
    </row>
    <row r="714" spans="1:33" x14ac:dyDescent="0.2">
      <c r="D714" s="10"/>
    </row>
    <row r="715" spans="1:33" x14ac:dyDescent="0.2">
      <c r="D715" s="10"/>
    </row>
    <row r="716" spans="1:33" x14ac:dyDescent="0.2">
      <c r="D716" s="10"/>
    </row>
    <row r="717" spans="1:33" x14ac:dyDescent="0.2">
      <c r="D717" s="10"/>
    </row>
    <row r="718" spans="1:33" x14ac:dyDescent="0.2">
      <c r="D718" s="10"/>
    </row>
    <row r="719" spans="1:33" x14ac:dyDescent="0.2">
      <c r="D719" s="10"/>
    </row>
    <row r="720" spans="1:33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C8B" sheet="1" objects="1" scenarios="1" formatRows="0"/>
  <mergeCells count="273">
    <mergeCell ref="A1:G1"/>
    <mergeCell ref="C2:G2"/>
    <mergeCell ref="C3:G3"/>
    <mergeCell ref="C4:G4"/>
    <mergeCell ref="A704:B704"/>
    <mergeCell ref="C10:G10"/>
    <mergeCell ref="C11:G11"/>
    <mergeCell ref="C13:G13"/>
    <mergeCell ref="C14:G14"/>
    <mergeCell ref="C16:G16"/>
    <mergeCell ref="C36:G36"/>
    <mergeCell ref="C38:G38"/>
    <mergeCell ref="C45:G45"/>
    <mergeCell ref="C47:G47"/>
    <mergeCell ref="C65:G65"/>
    <mergeCell ref="C67:G67"/>
    <mergeCell ref="C17:G17"/>
    <mergeCell ref="C19:G19"/>
    <mergeCell ref="C22:G22"/>
    <mergeCell ref="C24:G24"/>
    <mergeCell ref="C28:G28"/>
    <mergeCell ref="C30:G30"/>
    <mergeCell ref="C98:G98"/>
    <mergeCell ref="C100:G100"/>
    <mergeCell ref="C102:G102"/>
    <mergeCell ref="C104:G104"/>
    <mergeCell ref="C105:G105"/>
    <mergeCell ref="C107:G107"/>
    <mergeCell ref="C69:G69"/>
    <mergeCell ref="C71:G71"/>
    <mergeCell ref="C89:G89"/>
    <mergeCell ref="C91:G91"/>
    <mergeCell ref="C93:G93"/>
    <mergeCell ref="C95:G95"/>
    <mergeCell ref="C118:G118"/>
    <mergeCell ref="C120:G120"/>
    <mergeCell ref="C121:G121"/>
    <mergeCell ref="C124:G124"/>
    <mergeCell ref="C126:G126"/>
    <mergeCell ref="C127:G127"/>
    <mergeCell ref="C108:G108"/>
    <mergeCell ref="C110:G110"/>
    <mergeCell ref="C111:G111"/>
    <mergeCell ref="C113:G113"/>
    <mergeCell ref="C114:G114"/>
    <mergeCell ref="C116:G116"/>
    <mergeCell ref="C144:G144"/>
    <mergeCell ref="C145:G145"/>
    <mergeCell ref="C151:G151"/>
    <mergeCell ref="C153:G153"/>
    <mergeCell ref="C162:G162"/>
    <mergeCell ref="C164:G164"/>
    <mergeCell ref="C129:G129"/>
    <mergeCell ref="C131:G131"/>
    <mergeCell ref="C133:G133"/>
    <mergeCell ref="C137:G137"/>
    <mergeCell ref="C141:G141"/>
    <mergeCell ref="C143:G143"/>
    <mergeCell ref="C187:G187"/>
    <mergeCell ref="C191:G191"/>
    <mergeCell ref="C194:G194"/>
    <mergeCell ref="C196:G196"/>
    <mergeCell ref="C198:G198"/>
    <mergeCell ref="C200:G200"/>
    <mergeCell ref="C166:G166"/>
    <mergeCell ref="C168:G168"/>
    <mergeCell ref="C169:G169"/>
    <mergeCell ref="C171:G171"/>
    <mergeCell ref="C172:G172"/>
    <mergeCell ref="C185:G185"/>
    <mergeCell ref="C235:G235"/>
    <mergeCell ref="C237:G237"/>
    <mergeCell ref="C239:G239"/>
    <mergeCell ref="C240:G240"/>
    <mergeCell ref="C242:G242"/>
    <mergeCell ref="C244:G244"/>
    <mergeCell ref="C202:G202"/>
    <mergeCell ref="C205:G205"/>
    <mergeCell ref="C212:G212"/>
    <mergeCell ref="C214:G214"/>
    <mergeCell ref="C222:G222"/>
    <mergeCell ref="C233:G233"/>
    <mergeCell ref="C262:G262"/>
    <mergeCell ref="C264:G264"/>
    <mergeCell ref="C265:G265"/>
    <mergeCell ref="C267:G267"/>
    <mergeCell ref="C269:G269"/>
    <mergeCell ref="C271:G271"/>
    <mergeCell ref="C246:G246"/>
    <mergeCell ref="C248:G248"/>
    <mergeCell ref="C250:G250"/>
    <mergeCell ref="C251:G251"/>
    <mergeCell ref="C252:G252"/>
    <mergeCell ref="C254:G254"/>
    <mergeCell ref="C300:G300"/>
    <mergeCell ref="C304:G304"/>
    <mergeCell ref="C307:G307"/>
    <mergeCell ref="C312:G312"/>
    <mergeCell ref="C314:G314"/>
    <mergeCell ref="C316:G316"/>
    <mergeCell ref="C278:G278"/>
    <mergeCell ref="C280:G280"/>
    <mergeCell ref="C284:G284"/>
    <mergeCell ref="C286:G286"/>
    <mergeCell ref="C291:G291"/>
    <mergeCell ref="C295:G295"/>
    <mergeCell ref="C329:G329"/>
    <mergeCell ref="C331:G331"/>
    <mergeCell ref="C334:G334"/>
    <mergeCell ref="C335:G335"/>
    <mergeCell ref="C342:G342"/>
    <mergeCell ref="C350:G350"/>
    <mergeCell ref="C318:G318"/>
    <mergeCell ref="C319:G319"/>
    <mergeCell ref="C321:G321"/>
    <mergeCell ref="C323:G323"/>
    <mergeCell ref="C325:G325"/>
    <mergeCell ref="C327:G327"/>
    <mergeCell ref="C384:G384"/>
    <mergeCell ref="C387:G387"/>
    <mergeCell ref="C389:G389"/>
    <mergeCell ref="C391:G391"/>
    <mergeCell ref="C398:G398"/>
    <mergeCell ref="C400:G400"/>
    <mergeCell ref="C358:G358"/>
    <mergeCell ref="C366:G366"/>
    <mergeCell ref="C368:G368"/>
    <mergeCell ref="C378:G378"/>
    <mergeCell ref="C380:G380"/>
    <mergeCell ref="C382:G382"/>
    <mergeCell ref="C413:G413"/>
    <mergeCell ref="C414:G414"/>
    <mergeCell ref="C416:G416"/>
    <mergeCell ref="C419:G419"/>
    <mergeCell ref="C421:G421"/>
    <mergeCell ref="C422:G422"/>
    <mergeCell ref="C402:G402"/>
    <mergeCell ref="C405:G405"/>
    <mergeCell ref="C406:G406"/>
    <mergeCell ref="C408:G408"/>
    <mergeCell ref="C409:G409"/>
    <mergeCell ref="C411:G411"/>
    <mergeCell ref="C438:G438"/>
    <mergeCell ref="C439:G439"/>
    <mergeCell ref="C441:G441"/>
    <mergeCell ref="C443:G443"/>
    <mergeCell ref="C445:G445"/>
    <mergeCell ref="C448:G448"/>
    <mergeCell ref="C424:G424"/>
    <mergeCell ref="C427:G427"/>
    <mergeCell ref="C429:G429"/>
    <mergeCell ref="C432:G432"/>
    <mergeCell ref="C434:G434"/>
    <mergeCell ref="C436:G436"/>
    <mergeCell ref="C460:G460"/>
    <mergeCell ref="C461:G461"/>
    <mergeCell ref="C463:G463"/>
    <mergeCell ref="C464:G464"/>
    <mergeCell ref="C466:G466"/>
    <mergeCell ref="C471:G471"/>
    <mergeCell ref="C450:G450"/>
    <mergeCell ref="C451:G451"/>
    <mergeCell ref="C453:G453"/>
    <mergeCell ref="C455:G455"/>
    <mergeCell ref="C457:G457"/>
    <mergeCell ref="C458:G458"/>
    <mergeCell ref="C483:G483"/>
    <mergeCell ref="C485:G485"/>
    <mergeCell ref="C487:G487"/>
    <mergeCell ref="C488:G488"/>
    <mergeCell ref="C490:G490"/>
    <mergeCell ref="C492:G492"/>
    <mergeCell ref="C473:G473"/>
    <mergeCell ref="C474:G474"/>
    <mergeCell ref="C476:G476"/>
    <mergeCell ref="C477:G477"/>
    <mergeCell ref="C479:G479"/>
    <mergeCell ref="C481:G481"/>
    <mergeCell ref="C503:G503"/>
    <mergeCell ref="C505:G505"/>
    <mergeCell ref="C507:G507"/>
    <mergeCell ref="C509:G509"/>
    <mergeCell ref="C510:G510"/>
    <mergeCell ref="C512:G512"/>
    <mergeCell ref="C494:G494"/>
    <mergeCell ref="C495:G495"/>
    <mergeCell ref="C497:G497"/>
    <mergeCell ref="C498:G498"/>
    <mergeCell ref="C500:G500"/>
    <mergeCell ref="C502:G502"/>
    <mergeCell ref="C525:G525"/>
    <mergeCell ref="C529:G529"/>
    <mergeCell ref="C531:G531"/>
    <mergeCell ref="C533:G533"/>
    <mergeCell ref="C536:G536"/>
    <mergeCell ref="C538:G538"/>
    <mergeCell ref="C513:G513"/>
    <mergeCell ref="C515:G515"/>
    <mergeCell ref="C517:G517"/>
    <mergeCell ref="C519:G519"/>
    <mergeCell ref="C520:G520"/>
    <mergeCell ref="C521:G521"/>
    <mergeCell ref="C554:G554"/>
    <mergeCell ref="C556:G556"/>
    <mergeCell ref="C557:G557"/>
    <mergeCell ref="C559:G559"/>
    <mergeCell ref="C563:G563"/>
    <mergeCell ref="C565:G565"/>
    <mergeCell ref="C540:G540"/>
    <mergeCell ref="C542:G542"/>
    <mergeCell ref="C544:G544"/>
    <mergeCell ref="C546:G546"/>
    <mergeCell ref="C550:G550"/>
    <mergeCell ref="C552:G552"/>
    <mergeCell ref="C579:G579"/>
    <mergeCell ref="C582:G582"/>
    <mergeCell ref="C584:G584"/>
    <mergeCell ref="C586:G586"/>
    <mergeCell ref="C588:G588"/>
    <mergeCell ref="C590:G590"/>
    <mergeCell ref="C567:G567"/>
    <mergeCell ref="C569:G569"/>
    <mergeCell ref="C571:G571"/>
    <mergeCell ref="C573:G573"/>
    <mergeCell ref="C575:G575"/>
    <mergeCell ref="C577:G577"/>
    <mergeCell ref="C604:G604"/>
    <mergeCell ref="C606:G606"/>
    <mergeCell ref="C608:G608"/>
    <mergeCell ref="C609:G609"/>
    <mergeCell ref="C610:G610"/>
    <mergeCell ref="C612:G612"/>
    <mergeCell ref="C592:G592"/>
    <mergeCell ref="C594:G594"/>
    <mergeCell ref="C596:G596"/>
    <mergeCell ref="C598:G598"/>
    <mergeCell ref="C600:G600"/>
    <mergeCell ref="C602:G602"/>
    <mergeCell ref="C631:G631"/>
    <mergeCell ref="C633:G633"/>
    <mergeCell ref="C635:G635"/>
    <mergeCell ref="C637:G637"/>
    <mergeCell ref="C640:G640"/>
    <mergeCell ref="C642:G642"/>
    <mergeCell ref="C616:G616"/>
    <mergeCell ref="C618:G618"/>
    <mergeCell ref="C620:G620"/>
    <mergeCell ref="C622:G622"/>
    <mergeCell ref="C626:G626"/>
    <mergeCell ref="C629:G629"/>
    <mergeCell ref="C656:G656"/>
    <mergeCell ref="C658:G658"/>
    <mergeCell ref="C660:G660"/>
    <mergeCell ref="C663:G663"/>
    <mergeCell ref="C665:G665"/>
    <mergeCell ref="C667:G667"/>
    <mergeCell ref="C643:G643"/>
    <mergeCell ref="C645:G645"/>
    <mergeCell ref="C646:G646"/>
    <mergeCell ref="C648:G648"/>
    <mergeCell ref="C650:G650"/>
    <mergeCell ref="C653:G653"/>
    <mergeCell ref="C689:G689"/>
    <mergeCell ref="C691:G691"/>
    <mergeCell ref="C695:G695"/>
    <mergeCell ref="C697:G697"/>
    <mergeCell ref="C701:G701"/>
    <mergeCell ref="C670:G670"/>
    <mergeCell ref="C671:G671"/>
    <mergeCell ref="C678:G678"/>
    <mergeCell ref="C681:G681"/>
    <mergeCell ref="C683:G683"/>
    <mergeCell ref="C685:G68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Jana Bezděková</cp:lastModifiedBy>
  <cp:lastPrinted>2019-03-19T12:27:02Z</cp:lastPrinted>
  <dcterms:created xsi:type="dcterms:W3CDTF">2009-04-08T07:15:50Z</dcterms:created>
  <dcterms:modified xsi:type="dcterms:W3CDTF">2025-05-26T09:57:07Z</dcterms:modified>
</cp:coreProperties>
</file>