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unosociety67.sharepoint.com/Sdilene dokumenty/VEŘEJNÉ ZAKÁZKY/Dětské skupiny/Braňany/podruhé/zadávací řízení/dotazy k ZD a její změny/1/"/>
    </mc:Choice>
  </mc:AlternateContent>
  <xr:revisionPtr revIDLastSave="10" documentId="11_CC30B78687F40EFA46D75C668D914DE6642DA6FD" xr6:coauthVersionLast="47" xr6:coauthVersionMax="47" xr10:uidLastSave="{79085700-6969-415C-8171-F347ED24067C}"/>
  <bookViews>
    <workbookView xWindow="-108" yWindow="-108" windowWidth="23256" windowHeight="12456" xr2:uid="{00000000-000D-0000-FFFF-FFFF00000000}"/>
  </bookViews>
  <sheets>
    <sheet name="Rekapitulace stavby" sheetId="1" r:id="rId1"/>
    <sheet name="01 - Architektonicko-stav..." sheetId="2" r:id="rId2"/>
    <sheet name="02 - Demolice č.p. 66, Br..." sheetId="3" r:id="rId3"/>
    <sheet name="03 - ZTI" sheetId="4" r:id="rId4"/>
    <sheet name="04 - ÚT" sheetId="5" r:id="rId5"/>
    <sheet name="05 - Elektroinstalace" sheetId="6" r:id="rId6"/>
    <sheet name="06 - VZT" sheetId="7" r:id="rId7"/>
    <sheet name="07 - Chlazení" sheetId="8" r:id="rId8"/>
    <sheet name="08 - Elektroinstalace FVE" sheetId="9" r:id="rId9"/>
    <sheet name="09 - FVE" sheetId="10" r:id="rId10"/>
    <sheet name="VON - VRN+ON" sheetId="11" r:id="rId11"/>
    <sheet name="Seznam figur" sheetId="12" r:id="rId12"/>
  </sheets>
  <definedNames>
    <definedName name="_xlnm._FilterDatabase" localSheetId="1" hidden="1">'01 - Architektonicko-stav...'!$C$141:$K$1374</definedName>
    <definedName name="_xlnm._FilterDatabase" localSheetId="2" hidden="1">'02 - Demolice č.p. 66, Br...'!$C$120:$K$203</definedName>
    <definedName name="_xlnm._FilterDatabase" localSheetId="3" hidden="1">'03 - ZTI'!$C$119:$K$166</definedName>
    <definedName name="_xlnm._FilterDatabase" localSheetId="4" hidden="1">'04 - ÚT'!$C$119:$K$163</definedName>
    <definedName name="_xlnm._FilterDatabase" localSheetId="5" hidden="1">'05 - Elektroinstalace'!$C$122:$K$209</definedName>
    <definedName name="_xlnm._FilterDatabase" localSheetId="6" hidden="1">'06 - VZT'!$C$119:$K$162</definedName>
    <definedName name="_xlnm._FilterDatabase" localSheetId="7" hidden="1">'07 - Chlazení'!$C$119:$K$143</definedName>
    <definedName name="_xlnm._FilterDatabase" localSheetId="8" hidden="1">'08 - Elektroinstalace FVE'!$C$116:$K$126</definedName>
    <definedName name="_xlnm._FilterDatabase" localSheetId="9" hidden="1">'09 - FVE'!$C$116:$K$145</definedName>
    <definedName name="_xlnm._FilterDatabase" localSheetId="10" hidden="1">'VON - VRN+ON'!$C$122:$K$159</definedName>
    <definedName name="_xlnm.Print_Titles" localSheetId="1">'01 - Architektonicko-stav...'!$141:$141</definedName>
    <definedName name="_xlnm.Print_Titles" localSheetId="2">'02 - Demolice č.p. 66, Br...'!$120:$120</definedName>
    <definedName name="_xlnm.Print_Titles" localSheetId="3">'03 - ZTI'!$119:$119</definedName>
    <definedName name="_xlnm.Print_Titles" localSheetId="4">'04 - ÚT'!$119:$119</definedName>
    <definedName name="_xlnm.Print_Titles" localSheetId="5">'05 - Elektroinstalace'!$122:$122</definedName>
    <definedName name="_xlnm.Print_Titles" localSheetId="6">'06 - VZT'!$119:$119</definedName>
    <definedName name="_xlnm.Print_Titles" localSheetId="7">'07 - Chlazení'!$119:$119</definedName>
    <definedName name="_xlnm.Print_Titles" localSheetId="8">'08 - Elektroinstalace FVE'!$116:$116</definedName>
    <definedName name="_xlnm.Print_Titles" localSheetId="9">'09 - FVE'!$116:$116</definedName>
    <definedName name="_xlnm.Print_Titles" localSheetId="0">'Rekapitulace stavby'!$92:$92</definedName>
    <definedName name="_xlnm.Print_Titles" localSheetId="11">'Seznam figur'!$9:$9</definedName>
    <definedName name="_xlnm.Print_Titles" localSheetId="10">'VON - VRN+ON'!$122:$122</definedName>
    <definedName name="_xlnm.Print_Area" localSheetId="1">'01 - Architektonicko-stav...'!$C$4:$J$76,'01 - Architektonicko-stav...'!$C$82:$J$123,'01 - Architektonicko-stav...'!$C$129:$J$1374</definedName>
    <definedName name="_xlnm.Print_Area" localSheetId="2">'02 - Demolice č.p. 66, Br...'!$C$4:$J$76,'02 - Demolice č.p. 66, Br...'!$C$82:$J$102,'02 - Demolice č.p. 66, Br...'!$C$108:$J$203</definedName>
    <definedName name="_xlnm.Print_Area" localSheetId="3">'03 - ZTI'!$C$4:$J$76,'03 - ZTI'!$C$82:$J$101,'03 - ZTI'!$C$107:$J$166</definedName>
    <definedName name="_xlnm.Print_Area" localSheetId="4">'04 - ÚT'!$C$4:$J$76,'04 - ÚT'!$C$82:$J$101,'04 - ÚT'!$C$107:$J$163</definedName>
    <definedName name="_xlnm.Print_Area" localSheetId="5">'05 - Elektroinstalace'!$C$4:$J$76,'05 - Elektroinstalace'!$C$82:$J$104,'05 - Elektroinstalace'!$C$110:$J$209</definedName>
    <definedName name="_xlnm.Print_Area" localSheetId="6">'06 - VZT'!$C$4:$J$76,'06 - VZT'!$C$82:$J$101,'06 - VZT'!$C$107:$J$162</definedName>
    <definedName name="_xlnm.Print_Area" localSheetId="7">'07 - Chlazení'!$C$4:$J$76,'07 - Chlazení'!$C$82:$J$101,'07 - Chlazení'!$C$107:$J$143</definedName>
    <definedName name="_xlnm.Print_Area" localSheetId="8">'08 - Elektroinstalace FVE'!$C$4:$J$76,'08 - Elektroinstalace FVE'!$C$82:$J$98,'08 - Elektroinstalace FVE'!$C$104:$J$126</definedName>
    <definedName name="_xlnm.Print_Area" localSheetId="9">'09 - FVE'!$C$4:$J$76,'09 - FVE'!$C$82:$J$98,'09 - FVE'!$C$104:$J$145</definedName>
    <definedName name="_xlnm.Print_Area" localSheetId="0">'Rekapitulace stavby'!$D$4:$AO$76,'Rekapitulace stavby'!$C$82:$AQ$105</definedName>
    <definedName name="_xlnm.Print_Area" localSheetId="11">'Seznam figur'!$C$4:$G$40</definedName>
    <definedName name="_xlnm.Print_Area" localSheetId="10">'VON - VRN+ON'!$C$4:$J$76,'VON - VRN+ON'!$C$82:$J$104,'VON - VRN+ON'!$C$110:$J$159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J37" i="11"/>
  <c r="J36" i="11"/>
  <c r="AY104" i="1"/>
  <c r="J35" i="11"/>
  <c r="AX104" i="1"/>
  <c r="BI159" i="11"/>
  <c r="BH159" i="11"/>
  <c r="BG159" i="11"/>
  <c r="BF159" i="11"/>
  <c r="T159" i="11"/>
  <c r="T158" i="11"/>
  <c r="R159" i="11"/>
  <c r="R158" i="11"/>
  <c r="P159" i="11"/>
  <c r="P158" i="11"/>
  <c r="BI156" i="11"/>
  <c r="BH156" i="11"/>
  <c r="BG156" i="11"/>
  <c r="BF156" i="11"/>
  <c r="T156" i="11"/>
  <c r="T155" i="11"/>
  <c r="R156" i="11"/>
  <c r="R155" i="11"/>
  <c r="P156" i="11"/>
  <c r="P155" i="11"/>
  <c r="BI153" i="11"/>
  <c r="BH153" i="11"/>
  <c r="BG153" i="11"/>
  <c r="BF153" i="11"/>
  <c r="T153" i="11"/>
  <c r="T152" i="11"/>
  <c r="R153" i="11"/>
  <c r="R152" i="11"/>
  <c r="P153" i="11"/>
  <c r="P152" i="11"/>
  <c r="BI151" i="11"/>
  <c r="BH151" i="11"/>
  <c r="BG151" i="11"/>
  <c r="BF151" i="11"/>
  <c r="T151" i="11"/>
  <c r="R151" i="11"/>
  <c r="P151" i="11"/>
  <c r="BI149" i="11"/>
  <c r="BH149" i="11"/>
  <c r="BG149" i="11"/>
  <c r="BF149" i="11"/>
  <c r="T149" i="11"/>
  <c r="R149" i="11"/>
  <c r="P149" i="11"/>
  <c r="BI147" i="11"/>
  <c r="BH147" i="11"/>
  <c r="BG147" i="11"/>
  <c r="BF147" i="11"/>
  <c r="T147" i="11"/>
  <c r="R147" i="11"/>
  <c r="P147" i="11"/>
  <c r="BI146" i="11"/>
  <c r="BH146" i="11"/>
  <c r="BG146" i="11"/>
  <c r="BF146" i="11"/>
  <c r="T146" i="11"/>
  <c r="R146" i="11"/>
  <c r="P146" i="11"/>
  <c r="BI144" i="11"/>
  <c r="BH144" i="11"/>
  <c r="BG144" i="11"/>
  <c r="BF144" i="11"/>
  <c r="T144" i="11"/>
  <c r="R144" i="11"/>
  <c r="P144" i="11"/>
  <c r="BI143" i="11"/>
  <c r="BH143" i="11"/>
  <c r="BG143" i="11"/>
  <c r="BF143" i="11"/>
  <c r="T143" i="11"/>
  <c r="R143" i="11"/>
  <c r="P143" i="11"/>
  <c r="BI140" i="11"/>
  <c r="BH140" i="11"/>
  <c r="BG140" i="11"/>
  <c r="BF140" i="11"/>
  <c r="T140" i="11"/>
  <c r="T139" i="11"/>
  <c r="R140" i="11"/>
  <c r="R139" i="11"/>
  <c r="P140" i="11"/>
  <c r="P139" i="11"/>
  <c r="BI137" i="11"/>
  <c r="BH137" i="11"/>
  <c r="BG137" i="11"/>
  <c r="BF137" i="11"/>
  <c r="T137" i="11"/>
  <c r="R137" i="11"/>
  <c r="P137" i="11"/>
  <c r="BI135" i="11"/>
  <c r="BH135" i="11"/>
  <c r="BG135" i="11"/>
  <c r="BF135" i="11"/>
  <c r="T135" i="11"/>
  <c r="R135" i="11"/>
  <c r="P135" i="11"/>
  <c r="BI133" i="11"/>
  <c r="BH133" i="11"/>
  <c r="BG133" i="11"/>
  <c r="BF133" i="11"/>
  <c r="T133" i="11"/>
  <c r="R133" i="11"/>
  <c r="P133" i="11"/>
  <c r="BI128" i="11"/>
  <c r="BH128" i="11"/>
  <c r="BG128" i="11"/>
  <c r="BF128" i="11"/>
  <c r="T128" i="11"/>
  <c r="R128" i="11"/>
  <c r="P128" i="11"/>
  <c r="BI126" i="11"/>
  <c r="BH126" i="11"/>
  <c r="BG126" i="11"/>
  <c r="BF126" i="11"/>
  <c r="T126" i="11"/>
  <c r="R126" i="11"/>
  <c r="P126" i="11"/>
  <c r="J119" i="11"/>
  <c r="F119" i="11"/>
  <c r="F117" i="11"/>
  <c r="E115" i="11"/>
  <c r="J91" i="11"/>
  <c r="F91" i="11"/>
  <c r="F89" i="11"/>
  <c r="E87" i="11"/>
  <c r="J24" i="11"/>
  <c r="E24" i="11"/>
  <c r="J120" i="11"/>
  <c r="J23" i="11"/>
  <c r="J18" i="11"/>
  <c r="E18" i="11"/>
  <c r="F120" i="11"/>
  <c r="J17" i="11"/>
  <c r="J12" i="11"/>
  <c r="J117" i="11"/>
  <c r="E7" i="11"/>
  <c r="E113" i="11"/>
  <c r="J37" i="10"/>
  <c r="J36" i="10"/>
  <c r="AY103" i="1"/>
  <c r="J35" i="10"/>
  <c r="AX103" i="1"/>
  <c r="BI145" i="10"/>
  <c r="BH145" i="10"/>
  <c r="BG145" i="10"/>
  <c r="BF145" i="10"/>
  <c r="T145" i="10"/>
  <c r="R145" i="10"/>
  <c r="P145" i="10"/>
  <c r="BI144" i="10"/>
  <c r="BH144" i="10"/>
  <c r="BG144" i="10"/>
  <c r="BF144" i="10"/>
  <c r="T144" i="10"/>
  <c r="R144" i="10"/>
  <c r="P144" i="10"/>
  <c r="BI143" i="10"/>
  <c r="BH143" i="10"/>
  <c r="BG143" i="10"/>
  <c r="BF143" i="10"/>
  <c r="T143" i="10"/>
  <c r="R143" i="10"/>
  <c r="P143" i="10"/>
  <c r="BI142" i="10"/>
  <c r="BH142" i="10"/>
  <c r="BG142" i="10"/>
  <c r="BF142" i="10"/>
  <c r="T142" i="10"/>
  <c r="R142" i="10"/>
  <c r="P142" i="10"/>
  <c r="BI141" i="10"/>
  <c r="BH141" i="10"/>
  <c r="BG141" i="10"/>
  <c r="BF141" i="10"/>
  <c r="T141" i="10"/>
  <c r="R141" i="10"/>
  <c r="P141" i="10"/>
  <c r="BI140" i="10"/>
  <c r="BH140" i="10"/>
  <c r="BG140" i="10"/>
  <c r="BF140" i="10"/>
  <c r="T140" i="10"/>
  <c r="R140" i="10"/>
  <c r="P140" i="10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BI137" i="10"/>
  <c r="BH137" i="10"/>
  <c r="BG137" i="10"/>
  <c r="BF137" i="10"/>
  <c r="T137" i="10"/>
  <c r="R137" i="10"/>
  <c r="P137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32" i="10"/>
  <c r="BH132" i="10"/>
  <c r="BG132" i="10"/>
  <c r="BF132" i="10"/>
  <c r="T132" i="10"/>
  <c r="R132" i="10"/>
  <c r="P132" i="10"/>
  <c r="BI131" i="10"/>
  <c r="BH131" i="10"/>
  <c r="BG131" i="10"/>
  <c r="BF131" i="10"/>
  <c r="T131" i="10"/>
  <c r="R131" i="10"/>
  <c r="P131" i="10"/>
  <c r="BI130" i="10"/>
  <c r="BH130" i="10"/>
  <c r="BG130" i="10"/>
  <c r="BF130" i="10"/>
  <c r="T130" i="10"/>
  <c r="R130" i="10"/>
  <c r="P130" i="10"/>
  <c r="BI129" i="10"/>
  <c r="BH129" i="10"/>
  <c r="BG129" i="10"/>
  <c r="BF129" i="10"/>
  <c r="T129" i="10"/>
  <c r="R129" i="10"/>
  <c r="P129" i="10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BI121" i="10"/>
  <c r="BH121" i="10"/>
  <c r="BG121" i="10"/>
  <c r="BF121" i="10"/>
  <c r="T121" i="10"/>
  <c r="R121" i="10"/>
  <c r="P121" i="10"/>
  <c r="BI120" i="10"/>
  <c r="BH120" i="10"/>
  <c r="BG120" i="10"/>
  <c r="BF120" i="10"/>
  <c r="T120" i="10"/>
  <c r="R120" i="10"/>
  <c r="P120" i="10"/>
  <c r="BI119" i="10"/>
  <c r="BH119" i="10"/>
  <c r="BG119" i="10"/>
  <c r="BF119" i="10"/>
  <c r="T119" i="10"/>
  <c r="R119" i="10"/>
  <c r="P119" i="10"/>
  <c r="J113" i="10"/>
  <c r="F113" i="10"/>
  <c r="F111" i="10"/>
  <c r="E109" i="10"/>
  <c r="J91" i="10"/>
  <c r="F91" i="10"/>
  <c r="F89" i="10"/>
  <c r="E87" i="10"/>
  <c r="J24" i="10"/>
  <c r="E24" i="10"/>
  <c r="J114" i="10"/>
  <c r="J23" i="10"/>
  <c r="J18" i="10"/>
  <c r="E18" i="10"/>
  <c r="F92" i="10"/>
  <c r="J17" i="10"/>
  <c r="J12" i="10"/>
  <c r="J111" i="10"/>
  <c r="E7" i="10"/>
  <c r="E85" i="10"/>
  <c r="J37" i="9"/>
  <c r="J36" i="9"/>
  <c r="AY102" i="1"/>
  <c r="J35" i="9"/>
  <c r="AX102" i="1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BI121" i="9"/>
  <c r="BH121" i="9"/>
  <c r="BG121" i="9"/>
  <c r="BF121" i="9"/>
  <c r="T121" i="9"/>
  <c r="R121" i="9"/>
  <c r="P121" i="9"/>
  <c r="BI120" i="9"/>
  <c r="BH120" i="9"/>
  <c r="BG120" i="9"/>
  <c r="BF120" i="9"/>
  <c r="T120" i="9"/>
  <c r="R120" i="9"/>
  <c r="P120" i="9"/>
  <c r="BI119" i="9"/>
  <c r="BH119" i="9"/>
  <c r="BG119" i="9"/>
  <c r="BF119" i="9"/>
  <c r="T119" i="9"/>
  <c r="R119" i="9"/>
  <c r="P119" i="9"/>
  <c r="J113" i="9"/>
  <c r="F113" i="9"/>
  <c r="F111" i="9"/>
  <c r="E109" i="9"/>
  <c r="J91" i="9"/>
  <c r="F91" i="9"/>
  <c r="F89" i="9"/>
  <c r="E87" i="9"/>
  <c r="J24" i="9"/>
  <c r="E24" i="9"/>
  <c r="J92" i="9"/>
  <c r="J23" i="9"/>
  <c r="J18" i="9"/>
  <c r="E18" i="9"/>
  <c r="F114" i="9"/>
  <c r="J17" i="9"/>
  <c r="J12" i="9"/>
  <c r="J111" i="9"/>
  <c r="E7" i="9"/>
  <c r="E85" i="9"/>
  <c r="J37" i="8"/>
  <c r="J36" i="8"/>
  <c r="AY101" i="1"/>
  <c r="J35" i="8"/>
  <c r="AX101" i="1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4" i="8"/>
  <c r="BH124" i="8"/>
  <c r="BG124" i="8"/>
  <c r="BF124" i="8"/>
  <c r="T124" i="8"/>
  <c r="R124" i="8"/>
  <c r="P124" i="8"/>
  <c r="J116" i="8"/>
  <c r="F116" i="8"/>
  <c r="F114" i="8"/>
  <c r="E112" i="8"/>
  <c r="J91" i="8"/>
  <c r="F91" i="8"/>
  <c r="F89" i="8"/>
  <c r="E87" i="8"/>
  <c r="J24" i="8"/>
  <c r="E24" i="8"/>
  <c r="J117" i="8"/>
  <c r="J23" i="8"/>
  <c r="J18" i="8"/>
  <c r="E18" i="8"/>
  <c r="F117" i="8"/>
  <c r="J17" i="8"/>
  <c r="J12" i="8"/>
  <c r="J114" i="8"/>
  <c r="E7" i="8"/>
  <c r="E110" i="8"/>
  <c r="J37" i="7"/>
  <c r="J36" i="7"/>
  <c r="AY100" i="1"/>
  <c r="J35" i="7"/>
  <c r="AX100" i="1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8" i="7"/>
  <c r="BH138" i="7"/>
  <c r="BG138" i="7"/>
  <c r="BF138" i="7"/>
  <c r="T138" i="7"/>
  <c r="R138" i="7"/>
  <c r="P138" i="7"/>
  <c r="BI137" i="7"/>
  <c r="BH137" i="7"/>
  <c r="BG137" i="7"/>
  <c r="BF137" i="7"/>
  <c r="T137" i="7"/>
  <c r="R137" i="7"/>
  <c r="P137" i="7"/>
  <c r="BI136" i="7"/>
  <c r="BH136" i="7"/>
  <c r="BG136" i="7"/>
  <c r="BF136" i="7"/>
  <c r="T136" i="7"/>
  <c r="R136" i="7"/>
  <c r="P136" i="7"/>
  <c r="BI135" i="7"/>
  <c r="BH135" i="7"/>
  <c r="BG135" i="7"/>
  <c r="BF135" i="7"/>
  <c r="T135" i="7"/>
  <c r="R135" i="7"/>
  <c r="P135" i="7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4" i="7"/>
  <c r="BH124" i="7"/>
  <c r="BG124" i="7"/>
  <c r="BF124" i="7"/>
  <c r="T124" i="7"/>
  <c r="R124" i="7"/>
  <c r="P124" i="7"/>
  <c r="J116" i="7"/>
  <c r="F116" i="7"/>
  <c r="F114" i="7"/>
  <c r="E112" i="7"/>
  <c r="J91" i="7"/>
  <c r="F91" i="7"/>
  <c r="F89" i="7"/>
  <c r="E87" i="7"/>
  <c r="J24" i="7"/>
  <c r="E24" i="7"/>
  <c r="J92" i="7"/>
  <c r="J23" i="7"/>
  <c r="J18" i="7"/>
  <c r="E18" i="7"/>
  <c r="F117" i="7"/>
  <c r="J17" i="7"/>
  <c r="J12" i="7"/>
  <c r="J114" i="7"/>
  <c r="E7" i="7"/>
  <c r="E110" i="7"/>
  <c r="J37" i="6"/>
  <c r="J36" i="6"/>
  <c r="AY99" i="1"/>
  <c r="J35" i="6"/>
  <c r="AX99" i="1"/>
  <c r="BI209" i="6"/>
  <c r="BH209" i="6"/>
  <c r="BG209" i="6"/>
  <c r="BF209" i="6"/>
  <c r="T209" i="6"/>
  <c r="R209" i="6"/>
  <c r="P209" i="6"/>
  <c r="BI208" i="6"/>
  <c r="BH208" i="6"/>
  <c r="BG208" i="6"/>
  <c r="BF208" i="6"/>
  <c r="T208" i="6"/>
  <c r="R208" i="6"/>
  <c r="P208" i="6"/>
  <c r="BI207" i="6"/>
  <c r="BH207" i="6"/>
  <c r="BG207" i="6"/>
  <c r="BF207" i="6"/>
  <c r="T207" i="6"/>
  <c r="R207" i="6"/>
  <c r="P207" i="6"/>
  <c r="BI206" i="6"/>
  <c r="BH206" i="6"/>
  <c r="BG206" i="6"/>
  <c r="BF206" i="6"/>
  <c r="T206" i="6"/>
  <c r="R206" i="6"/>
  <c r="P206" i="6"/>
  <c r="BI205" i="6"/>
  <c r="BH205" i="6"/>
  <c r="BG205" i="6"/>
  <c r="BF205" i="6"/>
  <c r="T205" i="6"/>
  <c r="R205" i="6"/>
  <c r="P205" i="6"/>
  <c r="BI204" i="6"/>
  <c r="BH204" i="6"/>
  <c r="BG204" i="6"/>
  <c r="BF204" i="6"/>
  <c r="T204" i="6"/>
  <c r="R204" i="6"/>
  <c r="P204" i="6"/>
  <c r="BI203" i="6"/>
  <c r="BH203" i="6"/>
  <c r="BG203" i="6"/>
  <c r="BF203" i="6"/>
  <c r="T203" i="6"/>
  <c r="R203" i="6"/>
  <c r="P203" i="6"/>
  <c r="BI202" i="6"/>
  <c r="BH202" i="6"/>
  <c r="BG202" i="6"/>
  <c r="BF202" i="6"/>
  <c r="T202" i="6"/>
  <c r="R202" i="6"/>
  <c r="P202" i="6"/>
  <c r="BI200" i="6"/>
  <c r="BH200" i="6"/>
  <c r="BG200" i="6"/>
  <c r="BF200" i="6"/>
  <c r="T200" i="6"/>
  <c r="R200" i="6"/>
  <c r="P200" i="6"/>
  <c r="BI199" i="6"/>
  <c r="BH199" i="6"/>
  <c r="BG199" i="6"/>
  <c r="BF199" i="6"/>
  <c r="T199" i="6"/>
  <c r="R199" i="6"/>
  <c r="P199" i="6"/>
  <c r="BI198" i="6"/>
  <c r="BH198" i="6"/>
  <c r="BG198" i="6"/>
  <c r="BF198" i="6"/>
  <c r="T198" i="6"/>
  <c r="R198" i="6"/>
  <c r="P198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5" i="6"/>
  <c r="BH195" i="6"/>
  <c r="BG195" i="6"/>
  <c r="BF195" i="6"/>
  <c r="T195" i="6"/>
  <c r="R195" i="6"/>
  <c r="P195" i="6"/>
  <c r="BI194" i="6"/>
  <c r="BH194" i="6"/>
  <c r="BG194" i="6"/>
  <c r="BF194" i="6"/>
  <c r="T194" i="6"/>
  <c r="R194" i="6"/>
  <c r="P194" i="6"/>
  <c r="BI192" i="6"/>
  <c r="BH192" i="6"/>
  <c r="BG192" i="6"/>
  <c r="BF192" i="6"/>
  <c r="T192" i="6"/>
  <c r="R192" i="6"/>
  <c r="P192" i="6"/>
  <c r="BI191" i="6"/>
  <c r="BH191" i="6"/>
  <c r="BG191" i="6"/>
  <c r="BF191" i="6"/>
  <c r="T191" i="6"/>
  <c r="R191" i="6"/>
  <c r="P191" i="6"/>
  <c r="BI190" i="6"/>
  <c r="BH190" i="6"/>
  <c r="BG190" i="6"/>
  <c r="BF190" i="6"/>
  <c r="T190" i="6"/>
  <c r="R190" i="6"/>
  <c r="P190" i="6"/>
  <c r="BI189" i="6"/>
  <c r="BH189" i="6"/>
  <c r="BG189" i="6"/>
  <c r="BF189" i="6"/>
  <c r="T189" i="6"/>
  <c r="R189" i="6"/>
  <c r="P189" i="6"/>
  <c r="BI188" i="6"/>
  <c r="BH188" i="6"/>
  <c r="BG188" i="6"/>
  <c r="BF188" i="6"/>
  <c r="T188" i="6"/>
  <c r="R188" i="6"/>
  <c r="P188" i="6"/>
  <c r="BI187" i="6"/>
  <c r="BH187" i="6"/>
  <c r="BG187" i="6"/>
  <c r="BF187" i="6"/>
  <c r="T187" i="6"/>
  <c r="R187" i="6"/>
  <c r="P187" i="6"/>
  <c r="BI186" i="6"/>
  <c r="BH186" i="6"/>
  <c r="BG186" i="6"/>
  <c r="BF186" i="6"/>
  <c r="T186" i="6"/>
  <c r="R186" i="6"/>
  <c r="P186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6" i="6"/>
  <c r="BH176" i="6"/>
  <c r="BG176" i="6"/>
  <c r="BF176" i="6"/>
  <c r="T176" i="6"/>
  <c r="R176" i="6"/>
  <c r="P176" i="6"/>
  <c r="BI175" i="6"/>
  <c r="BH175" i="6"/>
  <c r="BG175" i="6"/>
  <c r="BF175" i="6"/>
  <c r="T175" i="6"/>
  <c r="R175" i="6"/>
  <c r="P175" i="6"/>
  <c r="BI174" i="6"/>
  <c r="BH174" i="6"/>
  <c r="BG174" i="6"/>
  <c r="BF174" i="6"/>
  <c r="T174" i="6"/>
  <c r="R174" i="6"/>
  <c r="P174" i="6"/>
  <c r="BI173" i="6"/>
  <c r="BH173" i="6"/>
  <c r="BG173" i="6"/>
  <c r="BF173" i="6"/>
  <c r="T173" i="6"/>
  <c r="R173" i="6"/>
  <c r="P173" i="6"/>
  <c r="BI172" i="6"/>
  <c r="BH172" i="6"/>
  <c r="BG172" i="6"/>
  <c r="BF172" i="6"/>
  <c r="T172" i="6"/>
  <c r="R172" i="6"/>
  <c r="P172" i="6"/>
  <c r="BI171" i="6"/>
  <c r="BH171" i="6"/>
  <c r="BG171" i="6"/>
  <c r="BF171" i="6"/>
  <c r="T171" i="6"/>
  <c r="R171" i="6"/>
  <c r="P171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J119" i="6"/>
  <c r="F119" i="6"/>
  <c r="F117" i="6"/>
  <c r="E115" i="6"/>
  <c r="J91" i="6"/>
  <c r="F91" i="6"/>
  <c r="F89" i="6"/>
  <c r="E87" i="6"/>
  <c r="J24" i="6"/>
  <c r="E24" i="6"/>
  <c r="J120" i="6"/>
  <c r="J23" i="6"/>
  <c r="J18" i="6"/>
  <c r="E18" i="6"/>
  <c r="F120" i="6"/>
  <c r="J17" i="6"/>
  <c r="J12" i="6"/>
  <c r="J117" i="6"/>
  <c r="E7" i="6"/>
  <c r="E113" i="6"/>
  <c r="J37" i="5"/>
  <c r="J36" i="5"/>
  <c r="AY98" i="1"/>
  <c r="J35" i="5"/>
  <c r="AX98" i="1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7" i="5"/>
  <c r="BH157" i="5"/>
  <c r="BG157" i="5"/>
  <c r="BF157" i="5"/>
  <c r="T157" i="5"/>
  <c r="R157" i="5"/>
  <c r="P157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24" i="5"/>
  <c r="BH124" i="5"/>
  <c r="BG124" i="5"/>
  <c r="BF124" i="5"/>
  <c r="T124" i="5"/>
  <c r="R124" i="5"/>
  <c r="P124" i="5"/>
  <c r="J116" i="5"/>
  <c r="F116" i="5"/>
  <c r="F114" i="5"/>
  <c r="E112" i="5"/>
  <c r="J91" i="5"/>
  <c r="F91" i="5"/>
  <c r="F89" i="5"/>
  <c r="E87" i="5"/>
  <c r="J24" i="5"/>
  <c r="E24" i="5"/>
  <c r="J117" i="5"/>
  <c r="J23" i="5"/>
  <c r="J18" i="5"/>
  <c r="E18" i="5"/>
  <c r="F92" i="5"/>
  <c r="J17" i="5"/>
  <c r="J12" i="5"/>
  <c r="J114" i="5"/>
  <c r="E7" i="5"/>
  <c r="E110" i="5"/>
  <c r="J37" i="4"/>
  <c r="J36" i="4"/>
  <c r="AY97" i="1"/>
  <c r="J35" i="4"/>
  <c r="AX97" i="1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J116" i="4"/>
  <c r="F116" i="4"/>
  <c r="F114" i="4"/>
  <c r="E112" i="4"/>
  <c r="J91" i="4"/>
  <c r="F91" i="4"/>
  <c r="F89" i="4"/>
  <c r="E87" i="4"/>
  <c r="J24" i="4"/>
  <c r="E24" i="4"/>
  <c r="J92" i="4"/>
  <c r="J23" i="4"/>
  <c r="J18" i="4"/>
  <c r="E18" i="4"/>
  <c r="F117" i="4"/>
  <c r="J17" i="4"/>
  <c r="J12" i="4"/>
  <c r="J114" i="4"/>
  <c r="E7" i="4"/>
  <c r="E110" i="4"/>
  <c r="J37" i="3"/>
  <c r="J36" i="3"/>
  <c r="AY96" i="1"/>
  <c r="J35" i="3"/>
  <c r="AX96" i="1"/>
  <c r="BI200" i="3"/>
  <c r="BH200" i="3"/>
  <c r="BG200" i="3"/>
  <c r="BF200" i="3"/>
  <c r="T200" i="3"/>
  <c r="R200" i="3"/>
  <c r="P200" i="3"/>
  <c r="BI196" i="3"/>
  <c r="BH196" i="3"/>
  <c r="BG196" i="3"/>
  <c r="BF196" i="3"/>
  <c r="T196" i="3"/>
  <c r="R196" i="3"/>
  <c r="P196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T155" i="3"/>
  <c r="R156" i="3"/>
  <c r="R155" i="3"/>
  <c r="P156" i="3"/>
  <c r="P155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0" i="3"/>
  <c r="BH140" i="3"/>
  <c r="BG140" i="3"/>
  <c r="BF140" i="3"/>
  <c r="T140" i="3"/>
  <c r="R140" i="3"/>
  <c r="P140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29" i="3"/>
  <c r="BH129" i="3"/>
  <c r="BG129" i="3"/>
  <c r="BF129" i="3"/>
  <c r="T129" i="3"/>
  <c r="R129" i="3"/>
  <c r="P129" i="3"/>
  <c r="BI124" i="3"/>
  <c r="BH124" i="3"/>
  <c r="BG124" i="3"/>
  <c r="BF124" i="3"/>
  <c r="T124" i="3"/>
  <c r="R124" i="3"/>
  <c r="P124" i="3"/>
  <c r="J117" i="3"/>
  <c r="F117" i="3"/>
  <c r="F115" i="3"/>
  <c r="E113" i="3"/>
  <c r="J91" i="3"/>
  <c r="F91" i="3"/>
  <c r="F89" i="3"/>
  <c r="E87" i="3"/>
  <c r="J24" i="3"/>
  <c r="E24" i="3"/>
  <c r="J92" i="3"/>
  <c r="J23" i="3"/>
  <c r="J18" i="3"/>
  <c r="E18" i="3"/>
  <c r="F118" i="3"/>
  <c r="J17" i="3"/>
  <c r="J12" i="3"/>
  <c r="J115" i="3"/>
  <c r="E7" i="3"/>
  <c r="E85" i="3"/>
  <c r="J37" i="2"/>
  <c r="J36" i="2"/>
  <c r="AY95" i="1"/>
  <c r="J35" i="2"/>
  <c r="AX95" i="1"/>
  <c r="BI1373" i="2"/>
  <c r="BH1373" i="2"/>
  <c r="BG1373" i="2"/>
  <c r="BF1373" i="2"/>
  <c r="T1373" i="2"/>
  <c r="R1373" i="2"/>
  <c r="P1373" i="2"/>
  <c r="BI1368" i="2"/>
  <c r="BH1368" i="2"/>
  <c r="BG1368" i="2"/>
  <c r="BF1368" i="2"/>
  <c r="T1368" i="2"/>
  <c r="R1368" i="2"/>
  <c r="P1368" i="2"/>
  <c r="BI1367" i="2"/>
  <c r="BH1367" i="2"/>
  <c r="BG1367" i="2"/>
  <c r="BF1367" i="2"/>
  <c r="T1367" i="2"/>
  <c r="R1367" i="2"/>
  <c r="P1367" i="2"/>
  <c r="BI1361" i="2"/>
  <c r="BH1361" i="2"/>
  <c r="BG1361" i="2"/>
  <c r="BF1361" i="2"/>
  <c r="T1361" i="2"/>
  <c r="R1361" i="2"/>
  <c r="P1361" i="2"/>
  <c r="BI1360" i="2"/>
  <c r="BH1360" i="2"/>
  <c r="BG1360" i="2"/>
  <c r="BF1360" i="2"/>
  <c r="T1360" i="2"/>
  <c r="R1360" i="2"/>
  <c r="P1360" i="2"/>
  <c r="BI1353" i="2"/>
  <c r="BH1353" i="2"/>
  <c r="BG1353" i="2"/>
  <c r="BF1353" i="2"/>
  <c r="T1353" i="2"/>
  <c r="R1353" i="2"/>
  <c r="P1353" i="2"/>
  <c r="BI1352" i="2"/>
  <c r="BH1352" i="2"/>
  <c r="BG1352" i="2"/>
  <c r="BF1352" i="2"/>
  <c r="T1352" i="2"/>
  <c r="R1352" i="2"/>
  <c r="P1352" i="2"/>
  <c r="BI1347" i="2"/>
  <c r="BH1347" i="2"/>
  <c r="BG1347" i="2"/>
  <c r="BF1347" i="2"/>
  <c r="T1347" i="2"/>
  <c r="R1347" i="2"/>
  <c r="P1347" i="2"/>
  <c r="BI1323" i="2"/>
  <c r="BH1323" i="2"/>
  <c r="BG1323" i="2"/>
  <c r="BF1323" i="2"/>
  <c r="T1323" i="2"/>
  <c r="R1323" i="2"/>
  <c r="P1323" i="2"/>
  <c r="BI1309" i="2"/>
  <c r="BH1309" i="2"/>
  <c r="BG1309" i="2"/>
  <c r="BF1309" i="2"/>
  <c r="T1309" i="2"/>
  <c r="R1309" i="2"/>
  <c r="P1309" i="2"/>
  <c r="BI1292" i="2"/>
  <c r="BH1292" i="2"/>
  <c r="BG1292" i="2"/>
  <c r="BF1292" i="2"/>
  <c r="T1292" i="2"/>
  <c r="R1292" i="2"/>
  <c r="P1292" i="2"/>
  <c r="BI1270" i="2"/>
  <c r="BH1270" i="2"/>
  <c r="BG1270" i="2"/>
  <c r="BF1270" i="2"/>
  <c r="T1270" i="2"/>
  <c r="R1270" i="2"/>
  <c r="P1270" i="2"/>
  <c r="BI1267" i="2"/>
  <c r="BH1267" i="2"/>
  <c r="BG1267" i="2"/>
  <c r="BF1267" i="2"/>
  <c r="T1267" i="2"/>
  <c r="R1267" i="2"/>
  <c r="P1267" i="2"/>
  <c r="BI1265" i="2"/>
  <c r="BH1265" i="2"/>
  <c r="BG1265" i="2"/>
  <c r="BF1265" i="2"/>
  <c r="T1265" i="2"/>
  <c r="R1265" i="2"/>
  <c r="P1265" i="2"/>
  <c r="BI1260" i="2"/>
  <c r="BH1260" i="2"/>
  <c r="BG1260" i="2"/>
  <c r="BF1260" i="2"/>
  <c r="T1260" i="2"/>
  <c r="R1260" i="2"/>
  <c r="P1260" i="2"/>
  <c r="BI1257" i="2"/>
  <c r="BH1257" i="2"/>
  <c r="BG1257" i="2"/>
  <c r="BF1257" i="2"/>
  <c r="T1257" i="2"/>
  <c r="R1257" i="2"/>
  <c r="P1257" i="2"/>
  <c r="BI1255" i="2"/>
  <c r="BH1255" i="2"/>
  <c r="BG1255" i="2"/>
  <c r="BF1255" i="2"/>
  <c r="T1255" i="2"/>
  <c r="R1255" i="2"/>
  <c r="P1255" i="2"/>
  <c r="BI1247" i="2"/>
  <c r="BH1247" i="2"/>
  <c r="BG1247" i="2"/>
  <c r="BF1247" i="2"/>
  <c r="T1247" i="2"/>
  <c r="R1247" i="2"/>
  <c r="P1247" i="2"/>
  <c r="BI1245" i="2"/>
  <c r="BH1245" i="2"/>
  <c r="BG1245" i="2"/>
  <c r="BF1245" i="2"/>
  <c r="T1245" i="2"/>
  <c r="R1245" i="2"/>
  <c r="P1245" i="2"/>
  <c r="BI1240" i="2"/>
  <c r="BH1240" i="2"/>
  <c r="BG1240" i="2"/>
  <c r="BF1240" i="2"/>
  <c r="T1240" i="2"/>
  <c r="R1240" i="2"/>
  <c r="P1240" i="2"/>
  <c r="BI1238" i="2"/>
  <c r="BH1238" i="2"/>
  <c r="BG1238" i="2"/>
  <c r="BF1238" i="2"/>
  <c r="T1238" i="2"/>
  <c r="R1238" i="2"/>
  <c r="P1238" i="2"/>
  <c r="BI1230" i="2"/>
  <c r="BH1230" i="2"/>
  <c r="BG1230" i="2"/>
  <c r="BF1230" i="2"/>
  <c r="T1230" i="2"/>
  <c r="R1230" i="2"/>
  <c r="P1230" i="2"/>
  <c r="BI1222" i="2"/>
  <c r="BH1222" i="2"/>
  <c r="BG1222" i="2"/>
  <c r="BF1222" i="2"/>
  <c r="T1222" i="2"/>
  <c r="R1222" i="2"/>
  <c r="P1222" i="2"/>
  <c r="BI1219" i="2"/>
  <c r="BH1219" i="2"/>
  <c r="BG1219" i="2"/>
  <c r="BF1219" i="2"/>
  <c r="T1219" i="2"/>
  <c r="R1219" i="2"/>
  <c r="P1219" i="2"/>
  <c r="BI1217" i="2"/>
  <c r="BH1217" i="2"/>
  <c r="BG1217" i="2"/>
  <c r="BF1217" i="2"/>
  <c r="T1217" i="2"/>
  <c r="R1217" i="2"/>
  <c r="P1217" i="2"/>
  <c r="BI1210" i="2"/>
  <c r="BH1210" i="2"/>
  <c r="BG1210" i="2"/>
  <c r="BF1210" i="2"/>
  <c r="T1210" i="2"/>
  <c r="R1210" i="2"/>
  <c r="P1210" i="2"/>
  <c r="BI1208" i="2"/>
  <c r="BH1208" i="2"/>
  <c r="BG1208" i="2"/>
  <c r="BF1208" i="2"/>
  <c r="T1208" i="2"/>
  <c r="R1208" i="2"/>
  <c r="P1208" i="2"/>
  <c r="BI1202" i="2"/>
  <c r="BH1202" i="2"/>
  <c r="BG1202" i="2"/>
  <c r="BF1202" i="2"/>
  <c r="T1202" i="2"/>
  <c r="R1202" i="2"/>
  <c r="P1202" i="2"/>
  <c r="BI1196" i="2"/>
  <c r="BH1196" i="2"/>
  <c r="BG1196" i="2"/>
  <c r="BF1196" i="2"/>
  <c r="T1196" i="2"/>
  <c r="R1196" i="2"/>
  <c r="P1196" i="2"/>
  <c r="BI1194" i="2"/>
  <c r="BH1194" i="2"/>
  <c r="BG1194" i="2"/>
  <c r="BF1194" i="2"/>
  <c r="T1194" i="2"/>
  <c r="R1194" i="2"/>
  <c r="P1194" i="2"/>
  <c r="BI1188" i="2"/>
  <c r="BH1188" i="2"/>
  <c r="BG1188" i="2"/>
  <c r="BF1188" i="2"/>
  <c r="T1188" i="2"/>
  <c r="R1188" i="2"/>
  <c r="P1188" i="2"/>
  <c r="BI1185" i="2"/>
  <c r="BH1185" i="2"/>
  <c r="BG1185" i="2"/>
  <c r="BF1185" i="2"/>
  <c r="T1185" i="2"/>
  <c r="R1185" i="2"/>
  <c r="P1185" i="2"/>
  <c r="BI1183" i="2"/>
  <c r="BH1183" i="2"/>
  <c r="BG1183" i="2"/>
  <c r="BF1183" i="2"/>
  <c r="T1183" i="2"/>
  <c r="R1183" i="2"/>
  <c r="P1183" i="2"/>
  <c r="BI1181" i="2"/>
  <c r="BH1181" i="2"/>
  <c r="BG1181" i="2"/>
  <c r="BF1181" i="2"/>
  <c r="T1181" i="2"/>
  <c r="R1181" i="2"/>
  <c r="P1181" i="2"/>
  <c r="BI1175" i="2"/>
  <c r="BH1175" i="2"/>
  <c r="BG1175" i="2"/>
  <c r="BF1175" i="2"/>
  <c r="T1175" i="2"/>
  <c r="R1175" i="2"/>
  <c r="P1175" i="2"/>
  <c r="BI1173" i="2"/>
  <c r="BH1173" i="2"/>
  <c r="BG1173" i="2"/>
  <c r="BF1173" i="2"/>
  <c r="T1173" i="2"/>
  <c r="R1173" i="2"/>
  <c r="P1173" i="2"/>
  <c r="BI1162" i="2"/>
  <c r="BH1162" i="2"/>
  <c r="BG1162" i="2"/>
  <c r="BF1162" i="2"/>
  <c r="T1162" i="2"/>
  <c r="R1162" i="2"/>
  <c r="P1162" i="2"/>
  <c r="BI1160" i="2"/>
  <c r="BH1160" i="2"/>
  <c r="BG1160" i="2"/>
  <c r="BF1160" i="2"/>
  <c r="T1160" i="2"/>
  <c r="R1160" i="2"/>
  <c r="P1160" i="2"/>
  <c r="BI1154" i="2"/>
  <c r="BH1154" i="2"/>
  <c r="BG1154" i="2"/>
  <c r="BF1154" i="2"/>
  <c r="T1154" i="2"/>
  <c r="R1154" i="2"/>
  <c r="P1154" i="2"/>
  <c r="BI1151" i="2"/>
  <c r="BH1151" i="2"/>
  <c r="BG1151" i="2"/>
  <c r="BF1151" i="2"/>
  <c r="T1151" i="2"/>
  <c r="R1151" i="2"/>
  <c r="P1151" i="2"/>
  <c r="BI1150" i="2"/>
  <c r="BH1150" i="2"/>
  <c r="BG1150" i="2"/>
  <c r="BF1150" i="2"/>
  <c r="T1150" i="2"/>
  <c r="R1150" i="2"/>
  <c r="P1150" i="2"/>
  <c r="BI1143" i="2"/>
  <c r="BH1143" i="2"/>
  <c r="BG1143" i="2"/>
  <c r="BF1143" i="2"/>
  <c r="T1143" i="2"/>
  <c r="R1143" i="2"/>
  <c r="P1143" i="2"/>
  <c r="BI1140" i="2"/>
  <c r="BH1140" i="2"/>
  <c r="BG1140" i="2"/>
  <c r="BF1140" i="2"/>
  <c r="T1140" i="2"/>
  <c r="R1140" i="2"/>
  <c r="P1140" i="2"/>
  <c r="BI1139" i="2"/>
  <c r="BH1139" i="2"/>
  <c r="BG1139" i="2"/>
  <c r="BF1139" i="2"/>
  <c r="T1139" i="2"/>
  <c r="R1139" i="2"/>
  <c r="P1139" i="2"/>
  <c r="BI1138" i="2"/>
  <c r="BH1138" i="2"/>
  <c r="BG1138" i="2"/>
  <c r="BF1138" i="2"/>
  <c r="T1138" i="2"/>
  <c r="R1138" i="2"/>
  <c r="P1138" i="2"/>
  <c r="BI1131" i="2"/>
  <c r="BH1131" i="2"/>
  <c r="BG1131" i="2"/>
  <c r="BF1131" i="2"/>
  <c r="T1131" i="2"/>
  <c r="R1131" i="2"/>
  <c r="P1131" i="2"/>
  <c r="BI1130" i="2"/>
  <c r="BH1130" i="2"/>
  <c r="BG1130" i="2"/>
  <c r="BF1130" i="2"/>
  <c r="T1130" i="2"/>
  <c r="R1130" i="2"/>
  <c r="P1130" i="2"/>
  <c r="BI1124" i="2"/>
  <c r="BH1124" i="2"/>
  <c r="BG1124" i="2"/>
  <c r="BF1124" i="2"/>
  <c r="T1124" i="2"/>
  <c r="R1124" i="2"/>
  <c r="P1124" i="2"/>
  <c r="BI1123" i="2"/>
  <c r="BH1123" i="2"/>
  <c r="BG1123" i="2"/>
  <c r="BF1123" i="2"/>
  <c r="T1123" i="2"/>
  <c r="R1123" i="2"/>
  <c r="P1123" i="2"/>
  <c r="BI1117" i="2"/>
  <c r="BH1117" i="2"/>
  <c r="BG1117" i="2"/>
  <c r="BF1117" i="2"/>
  <c r="T1117" i="2"/>
  <c r="R1117" i="2"/>
  <c r="P1117" i="2"/>
  <c r="BI1116" i="2"/>
  <c r="BH1116" i="2"/>
  <c r="BG1116" i="2"/>
  <c r="BF1116" i="2"/>
  <c r="T1116" i="2"/>
  <c r="R1116" i="2"/>
  <c r="P1116" i="2"/>
  <c r="BI1109" i="2"/>
  <c r="BH1109" i="2"/>
  <c r="BG1109" i="2"/>
  <c r="BF1109" i="2"/>
  <c r="T1109" i="2"/>
  <c r="R1109" i="2"/>
  <c r="P1109" i="2"/>
  <c r="BI1108" i="2"/>
  <c r="BH1108" i="2"/>
  <c r="BG1108" i="2"/>
  <c r="BF1108" i="2"/>
  <c r="T1108" i="2"/>
  <c r="R1108" i="2"/>
  <c r="P1108" i="2"/>
  <c r="BI1102" i="2"/>
  <c r="BH1102" i="2"/>
  <c r="BG1102" i="2"/>
  <c r="BF1102" i="2"/>
  <c r="T1102" i="2"/>
  <c r="R1102" i="2"/>
  <c r="P1102" i="2"/>
  <c r="BI1101" i="2"/>
  <c r="BH1101" i="2"/>
  <c r="BG1101" i="2"/>
  <c r="BF1101" i="2"/>
  <c r="T1101" i="2"/>
  <c r="R1101" i="2"/>
  <c r="P1101" i="2"/>
  <c r="BI1099" i="2"/>
  <c r="BH1099" i="2"/>
  <c r="BG1099" i="2"/>
  <c r="BF1099" i="2"/>
  <c r="T1099" i="2"/>
  <c r="R1099" i="2"/>
  <c r="P1099" i="2"/>
  <c r="BI1098" i="2"/>
  <c r="BH1098" i="2"/>
  <c r="BG1098" i="2"/>
  <c r="BF1098" i="2"/>
  <c r="T1098" i="2"/>
  <c r="R1098" i="2"/>
  <c r="P1098" i="2"/>
  <c r="BI1097" i="2"/>
  <c r="BH1097" i="2"/>
  <c r="BG1097" i="2"/>
  <c r="BF1097" i="2"/>
  <c r="T1097" i="2"/>
  <c r="R1097" i="2"/>
  <c r="P1097" i="2"/>
  <c r="BI1091" i="2"/>
  <c r="BH1091" i="2"/>
  <c r="BG1091" i="2"/>
  <c r="BF1091" i="2"/>
  <c r="T1091" i="2"/>
  <c r="R1091" i="2"/>
  <c r="P1091" i="2"/>
  <c r="BI1090" i="2"/>
  <c r="BH1090" i="2"/>
  <c r="BG1090" i="2"/>
  <c r="BF1090" i="2"/>
  <c r="T1090" i="2"/>
  <c r="R1090" i="2"/>
  <c r="P1090" i="2"/>
  <c r="BI1084" i="2"/>
  <c r="BH1084" i="2"/>
  <c r="BG1084" i="2"/>
  <c r="BF1084" i="2"/>
  <c r="T1084" i="2"/>
  <c r="R1084" i="2"/>
  <c r="P1084" i="2"/>
  <c r="BI1083" i="2"/>
  <c r="BH1083" i="2"/>
  <c r="BG1083" i="2"/>
  <c r="BF1083" i="2"/>
  <c r="T1083" i="2"/>
  <c r="R1083" i="2"/>
  <c r="P1083" i="2"/>
  <c r="BI1082" i="2"/>
  <c r="BH1082" i="2"/>
  <c r="BG1082" i="2"/>
  <c r="BF1082" i="2"/>
  <c r="T1082" i="2"/>
  <c r="R1082" i="2"/>
  <c r="P1082" i="2"/>
  <c r="BI1075" i="2"/>
  <c r="BH1075" i="2"/>
  <c r="BG1075" i="2"/>
  <c r="BF1075" i="2"/>
  <c r="T1075" i="2"/>
  <c r="R1075" i="2"/>
  <c r="P1075" i="2"/>
  <c r="BI1074" i="2"/>
  <c r="BH1074" i="2"/>
  <c r="BG1074" i="2"/>
  <c r="BF1074" i="2"/>
  <c r="T1074" i="2"/>
  <c r="R1074" i="2"/>
  <c r="P1074" i="2"/>
  <c r="BI1069" i="2"/>
  <c r="BH1069" i="2"/>
  <c r="BG1069" i="2"/>
  <c r="BF1069" i="2"/>
  <c r="T1069" i="2"/>
  <c r="R1069" i="2"/>
  <c r="P1069" i="2"/>
  <c r="BI1067" i="2"/>
  <c r="BH1067" i="2"/>
  <c r="BG1067" i="2"/>
  <c r="BF1067" i="2"/>
  <c r="T1067" i="2"/>
  <c r="R1067" i="2"/>
  <c r="P1067" i="2"/>
  <c r="BI1060" i="2"/>
  <c r="BH1060" i="2"/>
  <c r="BG1060" i="2"/>
  <c r="BF1060" i="2"/>
  <c r="T1060" i="2"/>
  <c r="R1060" i="2"/>
  <c r="P1060" i="2"/>
  <c r="BI1058" i="2"/>
  <c r="BH1058" i="2"/>
  <c r="BG1058" i="2"/>
  <c r="BF1058" i="2"/>
  <c r="T1058" i="2"/>
  <c r="R1058" i="2"/>
  <c r="P1058" i="2"/>
  <c r="BI1047" i="2"/>
  <c r="BH1047" i="2"/>
  <c r="BG1047" i="2"/>
  <c r="BF1047" i="2"/>
  <c r="T1047" i="2"/>
  <c r="R1047" i="2"/>
  <c r="P1047" i="2"/>
  <c r="BI1046" i="2"/>
  <c r="BH1046" i="2"/>
  <c r="BG1046" i="2"/>
  <c r="BF1046" i="2"/>
  <c r="T1046" i="2"/>
  <c r="R1046" i="2"/>
  <c r="P1046" i="2"/>
  <c r="BI1045" i="2"/>
  <c r="BH1045" i="2"/>
  <c r="BG1045" i="2"/>
  <c r="BF1045" i="2"/>
  <c r="T1045" i="2"/>
  <c r="R1045" i="2"/>
  <c r="P1045" i="2"/>
  <c r="BI1044" i="2"/>
  <c r="BH1044" i="2"/>
  <c r="BG1044" i="2"/>
  <c r="BF1044" i="2"/>
  <c r="T1044" i="2"/>
  <c r="R1044" i="2"/>
  <c r="P1044" i="2"/>
  <c r="BI1037" i="2"/>
  <c r="BH1037" i="2"/>
  <c r="BG1037" i="2"/>
  <c r="BF1037" i="2"/>
  <c r="T1037" i="2"/>
  <c r="R1037" i="2"/>
  <c r="P1037" i="2"/>
  <c r="BI1036" i="2"/>
  <c r="BH1036" i="2"/>
  <c r="BG1036" i="2"/>
  <c r="BF1036" i="2"/>
  <c r="T1036" i="2"/>
  <c r="R1036" i="2"/>
  <c r="P1036" i="2"/>
  <c r="BI1035" i="2"/>
  <c r="BH1035" i="2"/>
  <c r="BG1035" i="2"/>
  <c r="BF1035" i="2"/>
  <c r="T1035" i="2"/>
  <c r="R1035" i="2"/>
  <c r="P1035" i="2"/>
  <c r="BI1034" i="2"/>
  <c r="BH1034" i="2"/>
  <c r="BG1034" i="2"/>
  <c r="BF1034" i="2"/>
  <c r="T1034" i="2"/>
  <c r="R1034" i="2"/>
  <c r="P1034" i="2"/>
  <c r="BI1033" i="2"/>
  <c r="BH1033" i="2"/>
  <c r="BG1033" i="2"/>
  <c r="BF1033" i="2"/>
  <c r="T1033" i="2"/>
  <c r="R1033" i="2"/>
  <c r="P1033" i="2"/>
  <c r="BI1025" i="2"/>
  <c r="BH1025" i="2"/>
  <c r="BG1025" i="2"/>
  <c r="BF1025" i="2"/>
  <c r="T1025" i="2"/>
  <c r="R1025" i="2"/>
  <c r="P1025" i="2"/>
  <c r="BI1024" i="2"/>
  <c r="BH1024" i="2"/>
  <c r="BG1024" i="2"/>
  <c r="BF1024" i="2"/>
  <c r="T1024" i="2"/>
  <c r="R1024" i="2"/>
  <c r="P1024" i="2"/>
  <c r="BI1017" i="2"/>
  <c r="BH1017" i="2"/>
  <c r="BG1017" i="2"/>
  <c r="BF1017" i="2"/>
  <c r="T1017" i="2"/>
  <c r="R1017" i="2"/>
  <c r="P1017" i="2"/>
  <c r="BI1016" i="2"/>
  <c r="BH1016" i="2"/>
  <c r="BG1016" i="2"/>
  <c r="BF1016" i="2"/>
  <c r="T1016" i="2"/>
  <c r="R1016" i="2"/>
  <c r="P1016" i="2"/>
  <c r="BI1010" i="2"/>
  <c r="BH1010" i="2"/>
  <c r="BG1010" i="2"/>
  <c r="BF1010" i="2"/>
  <c r="T1010" i="2"/>
  <c r="R1010" i="2"/>
  <c r="P1010" i="2"/>
  <c r="BI1007" i="2"/>
  <c r="BH1007" i="2"/>
  <c r="BG1007" i="2"/>
  <c r="BF1007" i="2"/>
  <c r="T1007" i="2"/>
  <c r="R1007" i="2"/>
  <c r="P1007" i="2"/>
  <c r="BI1001" i="2"/>
  <c r="BH1001" i="2"/>
  <c r="BG1001" i="2"/>
  <c r="BF1001" i="2"/>
  <c r="T1001" i="2"/>
  <c r="R1001" i="2"/>
  <c r="P1001" i="2"/>
  <c r="BI999" i="2"/>
  <c r="BH999" i="2"/>
  <c r="BG999" i="2"/>
  <c r="BF999" i="2"/>
  <c r="T999" i="2"/>
  <c r="R999" i="2"/>
  <c r="P999" i="2"/>
  <c r="BI993" i="2"/>
  <c r="BH993" i="2"/>
  <c r="BG993" i="2"/>
  <c r="BF993" i="2"/>
  <c r="T993" i="2"/>
  <c r="R993" i="2"/>
  <c r="P993" i="2"/>
  <c r="BI992" i="2"/>
  <c r="BH992" i="2"/>
  <c r="BG992" i="2"/>
  <c r="BF992" i="2"/>
  <c r="T992" i="2"/>
  <c r="R992" i="2"/>
  <c r="P992" i="2"/>
  <c r="BI986" i="2"/>
  <c r="BH986" i="2"/>
  <c r="BG986" i="2"/>
  <c r="BF986" i="2"/>
  <c r="T986" i="2"/>
  <c r="R986" i="2"/>
  <c r="P986" i="2"/>
  <c r="BI983" i="2"/>
  <c r="BH983" i="2"/>
  <c r="BG983" i="2"/>
  <c r="BF983" i="2"/>
  <c r="T983" i="2"/>
  <c r="R983" i="2"/>
  <c r="P983" i="2"/>
  <c r="BI977" i="2"/>
  <c r="BH977" i="2"/>
  <c r="BG977" i="2"/>
  <c r="BF977" i="2"/>
  <c r="T977" i="2"/>
  <c r="R977" i="2"/>
  <c r="P977" i="2"/>
  <c r="BI971" i="2"/>
  <c r="BH971" i="2"/>
  <c r="BG971" i="2"/>
  <c r="BF971" i="2"/>
  <c r="T971" i="2"/>
  <c r="R971" i="2"/>
  <c r="P971" i="2"/>
  <c r="BI965" i="2"/>
  <c r="BH965" i="2"/>
  <c r="BG965" i="2"/>
  <c r="BF965" i="2"/>
  <c r="T965" i="2"/>
  <c r="R965" i="2"/>
  <c r="P965" i="2"/>
  <c r="BI954" i="2"/>
  <c r="BH954" i="2"/>
  <c r="BG954" i="2"/>
  <c r="BF954" i="2"/>
  <c r="T954" i="2"/>
  <c r="R954" i="2"/>
  <c r="P954" i="2"/>
  <c r="BI948" i="2"/>
  <c r="BH948" i="2"/>
  <c r="BG948" i="2"/>
  <c r="BF948" i="2"/>
  <c r="T948" i="2"/>
  <c r="R948" i="2"/>
  <c r="P948" i="2"/>
  <c r="BI942" i="2"/>
  <c r="BH942" i="2"/>
  <c r="BG942" i="2"/>
  <c r="BF942" i="2"/>
  <c r="T942" i="2"/>
  <c r="R942" i="2"/>
  <c r="P942" i="2"/>
  <c r="BI936" i="2"/>
  <c r="BH936" i="2"/>
  <c r="BG936" i="2"/>
  <c r="BF936" i="2"/>
  <c r="T936" i="2"/>
  <c r="R936" i="2"/>
  <c r="P936" i="2"/>
  <c r="BI930" i="2"/>
  <c r="BH930" i="2"/>
  <c r="BG930" i="2"/>
  <c r="BF930" i="2"/>
  <c r="T930" i="2"/>
  <c r="R930" i="2"/>
  <c r="P930" i="2"/>
  <c r="BI928" i="2"/>
  <c r="BH928" i="2"/>
  <c r="BG928" i="2"/>
  <c r="BF928" i="2"/>
  <c r="T928" i="2"/>
  <c r="R928" i="2"/>
  <c r="P928" i="2"/>
  <c r="BI922" i="2"/>
  <c r="BH922" i="2"/>
  <c r="BG922" i="2"/>
  <c r="BF922" i="2"/>
  <c r="T922" i="2"/>
  <c r="R922" i="2"/>
  <c r="P922" i="2"/>
  <c r="BI919" i="2"/>
  <c r="BH919" i="2"/>
  <c r="BG919" i="2"/>
  <c r="BF919" i="2"/>
  <c r="T919" i="2"/>
  <c r="R919" i="2"/>
  <c r="P919" i="2"/>
  <c r="BI912" i="2"/>
  <c r="BH912" i="2"/>
  <c r="BG912" i="2"/>
  <c r="BF912" i="2"/>
  <c r="T912" i="2"/>
  <c r="R912" i="2"/>
  <c r="P912" i="2"/>
  <c r="BI910" i="2"/>
  <c r="BH910" i="2"/>
  <c r="BG910" i="2"/>
  <c r="BF910" i="2"/>
  <c r="T910" i="2"/>
  <c r="R910" i="2"/>
  <c r="P910" i="2"/>
  <c r="BI903" i="2"/>
  <c r="BH903" i="2"/>
  <c r="BG903" i="2"/>
  <c r="BF903" i="2"/>
  <c r="T903" i="2"/>
  <c r="R903" i="2"/>
  <c r="P903" i="2"/>
  <c r="BI899" i="2"/>
  <c r="BH899" i="2"/>
  <c r="BG899" i="2"/>
  <c r="BF899" i="2"/>
  <c r="T899" i="2"/>
  <c r="R899" i="2"/>
  <c r="P899" i="2"/>
  <c r="BI892" i="2"/>
  <c r="BH892" i="2"/>
  <c r="BG892" i="2"/>
  <c r="BF892" i="2"/>
  <c r="T892" i="2"/>
  <c r="R892" i="2"/>
  <c r="P892" i="2"/>
  <c r="BI885" i="2"/>
  <c r="BH885" i="2"/>
  <c r="BG885" i="2"/>
  <c r="BF885" i="2"/>
  <c r="T885" i="2"/>
  <c r="R885" i="2"/>
  <c r="P885" i="2"/>
  <c r="BI878" i="2"/>
  <c r="BH878" i="2"/>
  <c r="BG878" i="2"/>
  <c r="BF878" i="2"/>
  <c r="T878" i="2"/>
  <c r="R878" i="2"/>
  <c r="P878" i="2"/>
  <c r="BI874" i="2"/>
  <c r="BH874" i="2"/>
  <c r="BG874" i="2"/>
  <c r="BF874" i="2"/>
  <c r="T874" i="2"/>
  <c r="R874" i="2"/>
  <c r="P874" i="2"/>
  <c r="BI868" i="2"/>
  <c r="BH868" i="2"/>
  <c r="BG868" i="2"/>
  <c r="BF868" i="2"/>
  <c r="T868" i="2"/>
  <c r="R868" i="2"/>
  <c r="P868" i="2"/>
  <c r="BI859" i="2"/>
  <c r="BH859" i="2"/>
  <c r="BG859" i="2"/>
  <c r="BF859" i="2"/>
  <c r="T859" i="2"/>
  <c r="R859" i="2"/>
  <c r="P859" i="2"/>
  <c r="BI853" i="2"/>
  <c r="BH853" i="2"/>
  <c r="BG853" i="2"/>
  <c r="BF853" i="2"/>
  <c r="T853" i="2"/>
  <c r="R853" i="2"/>
  <c r="P853" i="2"/>
  <c r="BI849" i="2"/>
  <c r="BH849" i="2"/>
  <c r="BG849" i="2"/>
  <c r="BF849" i="2"/>
  <c r="T849" i="2"/>
  <c r="R849" i="2"/>
  <c r="P849" i="2"/>
  <c r="BI843" i="2"/>
  <c r="BH843" i="2"/>
  <c r="BG843" i="2"/>
  <c r="BF843" i="2"/>
  <c r="T843" i="2"/>
  <c r="R843" i="2"/>
  <c r="P843" i="2"/>
  <c r="BI840" i="2"/>
  <c r="BH840" i="2"/>
  <c r="BG840" i="2"/>
  <c r="BF840" i="2"/>
  <c r="T840" i="2"/>
  <c r="R840" i="2"/>
  <c r="P840" i="2"/>
  <c r="BI833" i="2"/>
  <c r="BH833" i="2"/>
  <c r="BG833" i="2"/>
  <c r="BF833" i="2"/>
  <c r="T833" i="2"/>
  <c r="R833" i="2"/>
  <c r="P833" i="2"/>
  <c r="BI831" i="2"/>
  <c r="BH831" i="2"/>
  <c r="BG831" i="2"/>
  <c r="BF831" i="2"/>
  <c r="T831" i="2"/>
  <c r="R831" i="2"/>
  <c r="P831" i="2"/>
  <c r="BI825" i="2"/>
  <c r="BH825" i="2"/>
  <c r="BG825" i="2"/>
  <c r="BF825" i="2"/>
  <c r="T825" i="2"/>
  <c r="R825" i="2"/>
  <c r="P825" i="2"/>
  <c r="BI823" i="2"/>
  <c r="BH823" i="2"/>
  <c r="BG823" i="2"/>
  <c r="BF823" i="2"/>
  <c r="T823" i="2"/>
  <c r="R823" i="2"/>
  <c r="P823" i="2"/>
  <c r="BI817" i="2"/>
  <c r="BH817" i="2"/>
  <c r="BG817" i="2"/>
  <c r="BF817" i="2"/>
  <c r="T817" i="2"/>
  <c r="R817" i="2"/>
  <c r="P817" i="2"/>
  <c r="BI811" i="2"/>
  <c r="BH811" i="2"/>
  <c r="BG811" i="2"/>
  <c r="BF811" i="2"/>
  <c r="T811" i="2"/>
  <c r="R811" i="2"/>
  <c r="P811" i="2"/>
  <c r="BI805" i="2"/>
  <c r="BH805" i="2"/>
  <c r="BG805" i="2"/>
  <c r="BF805" i="2"/>
  <c r="T805" i="2"/>
  <c r="R805" i="2"/>
  <c r="P805" i="2"/>
  <c r="BI797" i="2"/>
  <c r="BH797" i="2"/>
  <c r="BG797" i="2"/>
  <c r="BF797" i="2"/>
  <c r="T797" i="2"/>
  <c r="R797" i="2"/>
  <c r="P797" i="2"/>
  <c r="BI787" i="2"/>
  <c r="BH787" i="2"/>
  <c r="BG787" i="2"/>
  <c r="BF787" i="2"/>
  <c r="T787" i="2"/>
  <c r="R787" i="2"/>
  <c r="P787" i="2"/>
  <c r="BI782" i="2"/>
  <c r="BH782" i="2"/>
  <c r="BG782" i="2"/>
  <c r="BF782" i="2"/>
  <c r="T782" i="2"/>
  <c r="R782" i="2"/>
  <c r="P782" i="2"/>
  <c r="BI779" i="2"/>
  <c r="BH779" i="2"/>
  <c r="BG779" i="2"/>
  <c r="BF779" i="2"/>
  <c r="T779" i="2"/>
  <c r="R779" i="2"/>
  <c r="P779" i="2"/>
  <c r="BI778" i="2"/>
  <c r="BH778" i="2"/>
  <c r="BG778" i="2"/>
  <c r="BF778" i="2"/>
  <c r="T778" i="2"/>
  <c r="R778" i="2"/>
  <c r="P778" i="2"/>
  <c r="BI772" i="2"/>
  <c r="BH772" i="2"/>
  <c r="BG772" i="2"/>
  <c r="BF772" i="2"/>
  <c r="T772" i="2"/>
  <c r="R772" i="2"/>
  <c r="P772" i="2"/>
  <c r="BI769" i="2"/>
  <c r="BH769" i="2"/>
  <c r="BG769" i="2"/>
  <c r="BF769" i="2"/>
  <c r="T769" i="2"/>
  <c r="R769" i="2"/>
  <c r="P769" i="2"/>
  <c r="BI767" i="2"/>
  <c r="BH767" i="2"/>
  <c r="BG767" i="2"/>
  <c r="BF767" i="2"/>
  <c r="T767" i="2"/>
  <c r="R767" i="2"/>
  <c r="P767" i="2"/>
  <c r="BI754" i="2"/>
  <c r="BH754" i="2"/>
  <c r="BG754" i="2"/>
  <c r="BF754" i="2"/>
  <c r="T754" i="2"/>
  <c r="R754" i="2"/>
  <c r="P754" i="2"/>
  <c r="BI748" i="2"/>
  <c r="BH748" i="2"/>
  <c r="BG748" i="2"/>
  <c r="BF748" i="2"/>
  <c r="T748" i="2"/>
  <c r="R748" i="2"/>
  <c r="P748" i="2"/>
  <c r="BI746" i="2"/>
  <c r="BH746" i="2"/>
  <c r="BG746" i="2"/>
  <c r="BF746" i="2"/>
  <c r="T746" i="2"/>
  <c r="R746" i="2"/>
  <c r="P746" i="2"/>
  <c r="BI737" i="2"/>
  <c r="BH737" i="2"/>
  <c r="BG737" i="2"/>
  <c r="BF737" i="2"/>
  <c r="T737" i="2"/>
  <c r="R737" i="2"/>
  <c r="P737" i="2"/>
  <c r="BI735" i="2"/>
  <c r="BH735" i="2"/>
  <c r="BG735" i="2"/>
  <c r="BF735" i="2"/>
  <c r="T735" i="2"/>
  <c r="R735" i="2"/>
  <c r="P735" i="2"/>
  <c r="BI728" i="2"/>
  <c r="BH728" i="2"/>
  <c r="BG728" i="2"/>
  <c r="BF728" i="2"/>
  <c r="T728" i="2"/>
  <c r="R728" i="2"/>
  <c r="P728" i="2"/>
  <c r="BI726" i="2"/>
  <c r="BH726" i="2"/>
  <c r="BG726" i="2"/>
  <c r="BF726" i="2"/>
  <c r="T726" i="2"/>
  <c r="R726" i="2"/>
  <c r="P726" i="2"/>
  <c r="BI720" i="2"/>
  <c r="BH720" i="2"/>
  <c r="BG720" i="2"/>
  <c r="BF720" i="2"/>
  <c r="T720" i="2"/>
  <c r="R720" i="2"/>
  <c r="P720" i="2"/>
  <c r="BI718" i="2"/>
  <c r="BH718" i="2"/>
  <c r="BG718" i="2"/>
  <c r="BF718" i="2"/>
  <c r="T718" i="2"/>
  <c r="R718" i="2"/>
  <c r="P718" i="2"/>
  <c r="BI708" i="2"/>
  <c r="BH708" i="2"/>
  <c r="BG708" i="2"/>
  <c r="BF708" i="2"/>
  <c r="T708" i="2"/>
  <c r="R708" i="2"/>
  <c r="P708" i="2"/>
  <c r="BI705" i="2"/>
  <c r="BH705" i="2"/>
  <c r="BG705" i="2"/>
  <c r="BF705" i="2"/>
  <c r="T705" i="2"/>
  <c r="R705" i="2"/>
  <c r="P705" i="2"/>
  <c r="BI703" i="2"/>
  <c r="BH703" i="2"/>
  <c r="BG703" i="2"/>
  <c r="BF703" i="2"/>
  <c r="T703" i="2"/>
  <c r="R703" i="2"/>
  <c r="P703" i="2"/>
  <c r="BI699" i="2"/>
  <c r="BH699" i="2"/>
  <c r="BG699" i="2"/>
  <c r="BF699" i="2"/>
  <c r="T699" i="2"/>
  <c r="R699" i="2"/>
  <c r="P699" i="2"/>
  <c r="BI697" i="2"/>
  <c r="BH697" i="2"/>
  <c r="BG697" i="2"/>
  <c r="BF697" i="2"/>
  <c r="T697" i="2"/>
  <c r="R697" i="2"/>
  <c r="P697" i="2"/>
  <c r="BI684" i="2"/>
  <c r="BH684" i="2"/>
  <c r="BG684" i="2"/>
  <c r="BF684" i="2"/>
  <c r="T684" i="2"/>
  <c r="R684" i="2"/>
  <c r="P684" i="2"/>
  <c r="BI681" i="2"/>
  <c r="BH681" i="2"/>
  <c r="BG681" i="2"/>
  <c r="BF681" i="2"/>
  <c r="T681" i="2"/>
  <c r="R681" i="2"/>
  <c r="P681" i="2"/>
  <c r="BI679" i="2"/>
  <c r="BH679" i="2"/>
  <c r="BG679" i="2"/>
  <c r="BF679" i="2"/>
  <c r="T679" i="2"/>
  <c r="R679" i="2"/>
  <c r="P679" i="2"/>
  <c r="BI673" i="2"/>
  <c r="BH673" i="2"/>
  <c r="BG673" i="2"/>
  <c r="BF673" i="2"/>
  <c r="T673" i="2"/>
  <c r="R673" i="2"/>
  <c r="P673" i="2"/>
  <c r="BI671" i="2"/>
  <c r="BH671" i="2"/>
  <c r="BG671" i="2"/>
  <c r="BF671" i="2"/>
  <c r="T671" i="2"/>
  <c r="R671" i="2"/>
  <c r="P671" i="2"/>
  <c r="BI665" i="2"/>
  <c r="BH665" i="2"/>
  <c r="BG665" i="2"/>
  <c r="BF665" i="2"/>
  <c r="T665" i="2"/>
  <c r="R665" i="2"/>
  <c r="P665" i="2"/>
  <c r="BI663" i="2"/>
  <c r="BH663" i="2"/>
  <c r="BG663" i="2"/>
  <c r="BF663" i="2"/>
  <c r="T663" i="2"/>
  <c r="R663" i="2"/>
  <c r="P663" i="2"/>
  <c r="BI657" i="2"/>
  <c r="BH657" i="2"/>
  <c r="BG657" i="2"/>
  <c r="BF657" i="2"/>
  <c r="T657" i="2"/>
  <c r="R657" i="2"/>
  <c r="P657" i="2"/>
  <c r="BI654" i="2"/>
  <c r="BH654" i="2"/>
  <c r="BG654" i="2"/>
  <c r="BF654" i="2"/>
  <c r="T654" i="2"/>
  <c r="R654" i="2"/>
  <c r="P654" i="2"/>
  <c r="BI648" i="2"/>
  <c r="BH648" i="2"/>
  <c r="BG648" i="2"/>
  <c r="BF648" i="2"/>
  <c r="T648" i="2"/>
  <c r="R648" i="2"/>
  <c r="P648" i="2"/>
  <c r="BI645" i="2"/>
  <c r="BH645" i="2"/>
  <c r="BG645" i="2"/>
  <c r="BF645" i="2"/>
  <c r="T645" i="2"/>
  <c r="R645" i="2"/>
  <c r="P645" i="2"/>
  <c r="BI639" i="2"/>
  <c r="BH639" i="2"/>
  <c r="BG639" i="2"/>
  <c r="BF639" i="2"/>
  <c r="T639" i="2"/>
  <c r="R639" i="2"/>
  <c r="P639" i="2"/>
  <c r="BI635" i="2"/>
  <c r="BH635" i="2"/>
  <c r="BG635" i="2"/>
  <c r="BF635" i="2"/>
  <c r="T635" i="2"/>
  <c r="T634" i="2"/>
  <c r="R635" i="2"/>
  <c r="R634" i="2"/>
  <c r="P635" i="2"/>
  <c r="P634" i="2"/>
  <c r="BI632" i="2"/>
  <c r="BH632" i="2"/>
  <c r="BG632" i="2"/>
  <c r="BF632" i="2"/>
  <c r="T632" i="2"/>
  <c r="R632" i="2"/>
  <c r="P632" i="2"/>
  <c r="BI629" i="2"/>
  <c r="BH629" i="2"/>
  <c r="BG629" i="2"/>
  <c r="BF629" i="2"/>
  <c r="T629" i="2"/>
  <c r="R629" i="2"/>
  <c r="P629" i="2"/>
  <c r="BI627" i="2"/>
  <c r="BH627" i="2"/>
  <c r="BG627" i="2"/>
  <c r="BF627" i="2"/>
  <c r="T627" i="2"/>
  <c r="R627" i="2"/>
  <c r="P627" i="2"/>
  <c r="BI625" i="2"/>
  <c r="BH625" i="2"/>
  <c r="BG625" i="2"/>
  <c r="BF625" i="2"/>
  <c r="T625" i="2"/>
  <c r="R625" i="2"/>
  <c r="P625" i="2"/>
  <c r="BI618" i="2"/>
  <c r="BH618" i="2"/>
  <c r="BG618" i="2"/>
  <c r="BF618" i="2"/>
  <c r="T618" i="2"/>
  <c r="R618" i="2"/>
  <c r="P618" i="2"/>
  <c r="BI613" i="2"/>
  <c r="BH613" i="2"/>
  <c r="BG613" i="2"/>
  <c r="BF613" i="2"/>
  <c r="T613" i="2"/>
  <c r="R613" i="2"/>
  <c r="P613" i="2"/>
  <c r="BI608" i="2"/>
  <c r="BH608" i="2"/>
  <c r="BG608" i="2"/>
  <c r="BF608" i="2"/>
  <c r="T608" i="2"/>
  <c r="R608" i="2"/>
  <c r="P608" i="2"/>
  <c r="BI603" i="2"/>
  <c r="BH603" i="2"/>
  <c r="BG603" i="2"/>
  <c r="BF603" i="2"/>
  <c r="T603" i="2"/>
  <c r="R603" i="2"/>
  <c r="P603" i="2"/>
  <c r="BI598" i="2"/>
  <c r="BH598" i="2"/>
  <c r="BG598" i="2"/>
  <c r="BF598" i="2"/>
  <c r="T598" i="2"/>
  <c r="R598" i="2"/>
  <c r="P598" i="2"/>
  <c r="BI596" i="2"/>
  <c r="BH596" i="2"/>
  <c r="BG596" i="2"/>
  <c r="BF596" i="2"/>
  <c r="T596" i="2"/>
  <c r="R596" i="2"/>
  <c r="P596" i="2"/>
  <c r="BI593" i="2"/>
  <c r="BH593" i="2"/>
  <c r="BG593" i="2"/>
  <c r="BF593" i="2"/>
  <c r="T593" i="2"/>
  <c r="R593" i="2"/>
  <c r="P593" i="2"/>
  <c r="BI587" i="2"/>
  <c r="BH587" i="2"/>
  <c r="BG587" i="2"/>
  <c r="BF587" i="2"/>
  <c r="T587" i="2"/>
  <c r="R587" i="2"/>
  <c r="P587" i="2"/>
  <c r="BI580" i="2"/>
  <c r="BH580" i="2"/>
  <c r="BG580" i="2"/>
  <c r="BF580" i="2"/>
  <c r="T580" i="2"/>
  <c r="R580" i="2"/>
  <c r="P580" i="2"/>
  <c r="BI575" i="2"/>
  <c r="BH575" i="2"/>
  <c r="BG575" i="2"/>
  <c r="BF575" i="2"/>
  <c r="T575" i="2"/>
  <c r="R575" i="2"/>
  <c r="P575" i="2"/>
  <c r="BI570" i="2"/>
  <c r="BH570" i="2"/>
  <c r="BG570" i="2"/>
  <c r="BF570" i="2"/>
  <c r="T570" i="2"/>
  <c r="R570" i="2"/>
  <c r="P570" i="2"/>
  <c r="BI565" i="2"/>
  <c r="BH565" i="2"/>
  <c r="BG565" i="2"/>
  <c r="BF565" i="2"/>
  <c r="T565" i="2"/>
  <c r="R565" i="2"/>
  <c r="P565" i="2"/>
  <c r="BI560" i="2"/>
  <c r="BH560" i="2"/>
  <c r="BG560" i="2"/>
  <c r="BF560" i="2"/>
  <c r="T560" i="2"/>
  <c r="R560" i="2"/>
  <c r="P560" i="2"/>
  <c r="BI554" i="2"/>
  <c r="BH554" i="2"/>
  <c r="BG554" i="2"/>
  <c r="BF554" i="2"/>
  <c r="T554" i="2"/>
  <c r="R554" i="2"/>
  <c r="P554" i="2"/>
  <c r="BI552" i="2"/>
  <c r="BH552" i="2"/>
  <c r="BG552" i="2"/>
  <c r="BF552" i="2"/>
  <c r="T552" i="2"/>
  <c r="R552" i="2"/>
  <c r="P552" i="2"/>
  <c r="BI547" i="2"/>
  <c r="BH547" i="2"/>
  <c r="BG547" i="2"/>
  <c r="BF547" i="2"/>
  <c r="T547" i="2"/>
  <c r="R547" i="2"/>
  <c r="P547" i="2"/>
  <c r="BI545" i="2"/>
  <c r="BH545" i="2"/>
  <c r="BG545" i="2"/>
  <c r="BF545" i="2"/>
  <c r="T545" i="2"/>
  <c r="R545" i="2"/>
  <c r="P545" i="2"/>
  <c r="BI543" i="2"/>
  <c r="BH543" i="2"/>
  <c r="BG543" i="2"/>
  <c r="BF543" i="2"/>
  <c r="T543" i="2"/>
  <c r="R543" i="2"/>
  <c r="P543" i="2"/>
  <c r="BI541" i="2"/>
  <c r="BH541" i="2"/>
  <c r="BG541" i="2"/>
  <c r="BF541" i="2"/>
  <c r="T541" i="2"/>
  <c r="R541" i="2"/>
  <c r="P541" i="2"/>
  <c r="BI539" i="2"/>
  <c r="BH539" i="2"/>
  <c r="BG539" i="2"/>
  <c r="BF539" i="2"/>
  <c r="T539" i="2"/>
  <c r="R539" i="2"/>
  <c r="P539" i="2"/>
  <c r="BI528" i="2"/>
  <c r="BH528" i="2"/>
  <c r="BG528" i="2"/>
  <c r="BF528" i="2"/>
  <c r="T528" i="2"/>
  <c r="R528" i="2"/>
  <c r="P528" i="2"/>
  <c r="BI526" i="2"/>
  <c r="BH526" i="2"/>
  <c r="BG526" i="2"/>
  <c r="BF526" i="2"/>
  <c r="T526" i="2"/>
  <c r="R526" i="2"/>
  <c r="P526" i="2"/>
  <c r="BI519" i="2"/>
  <c r="BH519" i="2"/>
  <c r="BG519" i="2"/>
  <c r="BF519" i="2"/>
  <c r="T519" i="2"/>
  <c r="R519" i="2"/>
  <c r="P519" i="2"/>
  <c r="BI517" i="2"/>
  <c r="BH517" i="2"/>
  <c r="BG517" i="2"/>
  <c r="BF517" i="2"/>
  <c r="T517" i="2"/>
  <c r="R517" i="2"/>
  <c r="P517" i="2"/>
  <c r="BI511" i="2"/>
  <c r="BH511" i="2"/>
  <c r="BG511" i="2"/>
  <c r="BF511" i="2"/>
  <c r="T511" i="2"/>
  <c r="R511" i="2"/>
  <c r="P511" i="2"/>
  <c r="BI509" i="2"/>
  <c r="BH509" i="2"/>
  <c r="BG509" i="2"/>
  <c r="BF509" i="2"/>
  <c r="T509" i="2"/>
  <c r="R509" i="2"/>
  <c r="P509" i="2"/>
  <c r="BI500" i="2"/>
  <c r="BH500" i="2"/>
  <c r="BG500" i="2"/>
  <c r="BF500" i="2"/>
  <c r="T500" i="2"/>
  <c r="R500" i="2"/>
  <c r="P500" i="2"/>
  <c r="BI498" i="2"/>
  <c r="BH498" i="2"/>
  <c r="BG498" i="2"/>
  <c r="BF498" i="2"/>
  <c r="T498" i="2"/>
  <c r="R498" i="2"/>
  <c r="P498" i="2"/>
  <c r="BI492" i="2"/>
  <c r="BH492" i="2"/>
  <c r="BG492" i="2"/>
  <c r="BF492" i="2"/>
  <c r="T492" i="2"/>
  <c r="R492" i="2"/>
  <c r="P492" i="2"/>
  <c r="BI482" i="2"/>
  <c r="BH482" i="2"/>
  <c r="BG482" i="2"/>
  <c r="BF482" i="2"/>
  <c r="T482" i="2"/>
  <c r="R482" i="2"/>
  <c r="P482" i="2"/>
  <c r="BI461" i="2"/>
  <c r="BH461" i="2"/>
  <c r="BG461" i="2"/>
  <c r="BF461" i="2"/>
  <c r="T461" i="2"/>
  <c r="R461" i="2"/>
  <c r="P461" i="2"/>
  <c r="BI455" i="2"/>
  <c r="BH455" i="2"/>
  <c r="BG455" i="2"/>
  <c r="BF455" i="2"/>
  <c r="T455" i="2"/>
  <c r="R455" i="2"/>
  <c r="P455" i="2"/>
  <c r="BI449" i="2"/>
  <c r="BH449" i="2"/>
  <c r="BG449" i="2"/>
  <c r="BF449" i="2"/>
  <c r="T449" i="2"/>
  <c r="R449" i="2"/>
  <c r="P449" i="2"/>
  <c r="BI446" i="2"/>
  <c r="BH446" i="2"/>
  <c r="BG446" i="2"/>
  <c r="BF446" i="2"/>
  <c r="T446" i="2"/>
  <c r="R446" i="2"/>
  <c r="P446" i="2"/>
  <c r="BI440" i="2"/>
  <c r="BH440" i="2"/>
  <c r="BG440" i="2"/>
  <c r="BF440" i="2"/>
  <c r="T440" i="2"/>
  <c r="R440" i="2"/>
  <c r="P440" i="2"/>
  <c r="BI434" i="2"/>
  <c r="BH434" i="2"/>
  <c r="BG434" i="2"/>
  <c r="BF434" i="2"/>
  <c r="T434" i="2"/>
  <c r="R434" i="2"/>
  <c r="P434" i="2"/>
  <c r="BI421" i="2"/>
  <c r="BH421" i="2"/>
  <c r="BG421" i="2"/>
  <c r="BF421" i="2"/>
  <c r="T421" i="2"/>
  <c r="R421" i="2"/>
  <c r="P421" i="2"/>
  <c r="BI419" i="2"/>
  <c r="BH419" i="2"/>
  <c r="BG419" i="2"/>
  <c r="BF419" i="2"/>
  <c r="T419" i="2"/>
  <c r="R419" i="2"/>
  <c r="P419" i="2"/>
  <c r="BI408" i="2"/>
  <c r="BH408" i="2"/>
  <c r="BG408" i="2"/>
  <c r="BF408" i="2"/>
  <c r="T408" i="2"/>
  <c r="R408" i="2"/>
  <c r="P408" i="2"/>
  <c r="BI397" i="2"/>
  <c r="BH397" i="2"/>
  <c r="BG397" i="2"/>
  <c r="BF397" i="2"/>
  <c r="T397" i="2"/>
  <c r="R397" i="2"/>
  <c r="P397" i="2"/>
  <c r="BI395" i="2"/>
  <c r="BH395" i="2"/>
  <c r="BG395" i="2"/>
  <c r="BF395" i="2"/>
  <c r="T395" i="2"/>
  <c r="R395" i="2"/>
  <c r="P395" i="2"/>
  <c r="BI389" i="2"/>
  <c r="BH389" i="2"/>
  <c r="BG389" i="2"/>
  <c r="BF389" i="2"/>
  <c r="T389" i="2"/>
  <c r="R389" i="2"/>
  <c r="P389" i="2"/>
  <c r="BI377" i="2"/>
  <c r="BH377" i="2"/>
  <c r="BG377" i="2"/>
  <c r="BF377" i="2"/>
  <c r="T377" i="2"/>
  <c r="R377" i="2"/>
  <c r="P377" i="2"/>
  <c r="BI366" i="2"/>
  <c r="BH366" i="2"/>
  <c r="BG366" i="2"/>
  <c r="BF366" i="2"/>
  <c r="T366" i="2"/>
  <c r="R366" i="2"/>
  <c r="P366" i="2"/>
  <c r="BI359" i="2"/>
  <c r="BH359" i="2"/>
  <c r="BG359" i="2"/>
  <c r="BF359" i="2"/>
  <c r="T359" i="2"/>
  <c r="R359" i="2"/>
  <c r="P359" i="2"/>
  <c r="BI353" i="2"/>
  <c r="BH353" i="2"/>
  <c r="BG353" i="2"/>
  <c r="BF353" i="2"/>
  <c r="T353" i="2"/>
  <c r="R353" i="2"/>
  <c r="P353" i="2"/>
  <c r="BI346" i="2"/>
  <c r="BH346" i="2"/>
  <c r="BG346" i="2"/>
  <c r="BF346" i="2"/>
  <c r="T346" i="2"/>
  <c r="R346" i="2"/>
  <c r="P346" i="2"/>
  <c r="BI344" i="2"/>
  <c r="BH344" i="2"/>
  <c r="BG344" i="2"/>
  <c r="BF344" i="2"/>
  <c r="T344" i="2"/>
  <c r="R344" i="2"/>
  <c r="P344" i="2"/>
  <c r="BI337" i="2"/>
  <c r="BH337" i="2"/>
  <c r="BG337" i="2"/>
  <c r="BF337" i="2"/>
  <c r="T337" i="2"/>
  <c r="R337" i="2"/>
  <c r="P337" i="2"/>
  <c r="BI330" i="2"/>
  <c r="BH330" i="2"/>
  <c r="BG330" i="2"/>
  <c r="BF330" i="2"/>
  <c r="T330" i="2"/>
  <c r="R330" i="2"/>
  <c r="P330" i="2"/>
  <c r="BI324" i="2"/>
  <c r="BH324" i="2"/>
  <c r="BG324" i="2"/>
  <c r="BF324" i="2"/>
  <c r="T324" i="2"/>
  <c r="R324" i="2"/>
  <c r="P324" i="2"/>
  <c r="BI318" i="2"/>
  <c r="BH318" i="2"/>
  <c r="BG318" i="2"/>
  <c r="BF318" i="2"/>
  <c r="T318" i="2"/>
  <c r="R318" i="2"/>
  <c r="P318" i="2"/>
  <c r="BI310" i="2"/>
  <c r="BH310" i="2"/>
  <c r="BG310" i="2"/>
  <c r="BF310" i="2"/>
  <c r="T310" i="2"/>
  <c r="R310" i="2"/>
  <c r="P310" i="2"/>
  <c r="BI302" i="2"/>
  <c r="BH302" i="2"/>
  <c r="BG302" i="2"/>
  <c r="BF302" i="2"/>
  <c r="T302" i="2"/>
  <c r="R302" i="2"/>
  <c r="P302" i="2"/>
  <c r="BI296" i="2"/>
  <c r="BH296" i="2"/>
  <c r="BG296" i="2"/>
  <c r="BF296" i="2"/>
  <c r="T296" i="2"/>
  <c r="R296" i="2"/>
  <c r="P296" i="2"/>
  <c r="BI285" i="2"/>
  <c r="BH285" i="2"/>
  <c r="BG285" i="2"/>
  <c r="BF285" i="2"/>
  <c r="T285" i="2"/>
  <c r="R285" i="2"/>
  <c r="P285" i="2"/>
  <c r="BI277" i="2"/>
  <c r="BH277" i="2"/>
  <c r="BG277" i="2"/>
  <c r="BF277" i="2"/>
  <c r="T277" i="2"/>
  <c r="R277" i="2"/>
  <c r="P277" i="2"/>
  <c r="BI271" i="2"/>
  <c r="BH271" i="2"/>
  <c r="BG271" i="2"/>
  <c r="BF271" i="2"/>
  <c r="T271" i="2"/>
  <c r="R271" i="2"/>
  <c r="P271" i="2"/>
  <c r="BI263" i="2"/>
  <c r="BH263" i="2"/>
  <c r="BG263" i="2"/>
  <c r="BF263" i="2"/>
  <c r="T263" i="2"/>
  <c r="R263" i="2"/>
  <c r="P263" i="2"/>
  <c r="BI257" i="2"/>
  <c r="BH257" i="2"/>
  <c r="BG257" i="2"/>
  <c r="BF257" i="2"/>
  <c r="T257" i="2"/>
  <c r="R257" i="2"/>
  <c r="P257" i="2"/>
  <c r="BI251" i="2"/>
  <c r="BH251" i="2"/>
  <c r="BG251" i="2"/>
  <c r="BF251" i="2"/>
  <c r="T251" i="2"/>
  <c r="R251" i="2"/>
  <c r="P251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37" i="2"/>
  <c r="BH237" i="2"/>
  <c r="BG237" i="2"/>
  <c r="BF237" i="2"/>
  <c r="T237" i="2"/>
  <c r="R237" i="2"/>
  <c r="P237" i="2"/>
  <c r="BI230" i="2"/>
  <c r="BH230" i="2"/>
  <c r="BG230" i="2"/>
  <c r="BF230" i="2"/>
  <c r="T230" i="2"/>
  <c r="R230" i="2"/>
  <c r="P230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16" i="2"/>
  <c r="BH216" i="2"/>
  <c r="BG216" i="2"/>
  <c r="BF216" i="2"/>
  <c r="T216" i="2"/>
  <c r="R216" i="2"/>
  <c r="P216" i="2"/>
  <c r="BI210" i="2"/>
  <c r="BH210" i="2"/>
  <c r="BG210" i="2"/>
  <c r="BF210" i="2"/>
  <c r="T210" i="2"/>
  <c r="R210" i="2"/>
  <c r="P210" i="2"/>
  <c r="BI204" i="2"/>
  <c r="BH204" i="2"/>
  <c r="BG204" i="2"/>
  <c r="BF204" i="2"/>
  <c r="T204" i="2"/>
  <c r="R204" i="2"/>
  <c r="P204" i="2"/>
  <c r="BI198" i="2"/>
  <c r="BH198" i="2"/>
  <c r="BG198" i="2"/>
  <c r="BF198" i="2"/>
  <c r="T198" i="2"/>
  <c r="R198" i="2"/>
  <c r="P198" i="2"/>
  <c r="BI192" i="2"/>
  <c r="BH192" i="2"/>
  <c r="BG192" i="2"/>
  <c r="BF192" i="2"/>
  <c r="T192" i="2"/>
  <c r="R192" i="2"/>
  <c r="P192" i="2"/>
  <c r="BI187" i="2"/>
  <c r="BH187" i="2"/>
  <c r="BG187" i="2"/>
  <c r="BF187" i="2"/>
  <c r="T187" i="2"/>
  <c r="R187" i="2"/>
  <c r="P187" i="2"/>
  <c r="BI179" i="2"/>
  <c r="BH179" i="2"/>
  <c r="BG179" i="2"/>
  <c r="BF179" i="2"/>
  <c r="T179" i="2"/>
  <c r="R179" i="2"/>
  <c r="P179" i="2"/>
  <c r="BI174" i="2"/>
  <c r="BH174" i="2"/>
  <c r="BG174" i="2"/>
  <c r="BF174" i="2"/>
  <c r="T174" i="2"/>
  <c r="R174" i="2"/>
  <c r="P174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3" i="2"/>
  <c r="BH163" i="2"/>
  <c r="BG163" i="2"/>
  <c r="BF163" i="2"/>
  <c r="T163" i="2"/>
  <c r="R163" i="2"/>
  <c r="P163" i="2"/>
  <c r="BI158" i="2"/>
  <c r="BH158" i="2"/>
  <c r="BG158" i="2"/>
  <c r="BF158" i="2"/>
  <c r="T158" i="2"/>
  <c r="R158" i="2"/>
  <c r="P158" i="2"/>
  <c r="BI151" i="2"/>
  <c r="BH151" i="2"/>
  <c r="BG151" i="2"/>
  <c r="BF151" i="2"/>
  <c r="T151" i="2"/>
  <c r="R151" i="2"/>
  <c r="P151" i="2"/>
  <c r="BI145" i="2"/>
  <c r="BH145" i="2"/>
  <c r="BG145" i="2"/>
  <c r="BF145" i="2"/>
  <c r="T145" i="2"/>
  <c r="R145" i="2"/>
  <c r="P145" i="2"/>
  <c r="J138" i="2"/>
  <c r="F138" i="2"/>
  <c r="F136" i="2"/>
  <c r="E134" i="2"/>
  <c r="J91" i="2"/>
  <c r="F91" i="2"/>
  <c r="F89" i="2"/>
  <c r="E87" i="2"/>
  <c r="J24" i="2"/>
  <c r="E24" i="2"/>
  <c r="J139" i="2"/>
  <c r="J23" i="2"/>
  <c r="J18" i="2"/>
  <c r="E18" i="2"/>
  <c r="F92" i="2"/>
  <c r="J17" i="2"/>
  <c r="J12" i="2"/>
  <c r="J136" i="2"/>
  <c r="E7" i="2"/>
  <c r="E85" i="2"/>
  <c r="L90" i="1"/>
  <c r="AM90" i="1"/>
  <c r="AM89" i="1"/>
  <c r="L89" i="1"/>
  <c r="AM87" i="1"/>
  <c r="L87" i="1"/>
  <c r="L85" i="1"/>
  <c r="L84" i="1"/>
  <c r="J1368" i="2"/>
  <c r="BK1292" i="2"/>
  <c r="J1260" i="2"/>
  <c r="BK1245" i="2"/>
  <c r="J1217" i="2"/>
  <c r="J1154" i="2"/>
  <c r="J1123" i="2"/>
  <c r="BK1091" i="2"/>
  <c r="BK1082" i="2"/>
  <c r="BK1046" i="2"/>
  <c r="J1037" i="2"/>
  <c r="J971" i="2"/>
  <c r="J942" i="2"/>
  <c r="BK922" i="2"/>
  <c r="BK892" i="2"/>
  <c r="BK853" i="2"/>
  <c r="J833" i="2"/>
  <c r="J823" i="2"/>
  <c r="J782" i="2"/>
  <c r="J737" i="2"/>
  <c r="J697" i="2"/>
  <c r="J645" i="2"/>
  <c r="BK580" i="2"/>
  <c r="BK547" i="2"/>
  <c r="J541" i="2"/>
  <c r="J461" i="2"/>
  <c r="BK366" i="2"/>
  <c r="J337" i="2"/>
  <c r="BK277" i="2"/>
  <c r="J245" i="2"/>
  <c r="BK170" i="2"/>
  <c r="AS94" i="1"/>
  <c r="BK1069" i="2"/>
  <c r="J1036" i="2"/>
  <c r="BK1025" i="2"/>
  <c r="BK1007" i="2"/>
  <c r="BK936" i="2"/>
  <c r="J892" i="2"/>
  <c r="BK779" i="2"/>
  <c r="J735" i="2"/>
  <c r="J699" i="2"/>
  <c r="BK671" i="2"/>
  <c r="J648" i="2"/>
  <c r="BK618" i="2"/>
  <c r="BK593" i="2"/>
  <c r="BK565" i="2"/>
  <c r="BK539" i="2"/>
  <c r="BK455" i="2"/>
  <c r="BK421" i="2"/>
  <c r="J359" i="2"/>
  <c r="BK337" i="2"/>
  <c r="BK1130" i="2"/>
  <c r="J1098" i="2"/>
  <c r="BK1075" i="2"/>
  <c r="J1045" i="2"/>
  <c r="J1007" i="2"/>
  <c r="BK977" i="2"/>
  <c r="J859" i="2"/>
  <c r="J811" i="2"/>
  <c r="J779" i="2"/>
  <c r="J718" i="2"/>
  <c r="J673" i="2"/>
  <c r="BK639" i="2"/>
  <c r="J618" i="2"/>
  <c r="BK596" i="2"/>
  <c r="BK552" i="2"/>
  <c r="J539" i="2"/>
  <c r="BK517" i="2"/>
  <c r="J498" i="2"/>
  <c r="J434" i="2"/>
  <c r="J389" i="2"/>
  <c r="J318" i="2"/>
  <c r="BK237" i="2"/>
  <c r="J192" i="2"/>
  <c r="J158" i="2"/>
  <c r="J1361" i="2"/>
  <c r="J1230" i="2"/>
  <c r="J1210" i="2"/>
  <c r="BK1154" i="2"/>
  <c r="BK1116" i="2"/>
  <c r="BK1098" i="2"/>
  <c r="J1074" i="2"/>
  <c r="J1016" i="2"/>
  <c r="BK874" i="2"/>
  <c r="J843" i="2"/>
  <c r="BK817" i="2"/>
  <c r="J769" i="2"/>
  <c r="J746" i="2"/>
  <c r="BK684" i="2"/>
  <c r="J654" i="2"/>
  <c r="J526" i="2"/>
  <c r="BK440" i="2"/>
  <c r="BK408" i="2"/>
  <c r="BK310" i="2"/>
  <c r="BK263" i="2"/>
  <c r="BK245" i="2"/>
  <c r="BK174" i="2"/>
  <c r="J191" i="3"/>
  <c r="J136" i="3"/>
  <c r="BK200" i="3"/>
  <c r="BK164" i="3"/>
  <c r="BK156" i="3"/>
  <c r="J134" i="3"/>
  <c r="J189" i="3"/>
  <c r="J170" i="3"/>
  <c r="BK154" i="3"/>
  <c r="BK189" i="3"/>
  <c r="J163" i="3"/>
  <c r="BK145" i="3"/>
  <c r="BK166" i="4"/>
  <c r="BK160" i="4"/>
  <c r="BK153" i="4"/>
  <c r="J135" i="4"/>
  <c r="BK164" i="4"/>
  <c r="BK159" i="4"/>
  <c r="BK156" i="4"/>
  <c r="BK145" i="4"/>
  <c r="J137" i="4"/>
  <c r="BK132" i="4"/>
  <c r="BK127" i="4"/>
  <c r="J164" i="4"/>
  <c r="J151" i="4"/>
  <c r="J147" i="4"/>
  <c r="J138" i="4"/>
  <c r="J125" i="4"/>
  <c r="J152" i="4"/>
  <c r="J144" i="4"/>
  <c r="BK139" i="4"/>
  <c r="J128" i="4"/>
  <c r="BK157" i="5"/>
  <c r="J153" i="5"/>
  <c r="J142" i="5"/>
  <c r="J135" i="5"/>
  <c r="J161" i="5"/>
  <c r="BK153" i="5"/>
  <c r="J149" i="5"/>
  <c r="J140" i="5"/>
  <c r="BK131" i="5"/>
  <c r="BK136" i="5"/>
  <c r="J159" i="5"/>
  <c r="J150" i="5"/>
  <c r="BK146" i="5"/>
  <c r="BK141" i="5"/>
  <c r="J133" i="5"/>
  <c r="BK203" i="6"/>
  <c r="J194" i="6"/>
  <c r="BK182" i="6"/>
  <c r="BK176" i="6"/>
  <c r="J171" i="6"/>
  <c r="J164" i="6"/>
  <c r="BK159" i="6"/>
  <c r="BK153" i="6"/>
  <c r="BK148" i="6"/>
  <c r="J138" i="6"/>
  <c r="BK134" i="6"/>
  <c r="BK205" i="6"/>
  <c r="BK198" i="6"/>
  <c r="BK191" i="6"/>
  <c r="J182" i="6"/>
  <c r="BK171" i="6"/>
  <c r="BK157" i="6"/>
  <c r="BK146" i="6"/>
  <c r="BK139" i="6"/>
  <c r="BK130" i="6"/>
  <c r="J192" i="6"/>
  <c r="BK187" i="6"/>
  <c r="J181" i="6"/>
  <c r="J169" i="6"/>
  <c r="BK162" i="6"/>
  <c r="J150" i="6"/>
  <c r="BK140" i="6"/>
  <c r="J129" i="6"/>
  <c r="J206" i="6"/>
  <c r="J198" i="6"/>
  <c r="J190" i="6"/>
  <c r="J185" i="6"/>
  <c r="BK177" i="6"/>
  <c r="BK173" i="6"/>
  <c r="J165" i="6"/>
  <c r="BK160" i="6"/>
  <c r="BK154" i="6"/>
  <c r="BK145" i="6"/>
  <c r="BK138" i="6"/>
  <c r="J133" i="6"/>
  <c r="BK159" i="7"/>
  <c r="J152" i="7"/>
  <c r="J137" i="7"/>
  <c r="BK133" i="7"/>
  <c r="BK129" i="7"/>
  <c r="J155" i="7"/>
  <c r="BK151" i="7"/>
  <c r="BK146" i="7"/>
  <c r="BK142" i="7"/>
  <c r="J134" i="7"/>
  <c r="J160" i="7"/>
  <c r="BK147" i="7"/>
  <c r="J144" i="7"/>
  <c r="J141" i="7"/>
  <c r="BK132" i="7"/>
  <c r="BK160" i="7"/>
  <c r="J137" i="8"/>
  <c r="BK131" i="8"/>
  <c r="J140" i="8"/>
  <c r="BK134" i="8"/>
  <c r="J142" i="8"/>
  <c r="J135" i="8"/>
  <c r="BK124" i="8"/>
  <c r="BK122" i="9"/>
  <c r="BK120" i="9"/>
  <c r="J119" i="9"/>
  <c r="J120" i="9"/>
  <c r="J141" i="10"/>
  <c r="J136" i="10"/>
  <c r="J132" i="10"/>
  <c r="BK128" i="10"/>
  <c r="J142" i="10"/>
  <c r="BK138" i="10"/>
  <c r="J134" i="10"/>
  <c r="J129" i="10"/>
  <c r="J122" i="10"/>
  <c r="J139" i="10"/>
  <c r="J128" i="10"/>
  <c r="J126" i="10"/>
  <c r="BK122" i="10"/>
  <c r="J149" i="11"/>
  <c r="J143" i="11"/>
  <c r="J126" i="11"/>
  <c r="BK149" i="11"/>
  <c r="J140" i="11"/>
  <c r="BK128" i="11"/>
  <c r="BK126" i="11"/>
  <c r="BK1352" i="2"/>
  <c r="BK1323" i="2"/>
  <c r="BK1267" i="2"/>
  <c r="J1247" i="2"/>
  <c r="J1222" i="2"/>
  <c r="BK1175" i="2"/>
  <c r="J1140" i="2"/>
  <c r="BK1108" i="2"/>
  <c r="J1090" i="2"/>
  <c r="BK1060" i="2"/>
  <c r="BK1045" i="2"/>
  <c r="J1033" i="2"/>
  <c r="BK954" i="2"/>
  <c r="J930" i="2"/>
  <c r="BK903" i="2"/>
  <c r="J874" i="2"/>
  <c r="BK843" i="2"/>
  <c r="BK825" i="2"/>
  <c r="BK787" i="2"/>
  <c r="BK748" i="2"/>
  <c r="BK718" i="2"/>
  <c r="J679" i="2"/>
  <c r="BK635" i="2"/>
  <c r="J570" i="2"/>
  <c r="BK511" i="2"/>
  <c r="J492" i="2"/>
  <c r="J397" i="2"/>
  <c r="BK353" i="2"/>
  <c r="BK330" i="2"/>
  <c r="BK251" i="2"/>
  <c r="BK216" i="2"/>
  <c r="BK163" i="2"/>
  <c r="J1352" i="2"/>
  <c r="BK1257" i="2"/>
  <c r="J1245" i="2"/>
  <c r="BK1188" i="2"/>
  <c r="BK1150" i="2"/>
  <c r="BK1131" i="2"/>
  <c r="BK1109" i="2"/>
  <c r="J1099" i="2"/>
  <c r="BK1067" i="2"/>
  <c r="BK1035" i="2"/>
  <c r="BK1024" i="2"/>
  <c r="BK1001" i="2"/>
  <c r="BK983" i="2"/>
  <c r="BK885" i="2"/>
  <c r="BK840" i="2"/>
  <c r="J778" i="2"/>
  <c r="J726" i="2"/>
  <c r="BK697" i="2"/>
  <c r="J665" i="2"/>
  <c r="BK645" i="2"/>
  <c r="BK627" i="2"/>
  <c r="BK608" i="2"/>
  <c r="J580" i="2"/>
  <c r="BK554" i="2"/>
  <c r="J517" i="2"/>
  <c r="J446" i="2"/>
  <c r="BK377" i="2"/>
  <c r="J353" i="2"/>
  <c r="BK302" i="2"/>
  <c r="BK285" i="2"/>
  <c r="BK224" i="2"/>
  <c r="J216" i="2"/>
  <c r="J187" i="2"/>
  <c r="J174" i="2"/>
  <c r="BK151" i="2"/>
  <c r="BK1360" i="2"/>
  <c r="J1270" i="2"/>
  <c r="BK1260" i="2"/>
  <c r="J1208" i="2"/>
  <c r="J1188" i="2"/>
  <c r="J1183" i="2"/>
  <c r="BK1173" i="2"/>
  <c r="BK1143" i="2"/>
  <c r="BK1138" i="2"/>
  <c r="BK1097" i="2"/>
  <c r="J1082" i="2"/>
  <c r="J1046" i="2"/>
  <c r="BK1016" i="2"/>
  <c r="J992" i="2"/>
  <c r="BK912" i="2"/>
  <c r="BK878" i="2"/>
  <c r="J825" i="2"/>
  <c r="BK797" i="2"/>
  <c r="BK735" i="2"/>
  <c r="J705" i="2"/>
  <c r="BK679" i="2"/>
  <c r="BK648" i="2"/>
  <c r="BK632" i="2"/>
  <c r="J603" i="2"/>
  <c r="BK587" i="2"/>
  <c r="J565" i="2"/>
  <c r="J547" i="2"/>
  <c r="BK526" i="2"/>
  <c r="J511" i="2"/>
  <c r="BK492" i="2"/>
  <c r="BK419" i="2"/>
  <c r="J346" i="2"/>
  <c r="J310" i="2"/>
  <c r="J271" i="2"/>
  <c r="BK210" i="2"/>
  <c r="BK187" i="2"/>
  <c r="J151" i="2"/>
  <c r="BK1367" i="2"/>
  <c r="BK1238" i="2"/>
  <c r="BK1217" i="2"/>
  <c r="BK1185" i="2"/>
  <c r="J1162" i="2"/>
  <c r="J1139" i="2"/>
  <c r="BK1117" i="2"/>
  <c r="J1102" i="2"/>
  <c r="J1075" i="2"/>
  <c r="J1044" i="2"/>
  <c r="BK992" i="2"/>
  <c r="BK831" i="2"/>
  <c r="BK778" i="2"/>
  <c r="J754" i="2"/>
  <c r="BK726" i="2"/>
  <c r="J681" i="2"/>
  <c r="J632" i="2"/>
  <c r="BK519" i="2"/>
  <c r="J455" i="2"/>
  <c r="J419" i="2"/>
  <c r="J324" i="2"/>
  <c r="BK296" i="2"/>
  <c r="J251" i="2"/>
  <c r="J224" i="2"/>
  <c r="BK158" i="2"/>
  <c r="J161" i="3"/>
  <c r="BK134" i="3"/>
  <c r="J196" i="3"/>
  <c r="BK163" i="3"/>
  <c r="BK144" i="3"/>
  <c r="BK129" i="3"/>
  <c r="J185" i="3"/>
  <c r="BK173" i="3"/>
  <c r="BK159" i="3"/>
  <c r="J140" i="3"/>
  <c r="J173" i="3"/>
  <c r="J156" i="3"/>
  <c r="J129" i="3"/>
  <c r="BK163" i="4"/>
  <c r="BK157" i="4"/>
  <c r="BK152" i="4"/>
  <c r="BK140" i="4"/>
  <c r="J129" i="4"/>
  <c r="BK161" i="4"/>
  <c r="J157" i="4"/>
  <c r="BK148" i="4"/>
  <c r="BK144" i="4"/>
  <c r="BK134" i="4"/>
  <c r="BK130" i="4"/>
  <c r="J124" i="4"/>
  <c r="J161" i="4"/>
  <c r="J153" i="4"/>
  <c r="J149" i="4"/>
  <c r="BK146" i="4"/>
  <c r="BK133" i="4"/>
  <c r="BK124" i="4"/>
  <c r="BK151" i="4"/>
  <c r="BK149" i="4"/>
  <c r="J141" i="4"/>
  <c r="J134" i="4"/>
  <c r="BK126" i="4"/>
  <c r="BK160" i="5"/>
  <c r="J154" i="5"/>
  <c r="BK143" i="5"/>
  <c r="BK139" i="5"/>
  <c r="BK132" i="5"/>
  <c r="J157" i="5"/>
  <c r="BK151" i="5"/>
  <c r="J146" i="5"/>
  <c r="J139" i="5"/>
  <c r="BK133" i="5"/>
  <c r="BK134" i="5"/>
  <c r="J151" i="5"/>
  <c r="BK147" i="5"/>
  <c r="J143" i="5"/>
  <c r="BK137" i="5"/>
  <c r="J132" i="5"/>
  <c r="BK209" i="6"/>
  <c r="J205" i="6"/>
  <c r="J199" i="6"/>
  <c r="BK189" i="6"/>
  <c r="BK179" i="6"/>
  <c r="J174" i="6"/>
  <c r="BK168" i="6"/>
  <c r="BK161" i="6"/>
  <c r="J154" i="6"/>
  <c r="J147" i="6"/>
  <c r="BK135" i="6"/>
  <c r="J128" i="6"/>
  <c r="BK195" i="6"/>
  <c r="BK190" i="6"/>
  <c r="J180" i="6"/>
  <c r="J170" i="6"/>
  <c r="J152" i="6"/>
  <c r="J140" i="6"/>
  <c r="BK199" i="6"/>
  <c r="J184" i="6"/>
  <c r="J173" i="6"/>
  <c r="BK165" i="6"/>
  <c r="J155" i="6"/>
  <c r="BK141" i="6"/>
  <c r="J130" i="6"/>
  <c r="BK207" i="6"/>
  <c r="J200" i="6"/>
  <c r="J195" i="6"/>
  <c r="J187" i="6"/>
  <c r="J176" i="6"/>
  <c r="BK172" i="6"/>
  <c r="J163" i="6"/>
  <c r="BK155" i="6"/>
  <c r="BK147" i="6"/>
  <c r="BK142" i="6"/>
  <c r="J135" i="6"/>
  <c r="BK153" i="7"/>
  <c r="J138" i="7"/>
  <c r="BK135" i="7"/>
  <c r="BK131" i="7"/>
  <c r="J159" i="7"/>
  <c r="J153" i="7"/>
  <c r="J150" i="7"/>
  <c r="BK144" i="7"/>
  <c r="BK141" i="7"/>
  <c r="J131" i="7"/>
  <c r="BK148" i="7"/>
  <c r="J146" i="7"/>
  <c r="J139" i="7"/>
  <c r="J135" i="7"/>
  <c r="J130" i="7"/>
  <c r="BK158" i="7"/>
  <c r="BK135" i="8"/>
  <c r="J124" i="8"/>
  <c r="J139" i="8"/>
  <c r="BK133" i="8"/>
  <c r="BK140" i="8"/>
  <c r="J133" i="8"/>
  <c r="J124" i="9"/>
  <c r="J126" i="9"/>
  <c r="BK119" i="9"/>
  <c r="J125" i="9"/>
  <c r="BK145" i="10"/>
  <c r="BK134" i="10"/>
  <c r="BK129" i="10"/>
  <c r="BK144" i="10"/>
  <c r="BK140" i="10"/>
  <c r="BK136" i="10"/>
  <c r="BK132" i="10"/>
  <c r="BK127" i="10"/>
  <c r="J120" i="10"/>
  <c r="J137" i="10"/>
  <c r="BK126" i="10"/>
  <c r="J127" i="10"/>
  <c r="J123" i="10"/>
  <c r="J119" i="10"/>
  <c r="J153" i="11"/>
  <c r="J144" i="11"/>
  <c r="BK135" i="11"/>
  <c r="BK151" i="11"/>
  <c r="BK143" i="11"/>
  <c r="BK133" i="11"/>
  <c r="J128" i="11"/>
  <c r="BK144" i="11"/>
  <c r="BK140" i="11"/>
  <c r="BK1361" i="2"/>
  <c r="BK1347" i="2"/>
  <c r="J1257" i="2"/>
  <c r="BK1240" i="2"/>
  <c r="BK1219" i="2"/>
  <c r="J1160" i="2"/>
  <c r="J1116" i="2"/>
  <c r="BK1101" i="2"/>
  <c r="BK1083" i="2"/>
  <c r="BK1058" i="2"/>
  <c r="BK1034" i="2"/>
  <c r="BK993" i="2"/>
  <c r="J948" i="2"/>
  <c r="BK928" i="2"/>
  <c r="J899" i="2"/>
  <c r="BK859" i="2"/>
  <c r="J840" i="2"/>
  <c r="J805" i="2"/>
  <c r="BK772" i="2"/>
  <c r="BK746" i="2"/>
  <c r="J708" i="2"/>
  <c r="J663" i="2"/>
  <c r="J596" i="2"/>
  <c r="J554" i="2"/>
  <c r="J543" i="2"/>
  <c r="BK498" i="2"/>
  <c r="J408" i="2"/>
  <c r="BK359" i="2"/>
  <c r="BK271" i="2"/>
  <c r="J222" i="2"/>
  <c r="BK168" i="2"/>
  <c r="J1367" i="2"/>
  <c r="J1347" i="2"/>
  <c r="BK1255" i="2"/>
  <c r="J1238" i="2"/>
  <c r="J1173" i="2"/>
  <c r="J1143" i="2"/>
  <c r="J1130" i="2"/>
  <c r="BK1102" i="2"/>
  <c r="J1091" i="2"/>
  <c r="J1060" i="2"/>
  <c r="BK1033" i="2"/>
  <c r="BK1010" i="2"/>
  <c r="BK986" i="2"/>
  <c r="J903" i="2"/>
  <c r="BK811" i="2"/>
  <c r="BK737" i="2"/>
  <c r="J720" i="2"/>
  <c r="BK673" i="2"/>
  <c r="BK654" i="2"/>
  <c r="J629" i="2"/>
  <c r="BK613" i="2"/>
  <c r="BK598" i="2"/>
  <c r="BK570" i="2"/>
  <c r="J552" i="2"/>
  <c r="J528" i="2"/>
  <c r="J449" i="2"/>
  <c r="BK397" i="2"/>
  <c r="BK346" i="2"/>
  <c r="BK318" i="2"/>
  <c r="BK230" i="2"/>
  <c r="BK192" i="2"/>
  <c r="J168" i="2"/>
  <c r="BK1368" i="2"/>
  <c r="J1323" i="2"/>
  <c r="J1267" i="2"/>
  <c r="BK1202" i="2"/>
  <c r="J1194" i="2"/>
  <c r="J1181" i="2"/>
  <c r="BK1140" i="2"/>
  <c r="J1117" i="2"/>
  <c r="BK1084" i="2"/>
  <c r="J1058" i="2"/>
  <c r="BK1036" i="2"/>
  <c r="J1017" i="2"/>
  <c r="BK999" i="2"/>
  <c r="BK971" i="2"/>
  <c r="J910" i="2"/>
  <c r="J817" i="2"/>
  <c r="J787" i="2"/>
  <c r="J728" i="2"/>
  <c r="BK699" i="2"/>
  <c r="BK657" i="2"/>
  <c r="BK629" i="2"/>
  <c r="J608" i="2"/>
  <c r="J593" i="2"/>
  <c r="BK560" i="2"/>
  <c r="BK543" i="2"/>
  <c r="J519" i="2"/>
  <c r="J509" i="2"/>
  <c r="J421" i="2"/>
  <c r="J377" i="2"/>
  <c r="J277" i="2"/>
  <c r="BK243" i="2"/>
  <c r="J179" i="2"/>
  <c r="J145" i="2"/>
  <c r="J1309" i="2"/>
  <c r="BK1222" i="2"/>
  <c r="J1196" i="2"/>
  <c r="BK1183" i="2"/>
  <c r="BK1151" i="2"/>
  <c r="BK1123" i="2"/>
  <c r="BK1090" i="2"/>
  <c r="J1035" i="2"/>
  <c r="J1001" i="2"/>
  <c r="BK868" i="2"/>
  <c r="BK782" i="2"/>
  <c r="BK767" i="2"/>
  <c r="BK728" i="2"/>
  <c r="BK705" i="2"/>
  <c r="J627" i="2"/>
  <c r="BK482" i="2"/>
  <c r="BK449" i="2"/>
  <c r="BK389" i="2"/>
  <c r="J285" i="2"/>
  <c r="J230" i="2"/>
  <c r="BK198" i="2"/>
  <c r="J162" i="3"/>
  <c r="J145" i="3"/>
  <c r="J183" i="3"/>
  <c r="BK161" i="3"/>
  <c r="BK140" i="3"/>
  <c r="J200" i="3"/>
  <c r="BK183" i="3"/>
  <c r="BK167" i="3"/>
  <c r="BK191" i="3"/>
  <c r="BK170" i="3"/>
  <c r="BK162" i="3"/>
  <c r="J144" i="3"/>
  <c r="BK165" i="4"/>
  <c r="J158" i="4"/>
  <c r="J143" i="4"/>
  <c r="J139" i="4"/>
  <c r="BK131" i="4"/>
  <c r="J163" i="4"/>
  <c r="BK158" i="4"/>
  <c r="BK147" i="4"/>
  <c r="J142" i="4"/>
  <c r="J133" i="4"/>
  <c r="BK129" i="4"/>
  <c r="BK125" i="4"/>
  <c r="J165" i="4"/>
  <c r="J159" i="4"/>
  <c r="J150" i="4"/>
  <c r="BK143" i="4"/>
  <c r="J130" i="4"/>
  <c r="J145" i="4"/>
  <c r="J132" i="4"/>
  <c r="J162" i="5"/>
  <c r="J155" i="5"/>
  <c r="J147" i="5"/>
  <c r="J138" i="5"/>
  <c r="J134" i="5"/>
  <c r="BK159" i="5"/>
  <c r="J152" i="5"/>
  <c r="BK148" i="5"/>
  <c r="BK144" i="5"/>
  <c r="J136" i="5"/>
  <c r="BK142" i="5"/>
  <c r="J160" i="5"/>
  <c r="BK154" i="5"/>
  <c r="BK149" i="5"/>
  <c r="BK145" i="5"/>
  <c r="BK135" i="5"/>
  <c r="J124" i="5"/>
  <c r="J208" i="6"/>
  <c r="BK200" i="6"/>
  <c r="J196" i="6"/>
  <c r="J183" i="6"/>
  <c r="BK180" i="6"/>
  <c r="J172" i="6"/>
  <c r="BK166" i="6"/>
  <c r="J162" i="6"/>
  <c r="J156" i="6"/>
  <c r="J151" i="6"/>
  <c r="J139" i="6"/>
  <c r="BK137" i="6"/>
  <c r="J131" i="6"/>
  <c r="BK202" i="6"/>
  <c r="BK194" i="6"/>
  <c r="BK188" i="6"/>
  <c r="J177" i="6"/>
  <c r="J158" i="6"/>
  <c r="BK150" i="6"/>
  <c r="J142" i="6"/>
  <c r="J136" i="6"/>
  <c r="BK206" i="6"/>
  <c r="J191" i="6"/>
  <c r="BK185" i="6"/>
  <c r="BK175" i="6"/>
  <c r="J168" i="6"/>
  <c r="J161" i="6"/>
  <c r="J146" i="6"/>
  <c r="BK133" i="6"/>
  <c r="BK128" i="6"/>
  <c r="J203" i="6"/>
  <c r="BK197" i="6"/>
  <c r="J188" i="6"/>
  <c r="J178" i="6"/>
  <c r="BK174" i="6"/>
  <c r="J166" i="6"/>
  <c r="BK158" i="6"/>
  <c r="BK151" i="6"/>
  <c r="BK144" i="6"/>
  <c r="J141" i="6"/>
  <c r="J134" i="6"/>
  <c r="BK129" i="6"/>
  <c r="J158" i="7"/>
  <c r="J140" i="7"/>
  <c r="J136" i="7"/>
  <c r="J132" i="7"/>
  <c r="BK161" i="7"/>
  <c r="BK154" i="7"/>
  <c r="J151" i="7"/>
  <c r="J149" i="7"/>
  <c r="BK145" i="7"/>
  <c r="BK140" i="7"/>
  <c r="BK124" i="7"/>
  <c r="BK149" i="7"/>
  <c r="J145" i="7"/>
  <c r="J142" i="7"/>
  <c r="BK136" i="7"/>
  <c r="J129" i="7"/>
  <c r="BK155" i="7"/>
  <c r="J136" i="8"/>
  <c r="J130" i="8"/>
  <c r="BK141" i="8"/>
  <c r="BK136" i="8"/>
  <c r="J131" i="8"/>
  <c r="BK139" i="8"/>
  <c r="BK130" i="8"/>
  <c r="BK123" i="9"/>
  <c r="BK125" i="9"/>
  <c r="J123" i="9"/>
  <c r="BK124" i="9"/>
  <c r="BK142" i="10"/>
  <c r="J138" i="10"/>
  <c r="BK135" i="10"/>
  <c r="BK130" i="10"/>
  <c r="BK143" i="10"/>
  <c r="BK139" i="10"/>
  <c r="J135" i="10"/>
  <c r="BK131" i="10"/>
  <c r="BK123" i="10"/>
  <c r="J144" i="10"/>
  <c r="J130" i="10"/>
  <c r="BK121" i="10"/>
  <c r="BK124" i="10"/>
  <c r="BK120" i="10"/>
  <c r="J156" i="11"/>
  <c r="J146" i="11"/>
  <c r="J137" i="11"/>
  <c r="BK156" i="11"/>
  <c r="BK147" i="11"/>
  <c r="BK137" i="11"/>
  <c r="J159" i="11"/>
  <c r="J1360" i="2"/>
  <c r="BK1270" i="2"/>
  <c r="BK1265" i="2"/>
  <c r="J1255" i="2"/>
  <c r="BK1230" i="2"/>
  <c r="BK1208" i="2"/>
  <c r="J1151" i="2"/>
  <c r="J1124" i="2"/>
  <c r="J1109" i="2"/>
  <c r="J1097" i="2"/>
  <c r="J1069" i="2"/>
  <c r="J1047" i="2"/>
  <c r="BK1044" i="2"/>
  <c r="J1025" i="2"/>
  <c r="BK965" i="2"/>
  <c r="J936" i="2"/>
  <c r="J919" i="2"/>
  <c r="J885" i="2"/>
  <c r="J849" i="2"/>
  <c r="J831" i="2"/>
  <c r="J797" i="2"/>
  <c r="BK754" i="2"/>
  <c r="BK720" i="2"/>
  <c r="BK681" i="2"/>
  <c r="J657" i="2"/>
  <c r="J587" i="2"/>
  <c r="J560" i="2"/>
  <c r="BK545" i="2"/>
  <c r="BK509" i="2"/>
  <c r="BK446" i="2"/>
  <c r="BK344" i="2"/>
  <c r="BK324" i="2"/>
  <c r="J257" i="2"/>
  <c r="J198" i="2"/>
  <c r="BK1353" i="2"/>
  <c r="BK1309" i="2"/>
  <c r="BK1247" i="2"/>
  <c r="J1202" i="2"/>
  <c r="BK1160" i="2"/>
  <c r="J1138" i="2"/>
  <c r="BK1124" i="2"/>
  <c r="J1101" i="2"/>
  <c r="BK1074" i="2"/>
  <c r="BK1037" i="2"/>
  <c r="J1034" i="2"/>
  <c r="BK1017" i="2"/>
  <c r="J999" i="2"/>
  <c r="J922" i="2"/>
  <c r="J868" i="2"/>
  <c r="BK833" i="2"/>
  <c r="BK769" i="2"/>
  <c r="BK703" i="2"/>
  <c r="J684" i="2"/>
  <c r="BK663" i="2"/>
  <c r="J639" i="2"/>
  <c r="BK625" i="2"/>
  <c r="BK603" i="2"/>
  <c r="BK575" i="2"/>
  <c r="BK541" i="2"/>
  <c r="J500" i="2"/>
  <c r="J440" i="2"/>
  <c r="J366" i="2"/>
  <c r="J344" i="2"/>
  <c r="J296" i="2"/>
  <c r="J237" i="2"/>
  <c r="BK222" i="2"/>
  <c r="J210" i="2"/>
  <c r="BK179" i="2"/>
  <c r="J170" i="2"/>
  <c r="BK1373" i="2"/>
  <c r="J1353" i="2"/>
  <c r="J1292" i="2"/>
  <c r="J1265" i="2"/>
  <c r="BK1210" i="2"/>
  <c r="BK1196" i="2"/>
  <c r="J1185" i="2"/>
  <c r="J1175" i="2"/>
  <c r="BK1162" i="2"/>
  <c r="BK1139" i="2"/>
  <c r="BK1099" i="2"/>
  <c r="J1083" i="2"/>
  <c r="BK1047" i="2"/>
  <c r="J1024" i="2"/>
  <c r="J1010" i="2"/>
  <c r="J993" i="2"/>
  <c r="BK942" i="2"/>
  <c r="BK899" i="2"/>
  <c r="BK849" i="2"/>
  <c r="BK805" i="2"/>
  <c r="J767" i="2"/>
  <c r="J703" i="2"/>
  <c r="J671" i="2"/>
  <c r="J635" i="2"/>
  <c r="J613" i="2"/>
  <c r="J598" i="2"/>
  <c r="J575" i="2"/>
  <c r="J545" i="2"/>
  <c r="BK528" i="2"/>
  <c r="BK500" i="2"/>
  <c r="J482" i="2"/>
  <c r="J395" i="2"/>
  <c r="J330" i="2"/>
  <c r="J263" i="2"/>
  <c r="BK204" i="2"/>
  <c r="J163" i="2"/>
  <c r="J1373" i="2"/>
  <c r="J1240" i="2"/>
  <c r="J1219" i="2"/>
  <c r="BK1194" i="2"/>
  <c r="BK1181" i="2"/>
  <c r="J1150" i="2"/>
  <c r="J1131" i="2"/>
  <c r="J1108" i="2"/>
  <c r="J1084" i="2"/>
  <c r="J1067" i="2"/>
  <c r="J986" i="2"/>
  <c r="J983" i="2"/>
  <c r="J977" i="2"/>
  <c r="J965" i="2"/>
  <c r="J954" i="2"/>
  <c r="BK948" i="2"/>
  <c r="BK930" i="2"/>
  <c r="J928" i="2"/>
  <c r="BK919" i="2"/>
  <c r="J912" i="2"/>
  <c r="BK910" i="2"/>
  <c r="J878" i="2"/>
  <c r="J853" i="2"/>
  <c r="BK823" i="2"/>
  <c r="J772" i="2"/>
  <c r="J748" i="2"/>
  <c r="BK708" i="2"/>
  <c r="BK665" i="2"/>
  <c r="J625" i="2"/>
  <c r="BK461" i="2"/>
  <c r="BK434" i="2"/>
  <c r="BK395" i="2"/>
  <c r="J302" i="2"/>
  <c r="BK257" i="2"/>
  <c r="J243" i="2"/>
  <c r="J204" i="2"/>
  <c r="BK145" i="2"/>
  <c r="J181" i="3"/>
  <c r="J152" i="3"/>
  <c r="J124" i="3"/>
  <c r="J167" i="3"/>
  <c r="J159" i="3"/>
  <c r="BK136" i="3"/>
  <c r="BK196" i="3"/>
  <c r="BK181" i="3"/>
  <c r="J164" i="3"/>
  <c r="BK152" i="3"/>
  <c r="BK185" i="3"/>
  <c r="J154" i="3"/>
  <c r="BK124" i="3"/>
  <c r="J162" i="4"/>
  <c r="J156" i="4"/>
  <c r="BK141" i="4"/>
  <c r="BK137" i="4"/>
  <c r="BK123" i="4"/>
  <c r="J160" i="4"/>
  <c r="BK154" i="4"/>
  <c r="J146" i="4"/>
  <c r="BK138" i="4"/>
  <c r="J131" i="4"/>
  <c r="J126" i="4"/>
  <c r="J166" i="4"/>
  <c r="BK162" i="4"/>
  <c r="J154" i="4"/>
  <c r="J148" i="4"/>
  <c r="J140" i="4"/>
  <c r="BK128" i="4"/>
  <c r="J123" i="4"/>
  <c r="BK150" i="4"/>
  <c r="BK142" i="4"/>
  <c r="BK135" i="4"/>
  <c r="J127" i="4"/>
  <c r="BK158" i="5"/>
  <c r="BK152" i="5"/>
  <c r="J141" i="5"/>
  <c r="J137" i="5"/>
  <c r="BK162" i="5"/>
  <c r="BK155" i="5"/>
  <c r="BK150" i="5"/>
  <c r="J145" i="5"/>
  <c r="BK138" i="5"/>
  <c r="BK124" i="5"/>
  <c r="BK161" i="5"/>
  <c r="J158" i="5"/>
  <c r="J148" i="5"/>
  <c r="J144" i="5"/>
  <c r="BK140" i="5"/>
  <c r="J131" i="5"/>
  <c r="J209" i="6"/>
  <c r="BK204" i="6"/>
  <c r="J197" i="6"/>
  <c r="J186" i="6"/>
  <c r="BK181" i="6"/>
  <c r="BK169" i="6"/>
  <c r="BK163" i="6"/>
  <c r="J157" i="6"/>
  <c r="BK152" i="6"/>
  <c r="J144" i="6"/>
  <c r="BK136" i="6"/>
  <c r="BK132" i="6"/>
  <c r="J204" i="6"/>
  <c r="BK192" i="6"/>
  <c r="BK184" i="6"/>
  <c r="BK178" i="6"/>
  <c r="J160" i="6"/>
  <c r="J148" i="6"/>
  <c r="J145" i="6"/>
  <c r="J207" i="6"/>
  <c r="J189" i="6"/>
  <c r="BK183" i="6"/>
  <c r="BK170" i="6"/>
  <c r="J167" i="6"/>
  <c r="BK156" i="6"/>
  <c r="J143" i="6"/>
  <c r="BK131" i="6"/>
  <c r="BK208" i="6"/>
  <c r="J202" i="6"/>
  <c r="BK196" i="6"/>
  <c r="BK186" i="6"/>
  <c r="J179" i="6"/>
  <c r="J175" i="6"/>
  <c r="BK167" i="6"/>
  <c r="BK164" i="6"/>
  <c r="J159" i="6"/>
  <c r="J153" i="6"/>
  <c r="BK143" i="6"/>
  <c r="J137" i="6"/>
  <c r="J132" i="6"/>
  <c r="J161" i="7"/>
  <c r="J154" i="7"/>
  <c r="BK139" i="7"/>
  <c r="BK134" i="7"/>
  <c r="BK130" i="7"/>
  <c r="BK157" i="7"/>
  <c r="BK150" i="7"/>
  <c r="J148" i="7"/>
  <c r="BK143" i="7"/>
  <c r="BK137" i="7"/>
  <c r="J157" i="7"/>
  <c r="J147" i="7"/>
  <c r="J143" i="7"/>
  <c r="BK138" i="7"/>
  <c r="J133" i="7"/>
  <c r="J124" i="7"/>
  <c r="BK152" i="7"/>
  <c r="BK132" i="8"/>
  <c r="BK142" i="8"/>
  <c r="BK137" i="8"/>
  <c r="J132" i="8"/>
  <c r="J141" i="8"/>
  <c r="J134" i="8"/>
  <c r="BK126" i="9"/>
  <c r="BK121" i="9"/>
  <c r="J122" i="9"/>
  <c r="J121" i="9"/>
  <c r="J143" i="10"/>
  <c r="J140" i="10"/>
  <c r="J131" i="10"/>
  <c r="J145" i="10"/>
  <c r="BK141" i="10"/>
  <c r="BK137" i="10"/>
  <c r="J133" i="10"/>
  <c r="J125" i="10"/>
  <c r="BK119" i="10"/>
  <c r="BK133" i="10"/>
  <c r="J124" i="10"/>
  <c r="BK125" i="10"/>
  <c r="J121" i="10"/>
  <c r="BK159" i="11"/>
  <c r="J147" i="11"/>
  <c r="J133" i="11"/>
  <c r="BK153" i="11"/>
  <c r="BK146" i="11"/>
  <c r="J135" i="11"/>
  <c r="J151" i="11"/>
  <c r="P144" i="2" l="1"/>
  <c r="R186" i="2"/>
  <c r="P270" i="2"/>
  <c r="R365" i="2"/>
  <c r="R433" i="2"/>
  <c r="BK448" i="2"/>
  <c r="J448" i="2"/>
  <c r="J103" i="2"/>
  <c r="BK586" i="2"/>
  <c r="J586" i="2"/>
  <c r="J104" i="2"/>
  <c r="T624" i="2"/>
  <c r="BK638" i="2"/>
  <c r="J638" i="2" s="1"/>
  <c r="J108" i="2" s="1"/>
  <c r="BK683" i="2"/>
  <c r="J683" i="2"/>
  <c r="J109" i="2" s="1"/>
  <c r="BK707" i="2"/>
  <c r="J707" i="2"/>
  <c r="J110" i="2" s="1"/>
  <c r="BK771" i="2"/>
  <c r="J771" i="2"/>
  <c r="J111" i="2"/>
  <c r="P781" i="2"/>
  <c r="P842" i="2"/>
  <c r="T921" i="2"/>
  <c r="BK985" i="2"/>
  <c r="J985" i="2"/>
  <c r="J115" i="2" s="1"/>
  <c r="T1142" i="2"/>
  <c r="P1153" i="2"/>
  <c r="R1187" i="2"/>
  <c r="BK1221" i="2"/>
  <c r="J1221" i="2"/>
  <c r="J119" i="2"/>
  <c r="BK1259" i="2"/>
  <c r="J1259" i="2" s="1"/>
  <c r="J120" i="2" s="1"/>
  <c r="BK1269" i="2"/>
  <c r="J1269" i="2"/>
  <c r="J121" i="2" s="1"/>
  <c r="BK1346" i="2"/>
  <c r="J1346" i="2"/>
  <c r="J122" i="2" s="1"/>
  <c r="T1346" i="2"/>
  <c r="P123" i="3"/>
  <c r="BK158" i="3"/>
  <c r="J158" i="3" s="1"/>
  <c r="J100" i="3" s="1"/>
  <c r="P180" i="3"/>
  <c r="T122" i="4"/>
  <c r="P136" i="4"/>
  <c r="P121" i="4" s="1"/>
  <c r="P120" i="4" s="1"/>
  <c r="AU97" i="1" s="1"/>
  <c r="P155" i="4"/>
  <c r="R123" i="5"/>
  <c r="P156" i="5"/>
  <c r="P122" i="5" s="1"/>
  <c r="P121" i="5" s="1"/>
  <c r="P120" i="5" s="1"/>
  <c r="AU98" i="1" s="1"/>
  <c r="R127" i="6"/>
  <c r="R126" i="6"/>
  <c r="R149" i="6"/>
  <c r="R193" i="6"/>
  <c r="R201" i="6"/>
  <c r="BK123" i="7"/>
  <c r="J123" i="7"/>
  <c r="J99" i="7"/>
  <c r="T123" i="7"/>
  <c r="R156" i="7"/>
  <c r="R123" i="8"/>
  <c r="BK138" i="8"/>
  <c r="J138" i="8" s="1"/>
  <c r="J100" i="8" s="1"/>
  <c r="R138" i="8"/>
  <c r="R118" i="9"/>
  <c r="R117" i="9" s="1"/>
  <c r="T118" i="10"/>
  <c r="T117" i="10"/>
  <c r="R144" i="2"/>
  <c r="P186" i="2"/>
  <c r="T270" i="2"/>
  <c r="BK365" i="2"/>
  <c r="J365" i="2"/>
  <c r="J101" i="2" s="1"/>
  <c r="BK433" i="2"/>
  <c r="J433" i="2"/>
  <c r="J102" i="2"/>
  <c r="P448" i="2"/>
  <c r="R586" i="2"/>
  <c r="P624" i="2"/>
  <c r="T638" i="2"/>
  <c r="T683" i="2"/>
  <c r="P707" i="2"/>
  <c r="T771" i="2"/>
  <c r="R781" i="2"/>
  <c r="BK842" i="2"/>
  <c r="J842" i="2"/>
  <c r="J113" i="2"/>
  <c r="BK921" i="2"/>
  <c r="J921" i="2" s="1"/>
  <c r="J114" i="2" s="1"/>
  <c r="P985" i="2"/>
  <c r="P1142" i="2"/>
  <c r="T1153" i="2"/>
  <c r="P1187" i="2"/>
  <c r="R1221" i="2"/>
  <c r="T1259" i="2"/>
  <c r="R1269" i="2"/>
  <c r="P1346" i="2"/>
  <c r="R123" i="3"/>
  <c r="P158" i="3"/>
  <c r="T180" i="3"/>
  <c r="P122" i="4"/>
  <c r="BK136" i="4"/>
  <c r="J136" i="4"/>
  <c r="J99" i="4"/>
  <c r="T155" i="4"/>
  <c r="P123" i="5"/>
  <c r="R156" i="5"/>
  <c r="P127" i="6"/>
  <c r="P126" i="6"/>
  <c r="P149" i="6"/>
  <c r="BK193" i="6"/>
  <c r="J193" i="6"/>
  <c r="J102" i="6" s="1"/>
  <c r="BK201" i="6"/>
  <c r="J201" i="6"/>
  <c r="J103" i="6"/>
  <c r="R123" i="7"/>
  <c r="R122" i="7" s="1"/>
  <c r="R121" i="7" s="1"/>
  <c r="R120" i="7" s="1"/>
  <c r="P156" i="7"/>
  <c r="P123" i="8"/>
  <c r="P138" i="8"/>
  <c r="P122" i="8" s="1"/>
  <c r="P121" i="8" s="1"/>
  <c r="P120" i="8" s="1"/>
  <c r="AU101" i="1" s="1"/>
  <c r="P118" i="9"/>
  <c r="P117" i="9" s="1"/>
  <c r="AU102" i="1" s="1"/>
  <c r="BK118" i="10"/>
  <c r="BK117" i="10" s="1"/>
  <c r="J117" i="10" s="1"/>
  <c r="J30" i="10" s="1"/>
  <c r="J118" i="10"/>
  <c r="J97" i="10" s="1"/>
  <c r="P125" i="11"/>
  <c r="BK144" i="2"/>
  <c r="J144" i="2"/>
  <c r="J98" i="2" s="1"/>
  <c r="T186" i="2"/>
  <c r="R270" i="2"/>
  <c r="T365" i="2"/>
  <c r="T433" i="2"/>
  <c r="T448" i="2"/>
  <c r="P586" i="2"/>
  <c r="BK624" i="2"/>
  <c r="J624" i="2"/>
  <c r="J105" i="2" s="1"/>
  <c r="R638" i="2"/>
  <c r="R683" i="2"/>
  <c r="R707" i="2"/>
  <c r="P771" i="2"/>
  <c r="BK781" i="2"/>
  <c r="J781" i="2"/>
  <c r="J112" i="2" s="1"/>
  <c r="R842" i="2"/>
  <c r="P921" i="2"/>
  <c r="R985" i="2"/>
  <c r="BK1142" i="2"/>
  <c r="J1142" i="2" s="1"/>
  <c r="J116" i="2" s="1"/>
  <c r="BK1153" i="2"/>
  <c r="J1153" i="2" s="1"/>
  <c r="J117" i="2" s="1"/>
  <c r="BK1187" i="2"/>
  <c r="J1187" i="2"/>
  <c r="J118" i="2" s="1"/>
  <c r="P1221" i="2"/>
  <c r="P1259" i="2"/>
  <c r="P1269" i="2"/>
  <c r="T123" i="3"/>
  <c r="R158" i="3"/>
  <c r="BK180" i="3"/>
  <c r="J180" i="3"/>
  <c r="J101" i="3" s="1"/>
  <c r="R122" i="4"/>
  <c r="T136" i="4"/>
  <c r="R155" i="4"/>
  <c r="T123" i="5"/>
  <c r="T122" i="5" s="1"/>
  <c r="T121" i="5" s="1"/>
  <c r="T120" i="5" s="1"/>
  <c r="T156" i="5"/>
  <c r="T127" i="6"/>
  <c r="T126" i="6"/>
  <c r="T149" i="6"/>
  <c r="T193" i="6"/>
  <c r="T201" i="6"/>
  <c r="P123" i="7"/>
  <c r="P122" i="7"/>
  <c r="P121" i="7" s="1"/>
  <c r="P120" i="7" s="1"/>
  <c r="AU100" i="1" s="1"/>
  <c r="BK156" i="7"/>
  <c r="BK122" i="7" s="1"/>
  <c r="J122" i="7" s="1"/>
  <c r="J98" i="7" s="1"/>
  <c r="J156" i="7"/>
  <c r="J100" i="7" s="1"/>
  <c r="T156" i="7"/>
  <c r="BK123" i="8"/>
  <c r="J123" i="8" s="1"/>
  <c r="J99" i="8" s="1"/>
  <c r="T123" i="8"/>
  <c r="T122" i="8"/>
  <c r="T121" i="8" s="1"/>
  <c r="T120" i="8" s="1"/>
  <c r="T138" i="8"/>
  <c r="BK118" i="9"/>
  <c r="BK117" i="9"/>
  <c r="J117" i="9" s="1"/>
  <c r="T118" i="9"/>
  <c r="T117" i="9"/>
  <c r="R118" i="10"/>
  <c r="R117" i="10"/>
  <c r="T125" i="11"/>
  <c r="P142" i="11"/>
  <c r="T144" i="2"/>
  <c r="BK186" i="2"/>
  <c r="J186" i="2"/>
  <c r="J99" i="2"/>
  <c r="BK270" i="2"/>
  <c r="J270" i="2"/>
  <c r="J100" i="2"/>
  <c r="P365" i="2"/>
  <c r="P433" i="2"/>
  <c r="R448" i="2"/>
  <c r="T586" i="2"/>
  <c r="R624" i="2"/>
  <c r="P638" i="2"/>
  <c r="P683" i="2"/>
  <c r="P637" i="2" s="1"/>
  <c r="T707" i="2"/>
  <c r="R771" i="2"/>
  <c r="T781" i="2"/>
  <c r="T842" i="2"/>
  <c r="R921" i="2"/>
  <c r="T985" i="2"/>
  <c r="R1142" i="2"/>
  <c r="R1153" i="2"/>
  <c r="T1187" i="2"/>
  <c r="T1221" i="2"/>
  <c r="R1259" i="2"/>
  <c r="T1269" i="2"/>
  <c r="R1346" i="2"/>
  <c r="BK123" i="3"/>
  <c r="T158" i="3"/>
  <c r="R180" i="3"/>
  <c r="BK122" i="4"/>
  <c r="J122" i="4" s="1"/>
  <c r="J98" i="4" s="1"/>
  <c r="R136" i="4"/>
  <c r="BK155" i="4"/>
  <c r="J155" i="4" s="1"/>
  <c r="J100" i="4" s="1"/>
  <c r="BK123" i="5"/>
  <c r="J123" i="5"/>
  <c r="J99" i="5" s="1"/>
  <c r="BK156" i="5"/>
  <c r="J156" i="5"/>
  <c r="J100" i="5"/>
  <c r="BK127" i="6"/>
  <c r="BK126" i="6"/>
  <c r="BK125" i="6" s="1"/>
  <c r="J125" i="6" s="1"/>
  <c r="J98" i="6" s="1"/>
  <c r="J126" i="6"/>
  <c r="J99" i="6" s="1"/>
  <c r="BK149" i="6"/>
  <c r="J149" i="6"/>
  <c r="J101" i="6"/>
  <c r="P193" i="6"/>
  <c r="P201" i="6"/>
  <c r="P118" i="10"/>
  <c r="P117" i="10"/>
  <c r="AU103" i="1"/>
  <c r="BK125" i="11"/>
  <c r="J125" i="11"/>
  <c r="J98" i="11"/>
  <c r="R125" i="11"/>
  <c r="BK142" i="11"/>
  <c r="J142" i="11"/>
  <c r="J100" i="11"/>
  <c r="R142" i="11"/>
  <c r="T142" i="11"/>
  <c r="BK634" i="2"/>
  <c r="J634" i="2"/>
  <c r="J106" i="2"/>
  <c r="BK155" i="3"/>
  <c r="J155" i="3"/>
  <c r="J99" i="3"/>
  <c r="BK139" i="11"/>
  <c r="J139" i="11" s="1"/>
  <c r="J99" i="11" s="1"/>
  <c r="BK152" i="11"/>
  <c r="J152" i="11"/>
  <c r="J101" i="11" s="1"/>
  <c r="BK155" i="11"/>
  <c r="J155" i="11"/>
  <c r="J102" i="11"/>
  <c r="BK158" i="11"/>
  <c r="J158" i="11"/>
  <c r="J103" i="11"/>
  <c r="J92" i="11"/>
  <c r="BE146" i="11"/>
  <c r="BE147" i="11"/>
  <c r="BE153" i="11"/>
  <c r="BE156" i="11"/>
  <c r="BE159" i="11"/>
  <c r="E85" i="11"/>
  <c r="J89" i="11"/>
  <c r="BE126" i="11"/>
  <c r="BE133" i="11"/>
  <c r="BE137" i="11"/>
  <c r="BE151" i="11"/>
  <c r="F92" i="11"/>
  <c r="BE128" i="11"/>
  <c r="BE135" i="11"/>
  <c r="BE140" i="11"/>
  <c r="BE143" i="11"/>
  <c r="BE144" i="11"/>
  <c r="BE149" i="11"/>
  <c r="J89" i="10"/>
  <c r="E107" i="10"/>
  <c r="F114" i="10"/>
  <c r="BE120" i="10"/>
  <c r="BE122" i="10"/>
  <c r="BE123" i="10"/>
  <c r="BE127" i="10"/>
  <c r="J118" i="9"/>
  <c r="J97" i="9" s="1"/>
  <c r="BE131" i="10"/>
  <c r="BE138" i="10"/>
  <c r="BE140" i="10"/>
  <c r="BE143" i="10"/>
  <c r="J92" i="10"/>
  <c r="BE119" i="10"/>
  <c r="BE121" i="10"/>
  <c r="BE124" i="10"/>
  <c r="BE125" i="10"/>
  <c r="BE126" i="10"/>
  <c r="BE128" i="10"/>
  <c r="BE132" i="10"/>
  <c r="BE133" i="10"/>
  <c r="BE134" i="10"/>
  <c r="BE135" i="10"/>
  <c r="BE136" i="10"/>
  <c r="BE139" i="10"/>
  <c r="BE141" i="10"/>
  <c r="BE144" i="10"/>
  <c r="BE145" i="10"/>
  <c r="BE129" i="10"/>
  <c r="BE130" i="10"/>
  <c r="BE137" i="10"/>
  <c r="BE142" i="10"/>
  <c r="E107" i="9"/>
  <c r="J114" i="9"/>
  <c r="BE121" i="9"/>
  <c r="BE119" i="9"/>
  <c r="BE120" i="9"/>
  <c r="BE123" i="9"/>
  <c r="BE125" i="9"/>
  <c r="J89" i="9"/>
  <c r="F92" i="9"/>
  <c r="BE122" i="9"/>
  <c r="BE124" i="9"/>
  <c r="BE126" i="9"/>
  <c r="E85" i="8"/>
  <c r="J92" i="8"/>
  <c r="BE131" i="8"/>
  <c r="BE137" i="8"/>
  <c r="BE141" i="8"/>
  <c r="BE142" i="8"/>
  <c r="J89" i="8"/>
  <c r="BE132" i="8"/>
  <c r="BE135" i="8"/>
  <c r="BE136" i="8"/>
  <c r="BE139" i="8"/>
  <c r="F92" i="8"/>
  <c r="BE124" i="8"/>
  <c r="BE130" i="8"/>
  <c r="BE133" i="8"/>
  <c r="BE134" i="8"/>
  <c r="BE140" i="8"/>
  <c r="BE159" i="7"/>
  <c r="J127" i="6"/>
  <c r="J100" i="6"/>
  <c r="E85" i="7"/>
  <c r="J89" i="7"/>
  <c r="J117" i="7"/>
  <c r="BE129" i="7"/>
  <c r="BE130" i="7"/>
  <c r="BE131" i="7"/>
  <c r="BE132" i="7"/>
  <c r="BE134" i="7"/>
  <c r="BE135" i="7"/>
  <c r="BE137" i="7"/>
  <c r="BE140" i="7"/>
  <c r="BE143" i="7"/>
  <c r="BE145" i="7"/>
  <c r="BE148" i="7"/>
  <c r="BE149" i="7"/>
  <c r="BE155" i="7"/>
  <c r="BE157" i="7"/>
  <c r="BE158" i="7"/>
  <c r="F92" i="7"/>
  <c r="BE136" i="7"/>
  <c r="BE139" i="7"/>
  <c r="BE142" i="7"/>
  <c r="BE144" i="7"/>
  <c r="BE146" i="7"/>
  <c r="BE147" i="7"/>
  <c r="BE150" i="7"/>
  <c r="BE151" i="7"/>
  <c r="BE160" i="7"/>
  <c r="BE124" i="7"/>
  <c r="BE133" i="7"/>
  <c r="BE138" i="7"/>
  <c r="BE141" i="7"/>
  <c r="BE152" i="7"/>
  <c r="BE153" i="7"/>
  <c r="BE154" i="7"/>
  <c r="BE161" i="7"/>
  <c r="J89" i="6"/>
  <c r="J92" i="6"/>
  <c r="BE130" i="6"/>
  <c r="BE135" i="6"/>
  <c r="BE139" i="6"/>
  <c r="BE148" i="6"/>
  <c r="BE156" i="6"/>
  <c r="BE161" i="6"/>
  <c r="BE175" i="6"/>
  <c r="BE179" i="6"/>
  <c r="BE180" i="6"/>
  <c r="BE181" i="6"/>
  <c r="BE182" i="6"/>
  <c r="BE183" i="6"/>
  <c r="BE192" i="6"/>
  <c r="BE204" i="6"/>
  <c r="F92" i="6"/>
  <c r="BE134" i="6"/>
  <c r="BE136" i="6"/>
  <c r="BE138" i="6"/>
  <c r="BE142" i="6"/>
  <c r="BE143" i="6"/>
  <c r="BE144" i="6"/>
  <c r="BE146" i="6"/>
  <c r="BE147" i="6"/>
  <c r="BE150" i="6"/>
  <c r="BE151" i="6"/>
  <c r="BE152" i="6"/>
  <c r="BE153" i="6"/>
  <c r="BE157" i="6"/>
  <c r="BE160" i="6"/>
  <c r="BE168" i="6"/>
  <c r="BE171" i="6"/>
  <c r="BE176" i="6"/>
  <c r="BE177" i="6"/>
  <c r="BE189" i="6"/>
  <c r="BE190" i="6"/>
  <c r="BE195" i="6"/>
  <c r="BE200" i="6"/>
  <c r="BE202" i="6"/>
  <c r="BE205" i="6"/>
  <c r="E85" i="6"/>
  <c r="BE128" i="6"/>
  <c r="BE131" i="6"/>
  <c r="BE132" i="6"/>
  <c r="BE133" i="6"/>
  <c r="BE137" i="6"/>
  <c r="BE154" i="6"/>
  <c r="BE158" i="6"/>
  <c r="BE163" i="6"/>
  <c r="BE164" i="6"/>
  <c r="BE166" i="6"/>
  <c r="BE167" i="6"/>
  <c r="BE169" i="6"/>
  <c r="BE170" i="6"/>
  <c r="BE174" i="6"/>
  <c r="BE185" i="6"/>
  <c r="BE187" i="6"/>
  <c r="BE188" i="6"/>
  <c r="BE194" i="6"/>
  <c r="BE196" i="6"/>
  <c r="BE199" i="6"/>
  <c r="BE203" i="6"/>
  <c r="BE129" i="6"/>
  <c r="BE140" i="6"/>
  <c r="BE141" i="6"/>
  <c r="BE145" i="6"/>
  <c r="BE155" i="6"/>
  <c r="BE159" i="6"/>
  <c r="BE162" i="6"/>
  <c r="BE165" i="6"/>
  <c r="BE172" i="6"/>
  <c r="BE173" i="6"/>
  <c r="BE178" i="6"/>
  <c r="BE184" i="6"/>
  <c r="BE186" i="6"/>
  <c r="BE191" i="6"/>
  <c r="BE197" i="6"/>
  <c r="BE198" i="6"/>
  <c r="BE206" i="6"/>
  <c r="BE207" i="6"/>
  <c r="BE208" i="6"/>
  <c r="BE209" i="6"/>
  <c r="J92" i="5"/>
  <c r="F117" i="5"/>
  <c r="BE131" i="5"/>
  <c r="BE133" i="5"/>
  <c r="BE135" i="5"/>
  <c r="BE137" i="5"/>
  <c r="BE138" i="5"/>
  <c r="BE144" i="5"/>
  <c r="BE148" i="5"/>
  <c r="BE153" i="5"/>
  <c r="BE159" i="5"/>
  <c r="BE160" i="5"/>
  <c r="J89" i="5"/>
  <c r="BE132" i="5"/>
  <c r="BE139" i="5"/>
  <c r="BE134" i="5"/>
  <c r="BE136" i="5"/>
  <c r="BE140" i="5"/>
  <c r="BE141" i="5"/>
  <c r="BE143" i="5"/>
  <c r="BE147" i="5"/>
  <c r="BE149" i="5"/>
  <c r="BE152" i="5"/>
  <c r="BE154" i="5"/>
  <c r="BE157" i="5"/>
  <c r="BE158" i="5"/>
  <c r="E85" i="5"/>
  <c r="BE124" i="5"/>
  <c r="BE142" i="5"/>
  <c r="BE145" i="5"/>
  <c r="BE146" i="5"/>
  <c r="BE150" i="5"/>
  <c r="BE151" i="5"/>
  <c r="BE155" i="5"/>
  <c r="BE161" i="5"/>
  <c r="BE162" i="5"/>
  <c r="J123" i="3"/>
  <c r="J98" i="3"/>
  <c r="J117" i="4"/>
  <c r="BE123" i="4"/>
  <c r="BE124" i="4"/>
  <c r="BE128" i="4"/>
  <c r="BE130" i="4"/>
  <c r="BE132" i="4"/>
  <c r="BE133" i="4"/>
  <c r="BE146" i="4"/>
  <c r="BE152" i="4"/>
  <c r="BE154" i="4"/>
  <c r="J89" i="4"/>
  <c r="F92" i="4"/>
  <c r="BE125" i="4"/>
  <c r="BE126" i="4"/>
  <c r="BE131" i="4"/>
  <c r="BE134" i="4"/>
  <c r="BE135" i="4"/>
  <c r="BE137" i="4"/>
  <c r="BE141" i="4"/>
  <c r="BE156" i="4"/>
  <c r="BE157" i="4"/>
  <c r="BE161" i="4"/>
  <c r="BE163" i="4"/>
  <c r="BE139" i="4"/>
  <c r="BE140" i="4"/>
  <c r="BE142" i="4"/>
  <c r="BE144" i="4"/>
  <c r="BE149" i="4"/>
  <c r="BE151" i="4"/>
  <c r="BE153" i="4"/>
  <c r="BE158" i="4"/>
  <c r="BE160" i="4"/>
  <c r="BE166" i="4"/>
  <c r="E85" i="4"/>
  <c r="BE127" i="4"/>
  <c r="BE129" i="4"/>
  <c r="BE138" i="4"/>
  <c r="BE143" i="4"/>
  <c r="BE145" i="4"/>
  <c r="BE147" i="4"/>
  <c r="BE148" i="4"/>
  <c r="BE150" i="4"/>
  <c r="BE159" i="4"/>
  <c r="BE162" i="4"/>
  <c r="BE164" i="4"/>
  <c r="BE165" i="4"/>
  <c r="J118" i="3"/>
  <c r="BE134" i="3"/>
  <c r="BE140" i="3"/>
  <c r="BE152" i="3"/>
  <c r="BE164" i="3"/>
  <c r="BE181" i="3"/>
  <c r="J89" i="3"/>
  <c r="F92" i="3"/>
  <c r="E111" i="3"/>
  <c r="BE124" i="3"/>
  <c r="BE129" i="3"/>
  <c r="BE161" i="3"/>
  <c r="BE162" i="3"/>
  <c r="BE167" i="3"/>
  <c r="BE191" i="3"/>
  <c r="BE145" i="3"/>
  <c r="BE173" i="3"/>
  <c r="BE189" i="3"/>
  <c r="BE200" i="3"/>
  <c r="BE136" i="3"/>
  <c r="BE144" i="3"/>
  <c r="BE154" i="3"/>
  <c r="BE156" i="3"/>
  <c r="BE159" i="3"/>
  <c r="BE163" i="3"/>
  <c r="BE170" i="3"/>
  <c r="BE183" i="3"/>
  <c r="BE185" i="3"/>
  <c r="BE196" i="3"/>
  <c r="J89" i="2"/>
  <c r="E132" i="2"/>
  <c r="F139" i="2"/>
  <c r="BE163" i="2"/>
  <c r="BE179" i="2"/>
  <c r="BE210" i="2"/>
  <c r="BE330" i="2"/>
  <c r="BE344" i="2"/>
  <c r="BE346" i="2"/>
  <c r="BE359" i="2"/>
  <c r="BE366" i="2"/>
  <c r="BE421" i="2"/>
  <c r="BE498" i="2"/>
  <c r="BE500" i="2"/>
  <c r="BE511" i="2"/>
  <c r="BE528" i="2"/>
  <c r="BE539" i="2"/>
  <c r="BE608" i="2"/>
  <c r="BE654" i="2"/>
  <c r="BE673" i="2"/>
  <c r="BE697" i="2"/>
  <c r="BE703" i="2"/>
  <c r="BE718" i="2"/>
  <c r="BE735" i="2"/>
  <c r="BE779" i="2"/>
  <c r="BE787" i="2"/>
  <c r="BE805" i="2"/>
  <c r="BE833" i="2"/>
  <c r="BE859" i="2"/>
  <c r="BE878" i="2"/>
  <c r="BE892" i="2"/>
  <c r="BE903" i="2"/>
  <c r="BE936" i="2"/>
  <c r="BE993" i="2"/>
  <c r="BE1007" i="2"/>
  <c r="BE1017" i="2"/>
  <c r="BE1024" i="2"/>
  <c r="BE1025" i="2"/>
  <c r="BE1033" i="2"/>
  <c r="BE1036" i="2"/>
  <c r="BE1046" i="2"/>
  <c r="BE1058" i="2"/>
  <c r="BE1067" i="2"/>
  <c r="BE1082" i="2"/>
  <c r="BE1099" i="2"/>
  <c r="BE1124" i="2"/>
  <c r="BE1140" i="2"/>
  <c r="BE1173" i="2"/>
  <c r="BE1240" i="2"/>
  <c r="BE1247" i="2"/>
  <c r="BE1257" i="2"/>
  <c r="BE1260" i="2"/>
  <c r="BE1265" i="2"/>
  <c r="BE1292" i="2"/>
  <c r="BE1353" i="2"/>
  <c r="BE1368" i="2"/>
  <c r="BE168" i="2"/>
  <c r="BE170" i="2"/>
  <c r="BE192" i="2"/>
  <c r="BE198" i="2"/>
  <c r="BE216" i="2"/>
  <c r="BE222" i="2"/>
  <c r="BE230" i="2"/>
  <c r="BE245" i="2"/>
  <c r="BE257" i="2"/>
  <c r="BE285" i="2"/>
  <c r="BE296" i="2"/>
  <c r="BE318" i="2"/>
  <c r="BE337" i="2"/>
  <c r="BE353" i="2"/>
  <c r="BE397" i="2"/>
  <c r="BE440" i="2"/>
  <c r="BE446" i="2"/>
  <c r="BE449" i="2"/>
  <c r="BE541" i="2"/>
  <c r="BE543" i="2"/>
  <c r="BE545" i="2"/>
  <c r="BE554" i="2"/>
  <c r="BE593" i="2"/>
  <c r="BE596" i="2"/>
  <c r="BE598" i="2"/>
  <c r="BE625" i="2"/>
  <c r="BE663" i="2"/>
  <c r="BE681" i="2"/>
  <c r="BE684" i="2"/>
  <c r="BE720" i="2"/>
  <c r="BE737" i="2"/>
  <c r="BE748" i="2"/>
  <c r="BE769" i="2"/>
  <c r="BE772" i="2"/>
  <c r="BE831" i="2"/>
  <c r="BE840" i="2"/>
  <c r="BE843" i="2"/>
  <c r="BE868" i="2"/>
  <c r="BE885" i="2"/>
  <c r="BE899" i="2"/>
  <c r="BE919" i="2"/>
  <c r="BE922" i="2"/>
  <c r="BE930" i="2"/>
  <c r="BE954" i="2"/>
  <c r="BE965" i="2"/>
  <c r="BE983" i="2"/>
  <c r="BE1034" i="2"/>
  <c r="BE1037" i="2"/>
  <c r="BE1060" i="2"/>
  <c r="BE1069" i="2"/>
  <c r="BE1090" i="2"/>
  <c r="BE1091" i="2"/>
  <c r="BE1101" i="2"/>
  <c r="BE1108" i="2"/>
  <c r="BE1109" i="2"/>
  <c r="BE1123" i="2"/>
  <c r="BE1160" i="2"/>
  <c r="BE1217" i="2"/>
  <c r="BE1238" i="2"/>
  <c r="BE1245" i="2"/>
  <c r="BE1255" i="2"/>
  <c r="BE1309" i="2"/>
  <c r="BE1347" i="2"/>
  <c r="BE1361" i="2"/>
  <c r="BE158" i="2"/>
  <c r="BE243" i="2"/>
  <c r="BE251" i="2"/>
  <c r="BE263" i="2"/>
  <c r="BE271" i="2"/>
  <c r="BE324" i="2"/>
  <c r="BE389" i="2"/>
  <c r="BE408" i="2"/>
  <c r="BE461" i="2"/>
  <c r="BE482" i="2"/>
  <c r="BE492" i="2"/>
  <c r="BE509" i="2"/>
  <c r="BE519" i="2"/>
  <c r="BE526" i="2"/>
  <c r="BE547" i="2"/>
  <c r="BE552" i="2"/>
  <c r="BE560" i="2"/>
  <c r="BE570" i="2"/>
  <c r="BE580" i="2"/>
  <c r="BE587" i="2"/>
  <c r="BE632" i="2"/>
  <c r="BE635" i="2"/>
  <c r="BE648" i="2"/>
  <c r="BE657" i="2"/>
  <c r="BE679" i="2"/>
  <c r="BE705" i="2"/>
  <c r="BE708" i="2"/>
  <c r="BE746" i="2"/>
  <c r="BE754" i="2"/>
  <c r="BE782" i="2"/>
  <c r="BE797" i="2"/>
  <c r="BE817" i="2"/>
  <c r="BE823" i="2"/>
  <c r="BE825" i="2"/>
  <c r="BE849" i="2"/>
  <c r="BE853" i="2"/>
  <c r="BE874" i="2"/>
  <c r="BE910" i="2"/>
  <c r="BE912" i="2"/>
  <c r="BE928" i="2"/>
  <c r="BE942" i="2"/>
  <c r="BE948" i="2"/>
  <c r="BE971" i="2"/>
  <c r="BE992" i="2"/>
  <c r="BE1044" i="2"/>
  <c r="BE1045" i="2"/>
  <c r="BE1047" i="2"/>
  <c r="BE1075" i="2"/>
  <c r="BE1083" i="2"/>
  <c r="BE1116" i="2"/>
  <c r="BE1117" i="2"/>
  <c r="BE1139" i="2"/>
  <c r="BE1151" i="2"/>
  <c r="BE1154" i="2"/>
  <c r="BE1162" i="2"/>
  <c r="BE1175" i="2"/>
  <c r="BE1181" i="2"/>
  <c r="BE1185" i="2"/>
  <c r="BE1194" i="2"/>
  <c r="BE1196" i="2"/>
  <c r="BE1208" i="2"/>
  <c r="BE1219" i="2"/>
  <c r="BE1222" i="2"/>
  <c r="BE1230" i="2"/>
  <c r="BE1267" i="2"/>
  <c r="BE1270" i="2"/>
  <c r="BE1323" i="2"/>
  <c r="BE1360" i="2"/>
  <c r="BE1373" i="2"/>
  <c r="J92" i="2"/>
  <c r="BE145" i="2"/>
  <c r="BE151" i="2"/>
  <c r="BE174" i="2"/>
  <c r="BE187" i="2"/>
  <c r="BE204" i="2"/>
  <c r="BE224" i="2"/>
  <c r="BE237" i="2"/>
  <c r="BE277" i="2"/>
  <c r="BE302" i="2"/>
  <c r="BE310" i="2"/>
  <c r="BE377" i="2"/>
  <c r="BE395" i="2"/>
  <c r="BE419" i="2"/>
  <c r="BE434" i="2"/>
  <c r="BE455" i="2"/>
  <c r="BE517" i="2"/>
  <c r="BE565" i="2"/>
  <c r="BE575" i="2"/>
  <c r="BE603" i="2"/>
  <c r="BE613" i="2"/>
  <c r="BE618" i="2"/>
  <c r="BE627" i="2"/>
  <c r="BE629" i="2"/>
  <c r="BE639" i="2"/>
  <c r="BE645" i="2"/>
  <c r="BE665" i="2"/>
  <c r="BE671" i="2"/>
  <c r="BE699" i="2"/>
  <c r="BE726" i="2"/>
  <c r="BE728" i="2"/>
  <c r="BE767" i="2"/>
  <c r="BE778" i="2"/>
  <c r="BE811" i="2"/>
  <c r="BE977" i="2"/>
  <c r="BE986" i="2"/>
  <c r="BE999" i="2"/>
  <c r="BE1001" i="2"/>
  <c r="BE1010" i="2"/>
  <c r="BE1016" i="2"/>
  <c r="BE1035" i="2"/>
  <c r="BE1074" i="2"/>
  <c r="BE1084" i="2"/>
  <c r="BE1097" i="2"/>
  <c r="BE1098" i="2"/>
  <c r="BE1102" i="2"/>
  <c r="BE1130" i="2"/>
  <c r="BE1131" i="2"/>
  <c r="BE1138" i="2"/>
  <c r="BE1143" i="2"/>
  <c r="BE1150" i="2"/>
  <c r="BE1183" i="2"/>
  <c r="BE1188" i="2"/>
  <c r="BE1202" i="2"/>
  <c r="BE1210" i="2"/>
  <c r="BE1352" i="2"/>
  <c r="BE1367" i="2"/>
  <c r="J34" i="4"/>
  <c r="AW97" i="1"/>
  <c r="F35" i="5"/>
  <c r="BB98" i="1" s="1"/>
  <c r="F34" i="6"/>
  <c r="BA99" i="1"/>
  <c r="F36" i="6"/>
  <c r="BC99" i="1" s="1"/>
  <c r="J34" i="7"/>
  <c r="AW100" i="1"/>
  <c r="F35" i="8"/>
  <c r="BB101" i="1" s="1"/>
  <c r="F35" i="9"/>
  <c r="BB102" i="1"/>
  <c r="F36" i="9"/>
  <c r="BC102" i="1" s="1"/>
  <c r="F34" i="10"/>
  <c r="BA103" i="1"/>
  <c r="F36" i="11"/>
  <c r="BC104" i="1" s="1"/>
  <c r="J34" i="2"/>
  <c r="AW95" i="1"/>
  <c r="J34" i="3"/>
  <c r="AW96" i="1" s="1"/>
  <c r="F36" i="3"/>
  <c r="BC96" i="1"/>
  <c r="F37" i="4"/>
  <c r="BD97" i="1" s="1"/>
  <c r="F34" i="4"/>
  <c r="BA97" i="1"/>
  <c r="F36" i="5"/>
  <c r="BC98" i="1" s="1"/>
  <c r="J34" i="5"/>
  <c r="AW98" i="1"/>
  <c r="F35" i="6"/>
  <c r="BB99" i="1" s="1"/>
  <c r="F37" i="6"/>
  <c r="BD99" i="1"/>
  <c r="F37" i="7"/>
  <c r="BD100" i="1" s="1"/>
  <c r="F34" i="8"/>
  <c r="BA101" i="1"/>
  <c r="F37" i="8"/>
  <c r="BD101" i="1" s="1"/>
  <c r="F36" i="10"/>
  <c r="BC103" i="1"/>
  <c r="J34" i="10"/>
  <c r="AW103" i="1" s="1"/>
  <c r="J34" i="11"/>
  <c r="AW104" i="1"/>
  <c r="F36" i="2"/>
  <c r="BC95" i="1" s="1"/>
  <c r="F35" i="2"/>
  <c r="BB95" i="1"/>
  <c r="F36" i="8"/>
  <c r="BC101" i="1" s="1"/>
  <c r="F34" i="9"/>
  <c r="BA102" i="1"/>
  <c r="F37" i="9"/>
  <c r="BD102" i="1" s="1"/>
  <c r="F37" i="10"/>
  <c r="BD103" i="1"/>
  <c r="F34" i="11"/>
  <c r="BA104" i="1"/>
  <c r="F37" i="11"/>
  <c r="BD104" i="1" s="1"/>
  <c r="F37" i="2"/>
  <c r="BD95" i="1"/>
  <c r="F34" i="2"/>
  <c r="BA95" i="1" s="1"/>
  <c r="F37" i="3"/>
  <c r="BD96" i="1"/>
  <c r="F34" i="3"/>
  <c r="BA96" i="1" s="1"/>
  <c r="F35" i="3"/>
  <c r="BB96" i="1"/>
  <c r="F35" i="4"/>
  <c r="BB97" i="1" s="1"/>
  <c r="F36" i="4"/>
  <c r="BC97" i="1"/>
  <c r="F34" i="5"/>
  <c r="BA98" i="1" s="1"/>
  <c r="F37" i="5"/>
  <c r="BD98" i="1"/>
  <c r="J34" i="6"/>
  <c r="AW99" i="1" s="1"/>
  <c r="F35" i="7"/>
  <c r="BB100" i="1"/>
  <c r="F36" i="7"/>
  <c r="BC100" i="1" s="1"/>
  <c r="F34" i="7"/>
  <c r="BA100" i="1"/>
  <c r="J34" i="8"/>
  <c r="AW101" i="1" s="1"/>
  <c r="J34" i="9"/>
  <c r="AW102" i="1"/>
  <c r="F35" i="10"/>
  <c r="BB103" i="1" s="1"/>
  <c r="F35" i="11"/>
  <c r="BB104" i="1"/>
  <c r="J30" i="9" l="1"/>
  <c r="J96" i="9"/>
  <c r="T125" i="6"/>
  <c r="T124" i="6"/>
  <c r="T123" i="6"/>
  <c r="P124" i="11"/>
  <c r="P123" i="11"/>
  <c r="AU104" i="1"/>
  <c r="R122" i="3"/>
  <c r="R121" i="3"/>
  <c r="R143" i="2"/>
  <c r="T143" i="2"/>
  <c r="R637" i="2"/>
  <c r="P125" i="6"/>
  <c r="P124" i="6"/>
  <c r="P123" i="6"/>
  <c r="AU99" i="1"/>
  <c r="P143" i="2"/>
  <c r="P142" i="2"/>
  <c r="AU95" i="1"/>
  <c r="BK122" i="3"/>
  <c r="BK121" i="3"/>
  <c r="J121" i="3"/>
  <c r="J96" i="3"/>
  <c r="T122" i="3"/>
  <c r="T121" i="3"/>
  <c r="T637" i="2"/>
  <c r="R122" i="8"/>
  <c r="R121" i="8"/>
  <c r="R120" i="8"/>
  <c r="R122" i="5"/>
  <c r="R121" i="5"/>
  <c r="R120" i="5"/>
  <c r="P122" i="3"/>
  <c r="P121" i="3"/>
  <c r="AU96" i="1"/>
  <c r="R124" i="11"/>
  <c r="R123" i="11"/>
  <c r="T124" i="11"/>
  <c r="T123" i="11"/>
  <c r="R121" i="4"/>
  <c r="R120" i="4"/>
  <c r="T122" i="7"/>
  <c r="T121" i="7"/>
  <c r="T120" i="7"/>
  <c r="R125" i="6"/>
  <c r="R124" i="6"/>
  <c r="R123" i="6"/>
  <c r="T121" i="4"/>
  <c r="T120" i="4"/>
  <c r="BK122" i="5"/>
  <c r="J122" i="5"/>
  <c r="J98" i="5"/>
  <c r="BK122" i="8"/>
  <c r="J122" i="8"/>
  <c r="J98" i="8"/>
  <c r="BK637" i="2"/>
  <c r="J637" i="2"/>
  <c r="J107" i="2"/>
  <c r="BK124" i="11"/>
  <c r="J124" i="11" s="1"/>
  <c r="J97" i="11" s="1"/>
  <c r="BK143" i="2"/>
  <c r="J143" i="2"/>
  <c r="J97" i="2"/>
  <c r="BK121" i="4"/>
  <c r="J121" i="4"/>
  <c r="J97" i="4"/>
  <c r="AG103" i="1"/>
  <c r="AN103" i="1" s="1"/>
  <c r="J96" i="10"/>
  <c r="AG102" i="1"/>
  <c r="AN102" i="1" s="1"/>
  <c r="BK121" i="7"/>
  <c r="BK120" i="7" s="1"/>
  <c r="J120" i="7" s="1"/>
  <c r="J96" i="7" s="1"/>
  <c r="BK124" i="6"/>
  <c r="BK123" i="6"/>
  <c r="J123" i="6"/>
  <c r="J96" i="6"/>
  <c r="F33" i="2"/>
  <c r="AZ95" i="1"/>
  <c r="F33" i="3"/>
  <c r="AZ96" i="1"/>
  <c r="F33" i="4"/>
  <c r="AZ97" i="1" s="1"/>
  <c r="F33" i="5"/>
  <c r="AZ98" i="1"/>
  <c r="F33" i="6"/>
  <c r="AZ99" i="1"/>
  <c r="F33" i="7"/>
  <c r="AZ100" i="1"/>
  <c r="F33" i="8"/>
  <c r="AZ101" i="1"/>
  <c r="J33" i="9"/>
  <c r="AV102" i="1"/>
  <c r="AT102" i="1"/>
  <c r="F33" i="10"/>
  <c r="AZ103" i="1"/>
  <c r="F33" i="11"/>
  <c r="AZ104" i="1"/>
  <c r="BC94" i="1"/>
  <c r="AY94" i="1"/>
  <c r="BA94" i="1"/>
  <c r="W30" i="1"/>
  <c r="J33" i="2"/>
  <c r="AV95" i="1"/>
  <c r="AT95" i="1"/>
  <c r="J33" i="3"/>
  <c r="AV96" i="1"/>
  <c r="AT96" i="1"/>
  <c r="J33" i="4"/>
  <c r="AV97" i="1"/>
  <c r="AT97" i="1"/>
  <c r="J33" i="5"/>
  <c r="AV98" i="1"/>
  <c r="AT98" i="1"/>
  <c r="J33" i="6"/>
  <c r="AV99" i="1"/>
  <c r="AT99" i="1"/>
  <c r="J33" i="7"/>
  <c r="AV100" i="1"/>
  <c r="AT100" i="1"/>
  <c r="J33" i="8"/>
  <c r="AV101" i="1"/>
  <c r="AT101" i="1"/>
  <c r="F33" i="9"/>
  <c r="AZ102" i="1"/>
  <c r="J33" i="10"/>
  <c r="AV103" i="1"/>
  <c r="AT103" i="1"/>
  <c r="J33" i="11"/>
  <c r="AV104" i="1"/>
  <c r="AT104" i="1"/>
  <c r="BD94" i="1"/>
  <c r="W33" i="1"/>
  <c r="BB94" i="1"/>
  <c r="W31" i="1"/>
  <c r="T142" i="2" l="1"/>
  <c r="R142" i="2"/>
  <c r="BK120" i="4"/>
  <c r="J120" i="4"/>
  <c r="J30" i="4" s="1"/>
  <c r="AG97" i="1" s="1"/>
  <c r="J122" i="3"/>
  <c r="J97" i="3"/>
  <c r="BK121" i="8"/>
  <c r="J121" i="8"/>
  <c r="J97" i="8"/>
  <c r="BK123" i="11"/>
  <c r="J123" i="11"/>
  <c r="BK142" i="2"/>
  <c r="J142" i="2" s="1"/>
  <c r="J96" i="2" s="1"/>
  <c r="BK121" i="5"/>
  <c r="J121" i="5"/>
  <c r="J97" i="5" s="1"/>
  <c r="J39" i="10"/>
  <c r="J39" i="9"/>
  <c r="J121" i="7"/>
  <c r="J97" i="7"/>
  <c r="J124" i="6"/>
  <c r="J97" i="6"/>
  <c r="AU94" i="1"/>
  <c r="J30" i="3"/>
  <c r="AG96" i="1"/>
  <c r="AW94" i="1"/>
  <c r="AK30" i="1"/>
  <c r="J30" i="6"/>
  <c r="AG99" i="1"/>
  <c r="AZ94" i="1"/>
  <c r="AV94" i="1" s="1"/>
  <c r="AK29" i="1" s="1"/>
  <c r="J30" i="11"/>
  <c r="AG104" i="1" s="1"/>
  <c r="J30" i="7"/>
  <c r="AG100" i="1"/>
  <c r="AN100" i="1"/>
  <c r="W32" i="1"/>
  <c r="AX94" i="1"/>
  <c r="J39" i="3" l="1"/>
  <c r="J39" i="11"/>
  <c r="J39" i="4"/>
  <c r="BK120" i="5"/>
  <c r="J120" i="5" s="1"/>
  <c r="J30" i="5" s="1"/>
  <c r="AG98" i="1" s="1"/>
  <c r="BK120" i="8"/>
  <c r="J120" i="8"/>
  <c r="J96" i="8"/>
  <c r="J96" i="11"/>
  <c r="J96" i="4"/>
  <c r="J39" i="7"/>
  <c r="J39" i="6"/>
  <c r="AN99" i="1"/>
  <c r="AN96" i="1"/>
  <c r="AN97" i="1"/>
  <c r="AN104" i="1"/>
  <c r="J30" i="2"/>
  <c r="AG95" i="1"/>
  <c r="W29" i="1"/>
  <c r="AT94" i="1"/>
  <c r="J39" i="5" l="1"/>
  <c r="J96" i="5"/>
  <c r="J39" i="2"/>
  <c r="AN95" i="1"/>
  <c r="AN98" i="1"/>
  <c r="J30" i="8"/>
  <c r="AG101" i="1"/>
  <c r="AG94" i="1"/>
  <c r="AK26" i="1" s="1"/>
  <c r="AK35" i="1" s="1"/>
  <c r="AN94" i="1" l="1"/>
  <c r="J39" i="8"/>
  <c r="AN101" i="1"/>
</calcChain>
</file>

<file path=xl/sharedStrings.xml><?xml version="1.0" encoding="utf-8"?>
<sst xmlns="http://schemas.openxmlformats.org/spreadsheetml/2006/main" count="17740" uniqueCount="2407">
  <si>
    <t>Export Komplet</t>
  </si>
  <si>
    <t/>
  </si>
  <si>
    <t>2.0</t>
  </si>
  <si>
    <t>ZAMOK</t>
  </si>
  <si>
    <t>False</t>
  </si>
  <si>
    <t>{6d19729d-d505-4b6a-b96b-3dd0043387d9}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</si>
  <si>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</si>
  <si>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</si>
  <si>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</si>
  <si>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</si>
  <si>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</si>
  <si>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</si>
  <si>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</si>
  <si>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</si>
  <si>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06_24_KR_A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</si>
  <si>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</si>
  <si>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</si>
  <si>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Novostavba dětské skupiny Braňany</t>
  </si>
  <si>
    <t>KSO:</t>
  </si>
  <si>
    <t>CC-CZ:</t>
  </si>
  <si>
    <t>Místo:</t>
  </si>
  <si>
    <t xml:space="preserve"> </t>
  </si>
  <si>
    <t>Datum:</t>
  </si>
  <si>
    <t>6. 3. 2025</t>
  </si>
  <si>
    <t>Zadavatel:</t>
  </si>
  <si>
    <t>IČ:</t>
  </si>
  <si>
    <t>Obec Braňany, Bilinská 76, 435 22 Braňany</t>
  </si>
  <si>
    <t>DIČ:</t>
  </si>
  <si>
    <t>Uchazeč:</t>
  </si>
  <si>
    <t>Vyplň údaj</t>
  </si>
  <si>
    <t>Projektant:</t>
  </si>
  <si>
    <t>IPOKa,s.r.o., Blanky Waleské 558, Cerhenice 281 02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</si>
  <si>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</si>
  <si>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</si>
  <si>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</si>
  <si>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</si>
  <si>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</si>
  <si>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</si>
  <si>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</si>
  <si>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</si>
  <si>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</si>
  <si>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</si>
  <si>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</si>
  <si>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</si>
  <si>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</si>
  <si>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</si>
  <si>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</si>
  <si>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</si>
  <si>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</si>
  <si>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</si>
  <si>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</si>
  <si>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</si>
  <si>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</si>
  <si>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</si>
  <si>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</si>
  <si>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</si>
  <si>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</si>
  <si>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</si>
  <si>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</si>
  <si>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</si>
  <si>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</si>
  <si>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</si>
  <si>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</si>
  <si>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</si>
  <si>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</si>
  <si>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</si>
  <si>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</si>
  <si>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</si>
  <si>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</si>
  <si>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</si>
  <si>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</si>
  <si>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</si>
  <si>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</si>
  <si>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</si>
  <si>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</si>
  <si>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</si>
  <si>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</si>
  <si>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</si>
  <si>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</si>
  <si>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</si>
  <si>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</si>
  <si>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Architektonicko-stavební řešení</t>
  </si>
  <si>
    <t>STA</t>
  </si>
  <si>
    <t>1</t>
  </si>
  <si>
    <t>{6aaebbaa-cef3-48d2-bb42-486e5c247059}</t>
  </si>
  <si>
    <t>2</t>
  </si>
  <si>
    <t>02</t>
  </si>
  <si>
    <t>Demolice č.p. 66, Braňany</t>
  </si>
  <si>
    <t>{5da3b2f0-1d97-44e8-ae5e-0547184e08df}</t>
  </si>
  <si>
    <t>03</t>
  </si>
  <si>
    <t>ZTI</t>
  </si>
  <si>
    <t>{6be06a41-c821-42a1-a7cb-0b8380cf3a79}</t>
  </si>
  <si>
    <t>04</t>
  </si>
  <si>
    <t>ÚT</t>
  </si>
  <si>
    <t>{bfa3369c-54df-484a-bb6c-b901471dc7fb}</t>
  </si>
  <si>
    <t>05</t>
  </si>
  <si>
    <t>Elektroinstalace</t>
  </si>
  <si>
    <t>{ec975f19-b84e-45a5-a5e3-48d8278f0600}</t>
  </si>
  <si>
    <t>06</t>
  </si>
  <si>
    <t>VZT</t>
  </si>
  <si>
    <t>{667ff9a2-2b18-4107-bec8-ded5247b0ea2}</t>
  </si>
  <si>
    <t>07</t>
  </si>
  <si>
    <t>Chlazení</t>
  </si>
  <si>
    <t>{7cb66dcf-8683-4eee-a1fa-94e6b775458c}</t>
  </si>
  <si>
    <t>08</t>
  </si>
  <si>
    <t>Elektroinstalace FVE</t>
  </si>
  <si>
    <t>{31ae1cc8-a490-4950-ac02-387998480da8}</t>
  </si>
  <si>
    <t>09</t>
  </si>
  <si>
    <t>FVE</t>
  </si>
  <si>
    <t>{672b2ea0-2343-4aac-ac37-30cc77ee0ae7}</t>
  </si>
  <si>
    <t>VON</t>
  </si>
  <si>
    <t>VRN+ON</t>
  </si>
  <si>
    <t>{37c851d8-f942-4332-982a-0fce20dd9ef4}</t>
  </si>
  <si>
    <t>P1</t>
  </si>
  <si>
    <t>Skladba podlah P1</t>
  </si>
  <si>
    <t>m2</t>
  </si>
  <si>
    <t>84,1</t>
  </si>
  <si>
    <t>3</t>
  </si>
  <si>
    <t>P2</t>
  </si>
  <si>
    <t>Skladba podlah P2</t>
  </si>
  <si>
    <t>103,01</t>
  </si>
  <si>
    <t>KRYCÍ LIST SOUPISU PRACÍ</t>
  </si>
  <si>
    <t>Objekt:</t>
  </si>
  <si>
    <t>01 - Architektonicko-stavební řešení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</si>
  <si>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</si>
  <si>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</si>
  <si>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</si>
  <si>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</si>
  <si>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</si>
  <si>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</si>
  <si>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</si>
  <si>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</si>
  <si>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</si>
  <si>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</si>
  <si>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</si>
  <si>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</si>
  <si>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</si>
  <si>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</si>
  <si>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</si>
  <si>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</si>
  <si>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</si>
  <si>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</si>
  <si>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</si>
  <si>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</si>
  <si>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</si>
  <si>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</si>
  <si>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</si>
  <si>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</si>
  <si>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</si>
  <si>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</si>
  <si>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</si>
  <si>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</si>
  <si>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</si>
  <si>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</si>
  <si>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</si>
  <si>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</si>
  <si>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</si>
  <si>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</si>
  <si>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</si>
  <si>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</si>
  <si>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</si>
  <si>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</si>
  <si>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</si>
  <si>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</si>
  <si>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</si>
  <si>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</si>
  <si>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</si>
  <si>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</si>
  <si>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</si>
  <si>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</si>
  <si>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</si>
  <si>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</si>
  <si>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</si>
  <si>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131251103</t>
  </si>
  <si>
    <t>Hloubení jam nezapažených v hornině třídy těžitelnosti I skupiny 3 objem do 100 m3 strojně</t>
  </si>
  <si>
    <t>m3</t>
  </si>
  <si>
    <t>4</t>
  </si>
  <si>
    <t>-886799049</t>
  </si>
  <si>
    <t>Online PSC</t>
  </si>
  <si>
    <t>https://podminky.urs.cz/item/CS_URS_2024_01/131251103</t>
  </si>
  <si>
    <t>VV</t>
  </si>
  <si>
    <t>příloha PD - D.1.1-1-6</t>
  </si>
  <si>
    <t>(18,05*10,65+17,75*10,35)/2*0,225</t>
  </si>
  <si>
    <t>(6,30+10,65+6,15*10,35)/2*0,225</t>
  </si>
  <si>
    <t>Součet</t>
  </si>
  <si>
    <t>132251102</t>
  </si>
  <si>
    <t>Hloubení rýh nezapažených š do 800 mm v hornině třídy těžitelnosti I skupiny 3 objem do 50 m3 strojně</t>
  </si>
  <si>
    <t>1894656774</t>
  </si>
  <si>
    <t>https://podminky.urs.cz/item/CS_URS_2024_01/132251102</t>
  </si>
  <si>
    <t>příloha PD - D.1.1-6</t>
  </si>
  <si>
    <t>základy</t>
  </si>
  <si>
    <t>(17,05+8,65+7,90+5,80+9,65+15,95)*0,50*0,85</t>
  </si>
  <si>
    <t>(5,85*2+8,65+2,65+0,50+3,85+0,50+2,50+2,485*2+8,65)*0,50*0,85</t>
  </si>
  <si>
    <t>162351103</t>
  </si>
  <si>
    <t>Vodorovné přemístění přes 50 do 500 m výkopku/sypaniny z horniny třídy těžitelnosti I skupiny 1 až 3</t>
  </si>
  <si>
    <t>-819988558</t>
  </si>
  <si>
    <t>https://podminky.urs.cz/item/CS_URS_2024_01/162351103</t>
  </si>
  <si>
    <t>zemina na meziskládku a zpětný zásyp</t>
  </si>
  <si>
    <t>4,952*2</t>
  </si>
  <si>
    <t>162751117</t>
  </si>
  <si>
    <t>Vodorovné přemístění přes 9 000 do 10000 m výkopku/sypaniny z horniny třídy těžitelnosti I skupiny 1 až 3</t>
  </si>
  <si>
    <t>-1958811593</t>
  </si>
  <si>
    <t>https://podminky.urs.cz/item/CS_URS_2024_01/162751117</t>
  </si>
  <si>
    <t>přebytečná zemina</t>
  </si>
  <si>
    <t>(51,362+43,312-4,952)</t>
  </si>
  <si>
    <t>5</t>
  </si>
  <si>
    <t>167151101</t>
  </si>
  <si>
    <t>Nakládání výkopku z hornin třídy těžitelnosti I skupiny 1 až 3 do 100 m3</t>
  </si>
  <si>
    <t>-1197483199</t>
  </si>
  <si>
    <t>https://podminky.urs.cz/item/CS_URS_2024_01/167151101</t>
  </si>
  <si>
    <t>6</t>
  </si>
  <si>
    <t>171201231</t>
  </si>
  <si>
    <t>Poplatek za uložení zeminy a kamení na recyklační skládce (skládkovné) kód odpadu 17 05 04</t>
  </si>
  <si>
    <t>t</t>
  </si>
  <si>
    <t>-471271790</t>
  </si>
  <si>
    <t>https://podminky.urs.cz/item/CS_URS_2024_01/171201231</t>
  </si>
  <si>
    <t>89,722*1,70</t>
  </si>
  <si>
    <t>7</t>
  </si>
  <si>
    <t>171251201</t>
  </si>
  <si>
    <t>Uložení sypaniny na skládky nebo meziskládky</t>
  </si>
  <si>
    <t>-2146148698</t>
  </si>
  <si>
    <t>https://podminky.urs.cz/item/CS_URS_2024_01/171251201</t>
  </si>
  <si>
    <t>zemina na zásp</t>
  </si>
  <si>
    <t>4,952</t>
  </si>
  <si>
    <t>8</t>
  </si>
  <si>
    <t>174151101</t>
  </si>
  <si>
    <t>Zásyp jam, šachet rýh nebo kolem objektů sypaninou se zhutněním</t>
  </si>
  <si>
    <t>-517525306</t>
  </si>
  <si>
    <t>https://podminky.urs.cz/item/CS_URS_2024_01/174151101</t>
  </si>
  <si>
    <t>46,312   "výkopek rýh</t>
  </si>
  <si>
    <t>odečet</t>
  </si>
  <si>
    <t>-32,961   "základové pasy</t>
  </si>
  <si>
    <t>-(11,318/0,25*0,10*0,25+32,30/0,50*0,375*0,30)   "ztracené bednění</t>
  </si>
  <si>
    <t>Zakládání</t>
  </si>
  <si>
    <t>9</t>
  </si>
  <si>
    <t>212750101</t>
  </si>
  <si>
    <t>Trativod z drenážních trubek PVC-U SN 4 perforace 360° včetně lože otevřený výkop DN 100 pro budovy plocha pro vtékání vody min. 80 cm2/m</t>
  </si>
  <si>
    <t>m</t>
  </si>
  <si>
    <t>-624441137</t>
  </si>
  <si>
    <t>https://podminky.urs.cz/item/CS_URS_2024_01/212750101</t>
  </si>
  <si>
    <t>příloha PD - D.1.11-6</t>
  </si>
  <si>
    <t>17,05+9,65+6,30+7,40+9,65+15,95</t>
  </si>
  <si>
    <t>10</t>
  </si>
  <si>
    <t>218111112</t>
  </si>
  <si>
    <t>Odvětrání radonu vodorovné drenážní kladené do štěrkového podsypu z plastových perforovaných trubek DN přes 60 do 80 mm</t>
  </si>
  <si>
    <t>2060191102</t>
  </si>
  <si>
    <t>https://podminky.urs.cz/item/CS_URS_2024_01/218111112</t>
  </si>
  <si>
    <t>14,35*4+8,05*3</t>
  </si>
  <si>
    <t>11</t>
  </si>
  <si>
    <t>218111121</t>
  </si>
  <si>
    <t>Odvětrání radonu vodorovné sběrné kladené do štěrkového podsypu z plastových trubek DN přes 80 do 110 mm</t>
  </si>
  <si>
    <t>-1116307284</t>
  </si>
  <si>
    <t>https://podminky.urs.cz/item/CS_URS_2024_01/218111121</t>
  </si>
  <si>
    <t>15,75</t>
  </si>
  <si>
    <t>218121112</t>
  </si>
  <si>
    <t>Odvětrání radonu svislé z plastových trubek DN přes 110 do 125 mm</t>
  </si>
  <si>
    <t>-819428591</t>
  </si>
  <si>
    <t>https://podminky.urs.cz/item/CS_URS_2024_01/218121112</t>
  </si>
  <si>
    <t>základy - pr. 125mm, pozn. 2</t>
  </si>
  <si>
    <t>4,10</t>
  </si>
  <si>
    <t>13</t>
  </si>
  <si>
    <t>273321311</t>
  </si>
  <si>
    <t>Základové desky ze ŽB bez zvýšených nároků na prostředí tř. C 16/20</t>
  </si>
  <si>
    <t>-547846132</t>
  </si>
  <si>
    <t>https://podminky.urs.cz/item/CS_URS_2024_01/273321311</t>
  </si>
  <si>
    <t>základová deska tl. 150mm</t>
  </si>
  <si>
    <t>(16,85*9,45+6,30*9,45)*0,15</t>
  </si>
  <si>
    <t>14</t>
  </si>
  <si>
    <t>273351121</t>
  </si>
  <si>
    <t>Zřízení bednění základových desek</t>
  </si>
  <si>
    <t>-559178048</t>
  </si>
  <si>
    <t>https://podminky.urs.cz/item/CS_URS_2024_01/273351121</t>
  </si>
  <si>
    <t>(16,85+9,45+6,30+9,45+15,75)*0,15</t>
  </si>
  <si>
    <t>15</t>
  </si>
  <si>
    <t>273351122</t>
  </si>
  <si>
    <t>Odstranění bednění základových desek</t>
  </si>
  <si>
    <t>1552969401</t>
  </si>
  <si>
    <t>https://podminky.urs.cz/item/CS_URS_2024_01/273351122</t>
  </si>
  <si>
    <t>16</t>
  </si>
  <si>
    <t>273361821</t>
  </si>
  <si>
    <t>Výztuž základových desek betonářskou ocelí 10 505 (R)</t>
  </si>
  <si>
    <t>1392328877</t>
  </si>
  <si>
    <t>https://podminky.urs.cz/item/CS_URS_2024_01/273361821</t>
  </si>
  <si>
    <t>základová deska tl. 150mm - síť KARI 6/150/150+10% ztratné</t>
  </si>
  <si>
    <t>(16,85*9,45+6,30*9,45)*3,033/1000*1,10</t>
  </si>
  <si>
    <t>17</t>
  </si>
  <si>
    <t>274321311</t>
  </si>
  <si>
    <t>Základové pasy ze ŽB bez zvýšených nároků na prostředí tř. C 16/20</t>
  </si>
  <si>
    <t>-1938174076</t>
  </si>
  <si>
    <t>https://podminky.urs.cz/item/CS_URS_2024_01/274321311</t>
  </si>
  <si>
    <t>základy - betonováno přímo do výkopu - +3,5%</t>
  </si>
  <si>
    <t>(17,05+8,65+7,90+5,80+9,65+14,95)*0,50*0,60*1,035</t>
  </si>
  <si>
    <t>(5,85*2+8,65+2,65+0,50+3,85+0,50+2,50+2,485*2+8,65)*0,50*0,60*1,035</t>
  </si>
  <si>
    <t>18</t>
  </si>
  <si>
    <t>274351121</t>
  </si>
  <si>
    <t>Zřízení bednění základových pasů rovného</t>
  </si>
  <si>
    <t>2007908884</t>
  </si>
  <si>
    <t>https://podminky.urs.cz/item/CS_URS_2024_01/274351121</t>
  </si>
  <si>
    <t>základové pasy</t>
  </si>
  <si>
    <t>(17,05+9,65+7,90+6,30+9,65+15,95)*0,60</t>
  </si>
  <si>
    <t>19</t>
  </si>
  <si>
    <t>274351122</t>
  </si>
  <si>
    <t>Odstranění bednění základových pasů rovného</t>
  </si>
  <si>
    <t>-1497758069</t>
  </si>
  <si>
    <t>https://podminky.urs.cz/item/CS_URS_2024_01/274351122</t>
  </si>
  <si>
    <t>20</t>
  </si>
  <si>
    <t>274361821</t>
  </si>
  <si>
    <t>Výztuž základových pasů betonářskou ocelí 10 505 (R)</t>
  </si>
  <si>
    <t>-479340278</t>
  </si>
  <si>
    <t>https://podminky.urs.cz/item/CS_URS_2024_01/274361821</t>
  </si>
  <si>
    <t>základy - množství výztuže 150kg/m3</t>
  </si>
  <si>
    <t>33,525/1,035*0,150</t>
  </si>
  <si>
    <t>279113133</t>
  </si>
  <si>
    <t>Základová zeď tl přes 200 do 250 mm z tvárnic ztraceného bednění včetně výplně z betonu tř. C 16/20</t>
  </si>
  <si>
    <t>-1744611082</t>
  </si>
  <si>
    <t>https://podminky.urs.cz/item/CS_URS_2024_01/279113133</t>
  </si>
  <si>
    <t>ztracené bednění</t>
  </si>
  <si>
    <t>(5,95+0,50+2,485+0,125+2,85+4,10+2,75+8,85+6,075+2,485+0,25+8,85)*0,25</t>
  </si>
  <si>
    <t>22</t>
  </si>
  <si>
    <t>279113134</t>
  </si>
  <si>
    <t>Základová zeď tl přes 250 do 300 mm z tvárnic ztraceného bednění včetně výplně z betonu tř. C 16/20</t>
  </si>
  <si>
    <t>1448227679</t>
  </si>
  <si>
    <t>https://podminky.urs.cz/item/CS_URS_2024_01/279113134</t>
  </si>
  <si>
    <t>(16,85+8,85+7,70+6,0+9,45+15,75)*0,50</t>
  </si>
  <si>
    <t>23</t>
  </si>
  <si>
    <t>291111111</t>
  </si>
  <si>
    <t>Podklad pro zpevněné plochy z kameniva drceného 0 až 63 mm</t>
  </si>
  <si>
    <t>-1354144264</t>
  </si>
  <si>
    <t>https://podminky.urs.cz/item/CS_URS_2024_01/291111111</t>
  </si>
  <si>
    <t>příloha PD - D.1.1-3,4</t>
  </si>
  <si>
    <t>štěrkodrť pod základovou deskou</t>
  </si>
  <si>
    <t>skladba P1, P2</t>
  </si>
  <si>
    <t>(2,85*6,075+4,10*6,075+2,75+6,075+5,80*8,85+2,85*2,735+2,775+4,075*2,735-0,31*1,45+5,84*8,85)*0,15</t>
  </si>
  <si>
    <t>Svislé a kompletní konstrukce</t>
  </si>
  <si>
    <t>24</t>
  </si>
  <si>
    <t>311235121</t>
  </si>
  <si>
    <t>Zdivo jednovrstvé z cihel broušených do P10 na tenkovrstvou maltu tl 200 mm</t>
  </si>
  <si>
    <t>-1449846672</t>
  </si>
  <si>
    <t>https://podminky.urs.cz/item/CS_URS_2024_01/311235121</t>
  </si>
  <si>
    <t>vnitřní zdivo</t>
  </si>
  <si>
    <t>2,735*3,30   "1.05/1.09</t>
  </si>
  <si>
    <t>25</t>
  </si>
  <si>
    <t>311235145</t>
  </si>
  <si>
    <t>Zdivo jednovrstvé z cihel broušených přes P10 do P15 na tenkovrstvou maltu tl 250 mm</t>
  </si>
  <si>
    <t>-629735448</t>
  </si>
  <si>
    <t>https://podminky.urs.cz/item/CS_URS_2024_01/311235145</t>
  </si>
  <si>
    <t>(2,735+0,25+6,075*3+2,525+8,85)*3,30</t>
  </si>
  <si>
    <t>odečet otvorů</t>
  </si>
  <si>
    <t>-(1,0*2,09*10+1,35*1,25*2)</t>
  </si>
  <si>
    <t>26</t>
  </si>
  <si>
    <t>311235151</t>
  </si>
  <si>
    <t>Zdivo jednovrstvé z cihel broušených do P10 na tenkovrstvou maltu tl 300 mm</t>
  </si>
  <si>
    <t>-1909269361</t>
  </si>
  <si>
    <t>https://podminky.urs.cz/item/CS_URS_2024_01/311235151</t>
  </si>
  <si>
    <t>obvodové zdivo</t>
  </si>
  <si>
    <t>(16,85+8,85+7,50+6,0+9,45+15,15)*3,30</t>
  </si>
  <si>
    <t>štítové zdivo</t>
  </si>
  <si>
    <t>3,35*1,95/2*2*2+3,37*1,95/2*2*2</t>
  </si>
  <si>
    <t>2,45*1,415/2*2*2</t>
  </si>
  <si>
    <t>-(2,0+0,55*2+4,10*2,34+3,14*0,25*0,25*6+3,14*0,30*0,30*6+3,14*0,40*0,40*2+1,50*2,34*3+5,80*2,34*2+1,50*2,34*3+0,50*1,375+2,25*1,375)</t>
  </si>
  <si>
    <t>27</t>
  </si>
  <si>
    <t>317168051</t>
  </si>
  <si>
    <t>Překlad keramický vysoký v 238 mm dl 1000 mm</t>
  </si>
  <si>
    <t>kus</t>
  </si>
  <si>
    <t>1015230707</t>
  </si>
  <si>
    <t>https://podminky.urs.cz/item/CS_URS_2024_01/317168051</t>
  </si>
  <si>
    <t>3,0*(6+6)   "překlad nad O8,O9</t>
  </si>
  <si>
    <t>28</t>
  </si>
  <si>
    <t>317168052</t>
  </si>
  <si>
    <t>Překlad keramický vysoký v 238 mm dl 1250 mm</t>
  </si>
  <si>
    <t>-696712760</t>
  </si>
  <si>
    <t>https://podminky.urs.cz/item/CS_URS_2024_01/317168052</t>
  </si>
  <si>
    <t>3,0*2   "překlad nad O10</t>
  </si>
  <si>
    <t>3,0*10   "překlad nad D1, D1b</t>
  </si>
  <si>
    <t>29</t>
  </si>
  <si>
    <t>317168054</t>
  </si>
  <si>
    <t>Překlad keramický vysoký v 238 mm dl 1750 mm</t>
  </si>
  <si>
    <t>-1002071847</t>
  </si>
  <si>
    <t>https://podminky.urs.cz/item/CS_URS_2024_01/317168054</t>
  </si>
  <si>
    <t>3,0*(1+1+1+1+1+1)  "překlad nad O4</t>
  </si>
  <si>
    <t>3,0*2   "výsuvné okno</t>
  </si>
  <si>
    <t>30</t>
  </si>
  <si>
    <t>317168057</t>
  </si>
  <si>
    <t>Překlad keramický vysoký v 238 mm dl 2500 mm</t>
  </si>
  <si>
    <t>-134805639</t>
  </si>
  <si>
    <t>https://podminky.urs.cz/item/CS_URS_2024_01/317168057</t>
  </si>
  <si>
    <t>3,0*2   "nad O1</t>
  </si>
  <si>
    <t>31</t>
  </si>
  <si>
    <t>317168058</t>
  </si>
  <si>
    <t>Překlad keramický vysoký v 238 mm dl 2750 mm</t>
  </si>
  <si>
    <t>-109586103</t>
  </si>
  <si>
    <t>https://podminky.urs.cz/item/CS_URS_2024_01/317168058</t>
  </si>
  <si>
    <t>3,0*1   "nad O2</t>
  </si>
  <si>
    <t>32</t>
  </si>
  <si>
    <t>317321511</t>
  </si>
  <si>
    <t>Překlad ze ŽB tř. C 20/25</t>
  </si>
  <si>
    <t>41903572</t>
  </si>
  <si>
    <t>https://podminky.urs.cz/item/CS_URS_2024_01/317321511</t>
  </si>
  <si>
    <t>0,30*0,35*6,20*2   "překlad nad O05a,b</t>
  </si>
  <si>
    <t>0,30*0,35*4,50   "překlad nad O6</t>
  </si>
  <si>
    <t>33</t>
  </si>
  <si>
    <t>317351107</t>
  </si>
  <si>
    <t>Zřízení bednění překladů v do 4 m</t>
  </si>
  <si>
    <t>-1602528663</t>
  </si>
  <si>
    <t>https://podminky.urs.cz/item/CS_URS_2024_01/317351107</t>
  </si>
  <si>
    <t>(2*0,35*6,20+0,30*5,80)*2   "překlad nad O05a,b</t>
  </si>
  <si>
    <t>2*0,35*4,50+0,30*4,10   "překlad nad O6</t>
  </si>
  <si>
    <t>34</t>
  </si>
  <si>
    <t>317351108</t>
  </si>
  <si>
    <t>Odstranění bednění překladů v do 4 m</t>
  </si>
  <si>
    <t>-1694330141</t>
  </si>
  <si>
    <t>https://podminky.urs.cz/item/CS_URS_2024_01/317351108</t>
  </si>
  <si>
    <t>35</t>
  </si>
  <si>
    <t>317361821</t>
  </si>
  <si>
    <t>Výztuž překladů a říms z betonářské oceli 10 505</t>
  </si>
  <si>
    <t>1991629295</t>
  </si>
  <si>
    <t>https://podminky.urs.cz/item/CS_URS_2024_01/317361821</t>
  </si>
  <si>
    <t>obvodové zdivo - žlb překlady - množství výztuže 150kg/m3</t>
  </si>
  <si>
    <t>0,30*0,35*6,20*2*0,15   "překlad nad O05a,b</t>
  </si>
  <si>
    <t>0,30*0,35*4,50*0,15   "překlad nad O6</t>
  </si>
  <si>
    <t>36</t>
  </si>
  <si>
    <t>317998114</t>
  </si>
  <si>
    <t>Tepelná izolace mezi překlady v 24 cm z EPS tl 90 mm</t>
  </si>
  <si>
    <t>-440583659</t>
  </si>
  <si>
    <t>https://podminky.urs.cz/item/CS_URS_2024_01/317998114</t>
  </si>
  <si>
    <t>2,50*2+1,0*7,0+1,25*2+1,75*6+2,75</t>
  </si>
  <si>
    <t>37</t>
  </si>
  <si>
    <t>342244221</t>
  </si>
  <si>
    <t>Příčka z cihel broušených na tenkovrstvou maltu tloušťky 140 mm</t>
  </si>
  <si>
    <t>-1405232099</t>
  </si>
  <si>
    <t>https://podminky.urs.cz/item/CS_URS_2024_01/342244221</t>
  </si>
  <si>
    <t>(2,15*2+0,90)*3,30-0,70*2,10*2   "1.02,1.03,1.04</t>
  </si>
  <si>
    <t>2,75*3,30-0,90*2,0   "1.06/1.07</t>
  </si>
  <si>
    <t>Vodorovné konstrukce</t>
  </si>
  <si>
    <t>38</t>
  </si>
  <si>
    <t>411133901</t>
  </si>
  <si>
    <t>Montáž stropních panelů z betonu předpjatého bez závěsných háků hmotnosti do 1,5 t budova v do 18 m</t>
  </si>
  <si>
    <t>-1560628558</t>
  </si>
  <si>
    <t>https://podminky.urs.cz/item/CS_URS_2024_01/411133901</t>
  </si>
  <si>
    <t>výkaz stropních panelů</t>
  </si>
  <si>
    <t>6,0   "P1</t>
  </si>
  <si>
    <t>1,0   "P2</t>
  </si>
  <si>
    <t>1,0   "P3</t>
  </si>
  <si>
    <t>9,0   "P4</t>
  </si>
  <si>
    <t>1,0   "P5</t>
  </si>
  <si>
    <t>1,0   "P6</t>
  </si>
  <si>
    <t>39</t>
  </si>
  <si>
    <t>M</t>
  </si>
  <si>
    <t>59346871</t>
  </si>
  <si>
    <t>panel stropní předpjatý š 1190mm v 200mm, počet lan 7 + 2</t>
  </si>
  <si>
    <t>1298799042</t>
  </si>
  <si>
    <t>stropní panel</t>
  </si>
  <si>
    <t>6,0*3,25   "P1</t>
  </si>
  <si>
    <t>1,0*3,25   "P2</t>
  </si>
  <si>
    <t>1,0*3,25   "P3</t>
  </si>
  <si>
    <t>9,0*3,0   "P4 včetně vynechání otvoru pro vlez</t>
  </si>
  <si>
    <t>1,0*3,0   "P5</t>
  </si>
  <si>
    <t>1,0*3,0   "P6</t>
  </si>
  <si>
    <t>59*1,1 'Přepočtené koeficientem množství</t>
  </si>
  <si>
    <t>40</t>
  </si>
  <si>
    <t>413941133</t>
  </si>
  <si>
    <t>Osazování ocelových válcovaných nosníků stropů HEA nebo HEB výšky přes 120 do do 220 mm</t>
  </si>
  <si>
    <t>2106454451</t>
  </si>
  <si>
    <t>https://podminky.urs.cz/item/CS_URS_2024_01/413941133</t>
  </si>
  <si>
    <t>příloha PD - D.1.12-6</t>
  </si>
  <si>
    <t>vaznice střechy nad 1.01</t>
  </si>
  <si>
    <t>6,625*43,0/1000</t>
  </si>
  <si>
    <t>41</t>
  </si>
  <si>
    <t>13010960</t>
  </si>
  <si>
    <t>ocel profilová jakost S235JR (11 375) průřez HEA 200</t>
  </si>
  <si>
    <t>201512398</t>
  </si>
  <si>
    <t>P</t>
  </si>
  <si>
    <t>Poznámka k položce:_x000D_
Hmotnost: 43,00 kg/m</t>
  </si>
  <si>
    <t>42</t>
  </si>
  <si>
    <t>417321414</t>
  </si>
  <si>
    <t>Ztužující pásy a věnce ze ŽB tř. C 20/25</t>
  </si>
  <si>
    <t>1511932123</t>
  </si>
  <si>
    <t>https://podminky.urs.cz/item/CS_URS_2024_01/417321414</t>
  </si>
  <si>
    <t>(16,85+8,85+7,50+6,0+9,45+15,15)*0,30*0,25</t>
  </si>
  <si>
    <t>2,735*0,20*0,25   "1.05/1.09</t>
  </si>
  <si>
    <t>(2,735+0,25+6,075*3+2,525+8,85)*0,25*0,25</t>
  </si>
  <si>
    <t>u stropních panelu</t>
  </si>
  <si>
    <t>0,13*0,20*(9,06*2+6,0+6,90)*2</t>
  </si>
  <si>
    <t>43</t>
  </si>
  <si>
    <t>417351115</t>
  </si>
  <si>
    <t>Zřízení bednění ztužujících věnců</t>
  </si>
  <si>
    <t>1525072117</t>
  </si>
  <si>
    <t>https://podminky.urs.cz/item/CS_URS_2024_01/417351115</t>
  </si>
  <si>
    <t>(16,85+8,85+7,50+6,0+9,45+15,15)*2*0,25</t>
  </si>
  <si>
    <t>2,735*2*0,25   "1.05/1.09</t>
  </si>
  <si>
    <t>(2,735+0,25+6,075*3+2,525+8,85)*0,25*2</t>
  </si>
  <si>
    <t>2*0,20*(9,06*2+6,0+6,90)</t>
  </si>
  <si>
    <t>44</t>
  </si>
  <si>
    <t>417351116</t>
  </si>
  <si>
    <t>Odstranění bednění ztužujících věnců</t>
  </si>
  <si>
    <t>-1671707282</t>
  </si>
  <si>
    <t>https://podminky.urs.cz/item/CS_URS_2024_01/417351116</t>
  </si>
  <si>
    <t>45</t>
  </si>
  <si>
    <t>417361821</t>
  </si>
  <si>
    <t>Výztuž ztužujících pásů a věnců betonářskou ocelí 10 505</t>
  </si>
  <si>
    <t>883004504</t>
  </si>
  <si>
    <t>https://podminky.urs.cz/item/CS_URS_2024_01/417361821</t>
  </si>
  <si>
    <t>množství výztuže 150kg/m3</t>
  </si>
  <si>
    <t>(16,85+8,85+7,50+6,0+9,45+15,15)*0,30*0,25*0,150</t>
  </si>
  <si>
    <t>2,735*0,20*0,25*0,150   "1.05/1.09</t>
  </si>
  <si>
    <t>(2,735+0,25+6,075*3+2,525+8,85)*0,25*0,25*0,150</t>
  </si>
  <si>
    <t>0,13*0,20*(9,06*2+6,0+6,90)*2*0,150</t>
  </si>
  <si>
    <t>Komunikace pozemní</t>
  </si>
  <si>
    <t>46</t>
  </si>
  <si>
    <t>564851011</t>
  </si>
  <si>
    <t>Podklad ze štěrkodrtě ŠD plochy do 100 m2 tl 150 mm</t>
  </si>
  <si>
    <t>1469881790</t>
  </si>
  <si>
    <t>https://podminky.urs.cz/item/CS_URS_2024_01/564851011</t>
  </si>
  <si>
    <t>příloha PD - D.1.1-2</t>
  </si>
  <si>
    <t>legenda místností</t>
  </si>
  <si>
    <t>46,92   "1.12 - terasa</t>
  </si>
  <si>
    <t>47</t>
  </si>
  <si>
    <t>596211110</t>
  </si>
  <si>
    <t>Kladení zámkové dlažby komunikací pro pěší ručně tl 60 mm skupiny A pl do 50 m2</t>
  </si>
  <si>
    <t>1760100584</t>
  </si>
  <si>
    <t>https://podminky.urs.cz/item/CS_URS_2024_01/596211110</t>
  </si>
  <si>
    <t>48</t>
  </si>
  <si>
    <t>59245018</t>
  </si>
  <si>
    <t>dlažba skladebná betonová 200x100mm tl 60mm přírodní</t>
  </si>
  <si>
    <t>-1222651062</t>
  </si>
  <si>
    <t>46,92*1,03 'Přepočtené koeficientem množství</t>
  </si>
  <si>
    <t>Úpravy povrchů, podlahy a osazování výplní</t>
  </si>
  <si>
    <t>49</t>
  </si>
  <si>
    <t>612135101</t>
  </si>
  <si>
    <t>Hrubá výplň rýh ve stěnách maltou jakékoli šířky rýhy</t>
  </si>
  <si>
    <t>865877872</t>
  </si>
  <si>
    <t>https://podminky.urs.cz/item/CS_URS_2024_01/612135101</t>
  </si>
  <si>
    <t>rýhy pro potrubí chladiva</t>
  </si>
  <si>
    <t>předpoklad</t>
  </si>
  <si>
    <t>0,07*10,0</t>
  </si>
  <si>
    <t>50</t>
  </si>
  <si>
    <t>612323111</t>
  </si>
  <si>
    <t>Vápenocementová omítka hladkých vnitřních stěn tloušťky do 5 mm nanášená ručně</t>
  </si>
  <si>
    <t>207847746</t>
  </si>
  <si>
    <t>https://podminky.urs.cz/item/CS_URS_2024_01/612323111</t>
  </si>
  <si>
    <t>omítka pod obklady</t>
  </si>
  <si>
    <t>60,495</t>
  </si>
  <si>
    <t>51</t>
  </si>
  <si>
    <t>612811001</t>
  </si>
  <si>
    <t>Vnitřní tepelně izolační jednovrstvá omítka stěn tloušťky do 20 mm</t>
  </si>
  <si>
    <t>-1735200836</t>
  </si>
  <si>
    <t>https://podminky.urs.cz/item/CS_URS_2024_01/612811001</t>
  </si>
  <si>
    <t>(4,10+6,075)*2*3,32+4,10*1,18/2*2+(4,10+2,34*2)*0,25-1,0*2,09*5-4,10*2,34   "1.01</t>
  </si>
  <si>
    <t>(1,95+2,85)*2*2,60+(2,0+0,55*2)*0,25-1,0*2,09-2,0*0,55   "1.02</t>
  </si>
  <si>
    <t>(2,85+2,925)*2*2,60+(2,25+1,375*2)*0,25-2,25*1,375-0,70*2,10-1,0*2,09   "1.03</t>
  </si>
  <si>
    <t>(0,90*2+2,70)*2*2,60-0,70*2,10*3   "1.04</t>
  </si>
  <si>
    <t>(2,735+4,10)*2+(1,35+1,25*2)*0,20*2-1,0*2,09-1,35*1,325*2   "1.05</t>
  </si>
  <si>
    <t>(2,75+3,25)*2*2,60+(2,0+0,55*2)*0,25-1,0*2,09*3-2,0*0,55   "1.06</t>
  </si>
  <si>
    <t>(2,75+2,925)*2*2,60-1,0*2,09*2   "1.07</t>
  </si>
  <si>
    <t>m.č. 1.08</t>
  </si>
  <si>
    <t>(5,80+8,85)*2*3,32+5,80*1,675/2*2+3,14*0,50*0,25*3+3,14*0,60*0,25*3+3,14*0,80*0,25+(1,50+2,34*2)*0,25*3+(5,80+2,34*2)*0,25</t>
  </si>
  <si>
    <t>-(3,14*0,25*0,25*3+3,14*0,30*0,30*3+3,14*0,40*0,40+1,50*2,34*3+5,80*2,34+0,90*2,09*2+1,35*1,25)</t>
  </si>
  <si>
    <t>(2,80+2,785)*2*2,6-1,0*2,09*3   "1.09</t>
  </si>
  <si>
    <t>(2,785+2,85)*2*2,60+(0,50+1,375*2)*0,25-0,50*1,375-1,0*2,09*2   "1.10</t>
  </si>
  <si>
    <t>m.č. 1.11</t>
  </si>
  <si>
    <t>(5,84+8,85)*2*3,32+5,84*1,675/2*2+(3,14*0,50*3+3,14*0,60*3+3,14*0,80+1,50*2,34*2*3+5,84*2,34*2)*0,25</t>
  </si>
  <si>
    <t>-(3,14*0,25*0,25*3+3,14*0,30*0,30*3+3,14*0,40*0,40+1,50*2,34*3+5,84*2,34)</t>
  </si>
  <si>
    <t>odečet obkladů</t>
  </si>
  <si>
    <t>-60,495</t>
  </si>
  <si>
    <t>52</t>
  </si>
  <si>
    <t>622151001</t>
  </si>
  <si>
    <t>Penetrační akrylátový nátěr vnějších pastovitých tenkovrstvých omítek stěn</t>
  </si>
  <si>
    <t>1583844190</t>
  </si>
  <si>
    <t>https://podminky.urs.cz/item/CS_URS_2024_01/622151001</t>
  </si>
  <si>
    <t>skladba S1</t>
  </si>
  <si>
    <t>(6,70+9,49+6,70+6,10+9,85+6,54)*3,44</t>
  </si>
  <si>
    <t>6,70*1,96*2+4,90*1,415   "štíty</t>
  </si>
  <si>
    <t>(3,14*0,50*6+3,14*0,60*6+3,14*0,80*2+(1,50*2,34*2)*6+(5,80+2,34*2)*2+0,50)*0,18+(1,37*2+2,25*1,375*2+2,0*0,55*2+4,1+2,34*2)*0,16</t>
  </si>
  <si>
    <t>-(3,14*0,25*0,25*6+3,14*0,30*0,30*6+3,14*0,40*0,40*2+1,50*2,34*6+5,80*2,34*2)</t>
  </si>
  <si>
    <t>53</t>
  </si>
  <si>
    <t>622211021</t>
  </si>
  <si>
    <t>Montáž kontaktního zateplení vnějších stěn lepením a mechanickým kotvením polystyrénových desek do betonu a zdiva tl přes 80 do 120 mm</t>
  </si>
  <si>
    <t>-689712892</t>
  </si>
  <si>
    <t>https://podminky.urs.cz/item/CS_URS_2024_01/622211021</t>
  </si>
  <si>
    <t>sokl objektu</t>
  </si>
  <si>
    <t>(17,05+9,45+7,50+6,30+9,655+15,75)*0,90</t>
  </si>
  <si>
    <t>54</t>
  </si>
  <si>
    <t>28376422</t>
  </si>
  <si>
    <t>deska XPS hrana polodrážková a hladký povrch 300kPA λ=0,035 tl 100mm</t>
  </si>
  <si>
    <t>-2102460974</t>
  </si>
  <si>
    <t>59,135*1,05 'Přepočtené koeficientem množství</t>
  </si>
  <si>
    <t>55</t>
  </si>
  <si>
    <t>622211041</t>
  </si>
  <si>
    <t>Montáž kontaktního zateplení vnějších stěn lepením a mechanickým kotvením polystyrénových desek do betonu a zdiva tl přes 160 do 200 mm</t>
  </si>
  <si>
    <t>670026156</t>
  </si>
  <si>
    <t>https://podminky.urs.cz/item/CS_URS_2024_01/622211041</t>
  </si>
  <si>
    <t>56</t>
  </si>
  <si>
    <t>28376080</t>
  </si>
  <si>
    <t>deska EPS grafitová fasádní λ=0,030-0,031 tl 180mm</t>
  </si>
  <si>
    <t>147478229</t>
  </si>
  <si>
    <t>137,223*1,05 'Přepočtené koeficientem množství</t>
  </si>
  <si>
    <t>57</t>
  </si>
  <si>
    <t>622221031</t>
  </si>
  <si>
    <t>Montáž kontaktního zateplení vnějších stěn lepením a mechanickým kotvením TI z minerální vlny s podélnou orientací do zdiva a betonu tl přes 120 do 160 mm</t>
  </si>
  <si>
    <t>-888594041</t>
  </si>
  <si>
    <t>https://podminky.urs.cz/item/CS_URS_2024_01/622221031</t>
  </si>
  <si>
    <t>skladba S2</t>
  </si>
  <si>
    <t>54,11</t>
  </si>
  <si>
    <t>58</t>
  </si>
  <si>
    <t>63152266</t>
  </si>
  <si>
    <t>deska tepelně izolační minerální kontaktních fasád podélné vlákno λ=0,034 tl 160mm</t>
  </si>
  <si>
    <t>1245773713</t>
  </si>
  <si>
    <t>54,11*1,05 'Přepočtené koeficientem množství</t>
  </si>
  <si>
    <t>59</t>
  </si>
  <si>
    <t>622252001</t>
  </si>
  <si>
    <t>Montáž profilů kontaktního zateplení připevněných mechanicky</t>
  </si>
  <si>
    <t>-194655568</t>
  </si>
  <si>
    <t>https://podminky.urs.cz/item/CS_URS_2024_01/622252001</t>
  </si>
  <si>
    <t>17,05+9,45+7,50+6,30+9,655+15,75</t>
  </si>
  <si>
    <t>-(1,50*6+5,85*2)</t>
  </si>
  <si>
    <t>60</t>
  </si>
  <si>
    <t>59051653</t>
  </si>
  <si>
    <t>profil zakládací Al tl 0,7mm pro ETICS pro izolant tl 160mm</t>
  </si>
  <si>
    <t>-244800536</t>
  </si>
  <si>
    <t>45,005*1,05 'Přepočtené koeficientem množství</t>
  </si>
  <si>
    <t>61</t>
  </si>
  <si>
    <t>622252002</t>
  </si>
  <si>
    <t>Montáž profilů kontaktního zateplení lepených</t>
  </si>
  <si>
    <t>-802405727</t>
  </si>
  <si>
    <t>https://podminky.urs.cz/item/CS_URS_2024_01/622252002</t>
  </si>
  <si>
    <t>rohové lišty</t>
  </si>
  <si>
    <t>3,44*5</t>
  </si>
  <si>
    <t>3,14*0,50*6+3,14*0,60*6+3,14*0,80*2+(1,50+2,34*2)*6+(5,85+2,34*2)*2</t>
  </si>
  <si>
    <t>Mezisoučet</t>
  </si>
  <si>
    <t>APU lišty</t>
  </si>
  <si>
    <t>1,375*2*2+0,55*2*2   "ostění</t>
  </si>
  <si>
    <t>0,50+2,25+2,0*2   "napraží</t>
  </si>
  <si>
    <t>0,50+2,25+2,0*2    "parapet</t>
  </si>
  <si>
    <t>62</t>
  </si>
  <si>
    <t>63127464</t>
  </si>
  <si>
    <t>profil rohový Al 15x15mm s výztužnou tkaninou š 100mm pro ETICS</t>
  </si>
  <si>
    <t>-485372859</t>
  </si>
  <si>
    <t>101,088*1,05 'Přepočtené koeficientem množství</t>
  </si>
  <si>
    <t>63</t>
  </si>
  <si>
    <t>28342205</t>
  </si>
  <si>
    <t>profil začišťovací PVC 6mm s výztužnou tkaninou pro ostění ETICS</t>
  </si>
  <si>
    <t>744267474</t>
  </si>
  <si>
    <t>7,7*1,05 'Přepočtené koeficientem množství</t>
  </si>
  <si>
    <t>64</t>
  </si>
  <si>
    <t>59051510</t>
  </si>
  <si>
    <t>profil začišťovací s okapnicí PVC s výztužnou tkaninou pro nadpraží ETICS</t>
  </si>
  <si>
    <t>658882911</t>
  </si>
  <si>
    <t>6,75*1,05 'Přepočtené koeficientem množství</t>
  </si>
  <si>
    <t>65</t>
  </si>
  <si>
    <t>59051512</t>
  </si>
  <si>
    <t>profil začišťovací s okapnicí PVC s výztužnou tkaninou pro parapet ETICS</t>
  </si>
  <si>
    <t>-1533681734</t>
  </si>
  <si>
    <t>66</t>
  </si>
  <si>
    <t>62227300R</t>
  </si>
  <si>
    <t>D+M  hliníkový nosná konstrukce pro odvětrávaný fasádní obklad</t>
  </si>
  <si>
    <t>1005717771</t>
  </si>
  <si>
    <t>67</t>
  </si>
  <si>
    <t>622541012</t>
  </si>
  <si>
    <t>Tenkovrstvá silikonsilikátová zatíraná omítka zrnitost 1,5 mm vnějších stěn se vzhledem monolitického betonu</t>
  </si>
  <si>
    <t>-773448111</t>
  </si>
  <si>
    <t>https://podminky.urs.cz/item/CS_URS_2024_01/622541012</t>
  </si>
  <si>
    <t>68</t>
  </si>
  <si>
    <t>629991011</t>
  </si>
  <si>
    <t>Zakrytí výplní otvorů a svislých ploch fólií přilepenou lepící páskou</t>
  </si>
  <si>
    <t>591948700</t>
  </si>
  <si>
    <t>https://podminky.urs.cz/item/CS_URS_2024_01/629991011</t>
  </si>
  <si>
    <t>příloha PD</t>
  </si>
  <si>
    <t>obvodové výplně otvorů</t>
  </si>
  <si>
    <t>2,0*0,55*2+2,0*1,375+0,50*1,375+1,50*2,34*6+5,80*2,34*2+4,10*2,35+3,14*0,25*0,25*6+3,14*0,30*0,30*6+3,14*0,40*0,40*2</t>
  </si>
  <si>
    <t>69</t>
  </si>
  <si>
    <t>632441114</t>
  </si>
  <si>
    <t>Potěr anhydritový samonivelační tl přes 40 do 50 mm ze suchých směsí</t>
  </si>
  <si>
    <t>889510716</t>
  </si>
  <si>
    <t>https://podminky.urs.cz/item/CS_URS_2024_01/632441114</t>
  </si>
  <si>
    <t>skladba podlah</t>
  </si>
  <si>
    <t>70</t>
  </si>
  <si>
    <t>632441119</t>
  </si>
  <si>
    <t>Příplatek k anhydritovému samonivelačnímu potěru ze suchých směsí ZKD 10 mm tl přes 50 mm</t>
  </si>
  <si>
    <t>1397569844</t>
  </si>
  <si>
    <t>https://podminky.urs.cz/item/CS_URS_2024_01/632441119</t>
  </si>
  <si>
    <t>P2*3</t>
  </si>
  <si>
    <t>71</t>
  </si>
  <si>
    <t>632451234</t>
  </si>
  <si>
    <t>Potěr cementový samonivelační litý C25 tl přes 45 do 50 mm</t>
  </si>
  <si>
    <t>916581523</t>
  </si>
  <si>
    <t>https://podminky.urs.cz/item/CS_URS_2024_01/632451234</t>
  </si>
  <si>
    <t>72</t>
  </si>
  <si>
    <t>632451292</t>
  </si>
  <si>
    <t>Příplatek k cementovému samonivelačnímu litému potěru C25 ZKD 5 mm tl přes 50 mm</t>
  </si>
  <si>
    <t>1118235651</t>
  </si>
  <si>
    <t>https://podminky.urs.cz/item/CS_URS_2024_01/632451292</t>
  </si>
  <si>
    <t>P1*3</t>
  </si>
  <si>
    <t>73</t>
  </si>
  <si>
    <t>634112113</t>
  </si>
  <si>
    <t>Obvodová dilatace podlahovým páskem z pěnového PE mezi stěnou a mazaninou nebo potěrem v 80 mm</t>
  </si>
  <si>
    <t>-191467239</t>
  </si>
  <si>
    <t>https://podminky.urs.cz/item/CS_URS_2024_01/634112113</t>
  </si>
  <si>
    <t>příloha PD - D.1.1-2-6</t>
  </si>
  <si>
    <t>v místě vstupů do objektu</t>
  </si>
  <si>
    <t>1,80*6+6,0*2</t>
  </si>
  <si>
    <t>Ostatní konstrukce a práce, bourání</t>
  </si>
  <si>
    <t>74</t>
  </si>
  <si>
    <t>941111121</t>
  </si>
  <si>
    <t>Montáž lešení řadového trubkového lehkého s podlahami zatížení do 200 kg/m2 š od 0,9 do 1,2 m v do 10 m</t>
  </si>
  <si>
    <t>-1212094770</t>
  </si>
  <si>
    <t>https://podminky.urs.cz/item/CS_URS_2024_01/941111121</t>
  </si>
  <si>
    <t>příloha PD - D.1.1-5</t>
  </si>
  <si>
    <t>(9,40+1,20+3,20+2,45+9,85+9,85+1,20*2)*2,0</t>
  </si>
  <si>
    <t>(4,90+6,70*2+6,30+6,74)*4,0</t>
  </si>
  <si>
    <t>75</t>
  </si>
  <si>
    <t>941111221</t>
  </si>
  <si>
    <t>Příplatek k lešení řadovému trubkovému lehkému s podlahami do 200 kg/m2 š od 0,9 do 1,2 m v 10 m za každý den použití</t>
  </si>
  <si>
    <t>1219286521</t>
  </si>
  <si>
    <t>https://podminky.urs.cz/item/CS_URS_2024_01/941111221</t>
  </si>
  <si>
    <t>202,06*90 'Přepočtené koeficientem množství</t>
  </si>
  <si>
    <t>76</t>
  </si>
  <si>
    <t>941111821</t>
  </si>
  <si>
    <t>Demontáž lešení řadového trubkového lehkého s podlahami zatížení do 200 kg/m2 š od 0,9 do 1,2 m v do 10 m</t>
  </si>
  <si>
    <t>-1889651310</t>
  </si>
  <si>
    <t>https://podminky.urs.cz/item/CS_URS_2024_01/941111821</t>
  </si>
  <si>
    <t>77</t>
  </si>
  <si>
    <t>949101111</t>
  </si>
  <si>
    <t>Lešení pomocné pro objekty pozemních staveb s lešeňovou podlahou v do 1,9 m zatížení do 150 kg/m2</t>
  </si>
  <si>
    <t>-1397008318</t>
  </si>
  <si>
    <t>https://podminky.urs.cz/item/CS_URS_2024_01/949101111</t>
  </si>
  <si>
    <t>5,56+8,34+2,48+10,93+8,25+8,04+7,66+7,94</t>
  </si>
  <si>
    <t>78</t>
  </si>
  <si>
    <t>949101112</t>
  </si>
  <si>
    <t>Lešení pomocné pro objekty pozemních staveb s lešeňovou podlahou v přes 1,9 do 3,5 m zatížení do 150 kg/m2</t>
  </si>
  <si>
    <t>-1054472574</t>
  </si>
  <si>
    <t>https://podminky.urs.cz/item/CS_URS_2024_01/949101112</t>
  </si>
  <si>
    <t>(6,075+1,10)*2*1,50+(8,85+2,80)*2*1,50*2</t>
  </si>
  <si>
    <t>79</t>
  </si>
  <si>
    <t>952901111</t>
  </si>
  <si>
    <t>Vyčištění budov bytové a občanské výstavby při výšce podlaží do 4 m</t>
  </si>
  <si>
    <t>-1828472458</t>
  </si>
  <si>
    <t>https://podminky.urs.cz/item/CS_URS_2024_01/952901111</t>
  </si>
  <si>
    <t>80</t>
  </si>
  <si>
    <t>952901114</t>
  </si>
  <si>
    <t>Vyčištění budov bytové a občanské výstavby při výšce podlaží přes 4 m</t>
  </si>
  <si>
    <t>1196777557</t>
  </si>
  <si>
    <t>https://podminky.urs.cz/item/CS_URS_2024_01/952901114</t>
  </si>
  <si>
    <t>51,33+24,90+51,68</t>
  </si>
  <si>
    <t>81</t>
  </si>
  <si>
    <t>974031132</t>
  </si>
  <si>
    <t>Vysekání rýh ve zdivu cihelném hl do 50 mm š do 70 mm</t>
  </si>
  <si>
    <t>262429763</t>
  </si>
  <si>
    <t>https://podminky.urs.cz/item/CS_URS_2024_01/974031132</t>
  </si>
  <si>
    <t>vysekání rýh pro potrubí chladiva</t>
  </si>
  <si>
    <t>10,0</t>
  </si>
  <si>
    <t>997</t>
  </si>
  <si>
    <t>Doprava suti a vybouraných hmot</t>
  </si>
  <si>
    <t>82</t>
  </si>
  <si>
    <t>997013111</t>
  </si>
  <si>
    <t>Vnitrostaveništní doprava suti a vybouraných hmot pro budovy v do 6 m</t>
  </si>
  <si>
    <t>1808106182</t>
  </si>
  <si>
    <t>https://podminky.urs.cz/item/CS_URS_2024_01/997013111</t>
  </si>
  <si>
    <t>83</t>
  </si>
  <si>
    <t>997013501</t>
  </si>
  <si>
    <t>Odvoz suti a vybouraných hmot na skládku nebo meziskládku do 1 km se složením</t>
  </si>
  <si>
    <t>-762732791</t>
  </si>
  <si>
    <t>https://podminky.urs.cz/item/CS_URS_2024_01/997013501</t>
  </si>
  <si>
    <t>84</t>
  </si>
  <si>
    <t>997013509</t>
  </si>
  <si>
    <t>Příplatek k odvozu suti a vybouraných hmot na skládku ZKD 1 km přes 1 km</t>
  </si>
  <si>
    <t>-1678511184</t>
  </si>
  <si>
    <t>https://podminky.urs.cz/item/CS_URS_2024_01/997013509</t>
  </si>
  <si>
    <t>0,061*9 'Přepočtené koeficientem množství</t>
  </si>
  <si>
    <t>85</t>
  </si>
  <si>
    <t>997013863</t>
  </si>
  <si>
    <t>Poplatek za uložení stavebního odpadu na recyklační skládce (skládkovné) cihelného kód odpadu 17 01 02</t>
  </si>
  <si>
    <t>-828700745</t>
  </si>
  <si>
    <t>https://podminky.urs.cz/item/CS_URS_2024_01/997013863</t>
  </si>
  <si>
    <t>998</t>
  </si>
  <si>
    <t>Přesun hmot</t>
  </si>
  <si>
    <t>86</t>
  </si>
  <si>
    <t>998011001</t>
  </si>
  <si>
    <t>Přesun hmot pro budovy zděné v do 6 m</t>
  </si>
  <si>
    <t>-1806921825</t>
  </si>
  <si>
    <t>https://podminky.urs.cz/item/CS_URS_2024_01/998011001</t>
  </si>
  <si>
    <t>PSV</t>
  </si>
  <si>
    <t>Práce a dodávky PSV</t>
  </si>
  <si>
    <t>711</t>
  </si>
  <si>
    <t>Izolace proti vodě, vlhkosti a plynům</t>
  </si>
  <si>
    <t>87</t>
  </si>
  <si>
    <t>711111011</t>
  </si>
  <si>
    <t>Provedení izolace proti zemní vlhkosti vodorovné za studena suspenzí asfaltovou</t>
  </si>
  <si>
    <t>78219391</t>
  </si>
  <si>
    <t>https://podminky.urs.cz/item/CS_URS_2024_01/711111011</t>
  </si>
  <si>
    <t>16,85*9,45+6,30*9,45</t>
  </si>
  <si>
    <t>88</t>
  </si>
  <si>
    <t>11163346</t>
  </si>
  <si>
    <t>suspenze hydroizolační asfaltová</t>
  </si>
  <si>
    <t>549625900</t>
  </si>
  <si>
    <t>Poznámka k položce:_x000D_
Spotřeba: 0,75 kg/m2</t>
  </si>
  <si>
    <t>218,768*0,00105 'Přepočtené koeficientem množství</t>
  </si>
  <si>
    <t>89</t>
  </si>
  <si>
    <t>711112011</t>
  </si>
  <si>
    <t>Provedení izolace proti zemní vlhkosti svislé za studena suspenzí asfaltovou</t>
  </si>
  <si>
    <t>-84311343</t>
  </si>
  <si>
    <t>https://podminky.urs.cz/item/CS_URS_2024_01/711112011</t>
  </si>
  <si>
    <t>(16,85+9,45+7,40+6,30+9,45+15,75)*1,15</t>
  </si>
  <si>
    <t>90</t>
  </si>
  <si>
    <t>-1239971341</t>
  </si>
  <si>
    <t>74,98*0,0011 'Přepočtené koeficientem množství</t>
  </si>
  <si>
    <t>91</t>
  </si>
  <si>
    <t>711141559</t>
  </si>
  <si>
    <t>Provedení izolace proti zemní vlhkosti pásy přitavením vodorovné NAIP</t>
  </si>
  <si>
    <t>-81701117</t>
  </si>
  <si>
    <t>https://podminky.urs.cz/item/CS_URS_2024_01/711141559</t>
  </si>
  <si>
    <t>skladba P1, P2 - střední radonový index - 2x izolace</t>
  </si>
  <si>
    <t>(16,85*9,45+6,30*9,45)*2</t>
  </si>
  <si>
    <t>92</t>
  </si>
  <si>
    <t>62853004</t>
  </si>
  <si>
    <t>pás asfaltový natavitelný modifikovaný SBS s vložkou ze skleněné tkaniny a spalitelnou PE fólií nebo jemnozrnným minerálním posypem na horním povrchu tl 4,0mm</t>
  </si>
  <si>
    <t>-1301123851</t>
  </si>
  <si>
    <t>437,535*1,1655 'Přepočtené koeficientem množství</t>
  </si>
  <si>
    <t>93</t>
  </si>
  <si>
    <t>711142559</t>
  </si>
  <si>
    <t>Provedení izolace proti zemní vlhkosti pásy přitavením svislé NAIP</t>
  </si>
  <si>
    <t>787527560</t>
  </si>
  <si>
    <t>https://podminky.urs.cz/item/CS_URS_2024_01/711142559</t>
  </si>
  <si>
    <t>94</t>
  </si>
  <si>
    <t>1618682258</t>
  </si>
  <si>
    <t>74,98*1,221 'Přepočtené koeficientem množství</t>
  </si>
  <si>
    <t>95</t>
  </si>
  <si>
    <t>711161273</t>
  </si>
  <si>
    <t>Provedení izolace proti zemní vlhkosti svislé z nopové fólie</t>
  </si>
  <si>
    <t>1906976052</t>
  </si>
  <si>
    <t>https://podminky.urs.cz/item/CS_URS_2024_01/711161273</t>
  </si>
  <si>
    <t>podzemní část v místě odvodnění objektu</t>
  </si>
  <si>
    <t>(17,05+9,45+7,50+6,30+9,655+15,75)*1,25</t>
  </si>
  <si>
    <t>96</t>
  </si>
  <si>
    <t>28323005</t>
  </si>
  <si>
    <t>fólie profilovaná (nopová) drenážní HDPE s výškou nopů 8mm</t>
  </si>
  <si>
    <t>1994459642</t>
  </si>
  <si>
    <t>82,131*1,221 'Přepočtené koeficientem množství</t>
  </si>
  <si>
    <t>97</t>
  </si>
  <si>
    <t>998711201</t>
  </si>
  <si>
    <t>Přesun hmot procentní pro izolace proti vodě, vlhkosti a plynům v objektech v do 6 m</t>
  </si>
  <si>
    <t>%</t>
  </si>
  <si>
    <t>1134859055</t>
  </si>
  <si>
    <t>https://podminky.urs.cz/item/CS_URS_2024_01/998711201</t>
  </si>
  <si>
    <t>712</t>
  </si>
  <si>
    <t>Povlakové krytiny</t>
  </si>
  <si>
    <t>98</t>
  </si>
  <si>
    <t>712334503</t>
  </si>
  <si>
    <t>Provedení povlakové krytiny střech do 10° pásy mechanicky kotvené do betonu tl TI přes 240 mm v počtu kotev přes 5 do 6 kusů/m2</t>
  </si>
  <si>
    <t>1563974421</t>
  </si>
  <si>
    <t>https://podminky.urs.cz/item/CS_URS_2024_01/712334503</t>
  </si>
  <si>
    <t>skladba S4</t>
  </si>
  <si>
    <t>8,61*2,55+2,385*7,35</t>
  </si>
  <si>
    <t>skladba S5</t>
  </si>
  <si>
    <t>5,60*2,45</t>
  </si>
  <si>
    <t>vnitřní atika</t>
  </si>
  <si>
    <t>(8,91+2,40)*2*0,565</t>
  </si>
  <si>
    <t>(2,45+6,0*2)*0,565</t>
  </si>
  <si>
    <t>7,35*0,565</t>
  </si>
  <si>
    <t>0,30*(8,91+3,0+2,45+0,70)</t>
  </si>
  <si>
    <t>99</t>
  </si>
  <si>
    <t>62855002</t>
  </si>
  <si>
    <t>pás asfaltový natavitelný modifikovaný SBS s vložkou z polyesterové rohože a spalitelnou PE fólií nebo jemnozrnným minerálním posypem na horním povrchu tl 5,0mm</t>
  </si>
  <si>
    <t>-622119006</t>
  </si>
  <si>
    <t>82,82*1,1655 'Přepočtené koeficientem množství</t>
  </si>
  <si>
    <t>100</t>
  </si>
  <si>
    <t>712363111</t>
  </si>
  <si>
    <t>Provedení povlakové krytiny střech do 10° překrytí talířové hmoždinky pruhem nalepené fólie</t>
  </si>
  <si>
    <t>2007743266</t>
  </si>
  <si>
    <t>https://podminky.urs.cz/item/CS_URS_2024_01/712363111</t>
  </si>
  <si>
    <t>82,820*6</t>
  </si>
  <si>
    <t>101</t>
  </si>
  <si>
    <t>1280754502</t>
  </si>
  <si>
    <t>496,92*0,01 'Přepočtené koeficientem množství</t>
  </si>
  <si>
    <t>102</t>
  </si>
  <si>
    <t>998712201</t>
  </si>
  <si>
    <t>Přesun hmot procentní pro krytiny povlakové v objektech v do 6 m</t>
  </si>
  <si>
    <t>-769618253</t>
  </si>
  <si>
    <t>https://podminky.urs.cz/item/CS_URS_2024_01/998712201</t>
  </si>
  <si>
    <t>713</t>
  </si>
  <si>
    <t>Izolace tepelné</t>
  </si>
  <si>
    <t>103</t>
  </si>
  <si>
    <t>713111111</t>
  </si>
  <si>
    <t>Montáž izolace tepelné vrchem stropů volně kladenými rohožemi, pásy, dílci, deskami</t>
  </si>
  <si>
    <t>702259909</t>
  </si>
  <si>
    <t>https://podminky.urs.cz/item/CS_URS_2024_01/713111111</t>
  </si>
  <si>
    <t>2x EPS 150 tl. 150mm</t>
  </si>
  <si>
    <t>53,205*2</t>
  </si>
  <si>
    <t>104</t>
  </si>
  <si>
    <t>28375033</t>
  </si>
  <si>
    <t>deska EPS 150 pro konstrukce s vysokým zatížením λ=0,035 tl 150mm</t>
  </si>
  <si>
    <t>1211754981</t>
  </si>
  <si>
    <t>106,41*1,05 'Přepočtené koeficientem množství</t>
  </si>
  <si>
    <t>105</t>
  </si>
  <si>
    <t>713121111</t>
  </si>
  <si>
    <t>Montáž izolace tepelné podlah volně kladenými rohožemi, pásy, dílci, deskami 1 vrstva</t>
  </si>
  <si>
    <t>101989736</t>
  </si>
  <si>
    <t>https://podminky.urs.cz/item/CS_URS_2024_01/713121111</t>
  </si>
  <si>
    <t>P1+P2</t>
  </si>
  <si>
    <t>106</t>
  </si>
  <si>
    <t>28375963</t>
  </si>
  <si>
    <t>deska EPS 200 pro konstrukce s velmi vysokým zatížením λ=0,034 tl 200mm</t>
  </si>
  <si>
    <t>-825399373</t>
  </si>
  <si>
    <t>187,11*1,05 'Přepočtené koeficientem množství</t>
  </si>
  <si>
    <t>107</t>
  </si>
  <si>
    <t>713131141</t>
  </si>
  <si>
    <t>Montáž izolace tepelné stěn lepením celoplošně rohoží, pásů, dílců, desek</t>
  </si>
  <si>
    <t>-552072839</t>
  </si>
  <si>
    <t>https://podminky.urs.cz/item/CS_URS_2024_01/713131141</t>
  </si>
  <si>
    <t>železobetonové monolitické překlady</t>
  </si>
  <si>
    <t>2*0,35*6,20*2   "překlad nad O05a,b</t>
  </si>
  <si>
    <t>2*0,35*4,50   "překlad nad O6</t>
  </si>
  <si>
    <t>108</t>
  </si>
  <si>
    <t>28375937</t>
  </si>
  <si>
    <t>deska EPS 70 fasádní λ=0,039 tl 90mm</t>
  </si>
  <si>
    <t>-2139847074</t>
  </si>
  <si>
    <t>11,83*1,05 'Přepočtené koeficientem množství</t>
  </si>
  <si>
    <t>109</t>
  </si>
  <si>
    <t>-891203679</t>
  </si>
  <si>
    <t>110</t>
  </si>
  <si>
    <t>28375984</t>
  </si>
  <si>
    <t>deska EPS 100 fasádní λ=0,037 tl 150mm</t>
  </si>
  <si>
    <t>-1262176585</t>
  </si>
  <si>
    <t>29,615*1,05 'Přepočtené koeficientem množství</t>
  </si>
  <si>
    <t>111</t>
  </si>
  <si>
    <t>713151111</t>
  </si>
  <si>
    <t>Montáž izolace tepelné střech šikmých kladené volně mezi krokve rohoží, pásů, desek</t>
  </si>
  <si>
    <t>1626480300</t>
  </si>
  <si>
    <t>https://podminky.urs.cz/item/CS_URS_2024_01/713151111</t>
  </si>
  <si>
    <t>skladba S3</t>
  </si>
  <si>
    <t>3,95*9,85*2*2+2,83*7,025*2</t>
  </si>
  <si>
    <t>112</t>
  </si>
  <si>
    <t>713191132</t>
  </si>
  <si>
    <t>Montáž izolace tepelné podlah, stropů vrchem nebo střech překrytí separační fólií z PE</t>
  </si>
  <si>
    <t>-557532136</t>
  </si>
  <si>
    <t>https://podminky.urs.cz/item/CS_URS_2024_01/713191132</t>
  </si>
  <si>
    <t>113</t>
  </si>
  <si>
    <t>28323076</t>
  </si>
  <si>
    <t>fólie LDPE (800 kg/m3) proti zemní vlhkosti nad úrovní terénu tl 1mm</t>
  </si>
  <si>
    <t>930744386</t>
  </si>
  <si>
    <t>114</t>
  </si>
  <si>
    <t>998713201</t>
  </si>
  <si>
    <t>Přesun hmot procentní pro izolace tepelné v objektech v do 6 m</t>
  </si>
  <si>
    <t>313226637</t>
  </si>
  <si>
    <t>https://podminky.urs.cz/item/CS_URS_2024_01/998713201</t>
  </si>
  <si>
    <t>751</t>
  </si>
  <si>
    <t>Vzduchotechnika</t>
  </si>
  <si>
    <t>115</t>
  </si>
  <si>
    <t>751398011</t>
  </si>
  <si>
    <t>Montáž větrací mřížky na kruhové potrubí D do 100 mm</t>
  </si>
  <si>
    <t>-913240464</t>
  </si>
  <si>
    <t>https://podminky.urs.cz/item/CS_URS_2024_01/751398011</t>
  </si>
  <si>
    <t>střídač a baterie FVE - odvětrání</t>
  </si>
  <si>
    <t>2,0</t>
  </si>
  <si>
    <t>116</t>
  </si>
  <si>
    <t>42972835</t>
  </si>
  <si>
    <t>mřížka větrací kruhová nerezová se síťkou D 100mm s PO EW 15 DP3</t>
  </si>
  <si>
    <t>412328323</t>
  </si>
  <si>
    <t>117</t>
  </si>
  <si>
    <t>998751201</t>
  </si>
  <si>
    <t>Přesun hmot procentní pro vzduchotechniku v objektech v do 12 m</t>
  </si>
  <si>
    <t>-824213508</t>
  </si>
  <si>
    <t>https://podminky.urs.cz/item/CS_URS_2024_01/998751201</t>
  </si>
  <si>
    <t>762</t>
  </si>
  <si>
    <t>Konstrukce tesařské</t>
  </si>
  <si>
    <t>118</t>
  </si>
  <si>
    <t>762083111</t>
  </si>
  <si>
    <t>Impregnace řeziva proti dřevokaznému hmyzu a houbám máčením třída ohrožení 1 a 2</t>
  </si>
  <si>
    <t>-1242184959</t>
  </si>
  <si>
    <t>https://podminky.urs.cz/item/CS_URS_2024_01/762083111</t>
  </si>
  <si>
    <t>krokve, vaznice, pozednice</t>
  </si>
  <si>
    <t>3,727+0,253+1,513+0,709</t>
  </si>
  <si>
    <t>119</t>
  </si>
  <si>
    <t>762332132</t>
  </si>
  <si>
    <t>Montáž vázaných kcí krovů pravidelných z hraněného řeziva průřezové pl přes 120 do 224 cm2</t>
  </si>
  <si>
    <t>1099373760</t>
  </si>
  <si>
    <t>https://podminky.urs.cz/item/CS_URS_2024_01/762332132</t>
  </si>
  <si>
    <t>výkaz řeziva</t>
  </si>
  <si>
    <t>2,83*14   "krokrev 80/240</t>
  </si>
  <si>
    <t>3,915*20   "krokev 80/240</t>
  </si>
  <si>
    <t>3,81*20   "krokve 80/240</t>
  </si>
  <si>
    <t>7,025*2   "pozednice 150/120</t>
  </si>
  <si>
    <t>9,85*4   "pozednice 150/120</t>
  </si>
  <si>
    <t>120</t>
  </si>
  <si>
    <t>60512130</t>
  </si>
  <si>
    <t>hranol stavební řezivo průřezu do 224cm2 do dl 6m</t>
  </si>
  <si>
    <t>1586920819</t>
  </si>
  <si>
    <t>0,08*0,24*2,83*14   "krokrev 80/240</t>
  </si>
  <si>
    <t>0,08*0,24*3,915*20   "krokev 80/240</t>
  </si>
  <si>
    <t>0,08*0,24*3,81*20   "krokve 80/240</t>
  </si>
  <si>
    <t>3,727*1,1 'Přepočtené koeficientem množství</t>
  </si>
  <si>
    <t>121</t>
  </si>
  <si>
    <t>60512131</t>
  </si>
  <si>
    <t>hranol stavební řezivo průřezu do 224cm2 dl 6-8m</t>
  </si>
  <si>
    <t>-490252298</t>
  </si>
  <si>
    <t>0,15*0,12*7,025*2   "pozednice 150/120</t>
  </si>
  <si>
    <t>0,253*1,1 'Přepočtené koeficientem množství</t>
  </si>
  <si>
    <t>122</t>
  </si>
  <si>
    <t>60552001</t>
  </si>
  <si>
    <t>hranol stavební řezivo dub průřezu do 224cm2 přes dl 8m</t>
  </si>
  <si>
    <t>-836733180</t>
  </si>
  <si>
    <t>0,15*0,12*09,85*4   "pozednice 150/120</t>
  </si>
  <si>
    <t>0,709*1,1 'Přepočtené koeficientem množství</t>
  </si>
  <si>
    <t>123</t>
  </si>
  <si>
    <t>762332134</t>
  </si>
  <si>
    <t>Montáž vázaných kcí krovů pravidelných z hraněného řeziva průřezové pl přes 288 do 450 cm2</t>
  </si>
  <si>
    <t>775866198</t>
  </si>
  <si>
    <t>https://podminky.urs.cz/item/CS_URS_2024_01/762332134</t>
  </si>
  <si>
    <t>9,85*4   "vaznice 160/240</t>
  </si>
  <si>
    <t>124</t>
  </si>
  <si>
    <t>60512142</t>
  </si>
  <si>
    <t>hranol stavební řezivo průřezu do 450cm2 přes dl 8m</t>
  </si>
  <si>
    <t>-1245023292</t>
  </si>
  <si>
    <t>1,513*1,1 'Přepočtené koeficientem množství</t>
  </si>
  <si>
    <t>125</t>
  </si>
  <si>
    <t>762341270</t>
  </si>
  <si>
    <t>Montáž bednění střech rovných a šikmých sklonu do 60° z desek dřevotřískových na sraz</t>
  </si>
  <si>
    <t>-516825401</t>
  </si>
  <si>
    <t>https://podminky.urs.cz/item/CS_URS_2024_01/762341270</t>
  </si>
  <si>
    <t>126</t>
  </si>
  <si>
    <t>60722225</t>
  </si>
  <si>
    <t>deska dřevotřísková surová 2070x2800mm tl 19mm - vodovzdorná, rovná hrana</t>
  </si>
  <si>
    <t>1949485696</t>
  </si>
  <si>
    <t>195,392*1,1 'Přepočtené koeficientem množství</t>
  </si>
  <si>
    <t>127</t>
  </si>
  <si>
    <t>762395000</t>
  </si>
  <si>
    <t>Spojovací prostředky krovů, bednění, laťování, nadstřešních konstrukcí</t>
  </si>
  <si>
    <t>-2054194171</t>
  </si>
  <si>
    <t>https://podminky.urs.cz/item/CS_URS_2024_01/762395000</t>
  </si>
  <si>
    <t>bednění</t>
  </si>
  <si>
    <t>195,392*0,019</t>
  </si>
  <si>
    <t>128</t>
  </si>
  <si>
    <t>998762201</t>
  </si>
  <si>
    <t>Přesun hmot procentní pro kce tesařské v objektech v do 6 m</t>
  </si>
  <si>
    <t>-1721534415</t>
  </si>
  <si>
    <t>https://podminky.urs.cz/item/CS_URS_2024_01/998762201</t>
  </si>
  <si>
    <t>763</t>
  </si>
  <si>
    <t>Konstrukce suché výstavby</t>
  </si>
  <si>
    <t>129</t>
  </si>
  <si>
    <t>763111321</t>
  </si>
  <si>
    <t>SDK příčka tl 75 mm profil CW+UW 50 desky 1xDF 12,5 s izolací EI 45 Rw do 46 dB</t>
  </si>
  <si>
    <t>666066146</t>
  </si>
  <si>
    <t>https://podminky.urs.cz/item/CS_URS_2024_01/763111321</t>
  </si>
  <si>
    <t>m.č. 1.03 - kolem střídače a baterie</t>
  </si>
  <si>
    <t>(0,75+1,0)*2,60-0,60*2,0</t>
  </si>
  <si>
    <t>130</t>
  </si>
  <si>
    <t>763111717</t>
  </si>
  <si>
    <t>SDK příčka základní penetrační nátěr (oboustranně)</t>
  </si>
  <si>
    <t>447101899</t>
  </si>
  <si>
    <t>https://podminky.urs.cz/item/CS_URS_2024_01/763111717</t>
  </si>
  <si>
    <t>1,08+3,35</t>
  </si>
  <si>
    <t>131</t>
  </si>
  <si>
    <t>763113341</t>
  </si>
  <si>
    <t>SDK příčka instalační tl 155 - 650 mm zdvojený profil CW+UW 50 desky 2xH2 12,5 s izolací EI 60 Rw do 54 dB</t>
  </si>
  <si>
    <t>745124190</t>
  </si>
  <si>
    <t>https://podminky.urs.cz/item/CS_URS_2024_01/763113341</t>
  </si>
  <si>
    <t>m.č. 1.04</t>
  </si>
  <si>
    <t xml:space="preserve">0,90*1,20  </t>
  </si>
  <si>
    <t>132</t>
  </si>
  <si>
    <t>763121411</t>
  </si>
  <si>
    <t>SDK stěna předsazená tl 62,5 mm profil CW+UW 50 deska 1xA 12,5 bez izolace EI 15</t>
  </si>
  <si>
    <t>1998746130</t>
  </si>
  <si>
    <t>https://podminky.urs.cz/item/CS_URS_2024_01/763121411</t>
  </si>
  <si>
    <t>opláštění dešťového svodu a odvětrání podloží</t>
  </si>
  <si>
    <t>0,27*0,20*2,60   "m.č. 1.02</t>
  </si>
  <si>
    <t>0,27*0,20*2,60   "m.č. 1.03</t>
  </si>
  <si>
    <t>0,27*0,20*2,60   "m.č. 1.05</t>
  </si>
  <si>
    <t>0,27*0,20*2,60   "m.č. 1.06</t>
  </si>
  <si>
    <t>133</t>
  </si>
  <si>
    <t>763121421</t>
  </si>
  <si>
    <t>SDK stěna předsazená tl 62,5 mm profil CW+UW 50 deska 1xDF 12,5 s izolací EI 30</t>
  </si>
  <si>
    <t>-1875224373</t>
  </si>
  <si>
    <t>https://podminky.urs.cz/item/CS_URS_2024_01/763121421</t>
  </si>
  <si>
    <t>m.č. 1.01</t>
  </si>
  <si>
    <t>(0,60+0,85)*3,40   "opláštění rekuperační jednotky</t>
  </si>
  <si>
    <t>134</t>
  </si>
  <si>
    <t>763121714</t>
  </si>
  <si>
    <t>SDK stěna předsazená základní penetrační nátěr</t>
  </si>
  <si>
    <t>845093150</t>
  </si>
  <si>
    <t>https://podminky.urs.cz/item/CS_URS_2024_01/763121714</t>
  </si>
  <si>
    <t>0,56+4,93</t>
  </si>
  <si>
    <t>135</t>
  </si>
  <si>
    <t>763131511</t>
  </si>
  <si>
    <t>SDK podhled deska 1xA 12,5 bez izolace jednovrstvá spodní kce profil CD+UD</t>
  </si>
  <si>
    <t>-443934594</t>
  </si>
  <si>
    <t>https://podminky.urs.cz/item/CS_URS_2024_01/763131511</t>
  </si>
  <si>
    <t>5,56   "1.02</t>
  </si>
  <si>
    <t>8,34   "1.03</t>
  </si>
  <si>
    <t>136</t>
  </si>
  <si>
    <t>763131531</t>
  </si>
  <si>
    <t>SDK podhled deska 1xDF 12,5 bez izolace jednovrstvá spodní kce profil CD+UD EI 15</t>
  </si>
  <si>
    <t>-848676752</t>
  </si>
  <si>
    <t>https://podminky.urs.cz/item/CS_URS_2024_01/763131531</t>
  </si>
  <si>
    <t>8,25   "1.06</t>
  </si>
  <si>
    <t>7,66   "1.09</t>
  </si>
  <si>
    <t>137</t>
  </si>
  <si>
    <t>763131571</t>
  </si>
  <si>
    <t>SDK podhled deska 1xDFH2 12,5 bez izolace jednovrstvá spodní kce profil CD+UD EI 15</t>
  </si>
  <si>
    <t>1207154241</t>
  </si>
  <si>
    <t>https://podminky.urs.cz/item/CS_URS_2024_01/763131571</t>
  </si>
  <si>
    <t>8,04   "1.07</t>
  </si>
  <si>
    <t>7,94   "1.10</t>
  </si>
  <si>
    <t>138</t>
  </si>
  <si>
    <t>763131714</t>
  </si>
  <si>
    <t>SDK podhled základní penetrační nátěr</t>
  </si>
  <si>
    <t>914076187</t>
  </si>
  <si>
    <t>https://podminky.urs.cz/item/CS_URS_2024_01/763131714</t>
  </si>
  <si>
    <t>13,90+15,91+15,98+153,768</t>
  </si>
  <si>
    <t>139</t>
  </si>
  <si>
    <t>763131751</t>
  </si>
  <si>
    <t>Montáž parotěsné zábrany do SDK podhledu</t>
  </si>
  <si>
    <t>1976519235</t>
  </si>
  <si>
    <t>https://podminky.urs.cz/item/CS_URS_2024_01/763131751</t>
  </si>
  <si>
    <t>2,25*6,075*2+0,30*6,075   "1.01</t>
  </si>
  <si>
    <t>3,35*8,85*2*2   "1.08+1.11</t>
  </si>
  <si>
    <t>140</t>
  </si>
  <si>
    <t>28329276</t>
  </si>
  <si>
    <t>fólie PE vyztužená pro parotěsnou vrstvu (reakce na oheň - třída E) 140g/m2</t>
  </si>
  <si>
    <t>-1758318979</t>
  </si>
  <si>
    <t>147,75*1,1235 'Přepočtené koeficientem množství</t>
  </si>
  <si>
    <t>141</t>
  </si>
  <si>
    <t>763161744</t>
  </si>
  <si>
    <t>SDK podkroví deska 1xDFH2 15 TI 100 mm 15 kg/m3 REI 30 DP3 dvouvrstvá spodní kce profil CD+UD na krokvových závěsech</t>
  </si>
  <si>
    <t>1718249417</t>
  </si>
  <si>
    <t>https://podminky.urs.cz/item/CS_URS_2024_01/763161744</t>
  </si>
  <si>
    <t>(3,35+0,17)*8,85*2*2   "1.08+1.11</t>
  </si>
  <si>
    <t>142</t>
  </si>
  <si>
    <t>998763401</t>
  </si>
  <si>
    <t>Přesun hmot procentní pro konstrukce montované z desek v objektech v do 6 m</t>
  </si>
  <si>
    <t>-313569376</t>
  </si>
  <si>
    <t>https://podminky.urs.cz/item/CS_URS_2024_01/998763401</t>
  </si>
  <si>
    <t>764</t>
  </si>
  <si>
    <t>Konstrukce klempířské</t>
  </si>
  <si>
    <t>143</t>
  </si>
  <si>
    <t>764002414</t>
  </si>
  <si>
    <t>Montáž strukturované oddělovací rohože jakkékoliv rš</t>
  </si>
  <si>
    <t>-465601415</t>
  </si>
  <si>
    <t>https://podminky.urs.cz/item/CS_URS_2024_01/764002414</t>
  </si>
  <si>
    <t>144</t>
  </si>
  <si>
    <t>28329223</t>
  </si>
  <si>
    <t>fólie difuzně propustné s nakašírovanou strukturovanou rohoží pod hladkou plechovou krytinu</t>
  </si>
  <si>
    <t>-1559168546</t>
  </si>
  <si>
    <t>195,392*1,15 'Přepočtené koeficientem množství</t>
  </si>
  <si>
    <t>145</t>
  </si>
  <si>
    <t>764111643</t>
  </si>
  <si>
    <t>Krytina střechy rovné drážkováním ze svitků z Pz plechu s povrchovou úpravou do rš 670 mm sklonu přes 30 do 60°</t>
  </si>
  <si>
    <t>164795013</t>
  </si>
  <si>
    <t>https://podminky.urs.cz/item/CS_URS_2024_01/764111643</t>
  </si>
  <si>
    <t>146</t>
  </si>
  <si>
    <t>764212633</t>
  </si>
  <si>
    <t>Oplechování štítu závětrnou lištou z Pz s povrchovou úpravou rš 250 mm</t>
  </si>
  <si>
    <t>-1192101812</t>
  </si>
  <si>
    <t>https://podminky.urs.cz/item/CS_URS_2024_01/764212633</t>
  </si>
  <si>
    <t>3,95*8*1,10</t>
  </si>
  <si>
    <t>2,85*4*1,10</t>
  </si>
  <si>
    <t>147</t>
  </si>
  <si>
    <t>764212660</t>
  </si>
  <si>
    <t xml:space="preserve">Oplechování rovné okapové hrany z Pz s povrchovou úpravou rš 100 mm </t>
  </si>
  <si>
    <t>-1224931792</t>
  </si>
  <si>
    <t>https://podminky.urs.cz/item/CS_URS_2024_01/764212660</t>
  </si>
  <si>
    <t>výpis klempířských konstrukcí</t>
  </si>
  <si>
    <t>53,45  "K10</t>
  </si>
  <si>
    <t>148</t>
  </si>
  <si>
    <t>764214605</t>
  </si>
  <si>
    <t>Oplechování horních ploch a atik bez rohů z Pz s povrch úpravou mechanicky kotvené rš 360 mm - K7</t>
  </si>
  <si>
    <t>-1307282731</t>
  </si>
  <si>
    <t>https://podminky.urs.cz/item/CS_URS_2024_01/764214605</t>
  </si>
  <si>
    <t>15,76</t>
  </si>
  <si>
    <t>149</t>
  </si>
  <si>
    <t>764216603</t>
  </si>
  <si>
    <t>Oplechování rovných parapetů mechanicky kotvené z Pz s povrchovou úpravou rš 270 mm</t>
  </si>
  <si>
    <t>888662703</t>
  </si>
  <si>
    <t>https://podminky.urs.cz/item/CS_URS_2024_01/764216603</t>
  </si>
  <si>
    <t>2,0*2   "K1</t>
  </si>
  <si>
    <t>2,25   "K2</t>
  </si>
  <si>
    <t>0,50   "K3</t>
  </si>
  <si>
    <t>0,50*6   "K4</t>
  </si>
  <si>
    <t>0,60*6   "K5</t>
  </si>
  <si>
    <t>0,80*2   "K7</t>
  </si>
  <si>
    <t>150</t>
  </si>
  <si>
    <t>764511603</t>
  </si>
  <si>
    <t>Žlab podokapní půlkruhový z Pz s povrchovou úpravou rš 450 mm - K8</t>
  </si>
  <si>
    <t>-545161778</t>
  </si>
  <si>
    <t>https://podminky.urs.cz/item/CS_URS_2024_01/764511603</t>
  </si>
  <si>
    <t>19,70</t>
  </si>
  <si>
    <t>151</t>
  </si>
  <si>
    <t>764511644</t>
  </si>
  <si>
    <t>Kotlík oválný (trychtýřový) pro podokapní žlaby z Pz s povrchovou úpravou 400/100 mm</t>
  </si>
  <si>
    <t>1785396831</t>
  </si>
  <si>
    <t>https://podminky.urs.cz/item/CS_URS_2024_01/764511644</t>
  </si>
  <si>
    <t>2,0   "K10</t>
  </si>
  <si>
    <t>152</t>
  </si>
  <si>
    <t>764518622</t>
  </si>
  <si>
    <t>Svody kruhové včetně objímek, kolen, odskoků z Pz s povrchovou úpravou průměru 100 mm - K9</t>
  </si>
  <si>
    <t>-2037994932</t>
  </si>
  <si>
    <t>https://podminky.urs.cz/item/CS_URS_2024_01/764518622</t>
  </si>
  <si>
    <t>3,365*2</t>
  </si>
  <si>
    <t>153</t>
  </si>
  <si>
    <t>998764201</t>
  </si>
  <si>
    <t>Přesun hmot procentní pro konstrukce klempířské v objektech v do 6 m</t>
  </si>
  <si>
    <t>504044732</t>
  </si>
  <si>
    <t>https://podminky.urs.cz/item/CS_URS_2024_01/998764201</t>
  </si>
  <si>
    <t>766</t>
  </si>
  <si>
    <t>Konstrukce truhlářské</t>
  </si>
  <si>
    <t>154</t>
  </si>
  <si>
    <t>766231113</t>
  </si>
  <si>
    <t>Montáž sklápěcích půdních schodů (vlez na střechu)</t>
  </si>
  <si>
    <t>-1317279854</t>
  </si>
  <si>
    <t>https://podminky.urs.cz/item/CS_URS_2024_01/766231113</t>
  </si>
  <si>
    <t>skládací schody vlezu na střechu</t>
  </si>
  <si>
    <t>1,0</t>
  </si>
  <si>
    <t>155</t>
  </si>
  <si>
    <t>61233166</t>
  </si>
  <si>
    <t>schody půdní skládací protipožární EW 30/DP3 860x1300mm</t>
  </si>
  <si>
    <t>-1003019580</t>
  </si>
  <si>
    <t>156</t>
  </si>
  <si>
    <t>766417431</t>
  </si>
  <si>
    <t>Montáž provětrávané fasády pl přes 5 m2 z dřevěných profilů š přes 80 do 100 mm tl do 20 mm</t>
  </si>
  <si>
    <t>1578210070</t>
  </si>
  <si>
    <t>https://podminky.urs.cz/item/CS_URS_2024_01/766417431</t>
  </si>
  <si>
    <t>157</t>
  </si>
  <si>
    <t>6079111R</t>
  </si>
  <si>
    <t>prkno dřevoplastové tl. 13mm</t>
  </si>
  <si>
    <t>1832759542</t>
  </si>
  <si>
    <t>54,11*1,1 'Přepočtené koeficientem množství</t>
  </si>
  <si>
    <t>158</t>
  </si>
  <si>
    <t>766417521</t>
  </si>
  <si>
    <t>Montáž difúzní paropropustné fólie pro dřevěnou provětrávanou fasádu kladené volně</t>
  </si>
  <si>
    <t>-612494197</t>
  </si>
  <si>
    <t>https://podminky.urs.cz/item/CS_URS_2024_01/766417521</t>
  </si>
  <si>
    <t>159</t>
  </si>
  <si>
    <t>28329038</t>
  </si>
  <si>
    <t>fólie kontaktní difuzně propustná pro doplňkovou hydroizolační vrstvu skládaných větraných fasád s otevřenými spárami (spára max 20 mm, max.20% plochy)</t>
  </si>
  <si>
    <t>-150854438</t>
  </si>
  <si>
    <t>Poznámka k položce:_x000D_
monolitická PES textilie se zátěrem, integrovaná lepící páska</t>
  </si>
  <si>
    <t>54,11*1,111 'Přepočtené koeficientem množství</t>
  </si>
  <si>
    <t>160</t>
  </si>
  <si>
    <t>766621201</t>
  </si>
  <si>
    <t>Montáž dřevěných oken plochy přes 1 m2 otevíravých výšky do 1,5 m s rámem do dřevěné konstrukce</t>
  </si>
  <si>
    <t>1103757978</t>
  </si>
  <si>
    <t>https://podminky.urs.cz/item/CS_URS_2024_01/766621201</t>
  </si>
  <si>
    <t>výpis obvodových výplní</t>
  </si>
  <si>
    <t>1,35*1,25*2   "O11</t>
  </si>
  <si>
    <t>161</t>
  </si>
  <si>
    <t>611100R1</t>
  </si>
  <si>
    <t>okno dřevěné výsuvné 1350x1250mm podávací včetně parapetu a povrchové úpravy do místnosti s požární odolností - O11</t>
  </si>
  <si>
    <t>-1567960350</t>
  </si>
  <si>
    <t>162</t>
  </si>
  <si>
    <t>766622131</t>
  </si>
  <si>
    <t>Montáž plastových oken plochy přes 1 m2 otevíravých v do 1,5 m s rámem do zdiva</t>
  </si>
  <si>
    <t>-588577704</t>
  </si>
  <si>
    <t>https://podminky.urs.cz/item/CS_URS_2024_01/766622131</t>
  </si>
  <si>
    <t>příloha PD - obvodová výplň otvorů</t>
  </si>
  <si>
    <t>2,0*0,55*2   "O1</t>
  </si>
  <si>
    <t>2,0*1,375   "O2</t>
  </si>
  <si>
    <t>0,50*1,375*1   "O3</t>
  </si>
  <si>
    <t>163</t>
  </si>
  <si>
    <t>61140052</t>
  </si>
  <si>
    <t>okno plastové otevíravé/sklopné trojsklo, U=0,90W/K.m2, celoobvodové kování, klika, pákový ovladač (O1), externí barva antracit, vnitřní bílá - O1-3</t>
  </si>
  <si>
    <t>1321545595</t>
  </si>
  <si>
    <t>164</t>
  </si>
  <si>
    <t>766622132</t>
  </si>
  <si>
    <t>Montáž plastových oken plochy přes 1 m2 otevíravých v do 2,5 m s rámem do zdiva</t>
  </si>
  <si>
    <t>-253201416</t>
  </si>
  <si>
    <t>https://podminky.urs.cz/item/CS_URS_2024_01/766622132</t>
  </si>
  <si>
    <t>1,50*2,34*6   "O4</t>
  </si>
  <si>
    <t>2,86*2,34   "O5a</t>
  </si>
  <si>
    <t>2,88*2,34   "O6a</t>
  </si>
  <si>
    <t>4,10*2,34   "O7</t>
  </si>
  <si>
    <t>165</t>
  </si>
  <si>
    <t>611401R1</t>
  </si>
  <si>
    <t>plastové balkónové okno 1500x2340 mm, 1x otevíravosklopné s pevnou částí, zasklení izolačním trojsklem u=0,9W/m2K, celoobvodové kování , klika ve výšce 1160 mm, barva exteriér antracit, vnitřní bílá - O4</t>
  </si>
  <si>
    <t>378810038</t>
  </si>
  <si>
    <t>166</t>
  </si>
  <si>
    <t>611400R2</t>
  </si>
  <si>
    <t>terasová sestava plastova 2860x2340mm 1x posuvná část, 1 pevná části, trojsklo U=0,9w/m2K, posuvné kování, klika ve výšce 1160 mm, externí barva antracit, vnitřní bílá - O5a</t>
  </si>
  <si>
    <t>-66351713</t>
  </si>
  <si>
    <t>167</t>
  </si>
  <si>
    <t>611400R3</t>
  </si>
  <si>
    <t>terasová sestava plastova 2880x2340mm 1x posuvná část, 1 pevná části, trojsklo U=0,9w/m2K, posuvné kování, klika ve výšce 1160 mm, externí barva antracit, vnitřní bílá - O6a</t>
  </si>
  <si>
    <t>-1353576531</t>
  </si>
  <si>
    <t>168</t>
  </si>
  <si>
    <t>611400R4</t>
  </si>
  <si>
    <t>vstupní sestava plastova 4100x2340mm, dvoukřídlové dveře 1800x2200mmi, bezpečnostní trojsklo U=0,9w/m2K, bezpečnostní kování, klika-koule, cylindrická vložka, samozavírač, bez prahu, externí barva antracit, vnitřní bílá - O7</t>
  </si>
  <si>
    <t>523873906</t>
  </si>
  <si>
    <t>169</t>
  </si>
  <si>
    <t>766622216</t>
  </si>
  <si>
    <t>Montáž plastových oken plochy do 1 m2 otevíravých s rámem do zdiva</t>
  </si>
  <si>
    <t>-1065640329</t>
  </si>
  <si>
    <t>https://podminky.urs.cz/item/CS_URS_2024_01/766622216</t>
  </si>
  <si>
    <t>6,0   "O8</t>
  </si>
  <si>
    <t>6,0   "O9</t>
  </si>
  <si>
    <t>2,0   "O10</t>
  </si>
  <si>
    <t>170</t>
  </si>
  <si>
    <t>611400R1</t>
  </si>
  <si>
    <t>okno plastové kulaté pr. 500mm otevíravé/sklopné trojsklo, U=0,90W/K.m2, externí barva antracit, vnitřní bílá - O8</t>
  </si>
  <si>
    <t>2024205135</t>
  </si>
  <si>
    <t>171</t>
  </si>
  <si>
    <t>611400R5</t>
  </si>
  <si>
    <t>okno plastové kulaté pr. 600mm otevíravé/sklopné trojsklo, U=0,90W/K.m2, externí barva antracit, vnitřní bílá - O9</t>
  </si>
  <si>
    <t>-1016391515</t>
  </si>
  <si>
    <t>172</t>
  </si>
  <si>
    <t>611400R6</t>
  </si>
  <si>
    <t>okno plastové kulaté pr. 800mm otevíravé/sklopné trojsklo, U=0,90W/K.m2, externí barva antracit, vnitřní bílá - O10</t>
  </si>
  <si>
    <t>-343599731</t>
  </si>
  <si>
    <t>173</t>
  </si>
  <si>
    <t>766629631</t>
  </si>
  <si>
    <t>Montáž těsnění připojovací spáry ostění nebo nadpraží komprimační páskou</t>
  </si>
  <si>
    <t>132774281</t>
  </si>
  <si>
    <t>https://podminky.urs.cz/item/CS_URS_2024_01/766629631</t>
  </si>
  <si>
    <t>(2,0+0,55*2)*2</t>
  </si>
  <si>
    <t>2,0+1,375*2</t>
  </si>
  <si>
    <t>0,50+1,375*2</t>
  </si>
  <si>
    <t>(1,50+2,34*2)*6</t>
  </si>
  <si>
    <t>((2,86+2,34*2)+(2,88*2,34*2))*2</t>
  </si>
  <si>
    <t>4,10+2,34*2</t>
  </si>
  <si>
    <t>3,14*0,50*6+3,14*0,60*6+3,14*0,80*2</t>
  </si>
  <si>
    <t>174</t>
  </si>
  <si>
    <t>59071026</t>
  </si>
  <si>
    <t>páska okenní těsnící měkčený pěnový PUR impregnovaná s integrovanou páskou 8-33x58mm</t>
  </si>
  <si>
    <t>-151398813</t>
  </si>
  <si>
    <t>106,768*1,1 'Přepočtené koeficientem množství</t>
  </si>
  <si>
    <t>175</t>
  </si>
  <si>
    <t>766629639</t>
  </si>
  <si>
    <t>Montáž těsnění připojovací spáry parapetu těsnící fólií</t>
  </si>
  <si>
    <t>1512390346</t>
  </si>
  <si>
    <t>https://podminky.urs.cz/item/CS_URS_2024_01/766629639</t>
  </si>
  <si>
    <t>2,0*2</t>
  </si>
  <si>
    <t>0,50</t>
  </si>
  <si>
    <t>176</t>
  </si>
  <si>
    <t>59071091</t>
  </si>
  <si>
    <t>fólie okenní těsnící univerzální klimaticky aktivní omítatelná 50mm s butylem</t>
  </si>
  <si>
    <t>330328128</t>
  </si>
  <si>
    <t>6,5*1,1 'Přepočtené koeficientem množství</t>
  </si>
  <si>
    <t>177</t>
  </si>
  <si>
    <t>766660171</t>
  </si>
  <si>
    <t>Montáž dveřních křídel otvíravých jednokřídlových š do 0,8 m do obložkové zárubně</t>
  </si>
  <si>
    <t>1283514056</t>
  </si>
  <si>
    <t>https://podminky.urs.cz/item/CS_URS_2024_01/766660171</t>
  </si>
  <si>
    <t>příloha PD - výpis interiérových dveří</t>
  </si>
  <si>
    <t>2,0   "D4</t>
  </si>
  <si>
    <t>178</t>
  </si>
  <si>
    <t>611620R1</t>
  </si>
  <si>
    <t>dveře jednokřídlé dřevotřískové povrch laminátový plné 700x1970-2100mm, kování klika-klika, WC zámek - D4</t>
  </si>
  <si>
    <t>-1955308324</t>
  </si>
  <si>
    <t>179</t>
  </si>
  <si>
    <t>766660172</t>
  </si>
  <si>
    <t>Montáž dveřních křídel otvíravých jednokřídlových š přes 0,8 m do obložkové zárubně</t>
  </si>
  <si>
    <t>-328811588</t>
  </si>
  <si>
    <t>https://podminky.urs.cz/item/CS_URS_2024_01/766660172</t>
  </si>
  <si>
    <t>3,0   "D1</t>
  </si>
  <si>
    <t>2,0   "D2</t>
  </si>
  <si>
    <t>2,0   "D3</t>
  </si>
  <si>
    <t>180</t>
  </si>
  <si>
    <t>611620R2</t>
  </si>
  <si>
    <t>dveře jednokřídlé dřevotřískové povrch laminátový plné 900x1970-2100mm, kování klika-klika, zamek cylindrický - D1</t>
  </si>
  <si>
    <t>-308488858</t>
  </si>
  <si>
    <t>181</t>
  </si>
  <si>
    <t>611620R5</t>
  </si>
  <si>
    <t>dveře jednokřídlé částečně prosklené dřevotřískové povrch laminátový plné 900x1970-2100mm, kování klika-klika, zamek cylindrický - D2,D3</t>
  </si>
  <si>
    <t>-372835829</t>
  </si>
  <si>
    <t>182</t>
  </si>
  <si>
    <t>766660181</t>
  </si>
  <si>
    <t>Montáž dveřních křídel otvíravých jednokřídlových š do 0,8 m požárních do obložkové zárubně</t>
  </si>
  <si>
    <t>25978650</t>
  </si>
  <si>
    <t>https://podminky.urs.cz/item/CS_URS_2024_01/766660181</t>
  </si>
  <si>
    <t>m.č. 1.03 - střídač+baterie</t>
  </si>
  <si>
    <t>183</t>
  </si>
  <si>
    <t>61162036</t>
  </si>
  <si>
    <t>dveře jednokřídlé dřevotřískové protipožární EI (EW) 30 D3 povrch fóliový plné 600x1970-2100mm, kování klika-klika</t>
  </si>
  <si>
    <t>343812463</t>
  </si>
  <si>
    <t>184</t>
  </si>
  <si>
    <t>766660182</t>
  </si>
  <si>
    <t>Montáž dveřních křídel otvíravých jednokřídlových š přes 0,8 m požárních do obložkové zárubně</t>
  </si>
  <si>
    <t>349358735</t>
  </si>
  <si>
    <t>https://podminky.urs.cz/item/CS_URS_2024_01/766660182</t>
  </si>
  <si>
    <t>1,0   "D1a</t>
  </si>
  <si>
    <t>3,0   "D1b</t>
  </si>
  <si>
    <t>185</t>
  </si>
  <si>
    <t>611620R3</t>
  </si>
  <si>
    <t>dveře jednokřídlé dřevotřískové protipožární EI (EW) 15 PD3 povrch fóliový plné 900x1970-2100mm, kování klika-klika, zámek cylindrická vložka - D1a</t>
  </si>
  <si>
    <t>-950826142</t>
  </si>
  <si>
    <t>186</t>
  </si>
  <si>
    <t>611620R4</t>
  </si>
  <si>
    <t>dveře jednokřídlé dřevotřískové protipožární EI (EW) 30 PD3 povrch fóliový plné 900x1970-2100mm, kování klika-klika, zámek cylindrická vložka - D1b</t>
  </si>
  <si>
    <t>-727941154</t>
  </si>
  <si>
    <t>187</t>
  </si>
  <si>
    <t>766660716</t>
  </si>
  <si>
    <t>Montáž samozavírače na plastovou zárubeň a dveřní křídlo</t>
  </si>
  <si>
    <t>-123865794</t>
  </si>
  <si>
    <t>https://podminky.urs.cz/item/CS_URS_2024_01/766660716</t>
  </si>
  <si>
    <t>188</t>
  </si>
  <si>
    <t>5491725R</t>
  </si>
  <si>
    <t>samozavírač dveří</t>
  </si>
  <si>
    <t>1384986935</t>
  </si>
  <si>
    <t>189</t>
  </si>
  <si>
    <t>766682111</t>
  </si>
  <si>
    <t>Montáž zárubní obložkových pro dveře jednokřídlové tl stěny do 170 mm</t>
  </si>
  <si>
    <t>274097814</t>
  </si>
  <si>
    <t>https://podminky.urs.cz/item/CS_URS_2024_01/766682111</t>
  </si>
  <si>
    <t>výpis interiérových dveří</t>
  </si>
  <si>
    <t>190</t>
  </si>
  <si>
    <t>61182307</t>
  </si>
  <si>
    <t>zárubeň jednokřídlá obložková s laminátovým povrchem tl stěny 60-150mm rozměru 600-1100/1970, 2100mm</t>
  </si>
  <si>
    <t>649455117</t>
  </si>
  <si>
    <t>191</t>
  </si>
  <si>
    <t>766682112</t>
  </si>
  <si>
    <t>Montáž zárubní obložkových pro dveře jednokřídlové tl stěny přes 170 do 350 mm</t>
  </si>
  <si>
    <t>-1262991962</t>
  </si>
  <si>
    <t>https://podminky.urs.cz/item/CS_URS_2024_01/766682112</t>
  </si>
  <si>
    <t>192</t>
  </si>
  <si>
    <t>61182308</t>
  </si>
  <si>
    <t>zárubeň jednokřídlá obložková s laminátovým povrchem tl stěny 160-250mm rozměru 600-1100/1970, 2100mm</t>
  </si>
  <si>
    <t>1897294891</t>
  </si>
  <si>
    <t>193</t>
  </si>
  <si>
    <t>766682211</t>
  </si>
  <si>
    <t>Montáž zárubní obložkových protipožárních pro dveře jednokřídlové tl stěny do 170 mm</t>
  </si>
  <si>
    <t>-426540427</t>
  </si>
  <si>
    <t>https://podminky.urs.cz/item/CS_URS_2024_01/766682211</t>
  </si>
  <si>
    <t>194</t>
  </si>
  <si>
    <t>61182318</t>
  </si>
  <si>
    <t>zárubeň jednokřídlá obložková s laminátovým povrchem a protipožární úpravou tl stěny 60-150mm rozměru 600-1100/1970, 2100mm</t>
  </si>
  <si>
    <t>-1042872229</t>
  </si>
  <si>
    <t>195</t>
  </si>
  <si>
    <t>766682212</t>
  </si>
  <si>
    <t>Montáž zárubní obložkových protipožárních pro dveře jednokřídlové tl stěny přes 170 do 350 mm</t>
  </si>
  <si>
    <t>1873957579</t>
  </si>
  <si>
    <t>https://podminky.urs.cz/item/CS_URS_2024_01/766682212</t>
  </si>
  <si>
    <t>196</t>
  </si>
  <si>
    <t>61182319</t>
  </si>
  <si>
    <t>zárubeň jednokřídlá obložková s laminátovým povrchem a protipožární úpravou tl stěny 160-250mm rozměru 600-1100/1970, 2100mm</t>
  </si>
  <si>
    <t>2059987863</t>
  </si>
  <si>
    <t>197</t>
  </si>
  <si>
    <t>766694116</t>
  </si>
  <si>
    <t>Montáž parapetních desek dřevěných nebo plastových š do 30 cm</t>
  </si>
  <si>
    <t>1380288176</t>
  </si>
  <si>
    <t>https://podminky.urs.cz/item/CS_URS_2024_01/766694116</t>
  </si>
  <si>
    <t>2,0*2   "O1</t>
  </si>
  <si>
    <t>2,0   "O2</t>
  </si>
  <si>
    <t>0,50   "O3</t>
  </si>
  <si>
    <t>198</t>
  </si>
  <si>
    <t>60794103</t>
  </si>
  <si>
    <t>parapet dřevotřískový vnitřní povrch laminátový š 300mm</t>
  </si>
  <si>
    <t>-55242154</t>
  </si>
  <si>
    <t>199</t>
  </si>
  <si>
    <t>60794121</t>
  </si>
  <si>
    <t>koncovka PVC k parapetním dřevotřískovým deskám 600mm</t>
  </si>
  <si>
    <t>-239216391</t>
  </si>
  <si>
    <t>200</t>
  </si>
  <si>
    <t>998766201</t>
  </si>
  <si>
    <t>Přesun hmot procentní pro kce truhlářské v objektech v do 6 m</t>
  </si>
  <si>
    <t>-1384169094</t>
  </si>
  <si>
    <t>https://podminky.urs.cz/item/CS_URS_2024_01/998766201</t>
  </si>
  <si>
    <t>767</t>
  </si>
  <si>
    <t>Konstrukce zámečnické</t>
  </si>
  <si>
    <t>201</t>
  </si>
  <si>
    <t>767620335</t>
  </si>
  <si>
    <t>Montáž oken kovových s izolačními trojskly pevných do betonu plochy přes 6 m2</t>
  </si>
  <si>
    <t>-1197626038</t>
  </si>
  <si>
    <t>https://podminky.urs.cz/item/CS_URS_2024_01/767620335</t>
  </si>
  <si>
    <t xml:space="preserve">příloha PD - </t>
  </si>
  <si>
    <t>2,86*2,34   "O05b</t>
  </si>
  <si>
    <t>2,88*2,34   "O06b</t>
  </si>
  <si>
    <t>202</t>
  </si>
  <si>
    <t>5534100R</t>
  </si>
  <si>
    <t>okno Al s fixním zasklením trojsklo 2 pevné části, U=0,90W/m2K, požární odolnost EW30, barva exteriér antracit, vnitřní strana bílá - O05b, O06b</t>
  </si>
  <si>
    <t>-1329588603</t>
  </si>
  <si>
    <t>203</t>
  </si>
  <si>
    <t>998767201</t>
  </si>
  <si>
    <t>Přesun hmot procentní pro zámečnické konstrukce v objektech v do 6 m</t>
  </si>
  <si>
    <t>-209948857</t>
  </si>
  <si>
    <t>https://podminky.urs.cz/item/CS_URS_2024_01/998767201</t>
  </si>
  <si>
    <t>771</t>
  </si>
  <si>
    <t>Podlahy z dlaždic</t>
  </si>
  <si>
    <t>204</t>
  </si>
  <si>
    <t>771111011</t>
  </si>
  <si>
    <t>Vysátí podkladu před pokládkou dlažby</t>
  </si>
  <si>
    <t>-1230328652</t>
  </si>
  <si>
    <t>https://podminky.urs.cz/item/CS_URS_2024_01/771111011</t>
  </si>
  <si>
    <t>205</t>
  </si>
  <si>
    <t>771121011</t>
  </si>
  <si>
    <t>Nátěr penetrační na podlahu</t>
  </si>
  <si>
    <t>1051852527</t>
  </si>
  <si>
    <t>https://podminky.urs.cz/item/CS_URS_2024_01/771121011</t>
  </si>
  <si>
    <t>206</t>
  </si>
  <si>
    <t>771474112</t>
  </si>
  <si>
    <t>Montáž soklů z dlaždic keramických rovných lepených cementovým flexibilním lepidlem v přes 65 do 90 mm</t>
  </si>
  <si>
    <t>-1858650723</t>
  </si>
  <si>
    <t>https://podminky.urs.cz/item/CS_URS_2024_01/771474112</t>
  </si>
  <si>
    <t>skladba podlah P1</t>
  </si>
  <si>
    <t>(4,10+6,075)*2-1,0*5-4,10   "1.01</t>
  </si>
  <si>
    <t>(1,95+2,15)*2-1,0   "1.02</t>
  </si>
  <si>
    <t>(2,15+2,925)*2-1,0-0,70   "1.03</t>
  </si>
  <si>
    <t>(3,20+2,735)*2-1,0   "1.05</t>
  </si>
  <si>
    <t>(2,75+3,25)*2-1,0-0,90   "1.06</t>
  </si>
  <si>
    <t>(2,80+2,785)*2-1,0*2   "1.09</t>
  </si>
  <si>
    <t>207</t>
  </si>
  <si>
    <t>59761184</t>
  </si>
  <si>
    <t>sokl keramický mrazuvzdorný povrch hladký/matný tl do 10mm výšky přes 65 do 90mm</t>
  </si>
  <si>
    <t>1387995100</t>
  </si>
  <si>
    <t>57,04*1,1 'Přepočtené koeficientem množství</t>
  </si>
  <si>
    <t>208</t>
  </si>
  <si>
    <t>771574416</t>
  </si>
  <si>
    <t>Montáž podlah keramických hladkých lepených cementovým flexibilním lepidlem přes 9 do 12 ks/m2</t>
  </si>
  <si>
    <t>-2094486296</t>
  </si>
  <si>
    <t>https://podminky.urs.cz/item/CS_URS_2024_01/771574416</t>
  </si>
  <si>
    <t>209</t>
  </si>
  <si>
    <t>59761160</t>
  </si>
  <si>
    <t>dlažba keramická slinutá mrazuvzdorná povrch hladký/matný tl do 10mm přes 9 do 12ks/m2</t>
  </si>
  <si>
    <t>1179314742</t>
  </si>
  <si>
    <t>84,1*1,1 'Přepočtené koeficientem množství</t>
  </si>
  <si>
    <t>210</t>
  </si>
  <si>
    <t>771591112</t>
  </si>
  <si>
    <t>Izolace pod dlažbu nátěrem nebo stěrkou ve dvou vrstvách</t>
  </si>
  <si>
    <t>-2053422284</t>
  </si>
  <si>
    <t>https://podminky.urs.cz/item/CS_URS_2024_01/771591112</t>
  </si>
  <si>
    <t>211</t>
  </si>
  <si>
    <t>998771201</t>
  </si>
  <si>
    <t>Přesun hmot procentní pro podlahy z dlaždic v objektech v do 6 m</t>
  </si>
  <si>
    <t>1857113591</t>
  </si>
  <si>
    <t>https://podminky.urs.cz/item/CS_URS_2024_01/998771201</t>
  </si>
  <si>
    <t>776</t>
  </si>
  <si>
    <t>Podlahy povlakové</t>
  </si>
  <si>
    <t>212</t>
  </si>
  <si>
    <t>776111311</t>
  </si>
  <si>
    <t>Vysátí podkladu povlakových podlah</t>
  </si>
  <si>
    <t>-1743713438</t>
  </si>
  <si>
    <t>https://podminky.urs.cz/item/CS_URS_2024_01/776111311</t>
  </si>
  <si>
    <t>213</t>
  </si>
  <si>
    <t>776121112</t>
  </si>
  <si>
    <t>Vodou ředitelná penetrace savého podkladu povlakových podlah</t>
  </si>
  <si>
    <t>-1640716629</t>
  </si>
  <si>
    <t>https://podminky.urs.cz/item/CS_URS_2024_01/776121112</t>
  </si>
  <si>
    <t>214</t>
  </si>
  <si>
    <t>776211111</t>
  </si>
  <si>
    <t>Lepení textilních pásů</t>
  </si>
  <si>
    <t>1106851340</t>
  </si>
  <si>
    <t>https://podminky.urs.cz/item/CS_URS_2024_01/776211111</t>
  </si>
  <si>
    <t>215</t>
  </si>
  <si>
    <t>776221111</t>
  </si>
  <si>
    <t>Lepení pásů z PVC standardním lepidlem</t>
  </si>
  <si>
    <t>-316042499</t>
  </si>
  <si>
    <t>https://podminky.urs.cz/item/CS_URS_2024_01/776221111</t>
  </si>
  <si>
    <t>216</t>
  </si>
  <si>
    <t>2841114R</t>
  </si>
  <si>
    <t>PVC linoleum CFL-s1</t>
  </si>
  <si>
    <t>843459104</t>
  </si>
  <si>
    <t>103,01*1,1 'Přepočtené koeficientem množství</t>
  </si>
  <si>
    <t>217</t>
  </si>
  <si>
    <t>776411111</t>
  </si>
  <si>
    <t>Montáž obvodových soklíků výšky do 80 mm</t>
  </si>
  <si>
    <t>1663041274</t>
  </si>
  <si>
    <t>https://podminky.urs.cz/item/CS_URS_2024_01/776411111</t>
  </si>
  <si>
    <t>skladba podlah P2</t>
  </si>
  <si>
    <t>(5,80+8,85)*2-1,0*2-5,80-1,50*3   "1.08</t>
  </si>
  <si>
    <t>(5,84+8,85)*2-1,0*2-1,50*3-5,84   "1.11</t>
  </si>
  <si>
    <t>218</t>
  </si>
  <si>
    <t>28411008</t>
  </si>
  <si>
    <t>lišta soklová PVC 16x60mm</t>
  </si>
  <si>
    <t>1006096484</t>
  </si>
  <si>
    <t>34,04*1,02 'Přepočtené koeficientem množství</t>
  </si>
  <si>
    <t>219</t>
  </si>
  <si>
    <t>998776201</t>
  </si>
  <si>
    <t>Přesun hmot procentní pro podlahy povlakové v objektech v do 6 m</t>
  </si>
  <si>
    <t>1415967452</t>
  </si>
  <si>
    <t>https://podminky.urs.cz/item/CS_URS_2024_01/998776201</t>
  </si>
  <si>
    <t>781</t>
  </si>
  <si>
    <t>Dokončovací práce - obklady</t>
  </si>
  <si>
    <t>220</t>
  </si>
  <si>
    <t>781121011</t>
  </si>
  <si>
    <t>Nátěr penetrační na stěnu</t>
  </si>
  <si>
    <t>240011564</t>
  </si>
  <si>
    <t>https://podminky.urs.cz/item/CS_URS_2024_01/781121011</t>
  </si>
  <si>
    <t>(0,90*2+2,70)*2*2,0-0,70*2,0*3   "1.04</t>
  </si>
  <si>
    <t>(0,60+4,10+0,20*2+1,175)*0,60+3,05*2,0-1,35*0,60   "1.05</t>
  </si>
  <si>
    <t>(2,75+2,925)*2*2,0-0,90*2,0*2   "1.07</t>
  </si>
  <si>
    <t>(2,85+2,785)*2*2,0+0,25*1,035*2-1,0*2,0*2-0,50*1,035   "1.10</t>
  </si>
  <si>
    <t>221</t>
  </si>
  <si>
    <t>781472216</t>
  </si>
  <si>
    <t>Montáž obkladů keramických hladkých lepených cementovým flexibilním lepidlem přes 9 do 12 ks/m2</t>
  </si>
  <si>
    <t>-434455226</t>
  </si>
  <si>
    <t>https://podminky.urs.cz/item/CS_URS_2024_01/781472216</t>
  </si>
  <si>
    <t>(4,10+0,60+0,20+1,175+0,20)*0,60+3,05*2,0-1,35*0,60   "1.05</t>
  </si>
  <si>
    <t>222</t>
  </si>
  <si>
    <t>5976170R</t>
  </si>
  <si>
    <t>obklad keramický nemrazuvzdorný povrch hladký/lesklý tl do 10mm</t>
  </si>
  <si>
    <t>1709577889</t>
  </si>
  <si>
    <t>60,495*1,1 'Přepočtené koeficientem množství</t>
  </si>
  <si>
    <t>223</t>
  </si>
  <si>
    <t>781492211</t>
  </si>
  <si>
    <t>Montáž profilů rohových lepených flexibilním cementovým lepidlem</t>
  </si>
  <si>
    <t>-924674346</t>
  </si>
  <si>
    <t>https://podminky.urs.cz/item/CS_URS_2024_01/781492211</t>
  </si>
  <si>
    <t>2*0,60   "1.05</t>
  </si>
  <si>
    <t>224</t>
  </si>
  <si>
    <t>28342001</t>
  </si>
  <si>
    <t>lišta ukončovací z PVC 8mm</t>
  </si>
  <si>
    <t>543972593</t>
  </si>
  <si>
    <t>1,2*1,05 'Přepočtené koeficientem množství</t>
  </si>
  <si>
    <t>225</t>
  </si>
  <si>
    <t>781492251</t>
  </si>
  <si>
    <t>Montáž profilů ukončovacích lepených flexibilním cementovým lepidlem</t>
  </si>
  <si>
    <t>549886221</t>
  </si>
  <si>
    <t>https://podminky.urs.cz/item/CS_URS_2024_01/781492251</t>
  </si>
  <si>
    <t>(0,90*2+2,70)*2-0,70*3+2,0*2*3   "1.04</t>
  </si>
  <si>
    <t>4,10+0,60+0,20+1,175+0,20+2*0,60+3,05+2,0*2   "1.05</t>
  </si>
  <si>
    <t>(2,75+2,925)*2-0,90*2+2,0*2*2   "1.07</t>
  </si>
  <si>
    <t>(2,85+2,785)*2-1,0*2+2,0*2*2   "1.10</t>
  </si>
  <si>
    <t>226</t>
  </si>
  <si>
    <t>-1949037922</t>
  </si>
  <si>
    <t>68,245*1,05 'Přepočtené koeficientem množství</t>
  </si>
  <si>
    <t>227</t>
  </si>
  <si>
    <t>998781201</t>
  </si>
  <si>
    <t>Přesun hmot procentní pro obklady keramické v objektech v do 6 m</t>
  </si>
  <si>
    <t>1880983260</t>
  </si>
  <si>
    <t>https://podminky.urs.cz/item/CS_URS_2024_01/998781201</t>
  </si>
  <si>
    <t>783</t>
  </si>
  <si>
    <t>Dokončovací práce - nátěry</t>
  </si>
  <si>
    <t>228</t>
  </si>
  <si>
    <t>783301311</t>
  </si>
  <si>
    <t>Odmaštění zámečnických konstrukcí vodou ředitelným odmašťovačem</t>
  </si>
  <si>
    <t>-377008667</t>
  </si>
  <si>
    <t>https://podminky.urs.cz/item/CS_URS_2024_01/783301311</t>
  </si>
  <si>
    <t>válcovaný nosník HEA200</t>
  </si>
  <si>
    <t>0,768*6,625</t>
  </si>
  <si>
    <t>229</t>
  </si>
  <si>
    <t>783314101</t>
  </si>
  <si>
    <t>Základní jednonásobný syntetický nátěr zámečnických konstrukcí</t>
  </si>
  <si>
    <t>2068631511</t>
  </si>
  <si>
    <t>https://podminky.urs.cz/item/CS_URS_2024_01/783314101</t>
  </si>
  <si>
    <t>230</t>
  </si>
  <si>
    <t>783317101</t>
  </si>
  <si>
    <t>Krycí jednonásobný syntetický standardní nátěr zámečnických konstrukcí</t>
  </si>
  <si>
    <t>-1396315214</t>
  </si>
  <si>
    <t>https://podminky.urs.cz/item/CS_URS_2024_01/783317101</t>
  </si>
  <si>
    <t>784</t>
  </si>
  <si>
    <t>Dokončovací práce - malby a tapety</t>
  </si>
  <si>
    <t>231</t>
  </si>
  <si>
    <t>784181101</t>
  </si>
  <si>
    <t>Základní akrylátová jednonásobná bezbarvá penetrace podkladu v místnostech v do 3,80 m</t>
  </si>
  <si>
    <t>11130250</t>
  </si>
  <si>
    <t>https://podminky.urs.cz/item/CS_URS_2024_01/784181101</t>
  </si>
  <si>
    <t>stěny</t>
  </si>
  <si>
    <t>(4,10+6,075)*2*3,32+4,10*1,18/2*2+(4,10+2,34*2)*0,25-4,10*2,34+4,0   "1.01</t>
  </si>
  <si>
    <t>(1,95+2,85)*2*2,60+(2,0+0,55*2)*0,25   "1.02</t>
  </si>
  <si>
    <t>(2,85+2,925)*2*2,60+(2,25+1,375*2)*0,25   "1.03</t>
  </si>
  <si>
    <t>(0,90*2+2,70)*2*2,60   "1.04</t>
  </si>
  <si>
    <t>(2,735+4,10)*2+(1,35+1,25*2)*0,20*2   "1.05</t>
  </si>
  <si>
    <t>(2,75+3,25)*2*2,60+(2,0+0,55*2)*0,25   "1.06</t>
  </si>
  <si>
    <t>(2,75+2,925)*2*2,60   "1.07</t>
  </si>
  <si>
    <t>-5,80*2,34+4,0</t>
  </si>
  <si>
    <t>(2,80+2,785)*2*2,6   "1.09</t>
  </si>
  <si>
    <t>(2,785+2,85)*2*2,60+(0,50+1,375*2)*0,25</t>
  </si>
  <si>
    <t>232</t>
  </si>
  <si>
    <t>784221101</t>
  </si>
  <si>
    <t>Dvojnásobné bílé malby ze směsí za sucha dobře otěruvzdorných v místnostech do 3,80 m</t>
  </si>
  <si>
    <t>30103236</t>
  </si>
  <si>
    <t>https://podminky.urs.cz/item/CS_URS_2024_01/784221101</t>
  </si>
  <si>
    <t>stropy</t>
  </si>
  <si>
    <t>13,90+15,91+15,98</t>
  </si>
  <si>
    <t>(2,785+2,85)*2*2,60+(0,50+1,375*2)*0,25  "1.10</t>
  </si>
  <si>
    <t>233</t>
  </si>
  <si>
    <t>784221103</t>
  </si>
  <si>
    <t>Dvojnásobné bílé malby ze směsí za sucha dobře otěruvzdorných v místnostech přes 3,80 do 5,00 m</t>
  </si>
  <si>
    <t>1619484881</t>
  </si>
  <si>
    <t>https://podminky.urs.cz/item/CS_URS_2024_01/784221103</t>
  </si>
  <si>
    <t>153,768</t>
  </si>
  <si>
    <t>234</t>
  </si>
  <si>
    <t>784221153</t>
  </si>
  <si>
    <t>Příplatek k cenám 2x maleb za sucha otěruvzdorných za barevnou malbu v odstínu středně sytém</t>
  </si>
  <si>
    <t>1714718904</t>
  </si>
  <si>
    <t>https://podminky.urs.cz/item/CS_URS_2024_01/784221153</t>
  </si>
  <si>
    <t>786</t>
  </si>
  <si>
    <t>Dokončovací práce - čalounické úpravy</t>
  </si>
  <si>
    <t>235</t>
  </si>
  <si>
    <t>786623039</t>
  </si>
  <si>
    <t>Montáž žaluziové schránky venkovní žaluzie osazené do okenního nebo dveřního otvoru dl do 1300 mm</t>
  </si>
  <si>
    <t>-726469135</t>
  </si>
  <si>
    <t>https://podminky.urs.cz/item/CS_URS_2024_01/786623039</t>
  </si>
  <si>
    <t>1,0   "O3</t>
  </si>
  <si>
    <t>236</t>
  </si>
  <si>
    <t>283767R1</t>
  </si>
  <si>
    <t>universální žaluziová schránka š do 1,0m</t>
  </si>
  <si>
    <t>-929888236</t>
  </si>
  <si>
    <t>237</t>
  </si>
  <si>
    <t>786623041</t>
  </si>
  <si>
    <t>Montáž žaluziové schránky venkovní žaluzie osazené do okenního nebo dveřního otvoru dl přes 1300 do 2400 mm</t>
  </si>
  <si>
    <t>639820467</t>
  </si>
  <si>
    <t>https://podminky.urs.cz/item/CS_URS_2024_01/786623041</t>
  </si>
  <si>
    <t>2,0   "O1</t>
  </si>
  <si>
    <t>1,0   "O2</t>
  </si>
  <si>
    <t>6,0   "O4</t>
  </si>
  <si>
    <t>238</t>
  </si>
  <si>
    <t>283767R2</t>
  </si>
  <si>
    <t>universální žaluziová schránka š do 2,0m</t>
  </si>
  <si>
    <t>-1610568249</t>
  </si>
  <si>
    <t>239</t>
  </si>
  <si>
    <t>786623045</t>
  </si>
  <si>
    <t>Montáž žaluziové schránky venkovní žaluzie osazené do okenního nebo dveřního otvoru dl přes 4000 mm</t>
  </si>
  <si>
    <t>-1377172652</t>
  </si>
  <si>
    <t>https://podminky.urs.cz/item/CS_URS_2024_01/786623045</t>
  </si>
  <si>
    <t>2,0   "O5</t>
  </si>
  <si>
    <t>1,0   "O6</t>
  </si>
  <si>
    <t>240</t>
  </si>
  <si>
    <t>283767R3</t>
  </si>
  <si>
    <t>universální žaluziová schránka š přes 4,0m</t>
  </si>
  <si>
    <t>-120508886</t>
  </si>
  <si>
    <t>241</t>
  </si>
  <si>
    <t>7866261R1</t>
  </si>
  <si>
    <t>D+M protipožární okenní žaluzie 1350x1250 mm EW30 DP-C</t>
  </si>
  <si>
    <t>kpl</t>
  </si>
  <si>
    <t>437946482</t>
  </si>
  <si>
    <t>příloha PD - výpis obvodových výplní</t>
  </si>
  <si>
    <t>podávací okno O11</t>
  </si>
  <si>
    <t>242</t>
  </si>
  <si>
    <t>998786201</t>
  </si>
  <si>
    <t>Přesun hmot procentní pro stínění a čalounické úpravy v objektech v do 6 m</t>
  </si>
  <si>
    <t>493596645</t>
  </si>
  <si>
    <t>https://podminky.urs.cz/item/CS_URS_2024_01/998786201</t>
  </si>
  <si>
    <t>02 - Demolice č.p. 66, Braňany</t>
  </si>
  <si>
    <t xml:space="preserve">    997 - Přesun sutě</t>
  </si>
  <si>
    <t>113106123</t>
  </si>
  <si>
    <t>Rozebrání dlažeb ze zámkových dlaždic komunikací pro pěší ručně</t>
  </si>
  <si>
    <t>https://podminky.urs.cz/item/CS_URS_2024_01/113106123</t>
  </si>
  <si>
    <t xml:space="preserve">rozebrání chodníku podél budovy a vyskládání dlažby na palety </t>
  </si>
  <si>
    <t>16,71*2+2,08</t>
  </si>
  <si>
    <t>122351101</t>
  </si>
  <si>
    <t>Odkopávky a prokopávky nezapažené v hornině třídy těžitelnosti II skupiny 4 objem do 20 m3 strojně</t>
  </si>
  <si>
    <t>https://podminky.urs.cz/item/CS_URS_2024_01/122351101</t>
  </si>
  <si>
    <t>Odkopání okolo budovy pro odstranění zákl. zdí na kótu -0,4 m</t>
  </si>
  <si>
    <t>(5,6+5,85+3,17+2,85+10,12+16,54+12,04+1,89+5,76+9,3+4,6+4,6+1,44+11,17)*0,6*0,4</t>
  </si>
  <si>
    <t>162751119</t>
  </si>
  <si>
    <t>Příplatek k vodorovnému přemístění výkopku/sypaniny z horniny třídy těžitelnosti I skupiny 1 až 3 ZKD 1000 m přes 10000 m</t>
  </si>
  <si>
    <t>https://podminky.urs.cz/item/CS_URS_2024_01/162751119</t>
  </si>
  <si>
    <t>75,8*10</t>
  </si>
  <si>
    <t>171151111</t>
  </si>
  <si>
    <t>Uložení sypaniny z hornin nesoudržných sypkých do násypů zhutněných strojně</t>
  </si>
  <si>
    <t>https://podminky.urs.cz/item/CS_URS_2024_01/171151111</t>
  </si>
  <si>
    <t>758*0,1</t>
  </si>
  <si>
    <t>10364100</t>
  </si>
  <si>
    <t>zemina pro terénní úpravy - tříděná</t>
  </si>
  <si>
    <t>zásypy okolo objektu</t>
  </si>
  <si>
    <t>(12,17*15,4+1,5*4,7+9,3+6,75+5,7*5,5)*0,4</t>
  </si>
  <si>
    <t>Zásypy sklepní části vybouranou sutí ze základů</t>
  </si>
  <si>
    <t>5,13*2,245*2,3+5,13*2,465*2,3+1,55*4*2,3+(4*1,14/2)</t>
  </si>
  <si>
    <t>181351113</t>
  </si>
  <si>
    <t>Rozprostření ornice tl vrstvy do 200 mm pl přes 500 m2 v rovině nebo ve svahu do 1:5 strojně</t>
  </si>
  <si>
    <t>https://podminky.urs.cz/item/CS_URS_2024_01/181351113</t>
  </si>
  <si>
    <t>10364101</t>
  </si>
  <si>
    <t>zemina pro terénní úpravy -  substrát</t>
  </si>
  <si>
    <t>Kladení zámkové dlažby komunikací pro pěší tl 60 mm skupiny A pl do 50 m2</t>
  </si>
  <si>
    <t>961044111</t>
  </si>
  <si>
    <t>Bourání základů z betonu prostého</t>
  </si>
  <si>
    <t>https://podminky.urs.cz/item/CS_URS_2024_01/961044111</t>
  </si>
  <si>
    <t>981000R_01</t>
  </si>
  <si>
    <t>Odpojení od přívodu elektrické energie a zabezpečení přívodu</t>
  </si>
  <si>
    <t>hod</t>
  </si>
  <si>
    <t>981000R_02</t>
  </si>
  <si>
    <t>Odpojení od přípojek ZTI</t>
  </si>
  <si>
    <t>981000R_03</t>
  </si>
  <si>
    <t>Demontáž otopných těles</t>
  </si>
  <si>
    <t>981000R_04</t>
  </si>
  <si>
    <t>Demontáž zařizovacích předmětů</t>
  </si>
  <si>
    <t>2*8*5</t>
  </si>
  <si>
    <t>981000R_05</t>
  </si>
  <si>
    <t>Vyklizení budovy od komunálního odpadu</t>
  </si>
  <si>
    <t>4*5*8</t>
  </si>
  <si>
    <t>981000R_06</t>
  </si>
  <si>
    <t>Vyklizení venkovních prostor od komunálního odpadu a vraku auta</t>
  </si>
  <si>
    <t>981011316</t>
  </si>
  <si>
    <t>Demolice budov zděných na MVC podíl konstrukcí přes 30 do 35 % postupným rozebíráním</t>
  </si>
  <si>
    <t>https://podminky.urs.cz/item/CS_URS_2024_01/981011316</t>
  </si>
  <si>
    <t>11,7*15,71*7,61-(2,09*1,995/2)*7,61</t>
  </si>
  <si>
    <t>4,6*1,53*7,61</t>
  </si>
  <si>
    <t>"střešní prostor" 7,4*4,8*15,8+3,5*2*4,6</t>
  </si>
  <si>
    <t>"přístavky" 106,12</t>
  </si>
  <si>
    <t>Přesun sutě</t>
  </si>
  <si>
    <t>997006002</t>
  </si>
  <si>
    <t>Třídění stavebního odpadu na jednotlivé druhy</t>
  </si>
  <si>
    <t>https://podminky.urs.cz/item/CS_URS_2024_01/997006002</t>
  </si>
  <si>
    <t>997006512</t>
  </si>
  <si>
    <t>Vodorovné doprava suti s naložením a složením na skládku přes 100 m do 1 km</t>
  </si>
  <si>
    <t>https://podminky.urs.cz/item/CS_URS_2024_01/997006512</t>
  </si>
  <si>
    <t>997006519</t>
  </si>
  <si>
    <t>Příplatek k vodorovnému přemístění suti na skládku ZKD 1 km přes 1 km</t>
  </si>
  <si>
    <t>https://podminky.urs.cz/item/CS_URS_2024_01/997006519</t>
  </si>
  <si>
    <t>1457,037*5 "Přepočtené koeficientem množství</t>
  </si>
  <si>
    <t>997013607</t>
  </si>
  <si>
    <t>Poplatek za uložení na skládce (skládkovné) stavebního odpadu keramického kód odpadu 17 01 03</t>
  </si>
  <si>
    <t>https://podminky.urs.cz/item/CS_URS_2024_01/997013607</t>
  </si>
  <si>
    <t>997013631</t>
  </si>
  <si>
    <t>Poplatek za uložení na skládce (skládkovné) stavebního odpadu směsného kód odpadu 17 09 04</t>
  </si>
  <si>
    <t>https://podminky.urs.cz/item/CS_URS_2024_01/997013631</t>
  </si>
  <si>
    <t>1457,037-19,322-34,72</t>
  </si>
  <si>
    <t>"odpočet sutě použité pro zásyp suterénu" -29,703*2</t>
  </si>
  <si>
    <t>997013635</t>
  </si>
  <si>
    <t>Poplatek za uložení na skládce (skládkovné) komunálního odpadu kód odpadu 20 03 01</t>
  </si>
  <si>
    <t>https://podminky.urs.cz/item/CS_URS_2024_01/997013635</t>
  </si>
  <si>
    <t>"odhad množství odpadu-nelze přesně určit množství" 15</t>
  </si>
  <si>
    <t>997013811</t>
  </si>
  <si>
    <t>Poplatek za uložení na skládce (skládkovné) stavebního odpadu dřevěného kód odpadu 17 02 01</t>
  </si>
  <si>
    <t>https://podminky.urs.cz/item/CS_URS_2024_01/997013811</t>
  </si>
  <si>
    <t>"odhad množství vybouraných hmot" 34,72</t>
  </si>
  <si>
    <t>03 - ZTI</t>
  </si>
  <si>
    <t>720 - ZTI</t>
  </si>
  <si>
    <t xml:space="preserve">    D3 - Kanalizace splašková</t>
  </si>
  <si>
    <t xml:space="preserve">    D1 - Vodovod</t>
  </si>
  <si>
    <t xml:space="preserve">    D2 - Kanalizace dešťová</t>
  </si>
  <si>
    <t>720</t>
  </si>
  <si>
    <t>D3</t>
  </si>
  <si>
    <t>Kanalizace splašková</t>
  </si>
  <si>
    <t>KA_01</t>
  </si>
  <si>
    <t>KG DN200, vč. tvarovek</t>
  </si>
  <si>
    <t>bm</t>
  </si>
  <si>
    <t>KA_02</t>
  </si>
  <si>
    <t>KG DN160, vč. tvarovek</t>
  </si>
  <si>
    <t>KA_03</t>
  </si>
  <si>
    <t>KG DN125, vč. tvarovek</t>
  </si>
  <si>
    <t>KA_04</t>
  </si>
  <si>
    <t>KG DN110, vč. tvarovek</t>
  </si>
  <si>
    <t>KA_05</t>
  </si>
  <si>
    <t>HT DN110, vč. tvarovek a úchytů</t>
  </si>
  <si>
    <t>KA_06</t>
  </si>
  <si>
    <t>HT DN50, vč. tvarovek a úchytů</t>
  </si>
  <si>
    <t>KA_07</t>
  </si>
  <si>
    <t>napojení na stávající rozvod - kanalizační řad</t>
  </si>
  <si>
    <t>KA_08</t>
  </si>
  <si>
    <t>revizní šachta DN600, průběžné dno, napojovací dimenze DN200, litinové výko se samonivelačním uložením</t>
  </si>
  <si>
    <t>KA_09</t>
  </si>
  <si>
    <t>připojení na stávající kanalizační řad</t>
  </si>
  <si>
    <t>KA_10</t>
  </si>
  <si>
    <t>provětrávací hlavice HT110</t>
  </si>
  <si>
    <t>ks</t>
  </si>
  <si>
    <t>KA_11</t>
  </si>
  <si>
    <t>čistící kus 110</t>
  </si>
  <si>
    <t>KA_12</t>
  </si>
  <si>
    <t>tlakové zkoušky</t>
  </si>
  <si>
    <t>KA_13</t>
  </si>
  <si>
    <t>mechanismy</t>
  </si>
  <si>
    <t>D1</t>
  </si>
  <si>
    <t>Vodovod</t>
  </si>
  <si>
    <t>VO_01</t>
  </si>
  <si>
    <t>potrubí PE 32x3, podzemní vedení, vč výkopu, pískového lože, zásypu a zapravení ploch</t>
  </si>
  <si>
    <t>VO_02</t>
  </si>
  <si>
    <t>připojení na věřejný vodovodní řad</t>
  </si>
  <si>
    <t>VO_03</t>
  </si>
  <si>
    <t>zrušení stávající vodovodní přípojky</t>
  </si>
  <si>
    <t>VO_04</t>
  </si>
  <si>
    <t>potrubí PPR 32x4,4; vč. návlekové izolace 20mm a kotvení</t>
  </si>
  <si>
    <t>VO_05</t>
  </si>
  <si>
    <t>potrubí PPR 25x3,5; vč. návlekové izolace 20mm a kotvení</t>
  </si>
  <si>
    <t>VO_06</t>
  </si>
  <si>
    <t>potrubí PPR 20x2,8; vč. návlekové izolace 20mm a kotvení</t>
  </si>
  <si>
    <t>VO_07</t>
  </si>
  <si>
    <t>vodoměrná sestava 1" dle ČSN 73 660</t>
  </si>
  <si>
    <t>VO_08</t>
  </si>
  <si>
    <t>umyvadlo diturvitové 550x330, páková stojánková baterie - pouze jeden přívod, připojovací hadice, RV 1/2"/3/8", sifon DN40</t>
  </si>
  <si>
    <t>VO_09</t>
  </si>
  <si>
    <t>sprchová vanička 900x900 vysoká vč. sifonu, koupelnová záclona v. 185, sprchová baterie r150, sprchovací hlavice se stěnovým držákem</t>
  </si>
  <si>
    <t>VO_10</t>
  </si>
  <si>
    <t>WC samostatně stojíci, diturvitové, vč. kotevní konstrukce, dvojí splachování, plastové prkénko</t>
  </si>
  <si>
    <t>VO_11</t>
  </si>
  <si>
    <t>WC samostatně stojíci snížené, diturvitové, vč. kotevní konstrukce, dvojí splachování, plastové prkénko</t>
  </si>
  <si>
    <t>VO_12</t>
  </si>
  <si>
    <t>dřez do linky 500x500, páková stojánková baterie, připojovací hadice, 2x RV 1/2"/3/8", sifon DN50</t>
  </si>
  <si>
    <t>VO_13</t>
  </si>
  <si>
    <t>připojovací bod pro připojení myčky/pračky - sdružený rohový ventil s pračkovým odpadem</t>
  </si>
  <si>
    <t>VO_14</t>
  </si>
  <si>
    <t>oběhové čerpadlo cirkulace, fce autoadapt</t>
  </si>
  <si>
    <t>VO_15</t>
  </si>
  <si>
    <t>směšovací termostatický ventil</t>
  </si>
  <si>
    <t>VO_16</t>
  </si>
  <si>
    <t>kulový kohout 3/4"</t>
  </si>
  <si>
    <t>VO_17</t>
  </si>
  <si>
    <t>VO_18</t>
  </si>
  <si>
    <t>D2</t>
  </si>
  <si>
    <t>Kanalizace dešťová</t>
  </si>
  <si>
    <t>KD_01</t>
  </si>
  <si>
    <t>KD_02</t>
  </si>
  <si>
    <t>KD_03</t>
  </si>
  <si>
    <t>KD_04</t>
  </si>
  <si>
    <t>potrubí PE 32x3</t>
  </si>
  <si>
    <t>KD_05</t>
  </si>
  <si>
    <t>KD_06</t>
  </si>
  <si>
    <t>střešní vpust DN110, vertikální</t>
  </si>
  <si>
    <t>KD_07</t>
  </si>
  <si>
    <t>lapač střešních splavenin</t>
  </si>
  <si>
    <t>KD_08</t>
  </si>
  <si>
    <t>revizní šachta DN400, dno Y, se zaslepením nepoužitých konců, pochozí samonivelační litinový poklop</t>
  </si>
  <si>
    <t>KD_09</t>
  </si>
  <si>
    <t>Plastová prefabrikovaná nádrž na vodu 10m3, vstupní krček DN600 s litinovým samonivelačním poklopem, filtrační systémový koš osazený v krčku, Spodní část bude fungovat jako akumulační pro zálivku zahrady - 4m3, vrchní bude sloužit jako retenční - 6m3, ret</t>
  </si>
  <si>
    <t>KD_10</t>
  </si>
  <si>
    <t>zásuvka pro zahradní hadici</t>
  </si>
  <si>
    <t>KD_11</t>
  </si>
  <si>
    <t>04 - ÚT</t>
  </si>
  <si>
    <t xml:space="preserve">    731 - Ústřední vytápění</t>
  </si>
  <si>
    <t xml:space="preserve">      D1 - Ústřední vytápění</t>
  </si>
  <si>
    <t xml:space="preserve">      D2 - Společné položky</t>
  </si>
  <si>
    <t>731</t>
  </si>
  <si>
    <t>Ústřední vytápění</t>
  </si>
  <si>
    <t>1.1</t>
  </si>
  <si>
    <t>Tepelné čerpadlo vzduch-voda v provedení split, jmenovitý topný výkon 8 kW dle EN 14511 (A2/W35, COP 3,75, A+++)</t>
  </si>
  <si>
    <t>rozsah provozu vytápění až do -28 °C, hladina akustického výkonu Lw = 56 dB(A) dle EN 12102, hladina akustického tlaku (1 m, volné pole) Lp = 42 dB(A)</t>
  </si>
  <si>
    <t>délka Cu potrubí 2 až 30 m, vyškový rozdíl max. 30 m, průměr připojení 6,35/12,7 mm</t>
  </si>
  <si>
    <t>chladivo R32, množství chladiva 1,4 kg, napájení 3x 400 V, 50 Hz, doporučený jistič C 3x16 A, max. provozní proud 12 A, rozsah průtoku 9 až 22,9 l/min</t>
  </si>
  <si>
    <t>rozměry 1020 x 1050 x 480 mm (V x Š x H), hmotnost 115 kg. Jednotka má integrované ekvitermní čidlo.</t>
  </si>
  <si>
    <t>1.2</t>
  </si>
  <si>
    <t>Vnitřní jednotka tepelného čerpadla bez zásobníku TeV s regulací, bez 3-cestného ventilu, napájení 1x 230V, 50 Hz, doporučený jistič 10 A</t>
  </si>
  <si>
    <t>1.3</t>
  </si>
  <si>
    <t>Příložné teplotní čidlo pro externí zásobník TV</t>
  </si>
  <si>
    <t>1.4</t>
  </si>
  <si>
    <t>Příložná teplotní čidla pro jeden topný okruh na výstupu z akumulační nádrže</t>
  </si>
  <si>
    <t>1.5</t>
  </si>
  <si>
    <t>Trojcestný kulový ventil s pohonem 230 V pro připojení externího zásobníku TV, pohon 230 V</t>
  </si>
  <si>
    <t>1.6</t>
  </si>
  <si>
    <t>Pryžové silentbloky</t>
  </si>
  <si>
    <t>1.7</t>
  </si>
  <si>
    <t>Oběhové čerpadlo sekundárního okruhu DN25, 1,3 m3/h, 9 m</t>
  </si>
  <si>
    <t>1.8</t>
  </si>
  <si>
    <t>Akumulační nádrž o objemu 181 l vč. systémové tepelné izolace a topné spirály, průměr 450 mm (bez izolace), výška 1 351 mm, prázdná hmotnost 42 kg (bez izolace)</t>
  </si>
  <si>
    <t>1.9</t>
  </si>
  <si>
    <t>Zásobníkový ohřívač TV o objemu 299 l se zvětšeným výměníkem (276 l zásobník, 23 l výměník), smaltovaný, plocha výměníku min. 3,8 m2, vč. Izolace, topné spirály min. 4 kW a anody, cirkulace TV, průměr 500 mm (bez izolace), výška 1 710 mm, prázdná hmotnost</t>
  </si>
  <si>
    <t>1.10</t>
  </si>
  <si>
    <t>Expanzní nádoba vytápění, 35 l, včetně příslušenství</t>
  </si>
  <si>
    <t>1.11</t>
  </si>
  <si>
    <t>Expanzní nádoba TV, 12 l, včetně příslušenství</t>
  </si>
  <si>
    <t>1.12</t>
  </si>
  <si>
    <t>Rozdělovač a sběrač podlahového vytápění, tlakově nezávislý, 7 okruhů vč. příslušenství (vyvažovací ventil, kulový kohout, vypouštěcí ventil, odvzdušňovací ventil apod.) a instalační skříně</t>
  </si>
  <si>
    <t>1.13</t>
  </si>
  <si>
    <t>Nástěnný termostat - dodávkou profese EI</t>
  </si>
  <si>
    <t>1.14</t>
  </si>
  <si>
    <t>Elektropohon pro podlahové vytápění - dodávkou profese EI</t>
  </si>
  <si>
    <t>1.15</t>
  </si>
  <si>
    <t>Trubka podlahového vytápění PEX/AL/PEX do 16x2 mm</t>
  </si>
  <si>
    <t>1.16</t>
  </si>
  <si>
    <t>Trubka podlahového vytápění PEX/AL/PEX do 18x2 mm</t>
  </si>
  <si>
    <t>1.17</t>
  </si>
  <si>
    <t>Trubky uhlíkové lisované vč. tvarovek 22x1,5</t>
  </si>
  <si>
    <t>1.18</t>
  </si>
  <si>
    <t>Trubky uhlíkové lisované vč. tvarovek 28x1,5</t>
  </si>
  <si>
    <t>1.19</t>
  </si>
  <si>
    <t>Tepelné izolace uhlíkových trubek 22x1,5</t>
  </si>
  <si>
    <t>1.20</t>
  </si>
  <si>
    <t>Tepelné izolace uhlíkových trubek 28x1,5</t>
  </si>
  <si>
    <t>1.21</t>
  </si>
  <si>
    <t>Cu potrubí 6,35x12,7 mm vč. izolace a lišty pro propojení vnitřní a venkovní jednotky TČ</t>
  </si>
  <si>
    <t>1.22</t>
  </si>
  <si>
    <t>Kulový kohout DN25</t>
  </si>
  <si>
    <t>1.23</t>
  </si>
  <si>
    <t>Automatický odvzdušňovací ventil DN15</t>
  </si>
  <si>
    <t>1.24</t>
  </si>
  <si>
    <t>Vodní filtr DN25</t>
  </si>
  <si>
    <t>1.25</t>
  </si>
  <si>
    <t>Konzola pod venkovní jednotku tepelného čerpadla</t>
  </si>
  <si>
    <t>1.26</t>
  </si>
  <si>
    <t>Systémová deska podlahového vytápění, izolace 30 mm, nopy 22 mm</t>
  </si>
  <si>
    <t>Společné položky</t>
  </si>
  <si>
    <t>SP 1</t>
  </si>
  <si>
    <t>Revize</t>
  </si>
  <si>
    <t>SP 2</t>
  </si>
  <si>
    <t>Proplach a napuštění soustavy upravenou vodou</t>
  </si>
  <si>
    <t>SP 3</t>
  </si>
  <si>
    <t>Tlaková a topná zkouška</t>
  </si>
  <si>
    <t>SP 4</t>
  </si>
  <si>
    <t>Práce</t>
  </si>
  <si>
    <t>SP 6</t>
  </si>
  <si>
    <t>Zaškolení obsluhy</t>
  </si>
  <si>
    <t>SP 7</t>
  </si>
  <si>
    <t>Montážní a spojovací materiál</t>
  </si>
  <si>
    <t>Poznámka k položce:_x000D_
cena neobsahuje zednické výpomoce, zemní práce, revizní otvory, zhotovení prostupů a požární ucpávky</t>
  </si>
  <si>
    <t>05 - Elektroinstalace</t>
  </si>
  <si>
    <t xml:space="preserve">    741 - Elektroinstalace - silnoproud</t>
  </si>
  <si>
    <t xml:space="preserve">      A - Materiál</t>
  </si>
  <si>
    <t xml:space="preserve">        A.1 - Hromosvod</t>
  </si>
  <si>
    <t xml:space="preserve">      A.2 - Materiál - Elektoroinstalace</t>
  </si>
  <si>
    <t xml:space="preserve">      B.1 - Montážní a přípravné práce </t>
  </si>
  <si>
    <t xml:space="preserve">      C.1 - Ostatní - Revize, měření... </t>
  </si>
  <si>
    <t>741</t>
  </si>
  <si>
    <t>Elektroinstalace - silnoproud</t>
  </si>
  <si>
    <t>A</t>
  </si>
  <si>
    <t>Materiál</t>
  </si>
  <si>
    <t>A.1</t>
  </si>
  <si>
    <t>Hromosvod</t>
  </si>
  <si>
    <t>A.1.1</t>
  </si>
  <si>
    <t>Drát AlMgSi</t>
  </si>
  <si>
    <t>A.1.2</t>
  </si>
  <si>
    <t>ochranný úhelník OU</t>
  </si>
  <si>
    <t>A.1.3</t>
  </si>
  <si>
    <t>svorka okapová</t>
  </si>
  <si>
    <t>A.1.4</t>
  </si>
  <si>
    <t>jímací tyč 2,0m</t>
  </si>
  <si>
    <t>A.1.5</t>
  </si>
  <si>
    <t>označení svodu</t>
  </si>
  <si>
    <t>A.1.6</t>
  </si>
  <si>
    <t>izolovaný držák</t>
  </si>
  <si>
    <t>A.1.7</t>
  </si>
  <si>
    <t>podpěra vedení PV01</t>
  </si>
  <si>
    <t>A.1.8</t>
  </si>
  <si>
    <t>ochranný úhelník do zdiva</t>
  </si>
  <si>
    <t>A.1.9</t>
  </si>
  <si>
    <t>označovacé štítek</t>
  </si>
  <si>
    <t>A.1.10</t>
  </si>
  <si>
    <t>svorky hromosvodové SS</t>
  </si>
  <si>
    <t>A.1.11</t>
  </si>
  <si>
    <t>svorky hromosvodové ST, SJ</t>
  </si>
  <si>
    <t>A.1.12</t>
  </si>
  <si>
    <t>svorka jímací SJ</t>
  </si>
  <si>
    <t>A.1.13</t>
  </si>
  <si>
    <t>svorka křížová</t>
  </si>
  <si>
    <t>A.1.14</t>
  </si>
  <si>
    <t>svorka zkušební</t>
  </si>
  <si>
    <t>A.1.15</t>
  </si>
  <si>
    <t>podpěra vedení PV15</t>
  </si>
  <si>
    <t>A.1.16</t>
  </si>
  <si>
    <t>podpěra vedení PV22</t>
  </si>
  <si>
    <t>A.1.17</t>
  </si>
  <si>
    <t>Zemnící pásek  V4A prům. 10</t>
  </si>
  <si>
    <t>bal</t>
  </si>
  <si>
    <t>A.1.18</t>
  </si>
  <si>
    <t>Svorka drát V4A</t>
  </si>
  <si>
    <t>A.1.19</t>
  </si>
  <si>
    <t>Antikorozní ochrana</t>
  </si>
  <si>
    <t>A.1.20</t>
  </si>
  <si>
    <t>Podpěra jímací tyče</t>
  </si>
  <si>
    <t>A.1.21</t>
  </si>
  <si>
    <t>Drát V4A</t>
  </si>
  <si>
    <t>kg</t>
  </si>
  <si>
    <t>A.2</t>
  </si>
  <si>
    <t>Materiál - Elektoroinstalace</t>
  </si>
  <si>
    <t>A.2.1</t>
  </si>
  <si>
    <t>Rozvaděč Elektroměrový</t>
  </si>
  <si>
    <t>A.2.2</t>
  </si>
  <si>
    <t>Rozvaděč Slaboproud</t>
  </si>
  <si>
    <t>A.2.3</t>
  </si>
  <si>
    <t>Rozvaděč Silnoproud</t>
  </si>
  <si>
    <t>A.2.4</t>
  </si>
  <si>
    <t>Svorkovnice MET</t>
  </si>
  <si>
    <t>A.2.5</t>
  </si>
  <si>
    <t>Nouzové osvětlení 60min</t>
  </si>
  <si>
    <t>A.2.6</t>
  </si>
  <si>
    <t>Venkovní světlo s čidlem</t>
  </si>
  <si>
    <t>A.2.7</t>
  </si>
  <si>
    <t>LED svítidlo 16,1W</t>
  </si>
  <si>
    <t>A.2.8</t>
  </si>
  <si>
    <t>LED svítidlo 30,3W</t>
  </si>
  <si>
    <t>A.2.9</t>
  </si>
  <si>
    <t>LED svítidlo 19,1W</t>
  </si>
  <si>
    <t>A.2.10</t>
  </si>
  <si>
    <t>LED svítidlo 15W</t>
  </si>
  <si>
    <t>A.2.11</t>
  </si>
  <si>
    <t>LED svítidlo 36,3W</t>
  </si>
  <si>
    <t>A.2.12</t>
  </si>
  <si>
    <t>A.2.13</t>
  </si>
  <si>
    <t>Trubka instalační 16mm</t>
  </si>
  <si>
    <t>A.2.14</t>
  </si>
  <si>
    <t>Trubka instalační 23mm</t>
  </si>
  <si>
    <t>A.2.15</t>
  </si>
  <si>
    <t>Trubka instalační 48mm</t>
  </si>
  <si>
    <t>A.2.16</t>
  </si>
  <si>
    <t>Trubka Kopodur 63</t>
  </si>
  <si>
    <t>A.2.17</t>
  </si>
  <si>
    <t>Trubka instalační MICRO</t>
  </si>
  <si>
    <t>A.2.18</t>
  </si>
  <si>
    <t>Přístrojové krabice KP 68,67 apod</t>
  </si>
  <si>
    <t>A.2.19</t>
  </si>
  <si>
    <t>Odbočná krabice bez svorkovnice</t>
  </si>
  <si>
    <t>A.2.20</t>
  </si>
  <si>
    <t>Odbočná krabice se svorkovnici</t>
  </si>
  <si>
    <t>A.2.21</t>
  </si>
  <si>
    <t>Spínač nástěnný 1-polový</t>
  </si>
  <si>
    <t>A.2.22</t>
  </si>
  <si>
    <t>Spínač nástěnný seriový</t>
  </si>
  <si>
    <t>A.2.23</t>
  </si>
  <si>
    <t>Spínač nástěnný křížový</t>
  </si>
  <si>
    <t>A.2.24</t>
  </si>
  <si>
    <t>Zásuvka 16A 230Vac</t>
  </si>
  <si>
    <t>A.2.25</t>
  </si>
  <si>
    <t>Sada novýchúnáhradních pojistek</t>
  </si>
  <si>
    <t>A.2.26</t>
  </si>
  <si>
    <t>JYTY 4x1</t>
  </si>
  <si>
    <t>A.2.27</t>
  </si>
  <si>
    <t>CYKY-O 2x1,5mm</t>
  </si>
  <si>
    <t>A.2.28</t>
  </si>
  <si>
    <t>CYKY-J 3x1,5mm</t>
  </si>
  <si>
    <t>A.2.29</t>
  </si>
  <si>
    <t>CYKY-J 3x2,5mm</t>
  </si>
  <si>
    <t>A.2.30</t>
  </si>
  <si>
    <t>CYKY-J 5x2,5mm</t>
  </si>
  <si>
    <t>A.2.31</t>
  </si>
  <si>
    <t>CYKY-J 5x10mm</t>
  </si>
  <si>
    <t>A.2.32</t>
  </si>
  <si>
    <t>CYA  4mm ZŽ</t>
  </si>
  <si>
    <t>A.2.33</t>
  </si>
  <si>
    <t>CYA  6mm ZŽ</t>
  </si>
  <si>
    <t>A.2.34</t>
  </si>
  <si>
    <t>CYA 25mm ZŽ</t>
  </si>
  <si>
    <t>A.2.35</t>
  </si>
  <si>
    <t>TOTAL STOP</t>
  </si>
  <si>
    <t>A.2.36</t>
  </si>
  <si>
    <t>Instalační rámeče zásuvka 230Vac - Jednoduchý</t>
  </si>
  <si>
    <t>A.2.37</t>
  </si>
  <si>
    <t>Instalační rámeče zásuvka 230Vac - Dvojitý</t>
  </si>
  <si>
    <t>A.2.38</t>
  </si>
  <si>
    <t>Zásuvka přepěťová (ochranná)</t>
  </si>
  <si>
    <t>A.2.39</t>
  </si>
  <si>
    <t>Kabel PraFladur-O 3x1,5</t>
  </si>
  <si>
    <t>A.2.40</t>
  </si>
  <si>
    <t>Drobný montážní materiál</t>
  </si>
  <si>
    <t>A.2.41</t>
  </si>
  <si>
    <t>Evipotencionální svorkovnice</t>
  </si>
  <si>
    <t>A.2.42</t>
  </si>
  <si>
    <t>Zásuvka UTP</t>
  </si>
  <si>
    <t>A.2.43</t>
  </si>
  <si>
    <t>CAT5e UTP</t>
  </si>
  <si>
    <t>B.1</t>
  </si>
  <si>
    <t xml:space="preserve">Montážní a přípravné práce </t>
  </si>
  <si>
    <t>B.1.1</t>
  </si>
  <si>
    <t>Drážkování</t>
  </si>
  <si>
    <t>B.1.2</t>
  </si>
  <si>
    <t>Vrtání krabičky</t>
  </si>
  <si>
    <t>B.1.3</t>
  </si>
  <si>
    <t>Vrtání prostupy</t>
  </si>
  <si>
    <t>B.1.4</t>
  </si>
  <si>
    <t>Umístění rozvaděč</t>
  </si>
  <si>
    <t>B.1.5</t>
  </si>
  <si>
    <t>Sádrování</t>
  </si>
  <si>
    <t>B.1.6</t>
  </si>
  <si>
    <t>Doprava</t>
  </si>
  <si>
    <t>B.1.7</t>
  </si>
  <si>
    <t>Hrubý úklid</t>
  </si>
  <si>
    <t>C.1</t>
  </si>
  <si>
    <t xml:space="preserve">Ostatní - Revize, měření... </t>
  </si>
  <si>
    <t>C.1.1</t>
  </si>
  <si>
    <t>Výchozí revize</t>
  </si>
  <si>
    <t>C.1.2</t>
  </si>
  <si>
    <t>Výchozí revize technologie</t>
  </si>
  <si>
    <t>C.1.3</t>
  </si>
  <si>
    <t>Koordinační práce</t>
  </si>
  <si>
    <t>C.1.4</t>
  </si>
  <si>
    <t>Měřenní zemničů</t>
  </si>
  <si>
    <t>C.1.5</t>
  </si>
  <si>
    <t>Protokol měření osvětlení</t>
  </si>
  <si>
    <t>C.1.6</t>
  </si>
  <si>
    <t>Recyklační poplatky</t>
  </si>
  <si>
    <t>C.1.7</t>
  </si>
  <si>
    <t>Zaměřenní a úprava projektu</t>
  </si>
  <si>
    <t>C.1.8</t>
  </si>
  <si>
    <t>Realizace protipožární ucpávky</t>
  </si>
  <si>
    <t>06 - VZT</t>
  </si>
  <si>
    <t xml:space="preserve">      D1 - Nucené větrání</t>
  </si>
  <si>
    <t xml:space="preserve">      D2 - Ostatní položky</t>
  </si>
  <si>
    <t>Nucené větrání</t>
  </si>
  <si>
    <t>2.1</t>
  </si>
  <si>
    <t>Rekuperační jednotka, vzduchový výkon 480 m3/h při 200 Pa, rotační rekuperátor, filtr ePM1 60% (přívod) a ePM10 60% (odvod)</t>
  </si>
  <si>
    <t>ventilátory s EC motory, dvojitý plášť jednotky vyplněn 30 mm tepelné a protihlukové izolace z minerální vlny</t>
  </si>
  <si>
    <t>nástěnná instalace, rozměry 920 x 584 x 850 mm, hmotnost 85 kg, RAL 9010, napájení 230 V, certifikace Eurovent a PHI</t>
  </si>
  <si>
    <t>2.2</t>
  </si>
  <si>
    <t>Elektrický ohřívač 2,1 kW, 230 V, pro instalaci do potrubí</t>
  </si>
  <si>
    <t>2.3</t>
  </si>
  <si>
    <t>Spona rychloupínací DN 200</t>
  </si>
  <si>
    <t>2.4</t>
  </si>
  <si>
    <t>Ohebný tlumič hluku DN 200-1000</t>
  </si>
  <si>
    <t>2.5</t>
  </si>
  <si>
    <t>Tlumič hluku DN 160-600</t>
  </si>
  <si>
    <t>2.6</t>
  </si>
  <si>
    <t>Tlumič hluku DN 200-600</t>
  </si>
  <si>
    <t>2.7</t>
  </si>
  <si>
    <t>Tlumič hluku DN 200-900</t>
  </si>
  <si>
    <t>2.8</t>
  </si>
  <si>
    <t>Ovladač nástěnný dotykový, s barevným displejem, bílý</t>
  </si>
  <si>
    <t>2.9</t>
  </si>
  <si>
    <t>Čidlo CO2 pro instalaci na stěnu, IR</t>
  </si>
  <si>
    <t>2.10</t>
  </si>
  <si>
    <t>Čidlo kouře do potrubí</t>
  </si>
  <si>
    <t>2.11</t>
  </si>
  <si>
    <t>Klapka těsná DN200, se servopohonem</t>
  </si>
  <si>
    <t>2.12</t>
  </si>
  <si>
    <t>Požární klapka DN125, mechanická</t>
  </si>
  <si>
    <t>2.13</t>
  </si>
  <si>
    <t>Požární klapka DN200, mechanická</t>
  </si>
  <si>
    <t>2.14</t>
  </si>
  <si>
    <t>Textilní vyústka čtvrtkruhová, délka 6000 mm, průtok 200 m3/h, vzor dle investora, včetně instalačního příslušenství</t>
  </si>
  <si>
    <t>2.15</t>
  </si>
  <si>
    <t>Talířový ventil přívodní DN 80 včetně zděře</t>
  </si>
  <si>
    <t>2.16</t>
  </si>
  <si>
    <t>Talířový ventil odvodní DN 80 včetně zděře</t>
  </si>
  <si>
    <t>2.17</t>
  </si>
  <si>
    <t>Talířový ventil odvodní DN 125 včetně zděře</t>
  </si>
  <si>
    <t>2.18</t>
  </si>
  <si>
    <t>Regulátor konstantního průtoku DN160, ruční</t>
  </si>
  <si>
    <t>2.19</t>
  </si>
  <si>
    <t>Spiro DN80 včetně tvarovek 20 %</t>
  </si>
  <si>
    <t>2.20</t>
  </si>
  <si>
    <t>Spiro DN125 včetně tvarovek 20 %</t>
  </si>
  <si>
    <t>2.21</t>
  </si>
  <si>
    <t>Spiro DN160 včetně tvarovek 30 %</t>
  </si>
  <si>
    <t>2.22</t>
  </si>
  <si>
    <t>Spiro DN200 včetně tvarovek 30 %</t>
  </si>
  <si>
    <t>2.23</t>
  </si>
  <si>
    <t>Čtyřhranné pozinkované potrubí</t>
  </si>
  <si>
    <t>2.24</t>
  </si>
  <si>
    <t>Odsávací ventilátor 50 m3/h do technické místnosti, s integrovanou klapkou</t>
  </si>
  <si>
    <t>2.25</t>
  </si>
  <si>
    <t>Protidešťová žaluzie DN100, s mřížkou proti ptactvu</t>
  </si>
  <si>
    <t>2.26</t>
  </si>
  <si>
    <t>Protidešťová žaluzie 355x355 mm, s mřížkou proti ptactvu</t>
  </si>
  <si>
    <t>2.27</t>
  </si>
  <si>
    <t>Požární izolace</t>
  </si>
  <si>
    <t>2.28</t>
  </si>
  <si>
    <t>Spiro DN100 včetně tvarovek 0 %</t>
  </si>
  <si>
    <t>Ostatní položky</t>
  </si>
  <si>
    <t>SP_02</t>
  </si>
  <si>
    <t>SP_03</t>
  </si>
  <si>
    <t>SP_04</t>
  </si>
  <si>
    <t>Zaregulování systému</t>
  </si>
  <si>
    <t>SP_05</t>
  </si>
  <si>
    <t>SP_06</t>
  </si>
  <si>
    <t>07 - Chlazení</t>
  </si>
  <si>
    <t xml:space="preserve">    751 - VZT - Chlazení</t>
  </si>
  <si>
    <t xml:space="preserve">      D1 - Chlazení</t>
  </si>
  <si>
    <t>VZT - Chlazení</t>
  </si>
  <si>
    <t>3.1</t>
  </si>
  <si>
    <t>Venkovní multisplitová jednotka, jmenovitý výkon chlazení 5,0 kW (1,7 až 7,1kW), EER 4,90, jmenovitý výkon vytápění 6,0 kW (1,0 až 7,5 kW)</t>
  </si>
  <si>
    <t xml:space="preserve"> COP 5,17, hladina akustického výkonu při chlazení 62 dB(A), chladivo R32, množství chladiva 1,80 kg, chlazení od -15 do +46 °C</t>
  </si>
  <si>
    <t>vytápění od -15 do +24 °C, možnost připojení až 3 vnitřních jednotek (min. 2), připojení 3x 6,35/9,52 mm, maximální délka potrubí 40 m</t>
  </si>
  <si>
    <t>napájení 1f/230V/50 Hz, rozměry 640 x 850 (+65) x 290 mm, hmotnost 48,5 kg. Předplněno chladivem na 40 m</t>
  </si>
  <si>
    <t>3.2</t>
  </si>
  <si>
    <t>Vnitřní nástěnná jednotka včetně IR ovladače, jmenovitý chladicí výkon 2,5 kW, jmenovitý topný výkon 3,4 kW, hladina akustického tlaku při chlazení 19 až 36 dB(A), rozměr 290 x 870 x 230 mm, hmotnost 9,5 kg.</t>
  </si>
  <si>
    <t>3.3</t>
  </si>
  <si>
    <t>Cu potrubí 6,35x9,52 mm vč. tepelné izolace</t>
  </si>
  <si>
    <t>3.4</t>
  </si>
  <si>
    <t>Prokabelování vintřních jednotek s venkovní</t>
  </si>
  <si>
    <t>3.5</t>
  </si>
  <si>
    <t>Podstavné nohy z pryže pod venkovní multisplit jednotku, 600x180x95 mm</t>
  </si>
  <si>
    <t>3.6</t>
  </si>
  <si>
    <t>Potrubí na odvod kondenzátu samospádem</t>
  </si>
  <si>
    <t>3.7</t>
  </si>
  <si>
    <t>Žlab s víkem na střechu pro Cu potrubí vedené na střeše</t>
  </si>
  <si>
    <t>3.8</t>
  </si>
  <si>
    <t>Páska odolná vůči UV záření pro tepelnou izolaci Cu potrubí ve venkovním prostředí</t>
  </si>
  <si>
    <t>3.9</t>
  </si>
  <si>
    <t>Potrubí pro prostup na střechu</t>
  </si>
  <si>
    <t>08 - Elektroinstalace FVE</t>
  </si>
  <si>
    <t>741 - Elektroinstalace - FVE</t>
  </si>
  <si>
    <t>Elektroinstalace - FVE</t>
  </si>
  <si>
    <t>210020302</t>
  </si>
  <si>
    <t>montáž el. instalace</t>
  </si>
  <si>
    <t>320410018</t>
  </si>
  <si>
    <t>Doprava materiálu</t>
  </si>
  <si>
    <t>320410018.1</t>
  </si>
  <si>
    <t>Revizní zpráva</t>
  </si>
  <si>
    <t>320410018.2</t>
  </si>
  <si>
    <t>000002</t>
  </si>
  <si>
    <t>kabeláž s funkční odolností</t>
  </si>
  <si>
    <t>000002.1</t>
  </si>
  <si>
    <t>Doplnění rozvaděčů</t>
  </si>
  <si>
    <t>VRN1</t>
  </si>
  <si>
    <t>Prořez 5%</t>
  </si>
  <si>
    <t>-852634834</t>
  </si>
  <si>
    <t>VRN2</t>
  </si>
  <si>
    <t>Podružný materiál</t>
  </si>
  <si>
    <t>-695223635</t>
  </si>
  <si>
    <t>09 - FVE</t>
  </si>
  <si>
    <t>741 - Montáže a dodávky FVE</t>
  </si>
  <si>
    <t>Montáže a dodávky FVE</t>
  </si>
  <si>
    <t>210010301</t>
  </si>
  <si>
    <t>montáž panelu FVE</t>
  </si>
  <si>
    <t>210010302</t>
  </si>
  <si>
    <t>montáž optimizérů</t>
  </si>
  <si>
    <t>210010311</t>
  </si>
  <si>
    <t>montáž a zapojení střídače</t>
  </si>
  <si>
    <t>210010312</t>
  </si>
  <si>
    <t>montáž a zapojení baterie</t>
  </si>
  <si>
    <t>vodič Solar 6 mm2</t>
  </si>
  <si>
    <t>210020302.1</t>
  </si>
  <si>
    <t>průrazy, vrtání, následné vyspravení</t>
  </si>
  <si>
    <t>210020302.2</t>
  </si>
  <si>
    <t>vodič CYA16 zž</t>
  </si>
  <si>
    <t>210020302.3</t>
  </si>
  <si>
    <t>montáž konstrukce pro FVE panel</t>
  </si>
  <si>
    <t>Zaškolení investora</t>
  </si>
  <si>
    <t>h</t>
  </si>
  <si>
    <t>320410018.3</t>
  </si>
  <si>
    <t>Zprovoznění FV systému</t>
  </si>
  <si>
    <t>320410018.4</t>
  </si>
  <si>
    <t>000001</t>
  </si>
  <si>
    <t>1585436713</t>
  </si>
  <si>
    <t>1074487184</t>
  </si>
  <si>
    <t>000003</t>
  </si>
  <si>
    <t>251311181</t>
  </si>
  <si>
    <t>000004</t>
  </si>
  <si>
    <t>-1431044090</t>
  </si>
  <si>
    <t>000005</t>
  </si>
  <si>
    <t>-482515900</t>
  </si>
  <si>
    <t>000006</t>
  </si>
  <si>
    <t>936619176</t>
  </si>
  <si>
    <t>000007</t>
  </si>
  <si>
    <t>STOP tlačítko nouzové otočné 2 kontakty IP55</t>
  </si>
  <si>
    <t>473676669</t>
  </si>
  <si>
    <t>000002.5</t>
  </si>
  <si>
    <t>501859450</t>
  </si>
  <si>
    <t>000002.6</t>
  </si>
  <si>
    <t>-1092856452</t>
  </si>
  <si>
    <t>000002.7</t>
  </si>
  <si>
    <t>-1402841619</t>
  </si>
  <si>
    <t>000002.8</t>
  </si>
  <si>
    <t>Rozvaděč +RFVE vč. vybavení</t>
  </si>
  <si>
    <t>-955173471</t>
  </si>
  <si>
    <t>000002.9</t>
  </si>
  <si>
    <t>Konstrukce pro FV panel vč. kotvení</t>
  </si>
  <si>
    <t>-389319286</t>
  </si>
  <si>
    <t>637804928</t>
  </si>
  <si>
    <t>1200868158</t>
  </si>
  <si>
    <t>VON - VRN+ON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</si>
  <si>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</si>
  <si>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</si>
  <si>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</si>
  <si>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 Inženýrská činnost</t>
  </si>
  <si>
    <t xml:space="preserve">    VRN6 - Územní vlivy</t>
  </si>
  <si>
    <t xml:space="preserve">    VRN7 - Provozní vlivy</t>
  </si>
  <si>
    <t xml:space="preserve">    VRN9 -  Ostatní náklady</t>
  </si>
  <si>
    <t>VRN</t>
  </si>
  <si>
    <t>Vedlejší rozpočtové náklady</t>
  </si>
  <si>
    <t>Průzkumné, geodetické a projektové práce</t>
  </si>
  <si>
    <t>012002000</t>
  </si>
  <si>
    <t>Geodetické práce</t>
  </si>
  <si>
    <t>1024</t>
  </si>
  <si>
    <t>-742044011</t>
  </si>
  <si>
    <t>https://podminky.urs.cz/item/CS_URS_2024_01/012002000</t>
  </si>
  <si>
    <t>013203000</t>
  </si>
  <si>
    <t>Náklady na dopracování detailů RPD (dílenská dokumentace)</t>
  </si>
  <si>
    <t>-1772506394</t>
  </si>
  <si>
    <t>https://podminky.urs.cz/item/CS_URS_2024_01/013203000</t>
  </si>
  <si>
    <t>včetně výkresů a statického posouzení</t>
  </si>
  <si>
    <t>013254000</t>
  </si>
  <si>
    <t>Dokumentace skutečného provedení stavby</t>
  </si>
  <si>
    <t>1308828168</t>
  </si>
  <si>
    <t>https://podminky.urs.cz/item/CS_URS_2024_01/013254000</t>
  </si>
  <si>
    <t>013274000</t>
  </si>
  <si>
    <t>Fotodokumentace a pasportizace objektu</t>
  </si>
  <si>
    <t>-2054251393</t>
  </si>
  <si>
    <t>https://podminky.urs.cz/item/CS_URS_2024_01/013274000</t>
  </si>
  <si>
    <t>013294000</t>
  </si>
  <si>
    <t>Vypracování výrobní dokumentace všech profesí</t>
  </si>
  <si>
    <t>-455300815</t>
  </si>
  <si>
    <t>https://podminky.urs.cz/item/CS_URS_2024_01/013294000</t>
  </si>
  <si>
    <t>VRN3</t>
  </si>
  <si>
    <t>Zařízení staveniště</t>
  </si>
  <si>
    <t>030001000</t>
  </si>
  <si>
    <t>-1737930922</t>
  </si>
  <si>
    <t>https://podminky.urs.cz/item/CS_URS_2024_01/030001000</t>
  </si>
  <si>
    <t>VRN4</t>
  </si>
  <si>
    <t xml:space="preserve"> Inženýrská činnost</t>
  </si>
  <si>
    <t>041903001</t>
  </si>
  <si>
    <t>Inženýrská činnost při realizaci stavby</t>
  </si>
  <si>
    <t>1303910000</t>
  </si>
  <si>
    <t>042503000</t>
  </si>
  <si>
    <t>Plán BOZP na staveništi</t>
  </si>
  <si>
    <t>1120239078</t>
  </si>
  <si>
    <t>https://podminky.urs.cz/item/CS_URS_2024_01/042503000</t>
  </si>
  <si>
    <t>043103001</t>
  </si>
  <si>
    <t>Individuální a komplexní vyzkoušení, ostatní zkoušky</t>
  </si>
  <si>
    <t>594764688</t>
  </si>
  <si>
    <t>044003000</t>
  </si>
  <si>
    <t>Revize a revizní zpráva</t>
  </si>
  <si>
    <t>-603845556</t>
  </si>
  <si>
    <t>https://podminky.urs.cz/item/CS_URS_2024_01/044003000</t>
  </si>
  <si>
    <t>045203000</t>
  </si>
  <si>
    <t>Kompletační činnost</t>
  </si>
  <si>
    <t>-61878105</t>
  </si>
  <si>
    <t>https://podminky.urs.cz/item/CS_URS_2024_01/045203000</t>
  </si>
  <si>
    <t>049303001</t>
  </si>
  <si>
    <t>Doklady požadované k převzetí díla</t>
  </si>
  <si>
    <t>-1940349278</t>
  </si>
  <si>
    <t>VRN6</t>
  </si>
  <si>
    <t>Územní vlivy</t>
  </si>
  <si>
    <t>060001000</t>
  </si>
  <si>
    <t>Uzemní vlivy včetně zajištění DIO komunikace II. a III. třídy</t>
  </si>
  <si>
    <t>-804666633</t>
  </si>
  <si>
    <t>https://podminky.urs.cz/item/CS_URS_2024_01/060001000</t>
  </si>
  <si>
    <t>VRN7</t>
  </si>
  <si>
    <t>Provozní vlivy</t>
  </si>
  <si>
    <t>070001000</t>
  </si>
  <si>
    <t>-2028645611</t>
  </si>
  <si>
    <t>https://podminky.urs.cz/item/CS_URS_2024_01/070001000</t>
  </si>
  <si>
    <t>VRN9</t>
  </si>
  <si>
    <t xml:space="preserve"> Ostatní náklady</t>
  </si>
  <si>
    <t>091003003</t>
  </si>
  <si>
    <t>Označení stavby</t>
  </si>
  <si>
    <t>902954850</t>
  </si>
  <si>
    <t>SEZNAM FIGUR</t>
  </si>
  <si>
    <t>Výměra</t>
  </si>
  <si>
    <t>tabulka podlah</t>
  </si>
  <si>
    <t>24,90   "1.01</t>
  </si>
  <si>
    <t>2,48   "1.04</t>
  </si>
  <si>
    <t>10,93   "1.05</t>
  </si>
  <si>
    <t>8.04   "1.07</t>
  </si>
  <si>
    <t>Použití figury:</t>
  </si>
  <si>
    <t>tabulak místností</t>
  </si>
  <si>
    <t>51,33   "1.08</t>
  </si>
  <si>
    <t>51,68   "1.11</t>
  </si>
  <si>
    <t>Střídač</t>
  </si>
  <si>
    <t>Baterie 5.8 kW - master</t>
  </si>
  <si>
    <t>Baterie 5.8 kWh - slave pack</t>
  </si>
  <si>
    <t>Access point - tip</t>
  </si>
  <si>
    <t>Access point - tap</t>
  </si>
  <si>
    <t>Optimizér 700 W</t>
  </si>
  <si>
    <t>FV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</si>
</sst>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i/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4" fillId="4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4" fillId="0" borderId="22" xfId="0" applyFont="1" applyBorder="1" applyAlignment="1">
      <alignment horizontal="center" vertical="center"/>
    </xf>
    <xf numFmtId="49" fontId="24" fillId="0" borderId="22" xfId="0" applyNumberFormat="1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center" vertical="center" wrapText="1"/>
    </xf>
    <xf numFmtId="167" fontId="24" fillId="0" borderId="22" xfId="0" applyNumberFormat="1" applyFont="1" applyBorder="1" applyAlignment="1">
      <alignment vertical="center"/>
    </xf>
    <xf numFmtId="4" fontId="24" fillId="2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40" fillId="0" borderId="22" xfId="0" applyFont="1" applyBorder="1" applyAlignment="1">
      <alignment horizontal="center" vertical="center"/>
    </xf>
    <xf numFmtId="49" fontId="40" fillId="0" borderId="22" xfId="0" applyNumberFormat="1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center" vertical="center" wrapText="1"/>
    </xf>
    <xf numFmtId="167" fontId="40" fillId="0" borderId="22" xfId="0" applyNumberFormat="1" applyFont="1" applyBorder="1" applyAlignment="1">
      <alignment vertical="center"/>
    </xf>
    <xf numFmtId="4" fontId="40" fillId="2" borderId="22" xfId="0" applyNumberFormat="1" applyFont="1" applyFill="1" applyBorder="1" applyAlignment="1" applyProtection="1">
      <alignment vertical="center"/>
      <protection locked="0"/>
    </xf>
    <xf numFmtId="4" fontId="40" fillId="0" borderId="22" xfId="0" applyNumberFormat="1" applyFont="1" applyBorder="1" applyAlignment="1">
      <alignment vertical="center"/>
    </xf>
    <xf numFmtId="0" fontId="41" fillId="0" borderId="22" xfId="0" applyFont="1" applyBorder="1" applyAlignment="1">
      <alignment vertical="center"/>
    </xf>
    <xf numFmtId="0" fontId="41" fillId="0" borderId="3" xfId="0" applyFont="1" applyBorder="1" applyAlignment="1">
      <alignment vertical="center"/>
    </xf>
    <xf numFmtId="0" fontId="40" fillId="2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4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5" fillId="2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13" fillId="0" borderId="3" xfId="0" applyFont="1" applyBorder="1"/>
    <xf numFmtId="0" fontId="13" fillId="0" borderId="0" xfId="0" applyFont="1" applyAlignment="1">
      <alignment horizontal="left"/>
    </xf>
    <xf numFmtId="0" fontId="13" fillId="0" borderId="0" xfId="0" applyFont="1" applyProtection="1">
      <protection locked="0"/>
    </xf>
    <xf numFmtId="4" fontId="13" fillId="0" borderId="0" xfId="0" applyNumberFormat="1" applyFont="1"/>
    <xf numFmtId="0" fontId="13" fillId="0" borderId="14" xfId="0" applyFont="1" applyBorder="1"/>
    <xf numFmtId="166" fontId="13" fillId="0" borderId="0" xfId="0" applyNumberFormat="1" applyFont="1"/>
    <xf numFmtId="166" fontId="13" fillId="0" borderId="15" xfId="0" applyNumberFormat="1" applyFont="1" applyBorder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40" fillId="2" borderId="19" xfId="0" applyFont="1" applyFill="1" applyBorder="1" applyAlignment="1" applyProtection="1">
      <alignment horizontal="left" vertical="center"/>
      <protection locked="0"/>
    </xf>
    <xf numFmtId="0" fontId="40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3" fillId="0" borderId="16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/>
    </xf>
    <xf numFmtId="167" fontId="43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6" fillId="0" borderId="0" xfId="0" applyFont="1" applyAlignment="1">
      <alignment horizontal="left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4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9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4" fillId="4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4" fillId="4" borderId="8" xfId="0" applyFont="1" applyFill="1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044003000" TargetMode="External"/><Relationship Id="rId3" Type="http://schemas.openxmlformats.org/officeDocument/2006/relationships/hyperlink" Target="https://podminky.urs.cz/item/CS_URS_2024_01/013254000" TargetMode="External"/><Relationship Id="rId7" Type="http://schemas.openxmlformats.org/officeDocument/2006/relationships/hyperlink" Target="https://podminky.urs.cz/item/CS_URS_2024_01/042503000" TargetMode="External"/><Relationship Id="rId12" Type="http://schemas.openxmlformats.org/officeDocument/2006/relationships/drawing" Target="../drawings/drawing11.xml"/><Relationship Id="rId2" Type="http://schemas.openxmlformats.org/officeDocument/2006/relationships/hyperlink" Target="https://podminky.urs.cz/item/CS_URS_2024_01/013203000" TargetMode="External"/><Relationship Id="rId1" Type="http://schemas.openxmlformats.org/officeDocument/2006/relationships/hyperlink" Target="https://podminky.urs.cz/item/CS_URS_2024_01/012002000" TargetMode="External"/><Relationship Id="rId6" Type="http://schemas.openxmlformats.org/officeDocument/2006/relationships/hyperlink" Target="https://podminky.urs.cz/item/CS_URS_2024_01/030001000" TargetMode="External"/><Relationship Id="rId11" Type="http://schemas.openxmlformats.org/officeDocument/2006/relationships/hyperlink" Target="https://podminky.urs.cz/item/CS_URS_2024_01/070001000" TargetMode="External"/><Relationship Id="rId5" Type="http://schemas.openxmlformats.org/officeDocument/2006/relationships/hyperlink" Target="https://podminky.urs.cz/item/CS_URS_2024_01/013294000" TargetMode="External"/><Relationship Id="rId10" Type="http://schemas.openxmlformats.org/officeDocument/2006/relationships/hyperlink" Target="https://podminky.urs.cz/item/CS_URS_2024_01/060001000" TargetMode="External"/><Relationship Id="rId4" Type="http://schemas.openxmlformats.org/officeDocument/2006/relationships/hyperlink" Target="https://podminky.urs.cz/item/CS_URS_2024_01/013274000" TargetMode="External"/><Relationship Id="rId9" Type="http://schemas.openxmlformats.org/officeDocument/2006/relationships/hyperlink" Target="https://podminky.urs.cz/item/CS_URS_2024_01/045203000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4_01/764216603" TargetMode="External"/><Relationship Id="rId21" Type="http://schemas.openxmlformats.org/officeDocument/2006/relationships/hyperlink" Target="https://podminky.urs.cz/item/CS_URS_2024_01/279113133" TargetMode="External"/><Relationship Id="rId42" Type="http://schemas.openxmlformats.org/officeDocument/2006/relationships/hyperlink" Target="https://podminky.urs.cz/item/CS_URS_2024_01/417351116" TargetMode="External"/><Relationship Id="rId63" Type="http://schemas.openxmlformats.org/officeDocument/2006/relationships/hyperlink" Target="https://podminky.urs.cz/item/CS_URS_2024_01/941111221" TargetMode="External"/><Relationship Id="rId84" Type="http://schemas.openxmlformats.org/officeDocument/2006/relationships/hyperlink" Target="https://podminky.urs.cz/item/CS_URS_2024_01/713111111" TargetMode="External"/><Relationship Id="rId138" Type="http://schemas.openxmlformats.org/officeDocument/2006/relationships/hyperlink" Target="https://podminky.urs.cz/item/CS_URS_2024_01/766682211" TargetMode="External"/><Relationship Id="rId159" Type="http://schemas.openxmlformats.org/officeDocument/2006/relationships/hyperlink" Target="https://podminky.urs.cz/item/CS_URS_2024_01/781492251" TargetMode="External"/><Relationship Id="rId170" Type="http://schemas.openxmlformats.org/officeDocument/2006/relationships/hyperlink" Target="https://podminky.urs.cz/item/CS_URS_2024_01/786623045" TargetMode="External"/><Relationship Id="rId107" Type="http://schemas.openxmlformats.org/officeDocument/2006/relationships/hyperlink" Target="https://podminky.urs.cz/item/CS_URS_2024_01/763131571" TargetMode="External"/><Relationship Id="rId11" Type="http://schemas.openxmlformats.org/officeDocument/2006/relationships/hyperlink" Target="https://podminky.urs.cz/item/CS_URS_2024_01/218111121" TargetMode="External"/><Relationship Id="rId32" Type="http://schemas.openxmlformats.org/officeDocument/2006/relationships/hyperlink" Target="https://podminky.urs.cz/item/CS_URS_2024_01/317321511" TargetMode="External"/><Relationship Id="rId53" Type="http://schemas.openxmlformats.org/officeDocument/2006/relationships/hyperlink" Target="https://podminky.urs.cz/item/CS_URS_2024_01/622252001" TargetMode="External"/><Relationship Id="rId74" Type="http://schemas.openxmlformats.org/officeDocument/2006/relationships/hyperlink" Target="https://podminky.urs.cz/item/CS_URS_2024_01/998011001" TargetMode="External"/><Relationship Id="rId128" Type="http://schemas.openxmlformats.org/officeDocument/2006/relationships/hyperlink" Target="https://podminky.urs.cz/item/CS_URS_2024_01/766622216" TargetMode="External"/><Relationship Id="rId149" Type="http://schemas.openxmlformats.org/officeDocument/2006/relationships/hyperlink" Target="https://podminky.urs.cz/item/CS_URS_2024_01/998771201" TargetMode="External"/><Relationship Id="rId5" Type="http://schemas.openxmlformats.org/officeDocument/2006/relationships/hyperlink" Target="https://podminky.urs.cz/item/CS_URS_2024_01/167151101" TargetMode="External"/><Relationship Id="rId95" Type="http://schemas.openxmlformats.org/officeDocument/2006/relationships/hyperlink" Target="https://podminky.urs.cz/item/CS_URS_2024_01/762332134" TargetMode="External"/><Relationship Id="rId160" Type="http://schemas.openxmlformats.org/officeDocument/2006/relationships/hyperlink" Target="https://podminky.urs.cz/item/CS_URS_2024_01/998781201" TargetMode="External"/><Relationship Id="rId22" Type="http://schemas.openxmlformats.org/officeDocument/2006/relationships/hyperlink" Target="https://podminky.urs.cz/item/CS_URS_2024_01/279113134" TargetMode="External"/><Relationship Id="rId43" Type="http://schemas.openxmlformats.org/officeDocument/2006/relationships/hyperlink" Target="https://podminky.urs.cz/item/CS_URS_2024_01/417361821" TargetMode="External"/><Relationship Id="rId64" Type="http://schemas.openxmlformats.org/officeDocument/2006/relationships/hyperlink" Target="https://podminky.urs.cz/item/CS_URS_2024_01/941111821" TargetMode="External"/><Relationship Id="rId118" Type="http://schemas.openxmlformats.org/officeDocument/2006/relationships/hyperlink" Target="https://podminky.urs.cz/item/CS_URS_2024_01/764511603" TargetMode="External"/><Relationship Id="rId139" Type="http://schemas.openxmlformats.org/officeDocument/2006/relationships/hyperlink" Target="https://podminky.urs.cz/item/CS_URS_2024_01/766682212" TargetMode="External"/><Relationship Id="rId85" Type="http://schemas.openxmlformats.org/officeDocument/2006/relationships/hyperlink" Target="https://podminky.urs.cz/item/CS_URS_2024_01/713121111" TargetMode="External"/><Relationship Id="rId150" Type="http://schemas.openxmlformats.org/officeDocument/2006/relationships/hyperlink" Target="https://podminky.urs.cz/item/CS_URS_2024_01/776111311" TargetMode="External"/><Relationship Id="rId171" Type="http://schemas.openxmlformats.org/officeDocument/2006/relationships/hyperlink" Target="https://podminky.urs.cz/item/CS_URS_2024_01/998786201" TargetMode="External"/><Relationship Id="rId12" Type="http://schemas.openxmlformats.org/officeDocument/2006/relationships/hyperlink" Target="https://podminky.urs.cz/item/CS_URS_2024_01/218121112" TargetMode="External"/><Relationship Id="rId33" Type="http://schemas.openxmlformats.org/officeDocument/2006/relationships/hyperlink" Target="https://podminky.urs.cz/item/CS_URS_2024_01/317351107" TargetMode="External"/><Relationship Id="rId108" Type="http://schemas.openxmlformats.org/officeDocument/2006/relationships/hyperlink" Target="https://podminky.urs.cz/item/CS_URS_2024_01/763131714" TargetMode="External"/><Relationship Id="rId129" Type="http://schemas.openxmlformats.org/officeDocument/2006/relationships/hyperlink" Target="https://podminky.urs.cz/item/CS_URS_2024_01/766629631" TargetMode="External"/><Relationship Id="rId54" Type="http://schemas.openxmlformats.org/officeDocument/2006/relationships/hyperlink" Target="https://podminky.urs.cz/item/CS_URS_2024_01/622252002" TargetMode="External"/><Relationship Id="rId70" Type="http://schemas.openxmlformats.org/officeDocument/2006/relationships/hyperlink" Target="https://podminky.urs.cz/item/CS_URS_2024_01/997013111" TargetMode="External"/><Relationship Id="rId75" Type="http://schemas.openxmlformats.org/officeDocument/2006/relationships/hyperlink" Target="https://podminky.urs.cz/item/CS_URS_2024_01/711111011" TargetMode="External"/><Relationship Id="rId91" Type="http://schemas.openxmlformats.org/officeDocument/2006/relationships/hyperlink" Target="https://podminky.urs.cz/item/CS_URS_2024_01/751398011" TargetMode="External"/><Relationship Id="rId96" Type="http://schemas.openxmlformats.org/officeDocument/2006/relationships/hyperlink" Target="https://podminky.urs.cz/item/CS_URS_2024_01/762341270" TargetMode="External"/><Relationship Id="rId140" Type="http://schemas.openxmlformats.org/officeDocument/2006/relationships/hyperlink" Target="https://podminky.urs.cz/item/CS_URS_2024_01/766694116" TargetMode="External"/><Relationship Id="rId145" Type="http://schemas.openxmlformats.org/officeDocument/2006/relationships/hyperlink" Target="https://podminky.urs.cz/item/CS_URS_2024_01/771121011" TargetMode="External"/><Relationship Id="rId161" Type="http://schemas.openxmlformats.org/officeDocument/2006/relationships/hyperlink" Target="https://podminky.urs.cz/item/CS_URS_2024_01/783301311" TargetMode="External"/><Relationship Id="rId166" Type="http://schemas.openxmlformats.org/officeDocument/2006/relationships/hyperlink" Target="https://podminky.urs.cz/item/CS_URS_2024_01/784221103" TargetMode="External"/><Relationship Id="rId1" Type="http://schemas.openxmlformats.org/officeDocument/2006/relationships/hyperlink" Target="https://podminky.urs.cz/item/CS_URS_2024_01/131251103" TargetMode="External"/><Relationship Id="rId6" Type="http://schemas.openxmlformats.org/officeDocument/2006/relationships/hyperlink" Target="https://podminky.urs.cz/item/CS_URS_2024_01/171201231" TargetMode="External"/><Relationship Id="rId23" Type="http://schemas.openxmlformats.org/officeDocument/2006/relationships/hyperlink" Target="https://podminky.urs.cz/item/CS_URS_2024_01/291111111" TargetMode="External"/><Relationship Id="rId28" Type="http://schemas.openxmlformats.org/officeDocument/2006/relationships/hyperlink" Target="https://podminky.urs.cz/item/CS_URS_2024_01/317168052" TargetMode="External"/><Relationship Id="rId49" Type="http://schemas.openxmlformats.org/officeDocument/2006/relationships/hyperlink" Target="https://podminky.urs.cz/item/CS_URS_2024_01/622151001" TargetMode="External"/><Relationship Id="rId114" Type="http://schemas.openxmlformats.org/officeDocument/2006/relationships/hyperlink" Target="https://podminky.urs.cz/item/CS_URS_2024_01/764212633" TargetMode="External"/><Relationship Id="rId119" Type="http://schemas.openxmlformats.org/officeDocument/2006/relationships/hyperlink" Target="https://podminky.urs.cz/item/CS_URS_2024_01/764511644" TargetMode="External"/><Relationship Id="rId44" Type="http://schemas.openxmlformats.org/officeDocument/2006/relationships/hyperlink" Target="https://podminky.urs.cz/item/CS_URS_2024_01/564851011" TargetMode="External"/><Relationship Id="rId60" Type="http://schemas.openxmlformats.org/officeDocument/2006/relationships/hyperlink" Target="https://podminky.urs.cz/item/CS_URS_2024_01/632451292" TargetMode="External"/><Relationship Id="rId65" Type="http://schemas.openxmlformats.org/officeDocument/2006/relationships/hyperlink" Target="https://podminky.urs.cz/item/CS_URS_2024_01/949101111" TargetMode="External"/><Relationship Id="rId81" Type="http://schemas.openxmlformats.org/officeDocument/2006/relationships/hyperlink" Target="https://podminky.urs.cz/item/CS_URS_2024_01/712334503" TargetMode="External"/><Relationship Id="rId86" Type="http://schemas.openxmlformats.org/officeDocument/2006/relationships/hyperlink" Target="https://podminky.urs.cz/item/CS_URS_2024_01/713131141" TargetMode="External"/><Relationship Id="rId130" Type="http://schemas.openxmlformats.org/officeDocument/2006/relationships/hyperlink" Target="https://podminky.urs.cz/item/CS_URS_2024_01/766629639" TargetMode="External"/><Relationship Id="rId135" Type="http://schemas.openxmlformats.org/officeDocument/2006/relationships/hyperlink" Target="https://podminky.urs.cz/item/CS_URS_2024_01/766660716" TargetMode="External"/><Relationship Id="rId151" Type="http://schemas.openxmlformats.org/officeDocument/2006/relationships/hyperlink" Target="https://podminky.urs.cz/item/CS_URS_2024_01/776121112" TargetMode="External"/><Relationship Id="rId156" Type="http://schemas.openxmlformats.org/officeDocument/2006/relationships/hyperlink" Target="https://podminky.urs.cz/item/CS_URS_2024_01/781121011" TargetMode="External"/><Relationship Id="rId172" Type="http://schemas.openxmlformats.org/officeDocument/2006/relationships/drawing" Target="../drawings/drawing2.xml"/><Relationship Id="rId13" Type="http://schemas.openxmlformats.org/officeDocument/2006/relationships/hyperlink" Target="https://podminky.urs.cz/item/CS_URS_2024_01/273321311" TargetMode="External"/><Relationship Id="rId18" Type="http://schemas.openxmlformats.org/officeDocument/2006/relationships/hyperlink" Target="https://podminky.urs.cz/item/CS_URS_2024_01/274351121" TargetMode="External"/><Relationship Id="rId39" Type="http://schemas.openxmlformats.org/officeDocument/2006/relationships/hyperlink" Target="https://podminky.urs.cz/item/CS_URS_2024_01/413941133" TargetMode="External"/><Relationship Id="rId109" Type="http://schemas.openxmlformats.org/officeDocument/2006/relationships/hyperlink" Target="https://podminky.urs.cz/item/CS_URS_2024_01/763131751" TargetMode="External"/><Relationship Id="rId34" Type="http://schemas.openxmlformats.org/officeDocument/2006/relationships/hyperlink" Target="https://podminky.urs.cz/item/CS_URS_2024_01/317351108" TargetMode="External"/><Relationship Id="rId50" Type="http://schemas.openxmlformats.org/officeDocument/2006/relationships/hyperlink" Target="https://podminky.urs.cz/item/CS_URS_2024_01/622211021" TargetMode="External"/><Relationship Id="rId55" Type="http://schemas.openxmlformats.org/officeDocument/2006/relationships/hyperlink" Target="https://podminky.urs.cz/item/CS_URS_2024_01/622541012" TargetMode="External"/><Relationship Id="rId76" Type="http://schemas.openxmlformats.org/officeDocument/2006/relationships/hyperlink" Target="https://podminky.urs.cz/item/CS_URS_2024_01/711112011" TargetMode="External"/><Relationship Id="rId97" Type="http://schemas.openxmlformats.org/officeDocument/2006/relationships/hyperlink" Target="https://podminky.urs.cz/item/CS_URS_2024_01/762395000" TargetMode="External"/><Relationship Id="rId104" Type="http://schemas.openxmlformats.org/officeDocument/2006/relationships/hyperlink" Target="https://podminky.urs.cz/item/CS_URS_2024_01/763121714" TargetMode="External"/><Relationship Id="rId120" Type="http://schemas.openxmlformats.org/officeDocument/2006/relationships/hyperlink" Target="https://podminky.urs.cz/item/CS_URS_2024_01/764518622" TargetMode="External"/><Relationship Id="rId125" Type="http://schemas.openxmlformats.org/officeDocument/2006/relationships/hyperlink" Target="https://podminky.urs.cz/item/CS_URS_2024_01/766621201" TargetMode="External"/><Relationship Id="rId141" Type="http://schemas.openxmlformats.org/officeDocument/2006/relationships/hyperlink" Target="https://podminky.urs.cz/item/CS_URS_2024_01/998766201" TargetMode="External"/><Relationship Id="rId146" Type="http://schemas.openxmlformats.org/officeDocument/2006/relationships/hyperlink" Target="https://podminky.urs.cz/item/CS_URS_2024_01/771474112" TargetMode="External"/><Relationship Id="rId167" Type="http://schemas.openxmlformats.org/officeDocument/2006/relationships/hyperlink" Target="https://podminky.urs.cz/item/CS_URS_2024_01/784221153" TargetMode="External"/><Relationship Id="rId7" Type="http://schemas.openxmlformats.org/officeDocument/2006/relationships/hyperlink" Target="https://podminky.urs.cz/item/CS_URS_2024_01/171251201" TargetMode="External"/><Relationship Id="rId71" Type="http://schemas.openxmlformats.org/officeDocument/2006/relationships/hyperlink" Target="https://podminky.urs.cz/item/CS_URS_2024_01/997013501" TargetMode="External"/><Relationship Id="rId92" Type="http://schemas.openxmlformats.org/officeDocument/2006/relationships/hyperlink" Target="https://podminky.urs.cz/item/CS_URS_2024_01/998751201" TargetMode="External"/><Relationship Id="rId162" Type="http://schemas.openxmlformats.org/officeDocument/2006/relationships/hyperlink" Target="https://podminky.urs.cz/item/CS_URS_2024_01/783314101" TargetMode="External"/><Relationship Id="rId2" Type="http://schemas.openxmlformats.org/officeDocument/2006/relationships/hyperlink" Target="https://podminky.urs.cz/item/CS_URS_2024_01/132251102" TargetMode="External"/><Relationship Id="rId29" Type="http://schemas.openxmlformats.org/officeDocument/2006/relationships/hyperlink" Target="https://podminky.urs.cz/item/CS_URS_2024_01/317168054" TargetMode="External"/><Relationship Id="rId24" Type="http://schemas.openxmlformats.org/officeDocument/2006/relationships/hyperlink" Target="https://podminky.urs.cz/item/CS_URS_2024_01/311235121" TargetMode="External"/><Relationship Id="rId40" Type="http://schemas.openxmlformats.org/officeDocument/2006/relationships/hyperlink" Target="https://podminky.urs.cz/item/CS_URS_2024_01/417321414" TargetMode="External"/><Relationship Id="rId45" Type="http://schemas.openxmlformats.org/officeDocument/2006/relationships/hyperlink" Target="https://podminky.urs.cz/item/CS_URS_2024_01/596211110" TargetMode="External"/><Relationship Id="rId66" Type="http://schemas.openxmlformats.org/officeDocument/2006/relationships/hyperlink" Target="https://podminky.urs.cz/item/CS_URS_2024_01/949101112" TargetMode="External"/><Relationship Id="rId87" Type="http://schemas.openxmlformats.org/officeDocument/2006/relationships/hyperlink" Target="https://podminky.urs.cz/item/CS_URS_2024_01/713131141" TargetMode="External"/><Relationship Id="rId110" Type="http://schemas.openxmlformats.org/officeDocument/2006/relationships/hyperlink" Target="https://podminky.urs.cz/item/CS_URS_2024_01/763161744" TargetMode="External"/><Relationship Id="rId115" Type="http://schemas.openxmlformats.org/officeDocument/2006/relationships/hyperlink" Target="https://podminky.urs.cz/item/CS_URS_2024_01/764212660" TargetMode="External"/><Relationship Id="rId131" Type="http://schemas.openxmlformats.org/officeDocument/2006/relationships/hyperlink" Target="https://podminky.urs.cz/item/CS_URS_2024_01/766660171" TargetMode="External"/><Relationship Id="rId136" Type="http://schemas.openxmlformats.org/officeDocument/2006/relationships/hyperlink" Target="https://podminky.urs.cz/item/CS_URS_2024_01/766682111" TargetMode="External"/><Relationship Id="rId157" Type="http://schemas.openxmlformats.org/officeDocument/2006/relationships/hyperlink" Target="https://podminky.urs.cz/item/CS_URS_2024_01/781472216" TargetMode="External"/><Relationship Id="rId61" Type="http://schemas.openxmlformats.org/officeDocument/2006/relationships/hyperlink" Target="https://podminky.urs.cz/item/CS_URS_2024_01/634112113" TargetMode="External"/><Relationship Id="rId82" Type="http://schemas.openxmlformats.org/officeDocument/2006/relationships/hyperlink" Target="https://podminky.urs.cz/item/CS_URS_2024_01/712363111" TargetMode="External"/><Relationship Id="rId152" Type="http://schemas.openxmlformats.org/officeDocument/2006/relationships/hyperlink" Target="https://podminky.urs.cz/item/CS_URS_2024_01/776211111" TargetMode="External"/><Relationship Id="rId19" Type="http://schemas.openxmlformats.org/officeDocument/2006/relationships/hyperlink" Target="https://podminky.urs.cz/item/CS_URS_2024_01/274351122" TargetMode="External"/><Relationship Id="rId14" Type="http://schemas.openxmlformats.org/officeDocument/2006/relationships/hyperlink" Target="https://podminky.urs.cz/item/CS_URS_2024_01/273351121" TargetMode="External"/><Relationship Id="rId30" Type="http://schemas.openxmlformats.org/officeDocument/2006/relationships/hyperlink" Target="https://podminky.urs.cz/item/CS_URS_2024_01/317168057" TargetMode="External"/><Relationship Id="rId35" Type="http://schemas.openxmlformats.org/officeDocument/2006/relationships/hyperlink" Target="https://podminky.urs.cz/item/CS_URS_2024_01/317361821" TargetMode="External"/><Relationship Id="rId56" Type="http://schemas.openxmlformats.org/officeDocument/2006/relationships/hyperlink" Target="https://podminky.urs.cz/item/CS_URS_2024_01/629991011" TargetMode="External"/><Relationship Id="rId77" Type="http://schemas.openxmlformats.org/officeDocument/2006/relationships/hyperlink" Target="https://podminky.urs.cz/item/CS_URS_2024_01/711141559" TargetMode="External"/><Relationship Id="rId100" Type="http://schemas.openxmlformats.org/officeDocument/2006/relationships/hyperlink" Target="https://podminky.urs.cz/item/CS_URS_2024_01/763111717" TargetMode="External"/><Relationship Id="rId105" Type="http://schemas.openxmlformats.org/officeDocument/2006/relationships/hyperlink" Target="https://podminky.urs.cz/item/CS_URS_2024_01/763131511" TargetMode="External"/><Relationship Id="rId126" Type="http://schemas.openxmlformats.org/officeDocument/2006/relationships/hyperlink" Target="https://podminky.urs.cz/item/CS_URS_2024_01/766622131" TargetMode="External"/><Relationship Id="rId147" Type="http://schemas.openxmlformats.org/officeDocument/2006/relationships/hyperlink" Target="https://podminky.urs.cz/item/CS_URS_2024_01/771574416" TargetMode="External"/><Relationship Id="rId168" Type="http://schemas.openxmlformats.org/officeDocument/2006/relationships/hyperlink" Target="https://podminky.urs.cz/item/CS_URS_2024_01/786623039" TargetMode="External"/><Relationship Id="rId8" Type="http://schemas.openxmlformats.org/officeDocument/2006/relationships/hyperlink" Target="https://podminky.urs.cz/item/CS_URS_2024_01/174151101" TargetMode="External"/><Relationship Id="rId51" Type="http://schemas.openxmlformats.org/officeDocument/2006/relationships/hyperlink" Target="https://podminky.urs.cz/item/CS_URS_2024_01/622211041" TargetMode="External"/><Relationship Id="rId72" Type="http://schemas.openxmlformats.org/officeDocument/2006/relationships/hyperlink" Target="https://podminky.urs.cz/item/CS_URS_2024_01/997013509" TargetMode="External"/><Relationship Id="rId93" Type="http://schemas.openxmlformats.org/officeDocument/2006/relationships/hyperlink" Target="https://podminky.urs.cz/item/CS_URS_2024_01/762083111" TargetMode="External"/><Relationship Id="rId98" Type="http://schemas.openxmlformats.org/officeDocument/2006/relationships/hyperlink" Target="https://podminky.urs.cz/item/CS_URS_2024_01/998762201" TargetMode="External"/><Relationship Id="rId121" Type="http://schemas.openxmlformats.org/officeDocument/2006/relationships/hyperlink" Target="https://podminky.urs.cz/item/CS_URS_2024_01/998764201" TargetMode="External"/><Relationship Id="rId142" Type="http://schemas.openxmlformats.org/officeDocument/2006/relationships/hyperlink" Target="https://podminky.urs.cz/item/CS_URS_2024_01/767620335" TargetMode="External"/><Relationship Id="rId163" Type="http://schemas.openxmlformats.org/officeDocument/2006/relationships/hyperlink" Target="https://podminky.urs.cz/item/CS_URS_2024_01/783317101" TargetMode="External"/><Relationship Id="rId3" Type="http://schemas.openxmlformats.org/officeDocument/2006/relationships/hyperlink" Target="https://podminky.urs.cz/item/CS_URS_2024_01/162351103" TargetMode="External"/><Relationship Id="rId25" Type="http://schemas.openxmlformats.org/officeDocument/2006/relationships/hyperlink" Target="https://podminky.urs.cz/item/CS_URS_2024_01/311235145" TargetMode="External"/><Relationship Id="rId46" Type="http://schemas.openxmlformats.org/officeDocument/2006/relationships/hyperlink" Target="https://podminky.urs.cz/item/CS_URS_2024_01/612135101" TargetMode="External"/><Relationship Id="rId67" Type="http://schemas.openxmlformats.org/officeDocument/2006/relationships/hyperlink" Target="https://podminky.urs.cz/item/CS_URS_2024_01/952901111" TargetMode="External"/><Relationship Id="rId116" Type="http://schemas.openxmlformats.org/officeDocument/2006/relationships/hyperlink" Target="https://podminky.urs.cz/item/CS_URS_2024_01/764214605" TargetMode="External"/><Relationship Id="rId137" Type="http://schemas.openxmlformats.org/officeDocument/2006/relationships/hyperlink" Target="https://podminky.urs.cz/item/CS_URS_2024_01/766682112" TargetMode="External"/><Relationship Id="rId158" Type="http://schemas.openxmlformats.org/officeDocument/2006/relationships/hyperlink" Target="https://podminky.urs.cz/item/CS_URS_2024_01/781492211" TargetMode="External"/><Relationship Id="rId20" Type="http://schemas.openxmlformats.org/officeDocument/2006/relationships/hyperlink" Target="https://podminky.urs.cz/item/CS_URS_2024_01/274361821" TargetMode="External"/><Relationship Id="rId41" Type="http://schemas.openxmlformats.org/officeDocument/2006/relationships/hyperlink" Target="https://podminky.urs.cz/item/CS_URS_2024_01/417351115" TargetMode="External"/><Relationship Id="rId62" Type="http://schemas.openxmlformats.org/officeDocument/2006/relationships/hyperlink" Target="https://podminky.urs.cz/item/CS_URS_2024_01/941111121" TargetMode="External"/><Relationship Id="rId83" Type="http://schemas.openxmlformats.org/officeDocument/2006/relationships/hyperlink" Target="https://podminky.urs.cz/item/CS_URS_2024_01/998712201" TargetMode="External"/><Relationship Id="rId88" Type="http://schemas.openxmlformats.org/officeDocument/2006/relationships/hyperlink" Target="https://podminky.urs.cz/item/CS_URS_2024_01/713151111" TargetMode="External"/><Relationship Id="rId111" Type="http://schemas.openxmlformats.org/officeDocument/2006/relationships/hyperlink" Target="https://podminky.urs.cz/item/CS_URS_2024_01/998763401" TargetMode="External"/><Relationship Id="rId132" Type="http://schemas.openxmlformats.org/officeDocument/2006/relationships/hyperlink" Target="https://podminky.urs.cz/item/CS_URS_2024_01/766660172" TargetMode="External"/><Relationship Id="rId153" Type="http://schemas.openxmlformats.org/officeDocument/2006/relationships/hyperlink" Target="https://podminky.urs.cz/item/CS_URS_2024_01/776221111" TargetMode="External"/><Relationship Id="rId15" Type="http://schemas.openxmlformats.org/officeDocument/2006/relationships/hyperlink" Target="https://podminky.urs.cz/item/CS_URS_2024_01/273351122" TargetMode="External"/><Relationship Id="rId36" Type="http://schemas.openxmlformats.org/officeDocument/2006/relationships/hyperlink" Target="https://podminky.urs.cz/item/CS_URS_2024_01/317998114" TargetMode="External"/><Relationship Id="rId57" Type="http://schemas.openxmlformats.org/officeDocument/2006/relationships/hyperlink" Target="https://podminky.urs.cz/item/CS_URS_2024_01/632441114" TargetMode="External"/><Relationship Id="rId106" Type="http://schemas.openxmlformats.org/officeDocument/2006/relationships/hyperlink" Target="https://podminky.urs.cz/item/CS_URS_2024_01/763131531" TargetMode="External"/><Relationship Id="rId127" Type="http://schemas.openxmlformats.org/officeDocument/2006/relationships/hyperlink" Target="https://podminky.urs.cz/item/CS_URS_2024_01/766622132" TargetMode="External"/><Relationship Id="rId10" Type="http://schemas.openxmlformats.org/officeDocument/2006/relationships/hyperlink" Target="https://podminky.urs.cz/item/CS_URS_2024_01/218111112" TargetMode="External"/><Relationship Id="rId31" Type="http://schemas.openxmlformats.org/officeDocument/2006/relationships/hyperlink" Target="https://podminky.urs.cz/item/CS_URS_2024_01/317168058" TargetMode="External"/><Relationship Id="rId52" Type="http://schemas.openxmlformats.org/officeDocument/2006/relationships/hyperlink" Target="https://podminky.urs.cz/item/CS_URS_2024_01/622221031" TargetMode="External"/><Relationship Id="rId73" Type="http://schemas.openxmlformats.org/officeDocument/2006/relationships/hyperlink" Target="https://podminky.urs.cz/item/CS_URS_2024_01/997013863" TargetMode="External"/><Relationship Id="rId78" Type="http://schemas.openxmlformats.org/officeDocument/2006/relationships/hyperlink" Target="https://podminky.urs.cz/item/CS_URS_2024_01/711142559" TargetMode="External"/><Relationship Id="rId94" Type="http://schemas.openxmlformats.org/officeDocument/2006/relationships/hyperlink" Target="https://podminky.urs.cz/item/CS_URS_2024_01/762332132" TargetMode="External"/><Relationship Id="rId99" Type="http://schemas.openxmlformats.org/officeDocument/2006/relationships/hyperlink" Target="https://podminky.urs.cz/item/CS_URS_2024_01/763111321" TargetMode="External"/><Relationship Id="rId101" Type="http://schemas.openxmlformats.org/officeDocument/2006/relationships/hyperlink" Target="https://podminky.urs.cz/item/CS_URS_2024_01/763113341" TargetMode="External"/><Relationship Id="rId122" Type="http://schemas.openxmlformats.org/officeDocument/2006/relationships/hyperlink" Target="https://podminky.urs.cz/item/CS_URS_2024_01/766231113" TargetMode="External"/><Relationship Id="rId143" Type="http://schemas.openxmlformats.org/officeDocument/2006/relationships/hyperlink" Target="https://podminky.urs.cz/item/CS_URS_2024_01/998767201" TargetMode="External"/><Relationship Id="rId148" Type="http://schemas.openxmlformats.org/officeDocument/2006/relationships/hyperlink" Target="https://podminky.urs.cz/item/CS_URS_2024_01/771591112" TargetMode="External"/><Relationship Id="rId164" Type="http://schemas.openxmlformats.org/officeDocument/2006/relationships/hyperlink" Target="https://podminky.urs.cz/item/CS_URS_2024_01/784181101" TargetMode="External"/><Relationship Id="rId169" Type="http://schemas.openxmlformats.org/officeDocument/2006/relationships/hyperlink" Target="https://podminky.urs.cz/item/CS_URS_2024_01/786623041" TargetMode="External"/><Relationship Id="rId4" Type="http://schemas.openxmlformats.org/officeDocument/2006/relationships/hyperlink" Target="https://podminky.urs.cz/item/CS_URS_2024_01/162751117" TargetMode="External"/><Relationship Id="rId9" Type="http://schemas.openxmlformats.org/officeDocument/2006/relationships/hyperlink" Target="https://podminky.urs.cz/item/CS_URS_2024_01/212750101" TargetMode="External"/><Relationship Id="rId26" Type="http://schemas.openxmlformats.org/officeDocument/2006/relationships/hyperlink" Target="https://podminky.urs.cz/item/CS_URS_2024_01/311235151" TargetMode="External"/><Relationship Id="rId47" Type="http://schemas.openxmlformats.org/officeDocument/2006/relationships/hyperlink" Target="https://podminky.urs.cz/item/CS_URS_2024_01/612323111" TargetMode="External"/><Relationship Id="rId68" Type="http://schemas.openxmlformats.org/officeDocument/2006/relationships/hyperlink" Target="https://podminky.urs.cz/item/CS_URS_2024_01/952901114" TargetMode="External"/><Relationship Id="rId89" Type="http://schemas.openxmlformats.org/officeDocument/2006/relationships/hyperlink" Target="https://podminky.urs.cz/item/CS_URS_2024_01/713191132" TargetMode="External"/><Relationship Id="rId112" Type="http://schemas.openxmlformats.org/officeDocument/2006/relationships/hyperlink" Target="https://podminky.urs.cz/item/CS_URS_2024_01/764002414" TargetMode="External"/><Relationship Id="rId133" Type="http://schemas.openxmlformats.org/officeDocument/2006/relationships/hyperlink" Target="https://podminky.urs.cz/item/CS_URS_2024_01/766660181" TargetMode="External"/><Relationship Id="rId154" Type="http://schemas.openxmlformats.org/officeDocument/2006/relationships/hyperlink" Target="https://podminky.urs.cz/item/CS_URS_2024_01/776411111" TargetMode="External"/><Relationship Id="rId16" Type="http://schemas.openxmlformats.org/officeDocument/2006/relationships/hyperlink" Target="https://podminky.urs.cz/item/CS_URS_2024_01/273361821" TargetMode="External"/><Relationship Id="rId37" Type="http://schemas.openxmlformats.org/officeDocument/2006/relationships/hyperlink" Target="https://podminky.urs.cz/item/CS_URS_2024_01/342244221" TargetMode="External"/><Relationship Id="rId58" Type="http://schemas.openxmlformats.org/officeDocument/2006/relationships/hyperlink" Target="https://podminky.urs.cz/item/CS_URS_2024_01/632441119" TargetMode="External"/><Relationship Id="rId79" Type="http://schemas.openxmlformats.org/officeDocument/2006/relationships/hyperlink" Target="https://podminky.urs.cz/item/CS_URS_2024_01/711161273" TargetMode="External"/><Relationship Id="rId102" Type="http://schemas.openxmlformats.org/officeDocument/2006/relationships/hyperlink" Target="https://podminky.urs.cz/item/CS_URS_2024_01/763121411" TargetMode="External"/><Relationship Id="rId123" Type="http://schemas.openxmlformats.org/officeDocument/2006/relationships/hyperlink" Target="https://podminky.urs.cz/item/CS_URS_2024_01/766417431" TargetMode="External"/><Relationship Id="rId144" Type="http://schemas.openxmlformats.org/officeDocument/2006/relationships/hyperlink" Target="https://podminky.urs.cz/item/CS_URS_2024_01/771111011" TargetMode="External"/><Relationship Id="rId90" Type="http://schemas.openxmlformats.org/officeDocument/2006/relationships/hyperlink" Target="https://podminky.urs.cz/item/CS_URS_2024_01/998713201" TargetMode="External"/><Relationship Id="rId165" Type="http://schemas.openxmlformats.org/officeDocument/2006/relationships/hyperlink" Target="https://podminky.urs.cz/item/CS_URS_2024_01/784221101" TargetMode="External"/><Relationship Id="rId27" Type="http://schemas.openxmlformats.org/officeDocument/2006/relationships/hyperlink" Target="https://podminky.urs.cz/item/CS_URS_2024_01/317168051" TargetMode="External"/><Relationship Id="rId48" Type="http://schemas.openxmlformats.org/officeDocument/2006/relationships/hyperlink" Target="https://podminky.urs.cz/item/CS_URS_2024_01/612811001" TargetMode="External"/><Relationship Id="rId69" Type="http://schemas.openxmlformats.org/officeDocument/2006/relationships/hyperlink" Target="https://podminky.urs.cz/item/CS_URS_2024_01/974031132" TargetMode="External"/><Relationship Id="rId113" Type="http://schemas.openxmlformats.org/officeDocument/2006/relationships/hyperlink" Target="https://podminky.urs.cz/item/CS_URS_2024_01/764111643" TargetMode="External"/><Relationship Id="rId134" Type="http://schemas.openxmlformats.org/officeDocument/2006/relationships/hyperlink" Target="https://podminky.urs.cz/item/CS_URS_2024_01/766660182" TargetMode="External"/><Relationship Id="rId80" Type="http://schemas.openxmlformats.org/officeDocument/2006/relationships/hyperlink" Target="https://podminky.urs.cz/item/CS_URS_2024_01/998711201" TargetMode="External"/><Relationship Id="rId155" Type="http://schemas.openxmlformats.org/officeDocument/2006/relationships/hyperlink" Target="https://podminky.urs.cz/item/CS_URS_2024_01/998776201" TargetMode="External"/><Relationship Id="rId17" Type="http://schemas.openxmlformats.org/officeDocument/2006/relationships/hyperlink" Target="https://podminky.urs.cz/item/CS_URS_2024_01/274321311" TargetMode="External"/><Relationship Id="rId38" Type="http://schemas.openxmlformats.org/officeDocument/2006/relationships/hyperlink" Target="https://podminky.urs.cz/item/CS_URS_2024_01/411133901" TargetMode="External"/><Relationship Id="rId59" Type="http://schemas.openxmlformats.org/officeDocument/2006/relationships/hyperlink" Target="https://podminky.urs.cz/item/CS_URS_2024_01/632451234" TargetMode="External"/><Relationship Id="rId103" Type="http://schemas.openxmlformats.org/officeDocument/2006/relationships/hyperlink" Target="https://podminky.urs.cz/item/CS_URS_2024_01/763121421" TargetMode="External"/><Relationship Id="rId124" Type="http://schemas.openxmlformats.org/officeDocument/2006/relationships/hyperlink" Target="https://podminky.urs.cz/item/CS_URS_2024_01/76641752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596211110" TargetMode="External"/><Relationship Id="rId13" Type="http://schemas.openxmlformats.org/officeDocument/2006/relationships/hyperlink" Target="https://podminky.urs.cz/item/CS_URS_2024_01/997006519" TargetMode="External"/><Relationship Id="rId18" Type="http://schemas.openxmlformats.org/officeDocument/2006/relationships/drawing" Target="../drawings/drawing3.xml"/><Relationship Id="rId3" Type="http://schemas.openxmlformats.org/officeDocument/2006/relationships/hyperlink" Target="https://podminky.urs.cz/item/CS_URS_2024_01/162751117" TargetMode="External"/><Relationship Id="rId7" Type="http://schemas.openxmlformats.org/officeDocument/2006/relationships/hyperlink" Target="https://podminky.urs.cz/item/CS_URS_2024_01/181351113" TargetMode="External"/><Relationship Id="rId12" Type="http://schemas.openxmlformats.org/officeDocument/2006/relationships/hyperlink" Target="https://podminky.urs.cz/item/CS_URS_2024_01/997006512" TargetMode="External"/><Relationship Id="rId17" Type="http://schemas.openxmlformats.org/officeDocument/2006/relationships/hyperlink" Target="https://podminky.urs.cz/item/CS_URS_2024_01/997013811" TargetMode="External"/><Relationship Id="rId2" Type="http://schemas.openxmlformats.org/officeDocument/2006/relationships/hyperlink" Target="https://podminky.urs.cz/item/CS_URS_2024_01/122351101" TargetMode="External"/><Relationship Id="rId16" Type="http://schemas.openxmlformats.org/officeDocument/2006/relationships/hyperlink" Target="https://podminky.urs.cz/item/CS_URS_2024_01/997013635" TargetMode="External"/><Relationship Id="rId1" Type="http://schemas.openxmlformats.org/officeDocument/2006/relationships/hyperlink" Target="https://podminky.urs.cz/item/CS_URS_2024_01/113106123" TargetMode="External"/><Relationship Id="rId6" Type="http://schemas.openxmlformats.org/officeDocument/2006/relationships/hyperlink" Target="https://podminky.urs.cz/item/CS_URS_2024_01/174151101" TargetMode="External"/><Relationship Id="rId11" Type="http://schemas.openxmlformats.org/officeDocument/2006/relationships/hyperlink" Target="https://podminky.urs.cz/item/CS_URS_2024_01/997006002" TargetMode="External"/><Relationship Id="rId5" Type="http://schemas.openxmlformats.org/officeDocument/2006/relationships/hyperlink" Target="https://podminky.urs.cz/item/CS_URS_2024_01/171151111" TargetMode="External"/><Relationship Id="rId15" Type="http://schemas.openxmlformats.org/officeDocument/2006/relationships/hyperlink" Target="https://podminky.urs.cz/item/CS_URS_2024_01/997013631" TargetMode="External"/><Relationship Id="rId10" Type="http://schemas.openxmlformats.org/officeDocument/2006/relationships/hyperlink" Target="https://podminky.urs.cz/item/CS_URS_2024_01/981011316" TargetMode="External"/><Relationship Id="rId4" Type="http://schemas.openxmlformats.org/officeDocument/2006/relationships/hyperlink" Target="https://podminky.urs.cz/item/CS_URS_2024_01/162751119" TargetMode="External"/><Relationship Id="rId9" Type="http://schemas.openxmlformats.org/officeDocument/2006/relationships/hyperlink" Target="https://podminky.urs.cz/item/CS_URS_2024_01/961044111" TargetMode="External"/><Relationship Id="rId14" Type="http://schemas.openxmlformats.org/officeDocument/2006/relationships/hyperlink" Target="https://podminky.urs.cz/item/CS_URS_2024_01/997013607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6"/>
  <sheetViews>
    <sheetView showGridLines="0" tabSelected="1" workbookViewId="0"/>
  </sheetViews>
  <sheetFormatPr defaultRowHeight="14.4"/>
  <cols>
    <col min="1" max="1" width="8.85546875" customWidth="1"/>
    <col min="2" max="2" width="1.7109375" customWidth="1"/>
    <col min="3" max="3" width="4.42578125" customWidth="1"/>
    <col min="4" max="33" width="2.85546875" customWidth="1"/>
    <col min="34" max="34" width="3.5703125" customWidth="1"/>
    <col min="35" max="35" width="42.28515625" customWidth="1"/>
    <col min="36" max="37" width="2.5703125" customWidth="1"/>
    <col min="38" max="38" width="8.85546875" customWidth="1"/>
    <col min="39" max="39" width="3.5703125" customWidth="1"/>
    <col min="40" max="40" width="14.28515625" customWidth="1"/>
    <col min="41" max="41" width="8" customWidth="1"/>
    <col min="42" max="42" width="4.42578125" customWidth="1"/>
    <col min="43" max="43" width="16.7109375" hidden="1" customWidth="1"/>
    <col min="44" max="44" width="14.5703125" customWidth="1"/>
    <col min="45" max="47" width="27.7109375" hidden="1" customWidth="1"/>
    <col min="48" max="49" width="23.140625" hidden="1" customWidth="1"/>
    <col min="50" max="51" width="26.7109375" hidden="1" customWidth="1"/>
    <col min="52" max="52" width="23.140625" hidden="1" customWidth="1"/>
    <col min="53" max="53" width="20.5703125" hidden="1" customWidth="1"/>
    <col min="54" max="54" width="26.7109375" hidden="1" customWidth="1"/>
    <col min="55" max="55" width="23.140625" hidden="1" customWidth="1"/>
    <col min="56" max="56" width="20.5703125" hidden="1" customWidth="1"/>
    <col min="57" max="57" width="71.140625" customWidth="1"/>
    <col min="71" max="91" width="9.140625" hidden="1"/>
  </cols>
  <sheetData>
    <row r="1" spans="1:74" ht="10.199999999999999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" customHeight="1"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S2" s="18" t="s">
        <v>6</v>
      </c>
      <c r="BT2" s="18" t="s">
        <v>7</v>
      </c>
    </row>
    <row r="3" spans="1:74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33" t="s">
        <v>14</v>
      </c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R5" s="21"/>
      <c r="BE5" s="230" t="s">
        <v>15</v>
      </c>
      <c r="BS5" s="18" t="s">
        <v>6</v>
      </c>
    </row>
    <row r="6" spans="1:74" ht="36.9" customHeight="1">
      <c r="B6" s="21"/>
      <c r="D6" s="27" t="s">
        <v>16</v>
      </c>
      <c r="K6" s="235" t="s">
        <v>17</v>
      </c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R6" s="21"/>
      <c r="BE6" s="231"/>
      <c r="BS6" s="18" t="s">
        <v>6</v>
      </c>
    </row>
    <row r="7" spans="1:74" ht="12" customHeight="1">
      <c r="B7" s="21"/>
      <c r="D7" s="28" t="s">
        <v>18</v>
      </c>
      <c r="K7" s="26" t="s">
        <v>1</v>
      </c>
      <c r="AK7" s="28" t="s">
        <v>19</v>
      </c>
      <c r="AN7" s="26" t="s">
        <v>1</v>
      </c>
      <c r="AR7" s="21"/>
      <c r="BE7" s="231"/>
      <c r="BS7" s="18" t="s">
        <v>6</v>
      </c>
    </row>
    <row r="8" spans="1:74" ht="12" customHeight="1">
      <c r="B8" s="21"/>
      <c r="D8" s="28" t="s">
        <v>20</v>
      </c>
      <c r="K8" s="26" t="s">
        <v>21</v>
      </c>
      <c r="AK8" s="28" t="s">
        <v>22</v>
      </c>
      <c r="AN8" s="29" t="s">
        <v>23</v>
      </c>
      <c r="AR8" s="21"/>
      <c r="BE8" s="231"/>
      <c r="BS8" s="18" t="s">
        <v>6</v>
      </c>
    </row>
    <row r="9" spans="1:74" ht="14.4" customHeight="1">
      <c r="B9" s="21"/>
      <c r="AR9" s="21"/>
      <c r="BE9" s="231"/>
      <c r="BS9" s="18" t="s">
        <v>6</v>
      </c>
    </row>
    <row r="10" spans="1:74" ht="12" customHeight="1">
      <c r="B10" s="21"/>
      <c r="D10" s="28" t="s">
        <v>24</v>
      </c>
      <c r="AK10" s="28" t="s">
        <v>25</v>
      </c>
      <c r="AN10" s="26" t="s">
        <v>1</v>
      </c>
      <c r="AR10" s="21"/>
      <c r="BE10" s="231"/>
      <c r="BS10" s="18" t="s">
        <v>6</v>
      </c>
    </row>
    <row r="11" spans="1:74" ht="18.45" customHeight="1">
      <c r="B11" s="21"/>
      <c r="E11" s="26" t="s">
        <v>26</v>
      </c>
      <c r="AK11" s="28" t="s">
        <v>27</v>
      </c>
      <c r="AN11" s="26" t="s">
        <v>1</v>
      </c>
      <c r="AR11" s="21"/>
      <c r="BE11" s="231"/>
      <c r="BS11" s="18" t="s">
        <v>6</v>
      </c>
    </row>
    <row r="12" spans="1:74" ht="6.9" customHeight="1">
      <c r="B12" s="21"/>
      <c r="AR12" s="21"/>
      <c r="BE12" s="231"/>
      <c r="BS12" s="18" t="s">
        <v>6</v>
      </c>
    </row>
    <row r="13" spans="1:74" ht="12" customHeight="1">
      <c r="B13" s="21"/>
      <c r="D13" s="28" t="s">
        <v>28</v>
      </c>
      <c r="AK13" s="28" t="s">
        <v>25</v>
      </c>
      <c r="AN13" s="30" t="s">
        <v>29</v>
      </c>
      <c r="AR13" s="21"/>
      <c r="BE13" s="231"/>
      <c r="BS13" s="18" t="s">
        <v>6</v>
      </c>
    </row>
    <row r="14" spans="1:74" ht="13.2">
      <c r="B14" s="21"/>
      <c r="E14" s="236" t="s">
        <v>29</v>
      </c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8" t="s">
        <v>27</v>
      </c>
      <c r="AN14" s="30" t="s">
        <v>29</v>
      </c>
      <c r="AR14" s="21"/>
      <c r="BE14" s="231"/>
      <c r="BS14" s="18" t="s">
        <v>6</v>
      </c>
    </row>
    <row r="15" spans="1:74" ht="6.9" customHeight="1">
      <c r="B15" s="21"/>
      <c r="AR15" s="21"/>
      <c r="BE15" s="231"/>
      <c r="BS15" s="18" t="s">
        <v>4</v>
      </c>
    </row>
    <row r="16" spans="1:74" ht="12" customHeight="1">
      <c r="B16" s="21"/>
      <c r="D16" s="28" t="s">
        <v>30</v>
      </c>
      <c r="AK16" s="28" t="s">
        <v>25</v>
      </c>
      <c r="AN16" s="26" t="s">
        <v>1</v>
      </c>
      <c r="AR16" s="21"/>
      <c r="BE16" s="231"/>
      <c r="BS16" s="18" t="s">
        <v>4</v>
      </c>
    </row>
    <row r="17" spans="2:71" ht="18.45" customHeight="1">
      <c r="B17" s="21"/>
      <c r="E17" s="26" t="s">
        <v>31</v>
      </c>
      <c r="AK17" s="28" t="s">
        <v>27</v>
      </c>
      <c r="AN17" s="26" t="s">
        <v>1</v>
      </c>
      <c r="AR17" s="21"/>
      <c r="BE17" s="231"/>
      <c r="BS17" s="18" t="s">
        <v>32</v>
      </c>
    </row>
    <row r="18" spans="2:71" ht="6.9" customHeight="1">
      <c r="B18" s="21"/>
      <c r="AR18" s="21"/>
      <c r="BE18" s="231"/>
      <c r="BS18" s="18" t="s">
        <v>6</v>
      </c>
    </row>
    <row r="19" spans="2:71" ht="12" customHeight="1">
      <c r="B19" s="21"/>
      <c r="D19" s="28" t="s">
        <v>33</v>
      </c>
      <c r="AK19" s="28" t="s">
        <v>25</v>
      </c>
      <c r="AN19" s="26" t="s">
        <v>1</v>
      </c>
      <c r="AR19" s="21"/>
      <c r="BE19" s="231"/>
      <c r="BS19" s="18" t="s">
        <v>6</v>
      </c>
    </row>
    <row r="20" spans="2:71" ht="18.45" customHeight="1">
      <c r="B20" s="21"/>
      <c r="E20" s="26" t="s">
        <v>21</v>
      </c>
      <c r="AK20" s="28" t="s">
        <v>27</v>
      </c>
      <c r="AN20" s="26" t="s">
        <v>1</v>
      </c>
      <c r="AR20" s="21"/>
      <c r="BE20" s="231"/>
      <c r="BS20" s="18" t="s">
        <v>32</v>
      </c>
    </row>
    <row r="21" spans="2:71" ht="6.9" customHeight="1">
      <c r="B21" s="21"/>
      <c r="AR21" s="21"/>
      <c r="BE21" s="231"/>
    </row>
    <row r="22" spans="2:71" ht="12" customHeight="1">
      <c r="B22" s="21"/>
      <c r="D22" s="28" t="s">
        <v>34</v>
      </c>
      <c r="AR22" s="21"/>
      <c r="BE22" s="231"/>
    </row>
    <row r="23" spans="2:71" ht="14.4" customHeight="1">
      <c r="B23" s="21"/>
      <c r="E23" s="238" t="s">
        <v>1</v>
      </c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R23" s="21"/>
      <c r="BE23" s="231"/>
    </row>
    <row r="24" spans="2:71" ht="6.9" customHeight="1">
      <c r="B24" s="21"/>
      <c r="AR24" s="21"/>
      <c r="BE24" s="231"/>
    </row>
    <row r="25" spans="2:7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31"/>
    </row>
    <row r="26" spans="2:71" s="1" customFormat="1" ht="25.95" customHeight="1">
      <c r="B26" s="33"/>
      <c r="D26" s="34" t="s">
        <v>35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39">
        <f>ROUND(AG94,2)</f>
        <v>0</v>
      </c>
      <c r="AL26" s="240"/>
      <c r="AM26" s="240"/>
      <c r="AN26" s="240"/>
      <c r="AO26" s="240"/>
      <c r="AR26" s="33"/>
      <c r="BE26" s="231"/>
    </row>
    <row r="27" spans="2:71" s="1" customFormat="1" ht="6.9" customHeight="1">
      <c r="B27" s="33"/>
      <c r="AR27" s="33"/>
      <c r="BE27" s="231"/>
    </row>
    <row r="28" spans="2:71" s="1" customFormat="1" ht="13.2">
      <c r="B28" s="33"/>
      <c r="L28" s="241" t="s">
        <v>36</v>
      </c>
      <c r="M28" s="241"/>
      <c r="N28" s="241"/>
      <c r="O28" s="241"/>
      <c r="P28" s="241"/>
      <c r="W28" s="241" t="s">
        <v>37</v>
      </c>
      <c r="X28" s="241"/>
      <c r="Y28" s="241"/>
      <c r="Z28" s="241"/>
      <c r="AA28" s="241"/>
      <c r="AB28" s="241"/>
      <c r="AC28" s="241"/>
      <c r="AD28" s="241"/>
      <c r="AE28" s="241"/>
      <c r="AK28" s="241" t="s">
        <v>38</v>
      </c>
      <c r="AL28" s="241"/>
      <c r="AM28" s="241"/>
      <c r="AN28" s="241"/>
      <c r="AO28" s="241"/>
      <c r="AR28" s="33"/>
      <c r="BE28" s="231"/>
    </row>
    <row r="29" spans="2:71" s="2" customFormat="1" ht="14.4" customHeight="1">
      <c r="B29" s="37"/>
      <c r="D29" s="28" t="s">
        <v>39</v>
      </c>
      <c r="F29" s="28" t="s">
        <v>40</v>
      </c>
      <c r="L29" s="244">
        <v>0.21</v>
      </c>
      <c r="M29" s="243"/>
      <c r="N29" s="243"/>
      <c r="O29" s="243"/>
      <c r="P29" s="243"/>
      <c r="W29" s="242">
        <f>ROUND(AZ94, 2)</f>
        <v>0</v>
      </c>
      <c r="X29" s="243"/>
      <c r="Y29" s="243"/>
      <c r="Z29" s="243"/>
      <c r="AA29" s="243"/>
      <c r="AB29" s="243"/>
      <c r="AC29" s="243"/>
      <c r="AD29" s="243"/>
      <c r="AE29" s="243"/>
      <c r="AK29" s="242">
        <f>ROUND(AV94, 2)</f>
        <v>0</v>
      </c>
      <c r="AL29" s="243"/>
      <c r="AM29" s="243"/>
      <c r="AN29" s="243"/>
      <c r="AO29" s="243"/>
      <c r="AR29" s="37"/>
      <c r="BE29" s="232"/>
    </row>
    <row r="30" spans="2:71" s="2" customFormat="1" ht="14.4" customHeight="1">
      <c r="B30" s="37"/>
      <c r="F30" s="28" t="s">
        <v>41</v>
      </c>
      <c r="L30" s="244">
        <v>0.12</v>
      </c>
      <c r="M30" s="243"/>
      <c r="N30" s="243"/>
      <c r="O30" s="243"/>
      <c r="P30" s="243"/>
      <c r="W30" s="242">
        <f>ROUND(BA94, 2)</f>
        <v>0</v>
      </c>
      <c r="X30" s="243"/>
      <c r="Y30" s="243"/>
      <c r="Z30" s="243"/>
      <c r="AA30" s="243"/>
      <c r="AB30" s="243"/>
      <c r="AC30" s="243"/>
      <c r="AD30" s="243"/>
      <c r="AE30" s="243"/>
      <c r="AK30" s="242">
        <f>ROUND(AW94, 2)</f>
        <v>0</v>
      </c>
      <c r="AL30" s="243"/>
      <c r="AM30" s="243"/>
      <c r="AN30" s="243"/>
      <c r="AO30" s="243"/>
      <c r="AR30" s="37"/>
      <c r="BE30" s="232"/>
    </row>
    <row r="31" spans="2:71" s="2" customFormat="1" ht="14.4" hidden="1" customHeight="1">
      <c r="B31" s="37"/>
      <c r="F31" s="28" t="s">
        <v>42</v>
      </c>
      <c r="L31" s="244">
        <v>0.21</v>
      </c>
      <c r="M31" s="243"/>
      <c r="N31" s="243"/>
      <c r="O31" s="243"/>
      <c r="P31" s="243"/>
      <c r="W31" s="242">
        <f>ROUND(BB94, 2)</f>
        <v>0</v>
      </c>
      <c r="X31" s="243"/>
      <c r="Y31" s="243"/>
      <c r="Z31" s="243"/>
      <c r="AA31" s="243"/>
      <c r="AB31" s="243"/>
      <c r="AC31" s="243"/>
      <c r="AD31" s="243"/>
      <c r="AE31" s="243"/>
      <c r="AK31" s="242">
        <v>0</v>
      </c>
      <c r="AL31" s="243"/>
      <c r="AM31" s="243"/>
      <c r="AN31" s="243"/>
      <c r="AO31" s="243"/>
      <c r="AR31" s="37"/>
      <c r="BE31" s="232"/>
    </row>
    <row r="32" spans="2:71" s="2" customFormat="1" ht="14.4" hidden="1" customHeight="1">
      <c r="B32" s="37"/>
      <c r="F32" s="28" t="s">
        <v>43</v>
      </c>
      <c r="L32" s="244">
        <v>0.12</v>
      </c>
      <c r="M32" s="243"/>
      <c r="N32" s="243"/>
      <c r="O32" s="243"/>
      <c r="P32" s="243"/>
      <c r="W32" s="242">
        <f>ROUND(BC94, 2)</f>
        <v>0</v>
      </c>
      <c r="X32" s="243"/>
      <c r="Y32" s="243"/>
      <c r="Z32" s="243"/>
      <c r="AA32" s="243"/>
      <c r="AB32" s="243"/>
      <c r="AC32" s="243"/>
      <c r="AD32" s="243"/>
      <c r="AE32" s="243"/>
      <c r="AK32" s="242">
        <v>0</v>
      </c>
      <c r="AL32" s="243"/>
      <c r="AM32" s="243"/>
      <c r="AN32" s="243"/>
      <c r="AO32" s="243"/>
      <c r="AR32" s="37"/>
      <c r="BE32" s="232"/>
    </row>
    <row r="33" spans="2:57" s="2" customFormat="1" ht="14.4" hidden="1" customHeight="1">
      <c r="B33" s="37"/>
      <c r="F33" s="28" t="s">
        <v>44</v>
      </c>
      <c r="L33" s="244">
        <v>0</v>
      </c>
      <c r="M33" s="243"/>
      <c r="N33" s="243"/>
      <c r="O33" s="243"/>
      <c r="P33" s="243"/>
      <c r="W33" s="242">
        <f>ROUND(BD94, 2)</f>
        <v>0</v>
      </c>
      <c r="X33" s="243"/>
      <c r="Y33" s="243"/>
      <c r="Z33" s="243"/>
      <c r="AA33" s="243"/>
      <c r="AB33" s="243"/>
      <c r="AC33" s="243"/>
      <c r="AD33" s="243"/>
      <c r="AE33" s="243"/>
      <c r="AK33" s="242">
        <v>0</v>
      </c>
      <c r="AL33" s="243"/>
      <c r="AM33" s="243"/>
      <c r="AN33" s="243"/>
      <c r="AO33" s="243"/>
      <c r="AR33" s="37"/>
      <c r="BE33" s="232"/>
    </row>
    <row r="34" spans="2:57" s="1" customFormat="1" ht="6.9" customHeight="1">
      <c r="B34" s="33"/>
      <c r="AR34" s="33"/>
      <c r="BE34" s="231"/>
    </row>
    <row r="35" spans="2:57" s="1" customFormat="1" ht="25.95" customHeight="1">
      <c r="B35" s="33"/>
      <c r="C35" s="38"/>
      <c r="D35" s="39" t="s">
        <v>45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46</v>
      </c>
      <c r="U35" s="40"/>
      <c r="V35" s="40"/>
      <c r="W35" s="40"/>
      <c r="X35" s="248" t="s">
        <v>47</v>
      </c>
      <c r="Y35" s="246"/>
      <c r="Z35" s="246"/>
      <c r="AA35" s="246"/>
      <c r="AB35" s="246"/>
      <c r="AC35" s="40"/>
      <c r="AD35" s="40"/>
      <c r="AE35" s="40"/>
      <c r="AF35" s="40"/>
      <c r="AG35" s="40"/>
      <c r="AH35" s="40"/>
      <c r="AI35" s="40"/>
      <c r="AJ35" s="40"/>
      <c r="AK35" s="245">
        <f>SUM(AK26:AK33)</f>
        <v>0</v>
      </c>
      <c r="AL35" s="246"/>
      <c r="AM35" s="246"/>
      <c r="AN35" s="246"/>
      <c r="AO35" s="247"/>
      <c r="AP35" s="38"/>
      <c r="AQ35" s="38"/>
      <c r="AR35" s="33"/>
    </row>
    <row r="36" spans="2:57" s="1" customFormat="1" ht="6.9" customHeight="1">
      <c r="B36" s="33"/>
      <c r="AR36" s="33"/>
    </row>
    <row r="37" spans="2:57" s="1" customFormat="1" ht="14.4" customHeight="1">
      <c r="B37" s="33"/>
      <c r="AR37" s="33"/>
    </row>
    <row r="38" spans="2:57" ht="14.4" customHeight="1">
      <c r="B38" s="21"/>
      <c r="AR38" s="21"/>
    </row>
    <row r="39" spans="2:57" ht="14.4" customHeight="1">
      <c r="B39" s="21"/>
      <c r="AR39" s="21"/>
    </row>
    <row r="40" spans="2:57" ht="14.4" customHeight="1">
      <c r="B40" s="21"/>
      <c r="AR40" s="21"/>
    </row>
    <row r="41" spans="2:57" ht="14.4" customHeight="1">
      <c r="B41" s="21"/>
      <c r="AR41" s="21"/>
    </row>
    <row r="42" spans="2:57" ht="14.4" customHeight="1">
      <c r="B42" s="21"/>
      <c r="AR42" s="21"/>
    </row>
    <row r="43" spans="2:57" ht="14.4" customHeight="1">
      <c r="B43" s="21"/>
      <c r="AR43" s="21"/>
    </row>
    <row r="44" spans="2:57" ht="14.4" customHeight="1">
      <c r="B44" s="21"/>
      <c r="AR44" s="21"/>
    </row>
    <row r="45" spans="2:57" ht="14.4" customHeight="1">
      <c r="B45" s="21"/>
      <c r="AR45" s="21"/>
    </row>
    <row r="46" spans="2:57" ht="14.4" customHeight="1">
      <c r="B46" s="21"/>
      <c r="AR46" s="21"/>
    </row>
    <row r="47" spans="2:57" ht="14.4" customHeight="1">
      <c r="B47" s="21"/>
      <c r="AR47" s="21"/>
    </row>
    <row r="48" spans="2:57" ht="14.4" customHeight="1">
      <c r="B48" s="21"/>
      <c r="AR48" s="21"/>
    </row>
    <row r="49" spans="2:44" s="1" customFormat="1" ht="14.4" customHeight="1">
      <c r="B49" s="33"/>
      <c r="D49" s="42" t="s">
        <v>48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49</v>
      </c>
      <c r="AI49" s="43"/>
      <c r="AJ49" s="43"/>
      <c r="AK49" s="43"/>
      <c r="AL49" s="43"/>
      <c r="AM49" s="43"/>
      <c r="AN49" s="43"/>
      <c r="AO49" s="43"/>
      <c r="AR49" s="33"/>
    </row>
    <row r="50" spans="2:44" ht="10.199999999999999">
      <c r="B50" s="21"/>
      <c r="AR50" s="21"/>
    </row>
    <row r="51" spans="2:44" ht="10.199999999999999">
      <c r="B51" s="21"/>
      <c r="AR51" s="21"/>
    </row>
    <row r="52" spans="2:44" ht="10.199999999999999">
      <c r="B52" s="21"/>
      <c r="AR52" s="21"/>
    </row>
    <row r="53" spans="2:44" ht="10.199999999999999">
      <c r="B53" s="21"/>
      <c r="AR53" s="21"/>
    </row>
    <row r="54" spans="2:44" ht="10.199999999999999">
      <c r="B54" s="21"/>
      <c r="AR54" s="21"/>
    </row>
    <row r="55" spans="2:44" ht="10.199999999999999">
      <c r="B55" s="21"/>
      <c r="AR55" s="21"/>
    </row>
    <row r="56" spans="2:44" ht="10.199999999999999">
      <c r="B56" s="21"/>
      <c r="AR56" s="21"/>
    </row>
    <row r="57" spans="2:44" ht="10.199999999999999">
      <c r="B57" s="21"/>
      <c r="AR57" s="21"/>
    </row>
    <row r="58" spans="2:44" ht="10.199999999999999">
      <c r="B58" s="21"/>
      <c r="AR58" s="21"/>
    </row>
    <row r="59" spans="2:44" ht="10.199999999999999">
      <c r="B59" s="21"/>
      <c r="AR59" s="21"/>
    </row>
    <row r="60" spans="2:44" s="1" customFormat="1" ht="13.2">
      <c r="B60" s="33"/>
      <c r="D60" s="44" t="s">
        <v>50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4" t="s">
        <v>51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4" t="s">
        <v>50</v>
      </c>
      <c r="AI60" s="35"/>
      <c r="AJ60" s="35"/>
      <c r="AK60" s="35"/>
      <c r="AL60" s="35"/>
      <c r="AM60" s="44" t="s">
        <v>51</v>
      </c>
      <c r="AN60" s="35"/>
      <c r="AO60" s="35"/>
      <c r="AR60" s="33"/>
    </row>
    <row r="61" spans="2:44" ht="10.199999999999999">
      <c r="B61" s="21"/>
      <c r="AR61" s="21"/>
    </row>
    <row r="62" spans="2:44" ht="10.199999999999999">
      <c r="B62" s="21"/>
      <c r="AR62" s="21"/>
    </row>
    <row r="63" spans="2:44" ht="10.199999999999999">
      <c r="B63" s="21"/>
      <c r="AR63" s="21"/>
    </row>
    <row r="64" spans="2:44" s="1" customFormat="1" ht="13.2">
      <c r="B64" s="33"/>
      <c r="D64" s="42" t="s">
        <v>52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2" t="s">
        <v>53</v>
      </c>
      <c r="AI64" s="43"/>
      <c r="AJ64" s="43"/>
      <c r="AK64" s="43"/>
      <c r="AL64" s="43"/>
      <c r="AM64" s="43"/>
      <c r="AN64" s="43"/>
      <c r="AO64" s="43"/>
      <c r="AR64" s="33"/>
    </row>
    <row r="65" spans="2:44" ht="10.199999999999999">
      <c r="B65" s="21"/>
      <c r="AR65" s="21"/>
    </row>
    <row r="66" spans="2:44" ht="10.199999999999999">
      <c r="B66" s="21"/>
      <c r="AR66" s="21"/>
    </row>
    <row r="67" spans="2:44" ht="10.199999999999999">
      <c r="B67" s="21"/>
      <c r="AR67" s="21"/>
    </row>
    <row r="68" spans="2:44" ht="10.199999999999999">
      <c r="B68" s="21"/>
      <c r="AR68" s="21"/>
    </row>
    <row r="69" spans="2:44" ht="10.199999999999999">
      <c r="B69" s="21"/>
      <c r="AR69" s="21"/>
    </row>
    <row r="70" spans="2:44" ht="10.199999999999999">
      <c r="B70" s="21"/>
      <c r="AR70" s="21"/>
    </row>
    <row r="71" spans="2:44" ht="10.199999999999999">
      <c r="B71" s="21"/>
      <c r="AR71" s="21"/>
    </row>
    <row r="72" spans="2:44" ht="10.199999999999999">
      <c r="B72" s="21"/>
      <c r="AR72" s="21"/>
    </row>
    <row r="73" spans="2:44" ht="10.199999999999999">
      <c r="B73" s="21"/>
      <c r="AR73" s="21"/>
    </row>
    <row r="74" spans="2:44" ht="10.199999999999999">
      <c r="B74" s="21"/>
      <c r="AR74" s="21"/>
    </row>
    <row r="75" spans="2:44" s="1" customFormat="1" ht="13.2">
      <c r="B75" s="33"/>
      <c r="D75" s="44" t="s">
        <v>50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4" t="s">
        <v>51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4" t="s">
        <v>50</v>
      </c>
      <c r="AI75" s="35"/>
      <c r="AJ75" s="35"/>
      <c r="AK75" s="35"/>
      <c r="AL75" s="35"/>
      <c r="AM75" s="44" t="s">
        <v>51</v>
      </c>
      <c r="AN75" s="35"/>
      <c r="AO75" s="35"/>
      <c r="AR75" s="33"/>
    </row>
    <row r="76" spans="2:44" s="1" customFormat="1" ht="10.199999999999999">
      <c r="B76" s="33"/>
      <c r="AR76" s="33"/>
    </row>
    <row r="77" spans="2:44" s="1" customFormat="1" ht="6.9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3"/>
    </row>
    <row r="81" spans="1:91" s="1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3"/>
    </row>
    <row r="82" spans="1:91" s="1" customFormat="1" ht="24.9" customHeight="1">
      <c r="B82" s="33"/>
      <c r="C82" s="22" t="s">
        <v>54</v>
      </c>
      <c r="AR82" s="33"/>
    </row>
    <row r="83" spans="1:91" s="1" customFormat="1" ht="6.9" customHeight="1">
      <c r="B83" s="33"/>
      <c r="AR83" s="33"/>
    </row>
    <row r="84" spans="1:91" s="3" customFormat="1" ht="12" customHeight="1">
      <c r="B84" s="49"/>
      <c r="C84" s="28" t="s">
        <v>13</v>
      </c>
      <c r="L84" s="3" t="str">
        <f>K5</f>
        <v>06_24_KR_A</v>
      </c>
      <c r="AR84" s="49"/>
    </row>
    <row r="85" spans="1:91" s="4" customFormat="1" ht="36.9" customHeight="1">
      <c r="B85" s="50"/>
      <c r="C85" s="51" t="s">
        <v>16</v>
      </c>
      <c r="L85" s="227" t="str">
        <f>K6</f>
        <v>Novostavba dětské skupiny Braňany</v>
      </c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8"/>
      <c r="AH85" s="228"/>
      <c r="AI85" s="228"/>
      <c r="AJ85" s="228"/>
      <c r="AK85" s="228"/>
      <c r="AL85" s="228"/>
      <c r="AM85" s="228"/>
      <c r="AN85" s="228"/>
      <c r="AO85" s="228"/>
      <c r="AR85" s="50"/>
    </row>
    <row r="86" spans="1:91" s="1" customFormat="1" ht="6.9" customHeight="1">
      <c r="B86" s="33"/>
      <c r="AR86" s="33"/>
    </row>
    <row r="87" spans="1:91" s="1" customFormat="1" ht="12" customHeight="1">
      <c r="B87" s="33"/>
      <c r="C87" s="28" t="s">
        <v>20</v>
      </c>
      <c r="L87" s="52" t="str">
        <f>IF(K8="","",K8)</f>
        <v xml:space="preserve"> </v>
      </c>
      <c r="AI87" s="28" t="s">
        <v>22</v>
      </c>
      <c r="AM87" s="252" t="str">
        <f>IF(AN8= "","",AN8)</f>
        <v>6. 3. 2025</v>
      </c>
      <c r="AN87" s="252"/>
      <c r="AR87" s="33"/>
    </row>
    <row r="88" spans="1:91" s="1" customFormat="1" ht="6.9" customHeight="1">
      <c r="B88" s="33"/>
      <c r="AR88" s="33"/>
    </row>
    <row r="89" spans="1:91" s="1" customFormat="1" ht="26.4" customHeight="1">
      <c r="B89" s="33"/>
      <c r="C89" s="28" t="s">
        <v>24</v>
      </c>
      <c r="L89" s="3" t="str">
        <f>IF(E11= "","",E11)</f>
        <v>Obec Braňany, Bilinská 76, 435 22 Braňany</v>
      </c>
      <c r="AI89" s="28" t="s">
        <v>30</v>
      </c>
      <c r="AM89" s="253" t="str">
        <f>IF(E17="","",E17)</f>
        <v>IPOKa,s.r.o., Blanky Waleské 558, Cerhenice 281 02</v>
      </c>
      <c r="AN89" s="254"/>
      <c r="AO89" s="254"/>
      <c r="AP89" s="254"/>
      <c r="AR89" s="33"/>
      <c r="AS89" s="256" t="s">
        <v>55</v>
      </c>
      <c r="AT89" s="257"/>
      <c r="AU89" s="54"/>
      <c r="AV89" s="54"/>
      <c r="AW89" s="54"/>
      <c r="AX89" s="54"/>
      <c r="AY89" s="54"/>
      <c r="AZ89" s="54"/>
      <c r="BA89" s="54"/>
      <c r="BB89" s="54"/>
      <c r="BC89" s="54"/>
      <c r="BD89" s="55"/>
    </row>
    <row r="90" spans="1:91" s="1" customFormat="1" ht="15.6" customHeight="1">
      <c r="B90" s="33"/>
      <c r="C90" s="28" t="s">
        <v>28</v>
      </c>
      <c r="L90" s="3" t="str">
        <f>IF(E14= "Vyplň údaj","",E14)</f>
        <v/>
      </c>
      <c r="AI90" s="28" t="s">
        <v>33</v>
      </c>
      <c r="AM90" s="253" t="str">
        <f>IF(E20="","",E20)</f>
        <v xml:space="preserve"> </v>
      </c>
      <c r="AN90" s="254"/>
      <c r="AO90" s="254"/>
      <c r="AP90" s="254"/>
      <c r="AR90" s="33"/>
      <c r="AS90" s="258"/>
      <c r="AT90" s="259"/>
      <c r="BD90" s="57"/>
    </row>
    <row r="91" spans="1:91" s="1" customFormat="1" ht="10.8" customHeight="1">
      <c r="B91" s="33"/>
      <c r="AR91" s="33"/>
      <c r="AS91" s="258"/>
      <c r="AT91" s="259"/>
      <c r="BD91" s="57"/>
    </row>
    <row r="92" spans="1:91" s="1" customFormat="1" ht="29.25" customHeight="1">
      <c r="B92" s="33"/>
      <c r="C92" s="223" t="s">
        <v>56</v>
      </c>
      <c r="D92" s="224"/>
      <c r="E92" s="224"/>
      <c r="F92" s="224"/>
      <c r="G92" s="224"/>
      <c r="H92" s="58"/>
      <c r="I92" s="226" t="s">
        <v>57</v>
      </c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51" t="s">
        <v>58</v>
      </c>
      <c r="AH92" s="224"/>
      <c r="AI92" s="224"/>
      <c r="AJ92" s="224"/>
      <c r="AK92" s="224"/>
      <c r="AL92" s="224"/>
      <c r="AM92" s="224"/>
      <c r="AN92" s="226" t="s">
        <v>59</v>
      </c>
      <c r="AO92" s="224"/>
      <c r="AP92" s="255"/>
      <c r="AQ92" s="59" t="s">
        <v>60</v>
      </c>
      <c r="AR92" s="33"/>
      <c r="AS92" s="60" t="s">
        <v>61</v>
      </c>
      <c r="AT92" s="61" t="s">
        <v>62</v>
      </c>
      <c r="AU92" s="61" t="s">
        <v>63</v>
      </c>
      <c r="AV92" s="61" t="s">
        <v>64</v>
      </c>
      <c r="AW92" s="61" t="s">
        <v>65</v>
      </c>
      <c r="AX92" s="61" t="s">
        <v>66</v>
      </c>
      <c r="AY92" s="61" t="s">
        <v>67</v>
      </c>
      <c r="AZ92" s="61" t="s">
        <v>68</v>
      </c>
      <c r="BA92" s="61" t="s">
        <v>69</v>
      </c>
      <c r="BB92" s="61" t="s">
        <v>70</v>
      </c>
      <c r="BC92" s="61" t="s">
        <v>71</v>
      </c>
      <c r="BD92" s="62" t="s">
        <v>72</v>
      </c>
    </row>
    <row r="93" spans="1:91" s="1" customFormat="1" ht="10.8" customHeight="1">
      <c r="B93" s="33"/>
      <c r="AR93" s="33"/>
      <c r="AS93" s="63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5"/>
    </row>
    <row r="94" spans="1:91" s="5" customFormat="1" ht="32.4" customHeight="1">
      <c r="B94" s="64"/>
      <c r="C94" s="65" t="s">
        <v>73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229">
        <f>ROUND(SUM(AG95:AG104),2)</f>
        <v>0</v>
      </c>
      <c r="AH94" s="229"/>
      <c r="AI94" s="229"/>
      <c r="AJ94" s="229"/>
      <c r="AK94" s="229"/>
      <c r="AL94" s="229"/>
      <c r="AM94" s="229"/>
      <c r="AN94" s="260">
        <f t="shared" ref="AN94:AN104" si="0">SUM(AG94,AT94)</f>
        <v>0</v>
      </c>
      <c r="AO94" s="260"/>
      <c r="AP94" s="260"/>
      <c r="AQ94" s="68" t="s">
        <v>1</v>
      </c>
      <c r="AR94" s="64"/>
      <c r="AS94" s="69">
        <f>ROUND(SUM(AS95:AS104),2)</f>
        <v>0</v>
      </c>
      <c r="AT94" s="70">
        <f t="shared" ref="AT94:AT104" si="1">ROUND(SUM(AV94:AW94),2)</f>
        <v>0</v>
      </c>
      <c r="AU94" s="71">
        <f>ROUND(SUM(AU95:AU104),5)</f>
        <v>0</v>
      </c>
      <c r="AV94" s="70">
        <f>ROUND(AZ94*L29,2)</f>
        <v>0</v>
      </c>
      <c r="AW94" s="70">
        <f>ROUND(BA94*L30,2)</f>
        <v>0</v>
      </c>
      <c r="AX94" s="70">
        <f>ROUND(BB94*L29,2)</f>
        <v>0</v>
      </c>
      <c r="AY94" s="70">
        <f>ROUND(BC94*L30,2)</f>
        <v>0</v>
      </c>
      <c r="AZ94" s="70">
        <f>ROUND(SUM(AZ95:AZ104),2)</f>
        <v>0</v>
      </c>
      <c r="BA94" s="70">
        <f>ROUND(SUM(BA95:BA104),2)</f>
        <v>0</v>
      </c>
      <c r="BB94" s="70">
        <f>ROUND(SUM(BB95:BB104),2)</f>
        <v>0</v>
      </c>
      <c r="BC94" s="70">
        <f>ROUND(SUM(BC95:BC104),2)</f>
        <v>0</v>
      </c>
      <c r="BD94" s="72">
        <f>ROUND(SUM(BD95:BD104),2)</f>
        <v>0</v>
      </c>
      <c r="BS94" s="73" t="s">
        <v>74</v>
      </c>
      <c r="BT94" s="73" t="s">
        <v>75</v>
      </c>
      <c r="BU94" s="74" t="s">
        <v>76</v>
      </c>
      <c r="BV94" s="73" t="s">
        <v>77</v>
      </c>
      <c r="BW94" s="73" t="s">
        <v>5</v>
      </c>
      <c r="BX94" s="73" t="s">
        <v>78</v>
      </c>
      <c r="CL94" s="73" t="s">
        <v>1</v>
      </c>
    </row>
    <row r="95" spans="1:91" s="6" customFormat="1" ht="14.4" customHeight="1">
      <c r="A95" s="75" t="s">
        <v>79</v>
      </c>
      <c r="B95" s="76"/>
      <c r="C95" s="77"/>
      <c r="D95" s="225" t="s">
        <v>80</v>
      </c>
      <c r="E95" s="225"/>
      <c r="F95" s="225"/>
      <c r="G95" s="225"/>
      <c r="H95" s="225"/>
      <c r="I95" s="78"/>
      <c r="J95" s="225" t="s">
        <v>81</v>
      </c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  <c r="AF95" s="225"/>
      <c r="AG95" s="249">
        <f>'01 - Architektonicko-stav...'!J30</f>
        <v>0</v>
      </c>
      <c r="AH95" s="250"/>
      <c r="AI95" s="250"/>
      <c r="AJ95" s="250"/>
      <c r="AK95" s="250"/>
      <c r="AL95" s="250"/>
      <c r="AM95" s="250"/>
      <c r="AN95" s="249">
        <f t="shared" si="0"/>
        <v>0</v>
      </c>
      <c r="AO95" s="250"/>
      <c r="AP95" s="250"/>
      <c r="AQ95" s="79" t="s">
        <v>82</v>
      </c>
      <c r="AR95" s="76"/>
      <c r="AS95" s="80">
        <v>0</v>
      </c>
      <c r="AT95" s="81">
        <f t="shared" si="1"/>
        <v>0</v>
      </c>
      <c r="AU95" s="82">
        <f>'01 - Architektonicko-stav...'!P142</f>
        <v>0</v>
      </c>
      <c r="AV95" s="81">
        <f>'01 - Architektonicko-stav...'!J33</f>
        <v>0</v>
      </c>
      <c r="AW95" s="81">
        <f>'01 - Architektonicko-stav...'!J34</f>
        <v>0</v>
      </c>
      <c r="AX95" s="81">
        <f>'01 - Architektonicko-stav...'!J35</f>
        <v>0</v>
      </c>
      <c r="AY95" s="81">
        <f>'01 - Architektonicko-stav...'!J36</f>
        <v>0</v>
      </c>
      <c r="AZ95" s="81">
        <f>'01 - Architektonicko-stav...'!F33</f>
        <v>0</v>
      </c>
      <c r="BA95" s="81">
        <f>'01 - Architektonicko-stav...'!F34</f>
        <v>0</v>
      </c>
      <c r="BB95" s="81">
        <f>'01 - Architektonicko-stav...'!F35</f>
        <v>0</v>
      </c>
      <c r="BC95" s="81">
        <f>'01 - Architektonicko-stav...'!F36</f>
        <v>0</v>
      </c>
      <c r="BD95" s="83">
        <f>'01 - Architektonicko-stav...'!F37</f>
        <v>0</v>
      </c>
      <c r="BT95" s="84" t="s">
        <v>83</v>
      </c>
      <c r="BV95" s="84" t="s">
        <v>77</v>
      </c>
      <c r="BW95" s="84" t="s">
        <v>84</v>
      </c>
      <c r="BX95" s="84" t="s">
        <v>5</v>
      </c>
      <c r="CL95" s="84" t="s">
        <v>1</v>
      </c>
      <c r="CM95" s="84" t="s">
        <v>85</v>
      </c>
    </row>
    <row r="96" spans="1:91" s="6" customFormat="1" ht="14.4" customHeight="1">
      <c r="A96" s="75" t="s">
        <v>79</v>
      </c>
      <c r="B96" s="76"/>
      <c r="C96" s="77"/>
      <c r="D96" s="225" t="s">
        <v>86</v>
      </c>
      <c r="E96" s="225"/>
      <c r="F96" s="225"/>
      <c r="G96" s="225"/>
      <c r="H96" s="225"/>
      <c r="I96" s="78"/>
      <c r="J96" s="225" t="s">
        <v>87</v>
      </c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49">
        <f>'02 - Demolice č.p. 66, Br...'!J30</f>
        <v>0</v>
      </c>
      <c r="AH96" s="250"/>
      <c r="AI96" s="250"/>
      <c r="AJ96" s="250"/>
      <c r="AK96" s="250"/>
      <c r="AL96" s="250"/>
      <c r="AM96" s="250"/>
      <c r="AN96" s="249">
        <f t="shared" si="0"/>
        <v>0</v>
      </c>
      <c r="AO96" s="250"/>
      <c r="AP96" s="250"/>
      <c r="AQ96" s="79" t="s">
        <v>82</v>
      </c>
      <c r="AR96" s="76"/>
      <c r="AS96" s="80">
        <v>0</v>
      </c>
      <c r="AT96" s="81">
        <f t="shared" si="1"/>
        <v>0</v>
      </c>
      <c r="AU96" s="82">
        <f>'02 - Demolice č.p. 66, Br...'!P121</f>
        <v>0</v>
      </c>
      <c r="AV96" s="81">
        <f>'02 - Demolice č.p. 66, Br...'!J33</f>
        <v>0</v>
      </c>
      <c r="AW96" s="81">
        <f>'02 - Demolice č.p. 66, Br...'!J34</f>
        <v>0</v>
      </c>
      <c r="AX96" s="81">
        <f>'02 - Demolice č.p. 66, Br...'!J35</f>
        <v>0</v>
      </c>
      <c r="AY96" s="81">
        <f>'02 - Demolice č.p. 66, Br...'!J36</f>
        <v>0</v>
      </c>
      <c r="AZ96" s="81">
        <f>'02 - Demolice č.p. 66, Br...'!F33</f>
        <v>0</v>
      </c>
      <c r="BA96" s="81">
        <f>'02 - Demolice č.p. 66, Br...'!F34</f>
        <v>0</v>
      </c>
      <c r="BB96" s="81">
        <f>'02 - Demolice č.p. 66, Br...'!F35</f>
        <v>0</v>
      </c>
      <c r="BC96" s="81">
        <f>'02 - Demolice č.p. 66, Br...'!F36</f>
        <v>0</v>
      </c>
      <c r="BD96" s="83">
        <f>'02 - Demolice č.p. 66, Br...'!F37</f>
        <v>0</v>
      </c>
      <c r="BT96" s="84" t="s">
        <v>83</v>
      </c>
      <c r="BV96" s="84" t="s">
        <v>77</v>
      </c>
      <c r="BW96" s="84" t="s">
        <v>88</v>
      </c>
      <c r="BX96" s="84" t="s">
        <v>5</v>
      </c>
      <c r="CL96" s="84" t="s">
        <v>1</v>
      </c>
      <c r="CM96" s="84" t="s">
        <v>85</v>
      </c>
    </row>
    <row r="97" spans="1:91" s="6" customFormat="1" ht="14.4" customHeight="1">
      <c r="A97" s="75" t="s">
        <v>79</v>
      </c>
      <c r="B97" s="76"/>
      <c r="C97" s="77"/>
      <c r="D97" s="225" t="s">
        <v>89</v>
      </c>
      <c r="E97" s="225"/>
      <c r="F97" s="225"/>
      <c r="G97" s="225"/>
      <c r="H97" s="225"/>
      <c r="I97" s="78"/>
      <c r="J97" s="225" t="s">
        <v>90</v>
      </c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  <c r="W97" s="225"/>
      <c r="X97" s="225"/>
      <c r="Y97" s="225"/>
      <c r="Z97" s="225"/>
      <c r="AA97" s="225"/>
      <c r="AB97" s="225"/>
      <c r="AC97" s="225"/>
      <c r="AD97" s="225"/>
      <c r="AE97" s="225"/>
      <c r="AF97" s="225"/>
      <c r="AG97" s="249">
        <f>'03 - ZTI'!J30</f>
        <v>0</v>
      </c>
      <c r="AH97" s="250"/>
      <c r="AI97" s="250"/>
      <c r="AJ97" s="250"/>
      <c r="AK97" s="250"/>
      <c r="AL97" s="250"/>
      <c r="AM97" s="250"/>
      <c r="AN97" s="249">
        <f t="shared" si="0"/>
        <v>0</v>
      </c>
      <c r="AO97" s="250"/>
      <c r="AP97" s="250"/>
      <c r="AQ97" s="79" t="s">
        <v>82</v>
      </c>
      <c r="AR97" s="76"/>
      <c r="AS97" s="80">
        <v>0</v>
      </c>
      <c r="AT97" s="81">
        <f t="shared" si="1"/>
        <v>0</v>
      </c>
      <c r="AU97" s="82">
        <f>'03 - ZTI'!P120</f>
        <v>0</v>
      </c>
      <c r="AV97" s="81">
        <f>'03 - ZTI'!J33</f>
        <v>0</v>
      </c>
      <c r="AW97" s="81">
        <f>'03 - ZTI'!J34</f>
        <v>0</v>
      </c>
      <c r="AX97" s="81">
        <f>'03 - ZTI'!J35</f>
        <v>0</v>
      </c>
      <c r="AY97" s="81">
        <f>'03 - ZTI'!J36</f>
        <v>0</v>
      </c>
      <c r="AZ97" s="81">
        <f>'03 - ZTI'!F33</f>
        <v>0</v>
      </c>
      <c r="BA97" s="81">
        <f>'03 - ZTI'!F34</f>
        <v>0</v>
      </c>
      <c r="BB97" s="81">
        <f>'03 - ZTI'!F35</f>
        <v>0</v>
      </c>
      <c r="BC97" s="81">
        <f>'03 - ZTI'!F36</f>
        <v>0</v>
      </c>
      <c r="BD97" s="83">
        <f>'03 - ZTI'!F37</f>
        <v>0</v>
      </c>
      <c r="BT97" s="84" t="s">
        <v>83</v>
      </c>
      <c r="BV97" s="84" t="s">
        <v>77</v>
      </c>
      <c r="BW97" s="84" t="s">
        <v>91</v>
      </c>
      <c r="BX97" s="84" t="s">
        <v>5</v>
      </c>
      <c r="CL97" s="84" t="s">
        <v>1</v>
      </c>
      <c r="CM97" s="84" t="s">
        <v>85</v>
      </c>
    </row>
    <row r="98" spans="1:91" s="6" customFormat="1" ht="14.4" customHeight="1">
      <c r="A98" s="75" t="s">
        <v>79</v>
      </c>
      <c r="B98" s="76"/>
      <c r="C98" s="77"/>
      <c r="D98" s="225" t="s">
        <v>92</v>
      </c>
      <c r="E98" s="225"/>
      <c r="F98" s="225"/>
      <c r="G98" s="225"/>
      <c r="H98" s="225"/>
      <c r="I98" s="78"/>
      <c r="J98" s="225" t="s">
        <v>93</v>
      </c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  <c r="W98" s="225"/>
      <c r="X98" s="225"/>
      <c r="Y98" s="225"/>
      <c r="Z98" s="225"/>
      <c r="AA98" s="225"/>
      <c r="AB98" s="225"/>
      <c r="AC98" s="225"/>
      <c r="AD98" s="225"/>
      <c r="AE98" s="225"/>
      <c r="AF98" s="225"/>
      <c r="AG98" s="249">
        <f>'04 - ÚT'!J30</f>
        <v>0</v>
      </c>
      <c r="AH98" s="250"/>
      <c r="AI98" s="250"/>
      <c r="AJ98" s="250"/>
      <c r="AK98" s="250"/>
      <c r="AL98" s="250"/>
      <c r="AM98" s="250"/>
      <c r="AN98" s="249">
        <f t="shared" si="0"/>
        <v>0</v>
      </c>
      <c r="AO98" s="250"/>
      <c r="AP98" s="250"/>
      <c r="AQ98" s="79" t="s">
        <v>82</v>
      </c>
      <c r="AR98" s="76"/>
      <c r="AS98" s="80">
        <v>0</v>
      </c>
      <c r="AT98" s="81">
        <f t="shared" si="1"/>
        <v>0</v>
      </c>
      <c r="AU98" s="82">
        <f>'04 - ÚT'!P120</f>
        <v>0</v>
      </c>
      <c r="AV98" s="81">
        <f>'04 - ÚT'!J33</f>
        <v>0</v>
      </c>
      <c r="AW98" s="81">
        <f>'04 - ÚT'!J34</f>
        <v>0</v>
      </c>
      <c r="AX98" s="81">
        <f>'04 - ÚT'!J35</f>
        <v>0</v>
      </c>
      <c r="AY98" s="81">
        <f>'04 - ÚT'!J36</f>
        <v>0</v>
      </c>
      <c r="AZ98" s="81">
        <f>'04 - ÚT'!F33</f>
        <v>0</v>
      </c>
      <c r="BA98" s="81">
        <f>'04 - ÚT'!F34</f>
        <v>0</v>
      </c>
      <c r="BB98" s="81">
        <f>'04 - ÚT'!F35</f>
        <v>0</v>
      </c>
      <c r="BC98" s="81">
        <f>'04 - ÚT'!F36</f>
        <v>0</v>
      </c>
      <c r="BD98" s="83">
        <f>'04 - ÚT'!F37</f>
        <v>0</v>
      </c>
      <c r="BT98" s="84" t="s">
        <v>83</v>
      </c>
      <c r="BV98" s="84" t="s">
        <v>77</v>
      </c>
      <c r="BW98" s="84" t="s">
        <v>94</v>
      </c>
      <c r="BX98" s="84" t="s">
        <v>5</v>
      </c>
      <c r="CL98" s="84" t="s">
        <v>1</v>
      </c>
      <c r="CM98" s="84" t="s">
        <v>85</v>
      </c>
    </row>
    <row r="99" spans="1:91" s="6" customFormat="1" ht="14.4" customHeight="1">
      <c r="A99" s="75" t="s">
        <v>79</v>
      </c>
      <c r="B99" s="76"/>
      <c r="C99" s="77"/>
      <c r="D99" s="225" t="s">
        <v>95</v>
      </c>
      <c r="E99" s="225"/>
      <c r="F99" s="225"/>
      <c r="G99" s="225"/>
      <c r="H99" s="225"/>
      <c r="I99" s="78"/>
      <c r="J99" s="225" t="s">
        <v>96</v>
      </c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  <c r="W99" s="225"/>
      <c r="X99" s="225"/>
      <c r="Y99" s="225"/>
      <c r="Z99" s="225"/>
      <c r="AA99" s="225"/>
      <c r="AB99" s="225"/>
      <c r="AC99" s="225"/>
      <c r="AD99" s="225"/>
      <c r="AE99" s="225"/>
      <c r="AF99" s="225"/>
      <c r="AG99" s="249">
        <f>'05 - Elektroinstalace'!J30</f>
        <v>0</v>
      </c>
      <c r="AH99" s="250"/>
      <c r="AI99" s="250"/>
      <c r="AJ99" s="250"/>
      <c r="AK99" s="250"/>
      <c r="AL99" s="250"/>
      <c r="AM99" s="250"/>
      <c r="AN99" s="249">
        <f t="shared" si="0"/>
        <v>0</v>
      </c>
      <c r="AO99" s="250"/>
      <c r="AP99" s="250"/>
      <c r="AQ99" s="79" t="s">
        <v>82</v>
      </c>
      <c r="AR99" s="76"/>
      <c r="AS99" s="80">
        <v>0</v>
      </c>
      <c r="AT99" s="81">
        <f t="shared" si="1"/>
        <v>0</v>
      </c>
      <c r="AU99" s="82">
        <f>'05 - Elektroinstalace'!P123</f>
        <v>0</v>
      </c>
      <c r="AV99" s="81">
        <f>'05 - Elektroinstalace'!J33</f>
        <v>0</v>
      </c>
      <c r="AW99" s="81">
        <f>'05 - Elektroinstalace'!J34</f>
        <v>0</v>
      </c>
      <c r="AX99" s="81">
        <f>'05 - Elektroinstalace'!J35</f>
        <v>0</v>
      </c>
      <c r="AY99" s="81">
        <f>'05 - Elektroinstalace'!J36</f>
        <v>0</v>
      </c>
      <c r="AZ99" s="81">
        <f>'05 - Elektroinstalace'!F33</f>
        <v>0</v>
      </c>
      <c r="BA99" s="81">
        <f>'05 - Elektroinstalace'!F34</f>
        <v>0</v>
      </c>
      <c r="BB99" s="81">
        <f>'05 - Elektroinstalace'!F35</f>
        <v>0</v>
      </c>
      <c r="BC99" s="81">
        <f>'05 - Elektroinstalace'!F36</f>
        <v>0</v>
      </c>
      <c r="BD99" s="83">
        <f>'05 - Elektroinstalace'!F37</f>
        <v>0</v>
      </c>
      <c r="BT99" s="84" t="s">
        <v>83</v>
      </c>
      <c r="BV99" s="84" t="s">
        <v>77</v>
      </c>
      <c r="BW99" s="84" t="s">
        <v>97</v>
      </c>
      <c r="BX99" s="84" t="s">
        <v>5</v>
      </c>
      <c r="CL99" s="84" t="s">
        <v>1</v>
      </c>
      <c r="CM99" s="84" t="s">
        <v>85</v>
      </c>
    </row>
    <row r="100" spans="1:91" s="6" customFormat="1" ht="14.4" customHeight="1">
      <c r="A100" s="75" t="s">
        <v>79</v>
      </c>
      <c r="B100" s="76"/>
      <c r="C100" s="77"/>
      <c r="D100" s="225" t="s">
        <v>98</v>
      </c>
      <c r="E100" s="225"/>
      <c r="F100" s="225"/>
      <c r="G100" s="225"/>
      <c r="H100" s="225"/>
      <c r="I100" s="78"/>
      <c r="J100" s="225" t="s">
        <v>99</v>
      </c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  <c r="W100" s="225"/>
      <c r="X100" s="225"/>
      <c r="Y100" s="225"/>
      <c r="Z100" s="225"/>
      <c r="AA100" s="225"/>
      <c r="AB100" s="225"/>
      <c r="AC100" s="225"/>
      <c r="AD100" s="225"/>
      <c r="AE100" s="225"/>
      <c r="AF100" s="225"/>
      <c r="AG100" s="249">
        <f>'06 - VZT'!J30</f>
        <v>0</v>
      </c>
      <c r="AH100" s="250"/>
      <c r="AI100" s="250"/>
      <c r="AJ100" s="250"/>
      <c r="AK100" s="250"/>
      <c r="AL100" s="250"/>
      <c r="AM100" s="250"/>
      <c r="AN100" s="249">
        <f t="shared" si="0"/>
        <v>0</v>
      </c>
      <c r="AO100" s="250"/>
      <c r="AP100" s="250"/>
      <c r="AQ100" s="79" t="s">
        <v>82</v>
      </c>
      <c r="AR100" s="76"/>
      <c r="AS100" s="80">
        <v>0</v>
      </c>
      <c r="AT100" s="81">
        <f t="shared" si="1"/>
        <v>0</v>
      </c>
      <c r="AU100" s="82">
        <f>'06 - VZT'!P120</f>
        <v>0</v>
      </c>
      <c r="AV100" s="81">
        <f>'06 - VZT'!J33</f>
        <v>0</v>
      </c>
      <c r="AW100" s="81">
        <f>'06 - VZT'!J34</f>
        <v>0</v>
      </c>
      <c r="AX100" s="81">
        <f>'06 - VZT'!J35</f>
        <v>0</v>
      </c>
      <c r="AY100" s="81">
        <f>'06 - VZT'!J36</f>
        <v>0</v>
      </c>
      <c r="AZ100" s="81">
        <f>'06 - VZT'!F33</f>
        <v>0</v>
      </c>
      <c r="BA100" s="81">
        <f>'06 - VZT'!F34</f>
        <v>0</v>
      </c>
      <c r="BB100" s="81">
        <f>'06 - VZT'!F35</f>
        <v>0</v>
      </c>
      <c r="BC100" s="81">
        <f>'06 - VZT'!F36</f>
        <v>0</v>
      </c>
      <c r="BD100" s="83">
        <f>'06 - VZT'!F37</f>
        <v>0</v>
      </c>
      <c r="BT100" s="84" t="s">
        <v>83</v>
      </c>
      <c r="BV100" s="84" t="s">
        <v>77</v>
      </c>
      <c r="BW100" s="84" t="s">
        <v>100</v>
      </c>
      <c r="BX100" s="84" t="s">
        <v>5</v>
      </c>
      <c r="CL100" s="84" t="s">
        <v>1</v>
      </c>
      <c r="CM100" s="84" t="s">
        <v>85</v>
      </c>
    </row>
    <row r="101" spans="1:91" s="6" customFormat="1" ht="14.4" customHeight="1">
      <c r="A101" s="75" t="s">
        <v>79</v>
      </c>
      <c r="B101" s="76"/>
      <c r="C101" s="77"/>
      <c r="D101" s="225" t="s">
        <v>101</v>
      </c>
      <c r="E101" s="225"/>
      <c r="F101" s="225"/>
      <c r="G101" s="225"/>
      <c r="H101" s="225"/>
      <c r="I101" s="78"/>
      <c r="J101" s="225" t="s">
        <v>102</v>
      </c>
      <c r="K101" s="225"/>
      <c r="L101" s="225"/>
      <c r="M101" s="225"/>
      <c r="N101" s="225"/>
      <c r="O101" s="225"/>
      <c r="P101" s="225"/>
      <c r="Q101" s="225"/>
      <c r="R101" s="225"/>
      <c r="S101" s="225"/>
      <c r="T101" s="225"/>
      <c r="U101" s="225"/>
      <c r="V101" s="225"/>
      <c r="W101" s="225"/>
      <c r="X101" s="225"/>
      <c r="Y101" s="225"/>
      <c r="Z101" s="225"/>
      <c r="AA101" s="225"/>
      <c r="AB101" s="225"/>
      <c r="AC101" s="225"/>
      <c r="AD101" s="225"/>
      <c r="AE101" s="225"/>
      <c r="AF101" s="225"/>
      <c r="AG101" s="249">
        <f>'07 - Chlazení'!J30</f>
        <v>0</v>
      </c>
      <c r="AH101" s="250"/>
      <c r="AI101" s="250"/>
      <c r="AJ101" s="250"/>
      <c r="AK101" s="250"/>
      <c r="AL101" s="250"/>
      <c r="AM101" s="250"/>
      <c r="AN101" s="249">
        <f t="shared" si="0"/>
        <v>0</v>
      </c>
      <c r="AO101" s="250"/>
      <c r="AP101" s="250"/>
      <c r="AQ101" s="79" t="s">
        <v>82</v>
      </c>
      <c r="AR101" s="76"/>
      <c r="AS101" s="80">
        <v>0</v>
      </c>
      <c r="AT101" s="81">
        <f t="shared" si="1"/>
        <v>0</v>
      </c>
      <c r="AU101" s="82">
        <f>'07 - Chlazení'!P120</f>
        <v>0</v>
      </c>
      <c r="AV101" s="81">
        <f>'07 - Chlazení'!J33</f>
        <v>0</v>
      </c>
      <c r="AW101" s="81">
        <f>'07 - Chlazení'!J34</f>
        <v>0</v>
      </c>
      <c r="AX101" s="81">
        <f>'07 - Chlazení'!J35</f>
        <v>0</v>
      </c>
      <c r="AY101" s="81">
        <f>'07 - Chlazení'!J36</f>
        <v>0</v>
      </c>
      <c r="AZ101" s="81">
        <f>'07 - Chlazení'!F33</f>
        <v>0</v>
      </c>
      <c r="BA101" s="81">
        <f>'07 - Chlazení'!F34</f>
        <v>0</v>
      </c>
      <c r="BB101" s="81">
        <f>'07 - Chlazení'!F35</f>
        <v>0</v>
      </c>
      <c r="BC101" s="81">
        <f>'07 - Chlazení'!F36</f>
        <v>0</v>
      </c>
      <c r="BD101" s="83">
        <f>'07 - Chlazení'!F37</f>
        <v>0</v>
      </c>
      <c r="BT101" s="84" t="s">
        <v>83</v>
      </c>
      <c r="BV101" s="84" t="s">
        <v>77</v>
      </c>
      <c r="BW101" s="84" t="s">
        <v>103</v>
      </c>
      <c r="BX101" s="84" t="s">
        <v>5</v>
      </c>
      <c r="CL101" s="84" t="s">
        <v>1</v>
      </c>
      <c r="CM101" s="84" t="s">
        <v>85</v>
      </c>
    </row>
    <row r="102" spans="1:91" s="6" customFormat="1" ht="14.4" customHeight="1">
      <c r="A102" s="75" t="s">
        <v>79</v>
      </c>
      <c r="B102" s="76"/>
      <c r="C102" s="77"/>
      <c r="D102" s="225" t="s">
        <v>104</v>
      </c>
      <c r="E102" s="225"/>
      <c r="F102" s="225"/>
      <c r="G102" s="225"/>
      <c r="H102" s="225"/>
      <c r="I102" s="78"/>
      <c r="J102" s="225" t="s">
        <v>105</v>
      </c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  <c r="W102" s="225"/>
      <c r="X102" s="225"/>
      <c r="Y102" s="225"/>
      <c r="Z102" s="225"/>
      <c r="AA102" s="225"/>
      <c r="AB102" s="225"/>
      <c r="AC102" s="225"/>
      <c r="AD102" s="225"/>
      <c r="AE102" s="225"/>
      <c r="AF102" s="225"/>
      <c r="AG102" s="249">
        <f>'08 - Elektroinstalace FVE'!J30</f>
        <v>0</v>
      </c>
      <c r="AH102" s="250"/>
      <c r="AI102" s="250"/>
      <c r="AJ102" s="250"/>
      <c r="AK102" s="250"/>
      <c r="AL102" s="250"/>
      <c r="AM102" s="250"/>
      <c r="AN102" s="249">
        <f t="shared" si="0"/>
        <v>0</v>
      </c>
      <c r="AO102" s="250"/>
      <c r="AP102" s="250"/>
      <c r="AQ102" s="79" t="s">
        <v>82</v>
      </c>
      <c r="AR102" s="76"/>
      <c r="AS102" s="80">
        <v>0</v>
      </c>
      <c r="AT102" s="81">
        <f t="shared" si="1"/>
        <v>0</v>
      </c>
      <c r="AU102" s="82">
        <f>'08 - Elektroinstalace FVE'!P117</f>
        <v>0</v>
      </c>
      <c r="AV102" s="81">
        <f>'08 - Elektroinstalace FVE'!J33</f>
        <v>0</v>
      </c>
      <c r="AW102" s="81">
        <f>'08 - Elektroinstalace FVE'!J34</f>
        <v>0</v>
      </c>
      <c r="AX102" s="81">
        <f>'08 - Elektroinstalace FVE'!J35</f>
        <v>0</v>
      </c>
      <c r="AY102" s="81">
        <f>'08 - Elektroinstalace FVE'!J36</f>
        <v>0</v>
      </c>
      <c r="AZ102" s="81">
        <f>'08 - Elektroinstalace FVE'!F33</f>
        <v>0</v>
      </c>
      <c r="BA102" s="81">
        <f>'08 - Elektroinstalace FVE'!F34</f>
        <v>0</v>
      </c>
      <c r="BB102" s="81">
        <f>'08 - Elektroinstalace FVE'!F35</f>
        <v>0</v>
      </c>
      <c r="BC102" s="81">
        <f>'08 - Elektroinstalace FVE'!F36</f>
        <v>0</v>
      </c>
      <c r="BD102" s="83">
        <f>'08 - Elektroinstalace FVE'!F37</f>
        <v>0</v>
      </c>
      <c r="BT102" s="84" t="s">
        <v>83</v>
      </c>
      <c r="BV102" s="84" t="s">
        <v>77</v>
      </c>
      <c r="BW102" s="84" t="s">
        <v>106</v>
      </c>
      <c r="BX102" s="84" t="s">
        <v>5</v>
      </c>
      <c r="CL102" s="84" t="s">
        <v>1</v>
      </c>
      <c r="CM102" s="84" t="s">
        <v>85</v>
      </c>
    </row>
    <row r="103" spans="1:91" s="6" customFormat="1" ht="14.4" customHeight="1">
      <c r="A103" s="75" t="s">
        <v>79</v>
      </c>
      <c r="B103" s="76"/>
      <c r="C103" s="77"/>
      <c r="D103" s="225" t="s">
        <v>107</v>
      </c>
      <c r="E103" s="225"/>
      <c r="F103" s="225"/>
      <c r="G103" s="225"/>
      <c r="H103" s="225"/>
      <c r="I103" s="78"/>
      <c r="J103" s="225" t="s">
        <v>108</v>
      </c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5"/>
      <c r="AE103" s="225"/>
      <c r="AF103" s="225"/>
      <c r="AG103" s="249">
        <f>'09 - FVE'!J30</f>
        <v>0</v>
      </c>
      <c r="AH103" s="250"/>
      <c r="AI103" s="250"/>
      <c r="AJ103" s="250"/>
      <c r="AK103" s="250"/>
      <c r="AL103" s="250"/>
      <c r="AM103" s="250"/>
      <c r="AN103" s="249">
        <f t="shared" si="0"/>
        <v>0</v>
      </c>
      <c r="AO103" s="250"/>
      <c r="AP103" s="250"/>
      <c r="AQ103" s="79" t="s">
        <v>82</v>
      </c>
      <c r="AR103" s="76"/>
      <c r="AS103" s="80">
        <v>0</v>
      </c>
      <c r="AT103" s="81">
        <f t="shared" si="1"/>
        <v>0</v>
      </c>
      <c r="AU103" s="82">
        <f>'09 - FVE'!P117</f>
        <v>0</v>
      </c>
      <c r="AV103" s="81">
        <f>'09 - FVE'!J33</f>
        <v>0</v>
      </c>
      <c r="AW103" s="81">
        <f>'09 - FVE'!J34</f>
        <v>0</v>
      </c>
      <c r="AX103" s="81">
        <f>'09 - FVE'!J35</f>
        <v>0</v>
      </c>
      <c r="AY103" s="81">
        <f>'09 - FVE'!J36</f>
        <v>0</v>
      </c>
      <c r="AZ103" s="81">
        <f>'09 - FVE'!F33</f>
        <v>0</v>
      </c>
      <c r="BA103" s="81">
        <f>'09 - FVE'!F34</f>
        <v>0</v>
      </c>
      <c r="BB103" s="81">
        <f>'09 - FVE'!F35</f>
        <v>0</v>
      </c>
      <c r="BC103" s="81">
        <f>'09 - FVE'!F36</f>
        <v>0</v>
      </c>
      <c r="BD103" s="83">
        <f>'09 - FVE'!F37</f>
        <v>0</v>
      </c>
      <c r="BT103" s="84" t="s">
        <v>83</v>
      </c>
      <c r="BV103" s="84" t="s">
        <v>77</v>
      </c>
      <c r="BW103" s="84" t="s">
        <v>109</v>
      </c>
      <c r="BX103" s="84" t="s">
        <v>5</v>
      </c>
      <c r="CL103" s="84" t="s">
        <v>1</v>
      </c>
      <c r="CM103" s="84" t="s">
        <v>85</v>
      </c>
    </row>
    <row r="104" spans="1:91" s="6" customFormat="1" ht="14.4" customHeight="1">
      <c r="A104" s="75" t="s">
        <v>79</v>
      </c>
      <c r="B104" s="76"/>
      <c r="C104" s="77"/>
      <c r="D104" s="225" t="s">
        <v>110</v>
      </c>
      <c r="E104" s="225"/>
      <c r="F104" s="225"/>
      <c r="G104" s="225"/>
      <c r="H104" s="225"/>
      <c r="I104" s="78"/>
      <c r="J104" s="225" t="s">
        <v>111</v>
      </c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49">
        <f>'VON - VRN+ON'!J30</f>
        <v>0</v>
      </c>
      <c r="AH104" s="250"/>
      <c r="AI104" s="250"/>
      <c r="AJ104" s="250"/>
      <c r="AK104" s="250"/>
      <c r="AL104" s="250"/>
      <c r="AM104" s="250"/>
      <c r="AN104" s="249">
        <f t="shared" si="0"/>
        <v>0</v>
      </c>
      <c r="AO104" s="250"/>
      <c r="AP104" s="250"/>
      <c r="AQ104" s="79" t="s">
        <v>110</v>
      </c>
      <c r="AR104" s="76"/>
      <c r="AS104" s="85">
        <v>0</v>
      </c>
      <c r="AT104" s="86">
        <f t="shared" si="1"/>
        <v>0</v>
      </c>
      <c r="AU104" s="87">
        <f>'VON - VRN+ON'!P123</f>
        <v>0</v>
      </c>
      <c r="AV104" s="86">
        <f>'VON - VRN+ON'!J33</f>
        <v>0</v>
      </c>
      <c r="AW104" s="86">
        <f>'VON - VRN+ON'!J34</f>
        <v>0</v>
      </c>
      <c r="AX104" s="86">
        <f>'VON - VRN+ON'!J35</f>
        <v>0</v>
      </c>
      <c r="AY104" s="86">
        <f>'VON - VRN+ON'!J36</f>
        <v>0</v>
      </c>
      <c r="AZ104" s="86">
        <f>'VON - VRN+ON'!F33</f>
        <v>0</v>
      </c>
      <c r="BA104" s="86">
        <f>'VON - VRN+ON'!F34</f>
        <v>0</v>
      </c>
      <c r="BB104" s="86">
        <f>'VON - VRN+ON'!F35</f>
        <v>0</v>
      </c>
      <c r="BC104" s="86">
        <f>'VON - VRN+ON'!F36</f>
        <v>0</v>
      </c>
      <c r="BD104" s="88">
        <f>'VON - VRN+ON'!F37</f>
        <v>0</v>
      </c>
      <c r="BT104" s="84" t="s">
        <v>83</v>
      </c>
      <c r="BV104" s="84" t="s">
        <v>77</v>
      </c>
      <c r="BW104" s="84" t="s">
        <v>112</v>
      </c>
      <c r="BX104" s="84" t="s">
        <v>5</v>
      </c>
      <c r="CL104" s="84" t="s">
        <v>1</v>
      </c>
      <c r="CM104" s="84" t="s">
        <v>85</v>
      </c>
    </row>
    <row r="105" spans="1:91" s="1" customFormat="1" ht="30" customHeight="1">
      <c r="B105" s="33"/>
      <c r="AR105" s="33"/>
    </row>
    <row r="106" spans="1:91" s="1" customFormat="1" ht="6.9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33"/>
    </row>
  </sheetData>
  <sheetProtection algorithmName="SHA-512" hashValue="O8AST+HKszMNfSzopil7gikdrWUavV9MU5CAGg2DrvnAcrLFeRhz4Gsc0nDEnU5JT/5mJlqgiX9JoCw5Ectl0g==" saltValue="z3E/S7wLzIK1EyInObtA3us4+NahFg+upUX9NmzqSFKCtMzE2fXI2UjObZlsrI8VKvWTSGMbK4uO/xZ1qah92A==" spinCount="100000" sheet="1" objects="1" scenarios="1" formatColumns="0" formatRows="0"/>
  <mergeCells count="78"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N95:AP95"/>
    <mergeCell ref="AS89:AT91"/>
    <mergeCell ref="AN94:AP94"/>
    <mergeCell ref="AK33:AO33"/>
    <mergeCell ref="L33:P33"/>
    <mergeCell ref="W33:AE33"/>
    <mergeCell ref="AK35:AO35"/>
    <mergeCell ref="X35:AB35"/>
    <mergeCell ref="W30:AE30"/>
    <mergeCell ref="L31:P31"/>
    <mergeCell ref="W31:AE31"/>
    <mergeCell ref="AK31:AO31"/>
    <mergeCell ref="AK32:AO32"/>
    <mergeCell ref="L32:P32"/>
    <mergeCell ref="W32:AE32"/>
    <mergeCell ref="L85:AO8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</mergeCells>
  <hyperlinks>
    <hyperlink ref="A95" location="'01 - Architektonicko-stav...'!C2" display="/" xr:uid="{00000000-0004-0000-0000-000000000000}"/>
    <hyperlink ref="A96" location="'02 - Demolice č.p. 66, Br...'!C2" display="/" xr:uid="{00000000-0004-0000-0000-000001000000}"/>
    <hyperlink ref="A97" location="'03 - ZTI'!C2" display="/" xr:uid="{00000000-0004-0000-0000-000002000000}"/>
    <hyperlink ref="A98" location="'04 - ÚT'!C2" display="/" xr:uid="{00000000-0004-0000-0000-000003000000}"/>
    <hyperlink ref="A99" location="'05 - Elektroinstalace'!C2" display="/" xr:uid="{00000000-0004-0000-0000-000004000000}"/>
    <hyperlink ref="A100" location="'06 - VZT'!C2" display="/" xr:uid="{00000000-0004-0000-0000-000005000000}"/>
    <hyperlink ref="A101" location="'07 - Chlazení'!C2" display="/" xr:uid="{00000000-0004-0000-0000-000006000000}"/>
    <hyperlink ref="A102" location="'08 - Elektroinstalace FVE'!C2" display="/" xr:uid="{00000000-0004-0000-0000-000007000000}"/>
    <hyperlink ref="A103" location="'09 - FVE'!C2" display="/" xr:uid="{00000000-0004-0000-0000-000008000000}"/>
    <hyperlink ref="A104" location="'VON - VRN+ON'!C2" display="/" xr:uid="{00000000-0004-0000-0000-00000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46"/>
  <sheetViews>
    <sheetView showGridLines="0" topLeftCell="A132" workbookViewId="0">
      <selection activeCell="H120" sqref="H120"/>
    </sheetView>
  </sheetViews>
  <sheetFormatPr defaultRowHeight="14.4"/>
  <cols>
    <col min="1" max="1" width="8.85546875" customWidth="1"/>
    <col min="2" max="2" width="1.140625" customWidth="1"/>
    <col min="3" max="3" width="4.42578125" customWidth="1"/>
    <col min="4" max="4" width="4.5703125" customWidth="1"/>
    <col min="5" max="5" width="18.28515625" customWidth="1"/>
    <col min="6" max="6" width="54.42578125" customWidth="1"/>
    <col min="7" max="7" width="8" customWidth="1"/>
    <col min="8" max="8" width="15" customWidth="1"/>
    <col min="9" max="9" width="16.85546875" customWidth="1"/>
    <col min="10" max="10" width="23.85546875" customWidth="1"/>
    <col min="11" max="11" width="23.85546875" hidden="1" customWidth="1"/>
    <col min="12" max="12" width="10" customWidth="1"/>
    <col min="13" max="13" width="11.5703125" hidden="1" customWidth="1"/>
    <col min="14" max="14" width="9.140625" hidden="1"/>
    <col min="15" max="20" width="15.140625" hidden="1" customWidth="1"/>
    <col min="21" max="21" width="17.42578125" hidden="1" customWidth="1"/>
    <col min="22" max="22" width="13.140625" customWidth="1"/>
    <col min="23" max="23" width="17.42578125" customWidth="1"/>
    <col min="24" max="24" width="13.140625" customWidth="1"/>
    <col min="25" max="25" width="16" customWidth="1"/>
    <col min="26" max="26" width="11.7109375" customWidth="1"/>
    <col min="27" max="27" width="16" customWidth="1"/>
    <col min="28" max="28" width="17.42578125" customWidth="1"/>
    <col min="29" max="29" width="11.7109375" customWidth="1"/>
    <col min="30" max="30" width="16" customWidth="1"/>
    <col min="31" max="31" width="17.42578125" customWidth="1"/>
    <col min="44" max="65" width="9.140625" hidden="1"/>
  </cols>
  <sheetData>
    <row r="2" spans="2:46" ht="36.9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109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" customHeight="1">
      <c r="B4" s="21"/>
      <c r="D4" s="22" t="s">
        <v>121</v>
      </c>
      <c r="L4" s="21"/>
      <c r="M4" s="90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4.4" customHeight="1">
      <c r="B7" s="21"/>
      <c r="E7" s="261" t="str">
        <f>'Rekapitulace stavby'!K6</f>
        <v>Novostavba dětské skupiny Braňany</v>
      </c>
      <c r="F7" s="262"/>
      <c r="G7" s="262"/>
      <c r="H7" s="262"/>
      <c r="L7" s="21"/>
    </row>
    <row r="8" spans="2:46" s="1" customFormat="1" ht="12" customHeight="1">
      <c r="B8" s="33"/>
      <c r="D8" s="28" t="s">
        <v>122</v>
      </c>
      <c r="L8" s="33"/>
    </row>
    <row r="9" spans="2:46" s="1" customFormat="1" ht="15.6" customHeight="1">
      <c r="B9" s="33"/>
      <c r="E9" s="227" t="s">
        <v>2261</v>
      </c>
      <c r="F9" s="263"/>
      <c r="G9" s="263"/>
      <c r="H9" s="263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18</v>
      </c>
      <c r="F11" s="26" t="s">
        <v>1</v>
      </c>
      <c r="I11" s="28" t="s">
        <v>19</v>
      </c>
      <c r="J11" s="26" t="s">
        <v>1</v>
      </c>
      <c r="L11" s="33"/>
    </row>
    <row r="12" spans="2:46" s="1" customFormat="1" ht="12" customHeight="1">
      <c r="B12" s="33"/>
      <c r="D12" s="28" t="s">
        <v>20</v>
      </c>
      <c r="F12" s="26" t="s">
        <v>21</v>
      </c>
      <c r="I12" s="28" t="s">
        <v>22</v>
      </c>
      <c r="J12" s="53" t="str">
        <f>'Rekapitulace stavby'!AN8</f>
        <v>6. 3. 2025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24</v>
      </c>
      <c r="I14" s="28" t="s">
        <v>25</v>
      </c>
      <c r="J14" s="26" t="s">
        <v>1</v>
      </c>
      <c r="L14" s="33"/>
    </row>
    <row r="15" spans="2:46" s="1" customFormat="1" ht="18" customHeight="1">
      <c r="B15" s="33"/>
      <c r="E15" s="26" t="s">
        <v>26</v>
      </c>
      <c r="I15" s="28" t="s">
        <v>27</v>
      </c>
      <c r="J15" s="26" t="s">
        <v>1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28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264" t="str">
        <f>'Rekapitulace stavby'!E14</f>
        <v>Vyplň údaj</v>
      </c>
      <c r="F18" s="233"/>
      <c r="G18" s="233"/>
      <c r="H18" s="233"/>
      <c r="I18" s="28" t="s">
        <v>27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25</v>
      </c>
      <c r="J20" s="26" t="s">
        <v>1</v>
      </c>
      <c r="L20" s="33"/>
    </row>
    <row r="21" spans="2:12" s="1" customFormat="1" ht="18" customHeight="1">
      <c r="B21" s="33"/>
      <c r="E21" s="26" t="s">
        <v>31</v>
      </c>
      <c r="I21" s="28" t="s">
        <v>27</v>
      </c>
      <c r="J21" s="26" t="s">
        <v>1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33</v>
      </c>
      <c r="I23" s="28" t="s">
        <v>25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27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34</v>
      </c>
      <c r="L26" s="33"/>
    </row>
    <row r="27" spans="2:12" s="7" customFormat="1" ht="14.4" customHeight="1">
      <c r="B27" s="91"/>
      <c r="E27" s="238" t="s">
        <v>1</v>
      </c>
      <c r="F27" s="238"/>
      <c r="G27" s="238"/>
      <c r="H27" s="238"/>
      <c r="L27" s="91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4"/>
      <c r="E29" s="54"/>
      <c r="F29" s="54"/>
      <c r="G29" s="54"/>
      <c r="H29" s="54"/>
      <c r="I29" s="54"/>
      <c r="J29" s="54"/>
      <c r="K29" s="54"/>
      <c r="L29" s="33"/>
    </row>
    <row r="30" spans="2:12" s="1" customFormat="1" ht="25.35" customHeight="1">
      <c r="B30" s="33"/>
      <c r="D30" s="92" t="s">
        <v>35</v>
      </c>
      <c r="J30" s="67">
        <f>ROUND(J117, 2)</f>
        <v>0</v>
      </c>
      <c r="L30" s="33"/>
    </row>
    <row r="31" spans="2:12" s="1" customFormat="1" ht="6.9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14.4" customHeight="1">
      <c r="B32" s="33"/>
      <c r="F32" s="36" t="s">
        <v>37</v>
      </c>
      <c r="I32" s="36" t="s">
        <v>36</v>
      </c>
      <c r="J32" s="36" t="s">
        <v>38</v>
      </c>
      <c r="L32" s="33"/>
    </row>
    <row r="33" spans="2:12" s="1" customFormat="1" ht="14.4" customHeight="1">
      <c r="B33" s="33"/>
      <c r="D33" s="56" t="s">
        <v>39</v>
      </c>
      <c r="E33" s="28" t="s">
        <v>40</v>
      </c>
      <c r="F33" s="93">
        <f>ROUND((SUM(BE117:BE145)),  2)</f>
        <v>0</v>
      </c>
      <c r="I33" s="94">
        <v>0.21</v>
      </c>
      <c r="J33" s="93">
        <f>ROUND(((SUM(BE117:BE145))*I33),  2)</f>
        <v>0</v>
      </c>
      <c r="L33" s="33"/>
    </row>
    <row r="34" spans="2:12" s="1" customFormat="1" ht="14.4" customHeight="1">
      <c r="B34" s="33"/>
      <c r="E34" s="28" t="s">
        <v>41</v>
      </c>
      <c r="F34" s="93">
        <f>ROUND((SUM(BF117:BF145)),  2)</f>
        <v>0</v>
      </c>
      <c r="I34" s="94">
        <v>0.12</v>
      </c>
      <c r="J34" s="93">
        <f>ROUND(((SUM(BF117:BF145))*I34),  2)</f>
        <v>0</v>
      </c>
      <c r="L34" s="33"/>
    </row>
    <row r="35" spans="2:12" s="1" customFormat="1" ht="14.4" hidden="1" customHeight="1">
      <c r="B35" s="33"/>
      <c r="E35" s="28" t="s">
        <v>42</v>
      </c>
      <c r="F35" s="93">
        <f>ROUND((SUM(BG117:BG145)),  2)</f>
        <v>0</v>
      </c>
      <c r="I35" s="94">
        <v>0.21</v>
      </c>
      <c r="J35" s="93">
        <f>0</f>
        <v>0</v>
      </c>
      <c r="L35" s="33"/>
    </row>
    <row r="36" spans="2:12" s="1" customFormat="1" ht="14.4" hidden="1" customHeight="1">
      <c r="B36" s="33"/>
      <c r="E36" s="28" t="s">
        <v>43</v>
      </c>
      <c r="F36" s="93">
        <f>ROUND((SUM(BH117:BH145)),  2)</f>
        <v>0</v>
      </c>
      <c r="I36" s="94">
        <v>0.12</v>
      </c>
      <c r="J36" s="93">
        <f>0</f>
        <v>0</v>
      </c>
      <c r="L36" s="33"/>
    </row>
    <row r="37" spans="2:12" s="1" customFormat="1" ht="14.4" hidden="1" customHeight="1">
      <c r="B37" s="33"/>
      <c r="E37" s="28" t="s">
        <v>44</v>
      </c>
      <c r="F37" s="93">
        <f>ROUND((SUM(BI117:BI145)),  2)</f>
        <v>0</v>
      </c>
      <c r="I37" s="94">
        <v>0</v>
      </c>
      <c r="J37" s="93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45</v>
      </c>
      <c r="E39" s="58"/>
      <c r="F39" s="58"/>
      <c r="G39" s="97" t="s">
        <v>46</v>
      </c>
      <c r="H39" s="98" t="s">
        <v>47</v>
      </c>
      <c r="I39" s="58"/>
      <c r="J39" s="99">
        <f>SUM(J30:J37)</f>
        <v>0</v>
      </c>
      <c r="K39" s="100"/>
      <c r="L39" s="33"/>
    </row>
    <row r="40" spans="2:12" s="1" customFormat="1" ht="14.4" customHeight="1">
      <c r="B40" s="33"/>
      <c r="L40" s="33"/>
    </row>
    <row r="41" spans="2:12" ht="14.4" customHeight="1">
      <c r="B41" s="21"/>
      <c r="L41" s="21"/>
    </row>
    <row r="42" spans="2:12" ht="14.4" customHeight="1">
      <c r="B42" s="21"/>
      <c r="L42" s="21"/>
    </row>
    <row r="43" spans="2:12" ht="14.4" customHeight="1">
      <c r="B43" s="21"/>
      <c r="L43" s="21"/>
    </row>
    <row r="44" spans="2:12" ht="14.4" customHeight="1">
      <c r="B44" s="21"/>
      <c r="L44" s="21"/>
    </row>
    <row r="45" spans="2:12" ht="14.4" customHeight="1">
      <c r="B45" s="21"/>
      <c r="L45" s="21"/>
    </row>
    <row r="46" spans="2:12" ht="14.4" customHeight="1">
      <c r="B46" s="21"/>
      <c r="L46" s="21"/>
    </row>
    <row r="47" spans="2:12" ht="14.4" customHeight="1">
      <c r="B47" s="21"/>
      <c r="L47" s="21"/>
    </row>
    <row r="48" spans="2:12" ht="14.4" customHeight="1">
      <c r="B48" s="21"/>
      <c r="L48" s="21"/>
    </row>
    <row r="49" spans="2:12" ht="14.4" customHeight="1">
      <c r="B49" s="21"/>
      <c r="L49" s="21"/>
    </row>
    <row r="50" spans="2:12" s="1" customFormat="1" ht="14.4" customHeight="1">
      <c r="B50" s="33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33"/>
    </row>
    <row r="51" spans="2:12" ht="10.199999999999999">
      <c r="B51" s="21"/>
      <c r="L51" s="21"/>
    </row>
    <row r="52" spans="2:12" ht="10.199999999999999">
      <c r="B52" s="21"/>
      <c r="L52" s="21"/>
    </row>
    <row r="53" spans="2:12" ht="10.199999999999999">
      <c r="B53" s="21"/>
      <c r="L53" s="21"/>
    </row>
    <row r="54" spans="2:12" ht="10.199999999999999">
      <c r="B54" s="21"/>
      <c r="L54" s="21"/>
    </row>
    <row r="55" spans="2:12" ht="10.199999999999999">
      <c r="B55" s="21"/>
      <c r="L55" s="21"/>
    </row>
    <row r="56" spans="2:12" ht="10.199999999999999">
      <c r="B56" s="21"/>
      <c r="L56" s="21"/>
    </row>
    <row r="57" spans="2:12" ht="10.199999999999999">
      <c r="B57" s="21"/>
      <c r="L57" s="21"/>
    </row>
    <row r="58" spans="2:12" ht="10.199999999999999">
      <c r="B58" s="21"/>
      <c r="L58" s="21"/>
    </row>
    <row r="59" spans="2:12" ht="10.199999999999999">
      <c r="B59" s="21"/>
      <c r="L59" s="21"/>
    </row>
    <row r="60" spans="2:12" ht="10.199999999999999">
      <c r="B60" s="21"/>
      <c r="L60" s="21"/>
    </row>
    <row r="61" spans="2:12" s="1" customFormat="1" ht="13.2">
      <c r="B61" s="33"/>
      <c r="D61" s="44" t="s">
        <v>50</v>
      </c>
      <c r="E61" s="35"/>
      <c r="F61" s="101" t="s">
        <v>51</v>
      </c>
      <c r="G61" s="44" t="s">
        <v>50</v>
      </c>
      <c r="H61" s="35"/>
      <c r="I61" s="35"/>
      <c r="J61" s="102" t="s">
        <v>51</v>
      </c>
      <c r="K61" s="35"/>
      <c r="L61" s="33"/>
    </row>
    <row r="62" spans="2:12" ht="10.199999999999999">
      <c r="B62" s="21"/>
      <c r="L62" s="21"/>
    </row>
    <row r="63" spans="2:12" ht="10.199999999999999">
      <c r="B63" s="21"/>
      <c r="L63" s="21"/>
    </row>
    <row r="64" spans="2:12" ht="10.199999999999999">
      <c r="B64" s="21"/>
      <c r="L64" s="21"/>
    </row>
    <row r="65" spans="2:12" s="1" customFormat="1" ht="13.2">
      <c r="B65" s="33"/>
      <c r="D65" s="42" t="s">
        <v>52</v>
      </c>
      <c r="E65" s="43"/>
      <c r="F65" s="43"/>
      <c r="G65" s="42" t="s">
        <v>53</v>
      </c>
      <c r="H65" s="43"/>
      <c r="I65" s="43"/>
      <c r="J65" s="43"/>
      <c r="K65" s="43"/>
      <c r="L65" s="33"/>
    </row>
    <row r="66" spans="2:12" ht="10.199999999999999">
      <c r="B66" s="21"/>
      <c r="L66" s="21"/>
    </row>
    <row r="67" spans="2:12" ht="10.199999999999999">
      <c r="B67" s="21"/>
      <c r="L67" s="21"/>
    </row>
    <row r="68" spans="2:12" ht="10.199999999999999">
      <c r="B68" s="21"/>
      <c r="L68" s="21"/>
    </row>
    <row r="69" spans="2:12" ht="10.199999999999999">
      <c r="B69" s="21"/>
      <c r="L69" s="21"/>
    </row>
    <row r="70" spans="2:12" ht="10.199999999999999">
      <c r="B70" s="21"/>
      <c r="L70" s="21"/>
    </row>
    <row r="71" spans="2:12" ht="10.199999999999999">
      <c r="B71" s="21"/>
      <c r="L71" s="21"/>
    </row>
    <row r="72" spans="2:12" ht="10.199999999999999">
      <c r="B72" s="21"/>
      <c r="L72" s="21"/>
    </row>
    <row r="73" spans="2:12" ht="10.199999999999999">
      <c r="B73" s="21"/>
      <c r="L73" s="21"/>
    </row>
    <row r="74" spans="2:12" ht="10.199999999999999">
      <c r="B74" s="21"/>
      <c r="L74" s="21"/>
    </row>
    <row r="75" spans="2:12" ht="10.199999999999999">
      <c r="B75" s="21"/>
      <c r="L75" s="21"/>
    </row>
    <row r="76" spans="2:12" s="1" customFormat="1" ht="13.2">
      <c r="B76" s="33"/>
      <c r="D76" s="44" t="s">
        <v>50</v>
      </c>
      <c r="E76" s="35"/>
      <c r="F76" s="101" t="s">
        <v>51</v>
      </c>
      <c r="G76" s="44" t="s">
        <v>50</v>
      </c>
      <c r="H76" s="35"/>
      <c r="I76" s="35"/>
      <c r="J76" s="102" t="s">
        <v>51</v>
      </c>
      <c r="K76" s="35"/>
      <c r="L76" s="33"/>
    </row>
    <row r="77" spans="2:12" s="1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47" s="1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47" s="1" customFormat="1" ht="24.9" customHeight="1">
      <c r="B82" s="33"/>
      <c r="C82" s="22" t="s">
        <v>124</v>
      </c>
      <c r="L82" s="33"/>
    </row>
    <row r="83" spans="2:47" s="1" customFormat="1" ht="6.9" customHeight="1">
      <c r="B83" s="33"/>
      <c r="L83" s="33"/>
    </row>
    <row r="84" spans="2:47" s="1" customFormat="1" ht="12" customHeight="1">
      <c r="B84" s="33"/>
      <c r="C84" s="28" t="s">
        <v>16</v>
      </c>
      <c r="L84" s="33"/>
    </row>
    <row r="85" spans="2:47" s="1" customFormat="1" ht="14.4" customHeight="1">
      <c r="B85" s="33"/>
      <c r="E85" s="261" t="str">
        <f>E7</f>
        <v>Novostavba dětské skupiny Braňany</v>
      </c>
      <c r="F85" s="262"/>
      <c r="G85" s="262"/>
      <c r="H85" s="262"/>
      <c r="L85" s="33"/>
    </row>
    <row r="86" spans="2:47" s="1" customFormat="1" ht="12" customHeight="1">
      <c r="B86" s="33"/>
      <c r="C86" s="28" t="s">
        <v>122</v>
      </c>
      <c r="L86" s="33"/>
    </row>
    <row r="87" spans="2:47" s="1" customFormat="1" ht="15.6" customHeight="1">
      <c r="B87" s="33"/>
      <c r="E87" s="227" t="str">
        <f>E9</f>
        <v>09 - FVE</v>
      </c>
      <c r="F87" s="263"/>
      <c r="G87" s="263"/>
      <c r="H87" s="263"/>
      <c r="L87" s="33"/>
    </row>
    <row r="88" spans="2:47" s="1" customFormat="1" ht="6.9" customHeight="1">
      <c r="B88" s="33"/>
      <c r="L88" s="33"/>
    </row>
    <row r="89" spans="2:47" s="1" customFormat="1" ht="12" customHeight="1">
      <c r="B89" s="33"/>
      <c r="C89" s="28" t="s">
        <v>20</v>
      </c>
      <c r="F89" s="26" t="str">
        <f>F12</f>
        <v xml:space="preserve"> </v>
      </c>
      <c r="I89" s="28" t="s">
        <v>22</v>
      </c>
      <c r="J89" s="53" t="str">
        <f>IF(J12="","",J12)</f>
        <v>6. 3. 2025</v>
      </c>
      <c r="L89" s="33"/>
    </row>
    <row r="90" spans="2:47" s="1" customFormat="1" ht="6.9" customHeight="1">
      <c r="B90" s="33"/>
      <c r="L90" s="33"/>
    </row>
    <row r="91" spans="2:47" s="1" customFormat="1" ht="40.799999999999997" customHeight="1">
      <c r="B91" s="33"/>
      <c r="C91" s="28" t="s">
        <v>24</v>
      </c>
      <c r="F91" s="26" t="str">
        <f>E15</f>
        <v>Obec Braňany, Bilinská 76, 435 22 Braňany</v>
      </c>
      <c r="I91" s="28" t="s">
        <v>30</v>
      </c>
      <c r="J91" s="31" t="str">
        <f>E21</f>
        <v>IPOKa,s.r.o., Blanky Waleské 558, Cerhenice 281 02</v>
      </c>
      <c r="L91" s="33"/>
    </row>
    <row r="92" spans="2:47" s="1" customFormat="1" ht="15.6" customHeight="1">
      <c r="B92" s="33"/>
      <c r="C92" s="28" t="s">
        <v>28</v>
      </c>
      <c r="F92" s="26" t="str">
        <f>IF(E18="","",E18)</f>
        <v>Vyplň údaj</v>
      </c>
      <c r="I92" s="28" t="s">
        <v>33</v>
      </c>
      <c r="J92" s="31" t="str">
        <f>E24</f>
        <v xml:space="preserve"> </v>
      </c>
      <c r="L92" s="33"/>
    </row>
    <row r="93" spans="2:47" s="1" customFormat="1" ht="10.35" customHeight="1">
      <c r="B93" s="33"/>
      <c r="L93" s="33"/>
    </row>
    <row r="94" spans="2:47" s="1" customFormat="1" ht="29.25" customHeight="1">
      <c r="B94" s="33"/>
      <c r="C94" s="103" t="s">
        <v>125</v>
      </c>
      <c r="D94" s="95"/>
      <c r="E94" s="95"/>
      <c r="F94" s="95"/>
      <c r="G94" s="95"/>
      <c r="H94" s="95"/>
      <c r="I94" s="95"/>
      <c r="J94" s="104" t="s">
        <v>126</v>
      </c>
      <c r="K94" s="95"/>
      <c r="L94" s="33"/>
    </row>
    <row r="95" spans="2:47" s="1" customFormat="1" ht="10.35" customHeight="1">
      <c r="B95" s="33"/>
      <c r="L95" s="33"/>
    </row>
    <row r="96" spans="2:47" s="1" customFormat="1" ht="22.8" customHeight="1">
      <c r="B96" s="33"/>
      <c r="C96" s="105" t="s">
        <v>127</v>
      </c>
      <c r="J96" s="67">
        <f>J117</f>
        <v>0</v>
      </c>
      <c r="L96" s="33"/>
      <c r="AU96" s="18" t="s">
        <v>128</v>
      </c>
    </row>
    <row r="97" spans="2:12" s="8" customFormat="1" ht="24.9" customHeight="1">
      <c r="B97" s="106"/>
      <c r="D97" s="107" t="s">
        <v>2262</v>
      </c>
      <c r="E97" s="108"/>
      <c r="F97" s="108"/>
      <c r="G97" s="108"/>
      <c r="H97" s="108"/>
      <c r="I97" s="108"/>
      <c r="J97" s="109">
        <f>J118</f>
        <v>0</v>
      </c>
      <c r="L97" s="106"/>
    </row>
    <row r="98" spans="2:12" s="1" customFormat="1" ht="21.75" customHeight="1">
      <c r="B98" s="33"/>
      <c r="L98" s="33"/>
    </row>
    <row r="99" spans="2:12" s="1" customFormat="1" ht="6.9" customHeight="1">
      <c r="B99" s="45"/>
      <c r="C99" s="46"/>
      <c r="D99" s="46"/>
      <c r="E99" s="46"/>
      <c r="F99" s="46"/>
      <c r="G99" s="46"/>
      <c r="H99" s="46"/>
      <c r="I99" s="46"/>
      <c r="J99" s="46"/>
      <c r="K99" s="46"/>
      <c r="L99" s="33"/>
    </row>
    <row r="103" spans="2:12" s="1" customFormat="1" ht="6.9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3"/>
    </row>
    <row r="104" spans="2:12" s="1" customFormat="1" ht="24.9" customHeight="1">
      <c r="B104" s="33"/>
      <c r="C104" s="22" t="s">
        <v>155</v>
      </c>
      <c r="L104" s="33"/>
    </row>
    <row r="105" spans="2:12" s="1" customFormat="1" ht="6.9" customHeight="1">
      <c r="B105" s="33"/>
      <c r="L105" s="33"/>
    </row>
    <row r="106" spans="2:12" s="1" customFormat="1" ht="12" customHeight="1">
      <c r="B106" s="33"/>
      <c r="C106" s="28" t="s">
        <v>16</v>
      </c>
      <c r="L106" s="33"/>
    </row>
    <row r="107" spans="2:12" s="1" customFormat="1" ht="14.4" customHeight="1">
      <c r="B107" s="33"/>
      <c r="E107" s="261" t="str">
        <f>E7</f>
        <v>Novostavba dětské skupiny Braňany</v>
      </c>
      <c r="F107" s="262"/>
      <c r="G107" s="262"/>
      <c r="H107" s="262"/>
      <c r="L107" s="33"/>
    </row>
    <row r="108" spans="2:12" s="1" customFormat="1" ht="12" customHeight="1">
      <c r="B108" s="33"/>
      <c r="C108" s="28" t="s">
        <v>122</v>
      </c>
      <c r="L108" s="33"/>
    </row>
    <row r="109" spans="2:12" s="1" customFormat="1" ht="15.6" customHeight="1">
      <c r="B109" s="33"/>
      <c r="E109" s="227" t="str">
        <f>E9</f>
        <v>09 - FVE</v>
      </c>
      <c r="F109" s="263"/>
      <c r="G109" s="263"/>
      <c r="H109" s="263"/>
      <c r="L109" s="33"/>
    </row>
    <row r="110" spans="2:12" s="1" customFormat="1" ht="6.9" customHeight="1">
      <c r="B110" s="33"/>
      <c r="L110" s="33"/>
    </row>
    <row r="111" spans="2:12" s="1" customFormat="1" ht="12" customHeight="1">
      <c r="B111" s="33"/>
      <c r="C111" s="28" t="s">
        <v>20</v>
      </c>
      <c r="F111" s="26" t="str">
        <f>F12</f>
        <v xml:space="preserve"> </v>
      </c>
      <c r="I111" s="28" t="s">
        <v>22</v>
      </c>
      <c r="J111" s="53" t="str">
        <f>IF(J12="","",J12)</f>
        <v>6. 3. 2025</v>
      </c>
      <c r="L111" s="33"/>
    </row>
    <row r="112" spans="2:12" s="1" customFormat="1" ht="6.9" customHeight="1">
      <c r="B112" s="33"/>
      <c r="L112" s="33"/>
    </row>
    <row r="113" spans="2:65" s="1" customFormat="1" ht="40.799999999999997" customHeight="1">
      <c r="B113" s="33"/>
      <c r="C113" s="28" t="s">
        <v>24</v>
      </c>
      <c r="F113" s="26" t="str">
        <f>E15</f>
        <v>Obec Braňany, Bilinská 76, 435 22 Braňany</v>
      </c>
      <c r="I113" s="28" t="s">
        <v>30</v>
      </c>
      <c r="J113" s="31" t="str">
        <f>E21</f>
        <v>IPOKa,s.r.o., Blanky Waleské 558, Cerhenice 281 02</v>
      </c>
      <c r="L113" s="33"/>
    </row>
    <row r="114" spans="2:65" s="1" customFormat="1" ht="15.6" customHeight="1">
      <c r="B114" s="33"/>
      <c r="C114" s="28" t="s">
        <v>28</v>
      </c>
      <c r="F114" s="26" t="str">
        <f>IF(E18="","",E18)</f>
        <v>Vyplň údaj</v>
      </c>
      <c r="I114" s="28" t="s">
        <v>33</v>
      </c>
      <c r="J114" s="31" t="str">
        <f>E24</f>
        <v xml:space="preserve"> </v>
      </c>
      <c r="L114" s="33"/>
    </row>
    <row r="115" spans="2:65" s="1" customFormat="1" ht="10.35" customHeight="1">
      <c r="B115" s="33"/>
      <c r="L115" s="33"/>
    </row>
    <row r="116" spans="2:65" s="10" customFormat="1" ht="29.25" customHeight="1">
      <c r="B116" s="114"/>
      <c r="C116" s="115" t="s">
        <v>156</v>
      </c>
      <c r="D116" s="116" t="s">
        <v>60</v>
      </c>
      <c r="E116" s="116" t="s">
        <v>56</v>
      </c>
      <c r="F116" s="116" t="s">
        <v>57</v>
      </c>
      <c r="G116" s="116" t="s">
        <v>157</v>
      </c>
      <c r="H116" s="116" t="s">
        <v>158</v>
      </c>
      <c r="I116" s="116" t="s">
        <v>159</v>
      </c>
      <c r="J116" s="117" t="s">
        <v>126</v>
      </c>
      <c r="K116" s="118" t="s">
        <v>160</v>
      </c>
      <c r="L116" s="114"/>
      <c r="M116" s="60" t="s">
        <v>1</v>
      </c>
      <c r="N116" s="61" t="s">
        <v>39</v>
      </c>
      <c r="O116" s="61" t="s">
        <v>161</v>
      </c>
      <c r="P116" s="61" t="s">
        <v>162</v>
      </c>
      <c r="Q116" s="61" t="s">
        <v>163</v>
      </c>
      <c r="R116" s="61" t="s">
        <v>164</v>
      </c>
      <c r="S116" s="61" t="s">
        <v>165</v>
      </c>
      <c r="T116" s="62" t="s">
        <v>166</v>
      </c>
    </row>
    <row r="117" spans="2:65" s="1" customFormat="1" ht="22.8" customHeight="1">
      <c r="B117" s="33"/>
      <c r="C117" s="65" t="s">
        <v>167</v>
      </c>
      <c r="J117" s="119">
        <f>BK117</f>
        <v>0</v>
      </c>
      <c r="L117" s="33"/>
      <c r="M117" s="63"/>
      <c r="N117" s="54"/>
      <c r="O117" s="54"/>
      <c r="P117" s="120">
        <f>P118</f>
        <v>0</v>
      </c>
      <c r="Q117" s="54"/>
      <c r="R117" s="120">
        <f>R118</f>
        <v>0</v>
      </c>
      <c r="S117" s="54"/>
      <c r="T117" s="121">
        <f>T118</f>
        <v>0</v>
      </c>
      <c r="AT117" s="18" t="s">
        <v>74</v>
      </c>
      <c r="AU117" s="18" t="s">
        <v>128</v>
      </c>
      <c r="BK117" s="122">
        <f>BK118</f>
        <v>0</v>
      </c>
    </row>
    <row r="118" spans="2:65" s="11" customFormat="1" ht="25.95" customHeight="1">
      <c r="B118" s="123"/>
      <c r="D118" s="124" t="s">
        <v>74</v>
      </c>
      <c r="E118" s="125" t="s">
        <v>1976</v>
      </c>
      <c r="F118" s="125" t="s">
        <v>2263</v>
      </c>
      <c r="I118" s="126"/>
      <c r="J118" s="127">
        <f>BK118</f>
        <v>0</v>
      </c>
      <c r="L118" s="123"/>
      <c r="M118" s="128"/>
      <c r="P118" s="129">
        <f>SUM(P119:P145)</f>
        <v>0</v>
      </c>
      <c r="R118" s="129">
        <f>SUM(R119:R145)</f>
        <v>0</v>
      </c>
      <c r="T118" s="130">
        <f>SUM(T119:T145)</f>
        <v>0</v>
      </c>
      <c r="AR118" s="124" t="s">
        <v>85</v>
      </c>
      <c r="AT118" s="131" t="s">
        <v>74</v>
      </c>
      <c r="AU118" s="131" t="s">
        <v>75</v>
      </c>
      <c r="AY118" s="124" t="s">
        <v>170</v>
      </c>
      <c r="BK118" s="132">
        <f>SUM(BK119:BK145)</f>
        <v>0</v>
      </c>
    </row>
    <row r="119" spans="2:65" s="1" customFormat="1" ht="14.4" customHeight="1">
      <c r="B119" s="33"/>
      <c r="C119" s="135" t="s">
        <v>83</v>
      </c>
      <c r="D119" s="135" t="s">
        <v>172</v>
      </c>
      <c r="E119" s="136" t="s">
        <v>2264</v>
      </c>
      <c r="F119" s="137" t="s">
        <v>2265</v>
      </c>
      <c r="G119" s="138" t="s">
        <v>1831</v>
      </c>
      <c r="H119" s="139">
        <v>14</v>
      </c>
      <c r="I119" s="140"/>
      <c r="J119" s="141">
        <f t="shared" ref="J119:J145" si="0">ROUND(I119*H119,2)</f>
        <v>0</v>
      </c>
      <c r="K119" s="142"/>
      <c r="L119" s="33"/>
      <c r="M119" s="143" t="s">
        <v>1</v>
      </c>
      <c r="N119" s="144" t="s">
        <v>40</v>
      </c>
      <c r="P119" s="145">
        <f t="shared" ref="P119:P145" si="1">O119*H119</f>
        <v>0</v>
      </c>
      <c r="Q119" s="145">
        <v>0</v>
      </c>
      <c r="R119" s="145">
        <f t="shared" ref="R119:R145" si="2">Q119*H119</f>
        <v>0</v>
      </c>
      <c r="S119" s="145">
        <v>0</v>
      </c>
      <c r="T119" s="146">
        <f t="shared" ref="T119:T145" si="3">S119*H119</f>
        <v>0</v>
      </c>
      <c r="AR119" s="147" t="s">
        <v>176</v>
      </c>
      <c r="AT119" s="147" t="s">
        <v>172</v>
      </c>
      <c r="AU119" s="147" t="s">
        <v>83</v>
      </c>
      <c r="AY119" s="18" t="s">
        <v>170</v>
      </c>
      <c r="BE119" s="148">
        <f t="shared" ref="BE119:BE145" si="4">IF(N119="základní",J119,0)</f>
        <v>0</v>
      </c>
      <c r="BF119" s="148">
        <f t="shared" ref="BF119:BF145" si="5">IF(N119="snížená",J119,0)</f>
        <v>0</v>
      </c>
      <c r="BG119" s="148">
        <f t="shared" ref="BG119:BG145" si="6">IF(N119="zákl. přenesená",J119,0)</f>
        <v>0</v>
      </c>
      <c r="BH119" s="148">
        <f t="shared" ref="BH119:BH145" si="7">IF(N119="sníž. přenesená",J119,0)</f>
        <v>0</v>
      </c>
      <c r="BI119" s="148">
        <f t="shared" ref="BI119:BI145" si="8">IF(N119="nulová",J119,0)</f>
        <v>0</v>
      </c>
      <c r="BJ119" s="18" t="s">
        <v>83</v>
      </c>
      <c r="BK119" s="148">
        <f t="shared" ref="BK119:BK145" si="9">ROUND(I119*H119,2)</f>
        <v>0</v>
      </c>
      <c r="BL119" s="18" t="s">
        <v>176</v>
      </c>
      <c r="BM119" s="147" t="s">
        <v>85</v>
      </c>
    </row>
    <row r="120" spans="2:65" s="1" customFormat="1" ht="14.4" customHeight="1">
      <c r="B120" s="33"/>
      <c r="C120" s="135" t="s">
        <v>85</v>
      </c>
      <c r="D120" s="135" t="s">
        <v>172</v>
      </c>
      <c r="E120" s="136" t="s">
        <v>2266</v>
      </c>
      <c r="F120" s="137" t="s">
        <v>2267</v>
      </c>
      <c r="G120" s="138" t="s">
        <v>1831</v>
      </c>
      <c r="H120" s="139">
        <v>14</v>
      </c>
      <c r="I120" s="140"/>
      <c r="J120" s="141">
        <f t="shared" si="0"/>
        <v>0</v>
      </c>
      <c r="K120" s="142"/>
      <c r="L120" s="33"/>
      <c r="M120" s="143" t="s">
        <v>1</v>
      </c>
      <c r="N120" s="144" t="s">
        <v>40</v>
      </c>
      <c r="P120" s="145">
        <f t="shared" si="1"/>
        <v>0</v>
      </c>
      <c r="Q120" s="145">
        <v>0</v>
      </c>
      <c r="R120" s="145">
        <f t="shared" si="2"/>
        <v>0</v>
      </c>
      <c r="S120" s="145">
        <v>0</v>
      </c>
      <c r="T120" s="146">
        <f t="shared" si="3"/>
        <v>0</v>
      </c>
      <c r="AR120" s="147" t="s">
        <v>176</v>
      </c>
      <c r="AT120" s="147" t="s">
        <v>172</v>
      </c>
      <c r="AU120" s="147" t="s">
        <v>83</v>
      </c>
      <c r="AY120" s="18" t="s">
        <v>170</v>
      </c>
      <c r="BE120" s="148">
        <f t="shared" si="4"/>
        <v>0</v>
      </c>
      <c r="BF120" s="148">
        <f t="shared" si="5"/>
        <v>0</v>
      </c>
      <c r="BG120" s="148">
        <f t="shared" si="6"/>
        <v>0</v>
      </c>
      <c r="BH120" s="148">
        <f t="shared" si="7"/>
        <v>0</v>
      </c>
      <c r="BI120" s="148">
        <f t="shared" si="8"/>
        <v>0</v>
      </c>
      <c r="BJ120" s="18" t="s">
        <v>83</v>
      </c>
      <c r="BK120" s="148">
        <f t="shared" si="9"/>
        <v>0</v>
      </c>
      <c r="BL120" s="18" t="s">
        <v>176</v>
      </c>
      <c r="BM120" s="147" t="s">
        <v>176</v>
      </c>
    </row>
    <row r="121" spans="2:65" s="1" customFormat="1" ht="14.4" customHeight="1">
      <c r="B121" s="33"/>
      <c r="C121" s="135" t="s">
        <v>117</v>
      </c>
      <c r="D121" s="135" t="s">
        <v>172</v>
      </c>
      <c r="E121" s="136" t="s">
        <v>2268</v>
      </c>
      <c r="F121" s="137" t="s">
        <v>2269</v>
      </c>
      <c r="G121" s="138" t="s">
        <v>1831</v>
      </c>
      <c r="H121" s="139">
        <v>1</v>
      </c>
      <c r="I121" s="140"/>
      <c r="J121" s="141">
        <f t="shared" si="0"/>
        <v>0</v>
      </c>
      <c r="K121" s="142"/>
      <c r="L121" s="33"/>
      <c r="M121" s="143" t="s">
        <v>1</v>
      </c>
      <c r="N121" s="144" t="s">
        <v>40</v>
      </c>
      <c r="P121" s="145">
        <f t="shared" si="1"/>
        <v>0</v>
      </c>
      <c r="Q121" s="145">
        <v>0</v>
      </c>
      <c r="R121" s="145">
        <f t="shared" si="2"/>
        <v>0</v>
      </c>
      <c r="S121" s="145">
        <v>0</v>
      </c>
      <c r="T121" s="146">
        <f t="shared" si="3"/>
        <v>0</v>
      </c>
      <c r="AR121" s="147" t="s">
        <v>176</v>
      </c>
      <c r="AT121" s="147" t="s">
        <v>172</v>
      </c>
      <c r="AU121" s="147" t="s">
        <v>83</v>
      </c>
      <c r="AY121" s="18" t="s">
        <v>170</v>
      </c>
      <c r="BE121" s="148">
        <f t="shared" si="4"/>
        <v>0</v>
      </c>
      <c r="BF121" s="148">
        <f t="shared" si="5"/>
        <v>0</v>
      </c>
      <c r="BG121" s="148">
        <f t="shared" si="6"/>
        <v>0</v>
      </c>
      <c r="BH121" s="148">
        <f t="shared" si="7"/>
        <v>0</v>
      </c>
      <c r="BI121" s="148">
        <f t="shared" si="8"/>
        <v>0</v>
      </c>
      <c r="BJ121" s="18" t="s">
        <v>83</v>
      </c>
      <c r="BK121" s="148">
        <f t="shared" si="9"/>
        <v>0</v>
      </c>
      <c r="BL121" s="18" t="s">
        <v>176</v>
      </c>
      <c r="BM121" s="147" t="s">
        <v>210</v>
      </c>
    </row>
    <row r="122" spans="2:65" s="1" customFormat="1" ht="14.4" customHeight="1">
      <c r="B122" s="33"/>
      <c r="C122" s="135" t="s">
        <v>176</v>
      </c>
      <c r="D122" s="135" t="s">
        <v>172</v>
      </c>
      <c r="E122" s="136" t="s">
        <v>2270</v>
      </c>
      <c r="F122" s="137" t="s">
        <v>2271</v>
      </c>
      <c r="G122" s="138" t="s">
        <v>1831</v>
      </c>
      <c r="H122" s="139">
        <v>1</v>
      </c>
      <c r="I122" s="140"/>
      <c r="J122" s="141">
        <f t="shared" si="0"/>
        <v>0</v>
      </c>
      <c r="K122" s="142"/>
      <c r="L122" s="33"/>
      <c r="M122" s="143" t="s">
        <v>1</v>
      </c>
      <c r="N122" s="144" t="s">
        <v>40</v>
      </c>
      <c r="P122" s="145">
        <f t="shared" si="1"/>
        <v>0</v>
      </c>
      <c r="Q122" s="145">
        <v>0</v>
      </c>
      <c r="R122" s="145">
        <f t="shared" si="2"/>
        <v>0</v>
      </c>
      <c r="S122" s="145">
        <v>0</v>
      </c>
      <c r="T122" s="146">
        <f t="shared" si="3"/>
        <v>0</v>
      </c>
      <c r="AR122" s="147" t="s">
        <v>176</v>
      </c>
      <c r="AT122" s="147" t="s">
        <v>172</v>
      </c>
      <c r="AU122" s="147" t="s">
        <v>83</v>
      </c>
      <c r="AY122" s="18" t="s">
        <v>170</v>
      </c>
      <c r="BE122" s="148">
        <f t="shared" si="4"/>
        <v>0</v>
      </c>
      <c r="BF122" s="148">
        <f t="shared" si="5"/>
        <v>0</v>
      </c>
      <c r="BG122" s="148">
        <f t="shared" si="6"/>
        <v>0</v>
      </c>
      <c r="BH122" s="148">
        <f t="shared" si="7"/>
        <v>0</v>
      </c>
      <c r="BI122" s="148">
        <f t="shared" si="8"/>
        <v>0</v>
      </c>
      <c r="BJ122" s="18" t="s">
        <v>83</v>
      </c>
      <c r="BK122" s="148">
        <f t="shared" si="9"/>
        <v>0</v>
      </c>
      <c r="BL122" s="18" t="s">
        <v>176</v>
      </c>
      <c r="BM122" s="147" t="s">
        <v>224</v>
      </c>
    </row>
    <row r="123" spans="2:65" s="1" customFormat="1" ht="14.4" customHeight="1">
      <c r="B123" s="33"/>
      <c r="C123" s="135" t="s">
        <v>205</v>
      </c>
      <c r="D123" s="135" t="s">
        <v>172</v>
      </c>
      <c r="E123" s="136" t="s">
        <v>2244</v>
      </c>
      <c r="F123" s="137" t="s">
        <v>2272</v>
      </c>
      <c r="G123" s="138" t="s">
        <v>237</v>
      </c>
      <c r="H123" s="139">
        <v>80</v>
      </c>
      <c r="I123" s="140"/>
      <c r="J123" s="141">
        <f t="shared" si="0"/>
        <v>0</v>
      </c>
      <c r="K123" s="142"/>
      <c r="L123" s="33"/>
      <c r="M123" s="143" t="s">
        <v>1</v>
      </c>
      <c r="N123" s="144" t="s">
        <v>40</v>
      </c>
      <c r="P123" s="145">
        <f t="shared" si="1"/>
        <v>0</v>
      </c>
      <c r="Q123" s="145">
        <v>0</v>
      </c>
      <c r="R123" s="145">
        <f t="shared" si="2"/>
        <v>0</v>
      </c>
      <c r="S123" s="145">
        <v>0</v>
      </c>
      <c r="T123" s="146">
        <f t="shared" si="3"/>
        <v>0</v>
      </c>
      <c r="AR123" s="147" t="s">
        <v>176</v>
      </c>
      <c r="AT123" s="147" t="s">
        <v>172</v>
      </c>
      <c r="AU123" s="147" t="s">
        <v>83</v>
      </c>
      <c r="AY123" s="18" t="s">
        <v>170</v>
      </c>
      <c r="BE123" s="148">
        <f t="shared" si="4"/>
        <v>0</v>
      </c>
      <c r="BF123" s="148">
        <f t="shared" si="5"/>
        <v>0</v>
      </c>
      <c r="BG123" s="148">
        <f t="shared" si="6"/>
        <v>0</v>
      </c>
      <c r="BH123" s="148">
        <f t="shared" si="7"/>
        <v>0</v>
      </c>
      <c r="BI123" s="148">
        <f t="shared" si="8"/>
        <v>0</v>
      </c>
      <c r="BJ123" s="18" t="s">
        <v>83</v>
      </c>
      <c r="BK123" s="148">
        <f t="shared" si="9"/>
        <v>0</v>
      </c>
      <c r="BL123" s="18" t="s">
        <v>176</v>
      </c>
      <c r="BM123" s="147" t="s">
        <v>242</v>
      </c>
    </row>
    <row r="124" spans="2:65" s="1" customFormat="1" ht="14.4" customHeight="1">
      <c r="B124" s="33"/>
      <c r="C124" s="135" t="s">
        <v>210</v>
      </c>
      <c r="D124" s="135" t="s">
        <v>172</v>
      </c>
      <c r="E124" s="136" t="s">
        <v>2273</v>
      </c>
      <c r="F124" s="137" t="s">
        <v>2274</v>
      </c>
      <c r="G124" s="138" t="s">
        <v>1709</v>
      </c>
      <c r="H124" s="139">
        <v>1</v>
      </c>
      <c r="I124" s="140"/>
      <c r="J124" s="141">
        <f t="shared" si="0"/>
        <v>0</v>
      </c>
      <c r="K124" s="142"/>
      <c r="L124" s="33"/>
      <c r="M124" s="143" t="s">
        <v>1</v>
      </c>
      <c r="N124" s="144" t="s">
        <v>40</v>
      </c>
      <c r="P124" s="145">
        <f t="shared" si="1"/>
        <v>0</v>
      </c>
      <c r="Q124" s="145">
        <v>0</v>
      </c>
      <c r="R124" s="145">
        <f t="shared" si="2"/>
        <v>0</v>
      </c>
      <c r="S124" s="145">
        <v>0</v>
      </c>
      <c r="T124" s="146">
        <f t="shared" si="3"/>
        <v>0</v>
      </c>
      <c r="AR124" s="147" t="s">
        <v>176</v>
      </c>
      <c r="AT124" s="147" t="s">
        <v>172</v>
      </c>
      <c r="AU124" s="147" t="s">
        <v>83</v>
      </c>
      <c r="AY124" s="18" t="s">
        <v>170</v>
      </c>
      <c r="BE124" s="148">
        <f t="shared" si="4"/>
        <v>0</v>
      </c>
      <c r="BF124" s="148">
        <f t="shared" si="5"/>
        <v>0</v>
      </c>
      <c r="BG124" s="148">
        <f t="shared" si="6"/>
        <v>0</v>
      </c>
      <c r="BH124" s="148">
        <f t="shared" si="7"/>
        <v>0</v>
      </c>
      <c r="BI124" s="148">
        <f t="shared" si="8"/>
        <v>0</v>
      </c>
      <c r="BJ124" s="18" t="s">
        <v>83</v>
      </c>
      <c r="BK124" s="148">
        <f t="shared" si="9"/>
        <v>0</v>
      </c>
      <c r="BL124" s="18" t="s">
        <v>176</v>
      </c>
      <c r="BM124" s="147" t="s">
        <v>8</v>
      </c>
    </row>
    <row r="125" spans="2:65" s="1" customFormat="1" ht="14.4" customHeight="1">
      <c r="B125" s="33"/>
      <c r="C125" s="135" t="s">
        <v>217</v>
      </c>
      <c r="D125" s="135" t="s">
        <v>172</v>
      </c>
      <c r="E125" s="136" t="s">
        <v>2275</v>
      </c>
      <c r="F125" s="137" t="s">
        <v>2276</v>
      </c>
      <c r="G125" s="138" t="s">
        <v>237</v>
      </c>
      <c r="H125" s="139">
        <v>80</v>
      </c>
      <c r="I125" s="140"/>
      <c r="J125" s="141">
        <f t="shared" si="0"/>
        <v>0</v>
      </c>
      <c r="K125" s="142"/>
      <c r="L125" s="33"/>
      <c r="M125" s="143" t="s">
        <v>1</v>
      </c>
      <c r="N125" s="144" t="s">
        <v>40</v>
      </c>
      <c r="P125" s="145">
        <f t="shared" si="1"/>
        <v>0</v>
      </c>
      <c r="Q125" s="145">
        <v>0</v>
      </c>
      <c r="R125" s="145">
        <f t="shared" si="2"/>
        <v>0</v>
      </c>
      <c r="S125" s="145">
        <v>0</v>
      </c>
      <c r="T125" s="146">
        <f t="shared" si="3"/>
        <v>0</v>
      </c>
      <c r="AR125" s="147" t="s">
        <v>176</v>
      </c>
      <c r="AT125" s="147" t="s">
        <v>172</v>
      </c>
      <c r="AU125" s="147" t="s">
        <v>83</v>
      </c>
      <c r="AY125" s="18" t="s">
        <v>170</v>
      </c>
      <c r="BE125" s="148">
        <f t="shared" si="4"/>
        <v>0</v>
      </c>
      <c r="BF125" s="148">
        <f t="shared" si="5"/>
        <v>0</v>
      </c>
      <c r="BG125" s="148">
        <f t="shared" si="6"/>
        <v>0</v>
      </c>
      <c r="BH125" s="148">
        <f t="shared" si="7"/>
        <v>0</v>
      </c>
      <c r="BI125" s="148">
        <f t="shared" si="8"/>
        <v>0</v>
      </c>
      <c r="BJ125" s="18" t="s">
        <v>83</v>
      </c>
      <c r="BK125" s="148">
        <f t="shared" si="9"/>
        <v>0</v>
      </c>
      <c r="BL125" s="18" t="s">
        <v>176</v>
      </c>
      <c r="BM125" s="147" t="s">
        <v>267</v>
      </c>
    </row>
    <row r="126" spans="2:65" s="1" customFormat="1" ht="14.4" customHeight="1">
      <c r="B126" s="33"/>
      <c r="C126" s="135" t="s">
        <v>224</v>
      </c>
      <c r="D126" s="135" t="s">
        <v>172</v>
      </c>
      <c r="E126" s="136" t="s">
        <v>2277</v>
      </c>
      <c r="F126" s="137" t="s">
        <v>2278</v>
      </c>
      <c r="G126" s="138" t="s">
        <v>1831</v>
      </c>
      <c r="H126" s="139">
        <v>14</v>
      </c>
      <c r="I126" s="140"/>
      <c r="J126" s="141">
        <f t="shared" si="0"/>
        <v>0</v>
      </c>
      <c r="K126" s="142"/>
      <c r="L126" s="33"/>
      <c r="M126" s="143" t="s">
        <v>1</v>
      </c>
      <c r="N126" s="144" t="s">
        <v>40</v>
      </c>
      <c r="P126" s="145">
        <f t="shared" si="1"/>
        <v>0</v>
      </c>
      <c r="Q126" s="145">
        <v>0</v>
      </c>
      <c r="R126" s="145">
        <f t="shared" si="2"/>
        <v>0</v>
      </c>
      <c r="S126" s="145">
        <v>0</v>
      </c>
      <c r="T126" s="146">
        <f t="shared" si="3"/>
        <v>0</v>
      </c>
      <c r="AR126" s="147" t="s">
        <v>176</v>
      </c>
      <c r="AT126" s="147" t="s">
        <v>172</v>
      </c>
      <c r="AU126" s="147" t="s">
        <v>83</v>
      </c>
      <c r="AY126" s="18" t="s">
        <v>170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8" t="s">
        <v>83</v>
      </c>
      <c r="BK126" s="148">
        <f t="shared" si="9"/>
        <v>0</v>
      </c>
      <c r="BL126" s="18" t="s">
        <v>176</v>
      </c>
      <c r="BM126" s="147" t="s">
        <v>278</v>
      </c>
    </row>
    <row r="127" spans="2:65" s="1" customFormat="1" ht="14.4" customHeight="1">
      <c r="B127" s="33"/>
      <c r="C127" s="135" t="s">
        <v>234</v>
      </c>
      <c r="D127" s="135" t="s">
        <v>172</v>
      </c>
      <c r="E127" s="136" t="s">
        <v>2246</v>
      </c>
      <c r="F127" s="137" t="s">
        <v>2247</v>
      </c>
      <c r="G127" s="138" t="s">
        <v>1831</v>
      </c>
      <c r="H127" s="139">
        <v>1</v>
      </c>
      <c r="I127" s="140"/>
      <c r="J127" s="141">
        <f t="shared" si="0"/>
        <v>0</v>
      </c>
      <c r="K127" s="142"/>
      <c r="L127" s="33"/>
      <c r="M127" s="143" t="s">
        <v>1</v>
      </c>
      <c r="N127" s="144" t="s">
        <v>40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176</v>
      </c>
      <c r="AT127" s="147" t="s">
        <v>172</v>
      </c>
      <c r="AU127" s="147" t="s">
        <v>83</v>
      </c>
      <c r="AY127" s="18" t="s">
        <v>170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8" t="s">
        <v>83</v>
      </c>
      <c r="BK127" s="148">
        <f t="shared" si="9"/>
        <v>0</v>
      </c>
      <c r="BL127" s="18" t="s">
        <v>176</v>
      </c>
      <c r="BM127" s="147" t="s">
        <v>293</v>
      </c>
    </row>
    <row r="128" spans="2:65" s="1" customFormat="1" ht="14.4" customHeight="1">
      <c r="B128" s="33"/>
      <c r="C128" s="135" t="s">
        <v>242</v>
      </c>
      <c r="D128" s="135" t="s">
        <v>172</v>
      </c>
      <c r="E128" s="136" t="s">
        <v>2248</v>
      </c>
      <c r="F128" s="137" t="s">
        <v>2279</v>
      </c>
      <c r="G128" s="138" t="s">
        <v>2280</v>
      </c>
      <c r="H128" s="139">
        <v>4</v>
      </c>
      <c r="I128" s="140"/>
      <c r="J128" s="141">
        <f t="shared" si="0"/>
        <v>0</v>
      </c>
      <c r="K128" s="142"/>
      <c r="L128" s="33"/>
      <c r="M128" s="143" t="s">
        <v>1</v>
      </c>
      <c r="N128" s="144" t="s">
        <v>40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176</v>
      </c>
      <c r="AT128" s="147" t="s">
        <v>172</v>
      </c>
      <c r="AU128" s="147" t="s">
        <v>83</v>
      </c>
      <c r="AY128" s="18" t="s">
        <v>170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8" t="s">
        <v>83</v>
      </c>
      <c r="BK128" s="148">
        <f t="shared" si="9"/>
        <v>0</v>
      </c>
      <c r="BL128" s="18" t="s">
        <v>176</v>
      </c>
      <c r="BM128" s="147" t="s">
        <v>305</v>
      </c>
    </row>
    <row r="129" spans="2:65" s="1" customFormat="1" ht="14.4" customHeight="1">
      <c r="B129" s="33"/>
      <c r="C129" s="135" t="s">
        <v>248</v>
      </c>
      <c r="D129" s="135" t="s">
        <v>172</v>
      </c>
      <c r="E129" s="136" t="s">
        <v>2250</v>
      </c>
      <c r="F129" s="137" t="s">
        <v>2249</v>
      </c>
      <c r="G129" s="138" t="s">
        <v>1709</v>
      </c>
      <c r="H129" s="139">
        <v>1</v>
      </c>
      <c r="I129" s="140"/>
      <c r="J129" s="141">
        <f t="shared" si="0"/>
        <v>0</v>
      </c>
      <c r="K129" s="142"/>
      <c r="L129" s="33"/>
      <c r="M129" s="143" t="s">
        <v>1</v>
      </c>
      <c r="N129" s="144" t="s">
        <v>40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176</v>
      </c>
      <c r="AT129" s="147" t="s">
        <v>172</v>
      </c>
      <c r="AU129" s="147" t="s">
        <v>83</v>
      </c>
      <c r="AY129" s="18" t="s">
        <v>170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8" t="s">
        <v>83</v>
      </c>
      <c r="BK129" s="148">
        <f t="shared" si="9"/>
        <v>0</v>
      </c>
      <c r="BL129" s="18" t="s">
        <v>176</v>
      </c>
      <c r="BM129" s="147" t="s">
        <v>318</v>
      </c>
    </row>
    <row r="130" spans="2:65" s="1" customFormat="1" ht="14.4" customHeight="1">
      <c r="B130" s="33"/>
      <c r="C130" s="135" t="s">
        <v>8</v>
      </c>
      <c r="D130" s="135" t="s">
        <v>172</v>
      </c>
      <c r="E130" s="136" t="s">
        <v>2281</v>
      </c>
      <c r="F130" s="137" t="s">
        <v>2282</v>
      </c>
      <c r="G130" s="138" t="s">
        <v>1709</v>
      </c>
      <c r="H130" s="139">
        <v>1</v>
      </c>
      <c r="I130" s="140"/>
      <c r="J130" s="141">
        <f t="shared" si="0"/>
        <v>0</v>
      </c>
      <c r="K130" s="142"/>
      <c r="L130" s="33"/>
      <c r="M130" s="143" t="s">
        <v>1</v>
      </c>
      <c r="N130" s="144" t="s">
        <v>40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176</v>
      </c>
      <c r="AT130" s="147" t="s">
        <v>172</v>
      </c>
      <c r="AU130" s="147" t="s">
        <v>83</v>
      </c>
      <c r="AY130" s="18" t="s">
        <v>170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8" t="s">
        <v>83</v>
      </c>
      <c r="BK130" s="148">
        <f t="shared" si="9"/>
        <v>0</v>
      </c>
      <c r="BL130" s="18" t="s">
        <v>176</v>
      </c>
      <c r="BM130" s="147" t="s">
        <v>334</v>
      </c>
    </row>
    <row r="131" spans="2:65" s="1" customFormat="1" ht="14.4" customHeight="1">
      <c r="B131" s="33"/>
      <c r="C131" s="135" t="s">
        <v>260</v>
      </c>
      <c r="D131" s="135" t="s">
        <v>172</v>
      </c>
      <c r="E131" s="136" t="s">
        <v>2283</v>
      </c>
      <c r="F131" s="137" t="s">
        <v>2142</v>
      </c>
      <c r="G131" s="138" t="s">
        <v>1831</v>
      </c>
      <c r="H131" s="139">
        <v>1</v>
      </c>
      <c r="I131" s="140"/>
      <c r="J131" s="141">
        <f t="shared" si="0"/>
        <v>0</v>
      </c>
      <c r="K131" s="142"/>
      <c r="L131" s="33"/>
      <c r="M131" s="143" t="s">
        <v>1</v>
      </c>
      <c r="N131" s="144" t="s">
        <v>40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176</v>
      </c>
      <c r="AT131" s="147" t="s">
        <v>172</v>
      </c>
      <c r="AU131" s="147" t="s">
        <v>83</v>
      </c>
      <c r="AY131" s="18" t="s">
        <v>170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8" t="s">
        <v>83</v>
      </c>
      <c r="BK131" s="148">
        <f t="shared" si="9"/>
        <v>0</v>
      </c>
      <c r="BL131" s="18" t="s">
        <v>176</v>
      </c>
      <c r="BM131" s="147" t="s">
        <v>349</v>
      </c>
    </row>
    <row r="132" spans="2:65" s="1" customFormat="1" ht="14.4" customHeight="1">
      <c r="B132" s="33"/>
      <c r="C132" s="174" t="s">
        <v>267</v>
      </c>
      <c r="D132" s="174" t="s">
        <v>447</v>
      </c>
      <c r="E132" s="175" t="s">
        <v>2284</v>
      </c>
      <c r="F132" s="176" t="s">
        <v>2400</v>
      </c>
      <c r="G132" s="177" t="s">
        <v>1831</v>
      </c>
      <c r="H132" s="178">
        <v>1</v>
      </c>
      <c r="I132" s="179"/>
      <c r="J132" s="180">
        <f t="shared" si="0"/>
        <v>0</v>
      </c>
      <c r="K132" s="181"/>
      <c r="L132" s="182"/>
      <c r="M132" s="183" t="s">
        <v>1</v>
      </c>
      <c r="N132" s="184" t="s">
        <v>40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224</v>
      </c>
      <c r="AT132" s="147" t="s">
        <v>447</v>
      </c>
      <c r="AU132" s="147" t="s">
        <v>83</v>
      </c>
      <c r="AY132" s="18" t="s">
        <v>170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8" t="s">
        <v>83</v>
      </c>
      <c r="BK132" s="148">
        <f t="shared" si="9"/>
        <v>0</v>
      </c>
      <c r="BL132" s="18" t="s">
        <v>176</v>
      </c>
      <c r="BM132" s="147" t="s">
        <v>2285</v>
      </c>
    </row>
    <row r="133" spans="2:65" s="1" customFormat="1" ht="19.8" customHeight="1">
      <c r="B133" s="33"/>
      <c r="C133" s="174" t="s">
        <v>273</v>
      </c>
      <c r="D133" s="174" t="s">
        <v>447</v>
      </c>
      <c r="E133" s="175" t="s">
        <v>2251</v>
      </c>
      <c r="F133" s="176" t="s">
        <v>2401</v>
      </c>
      <c r="G133" s="177" t="s">
        <v>1831</v>
      </c>
      <c r="H133" s="178">
        <v>1</v>
      </c>
      <c r="I133" s="179"/>
      <c r="J133" s="180">
        <f t="shared" si="0"/>
        <v>0</v>
      </c>
      <c r="K133" s="181"/>
      <c r="L133" s="182"/>
      <c r="M133" s="183" t="s">
        <v>1</v>
      </c>
      <c r="N133" s="184" t="s">
        <v>40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224</v>
      </c>
      <c r="AT133" s="147" t="s">
        <v>447</v>
      </c>
      <c r="AU133" s="147" t="s">
        <v>83</v>
      </c>
      <c r="AY133" s="18" t="s">
        <v>170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8" t="s">
        <v>83</v>
      </c>
      <c r="BK133" s="148">
        <f t="shared" si="9"/>
        <v>0</v>
      </c>
      <c r="BL133" s="18" t="s">
        <v>176</v>
      </c>
      <c r="BM133" s="147" t="s">
        <v>2286</v>
      </c>
    </row>
    <row r="134" spans="2:65" s="1" customFormat="1" ht="19.8" customHeight="1">
      <c r="B134" s="33"/>
      <c r="C134" s="174" t="s">
        <v>278</v>
      </c>
      <c r="D134" s="174" t="s">
        <v>447</v>
      </c>
      <c r="E134" s="175" t="s">
        <v>2287</v>
      </c>
      <c r="F134" s="176" t="s">
        <v>2402</v>
      </c>
      <c r="G134" s="177" t="s">
        <v>1831</v>
      </c>
      <c r="H134" s="178">
        <v>1</v>
      </c>
      <c r="I134" s="179"/>
      <c r="J134" s="180">
        <f t="shared" si="0"/>
        <v>0</v>
      </c>
      <c r="K134" s="181"/>
      <c r="L134" s="182"/>
      <c r="M134" s="183" t="s">
        <v>1</v>
      </c>
      <c r="N134" s="184" t="s">
        <v>40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224</v>
      </c>
      <c r="AT134" s="147" t="s">
        <v>447</v>
      </c>
      <c r="AU134" s="147" t="s">
        <v>83</v>
      </c>
      <c r="AY134" s="18" t="s">
        <v>170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8" t="s">
        <v>83</v>
      </c>
      <c r="BK134" s="148">
        <f t="shared" si="9"/>
        <v>0</v>
      </c>
      <c r="BL134" s="18" t="s">
        <v>176</v>
      </c>
      <c r="BM134" s="147" t="s">
        <v>2288</v>
      </c>
    </row>
    <row r="135" spans="2:65" s="1" customFormat="1" ht="14.4" customHeight="1">
      <c r="B135" s="33"/>
      <c r="C135" s="174" t="s">
        <v>285</v>
      </c>
      <c r="D135" s="174" t="s">
        <v>447</v>
      </c>
      <c r="E135" s="175" t="s">
        <v>2289</v>
      </c>
      <c r="F135" s="176" t="s">
        <v>2403</v>
      </c>
      <c r="G135" s="177" t="s">
        <v>1831</v>
      </c>
      <c r="H135" s="178">
        <v>1</v>
      </c>
      <c r="I135" s="179"/>
      <c r="J135" s="180">
        <f t="shared" si="0"/>
        <v>0</v>
      </c>
      <c r="K135" s="181"/>
      <c r="L135" s="182"/>
      <c r="M135" s="183" t="s">
        <v>1</v>
      </c>
      <c r="N135" s="184" t="s">
        <v>40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224</v>
      </c>
      <c r="AT135" s="147" t="s">
        <v>447</v>
      </c>
      <c r="AU135" s="147" t="s">
        <v>83</v>
      </c>
      <c r="AY135" s="18" t="s">
        <v>170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8" t="s">
        <v>83</v>
      </c>
      <c r="BK135" s="148">
        <f t="shared" si="9"/>
        <v>0</v>
      </c>
      <c r="BL135" s="18" t="s">
        <v>176</v>
      </c>
      <c r="BM135" s="147" t="s">
        <v>2290</v>
      </c>
    </row>
    <row r="136" spans="2:65" s="1" customFormat="1" ht="14.4" customHeight="1">
      <c r="B136" s="33"/>
      <c r="C136" s="174" t="s">
        <v>293</v>
      </c>
      <c r="D136" s="174" t="s">
        <v>447</v>
      </c>
      <c r="E136" s="175" t="s">
        <v>2291</v>
      </c>
      <c r="F136" s="176" t="s">
        <v>2404</v>
      </c>
      <c r="G136" s="177" t="s">
        <v>1709</v>
      </c>
      <c r="H136" s="178">
        <v>1</v>
      </c>
      <c r="I136" s="179"/>
      <c r="J136" s="180">
        <f t="shared" si="0"/>
        <v>0</v>
      </c>
      <c r="K136" s="181"/>
      <c r="L136" s="182"/>
      <c r="M136" s="183" t="s">
        <v>1</v>
      </c>
      <c r="N136" s="184" t="s">
        <v>40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224</v>
      </c>
      <c r="AT136" s="147" t="s">
        <v>447</v>
      </c>
      <c r="AU136" s="147" t="s">
        <v>83</v>
      </c>
      <c r="AY136" s="18" t="s">
        <v>170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8" t="s">
        <v>83</v>
      </c>
      <c r="BK136" s="148">
        <f t="shared" si="9"/>
        <v>0</v>
      </c>
      <c r="BL136" s="18" t="s">
        <v>176</v>
      </c>
      <c r="BM136" s="147" t="s">
        <v>2292</v>
      </c>
    </row>
    <row r="137" spans="2:65" s="1" customFormat="1" ht="14.4" customHeight="1">
      <c r="B137" s="33"/>
      <c r="C137" s="174" t="s">
        <v>300</v>
      </c>
      <c r="D137" s="174" t="s">
        <v>447</v>
      </c>
      <c r="E137" s="175" t="s">
        <v>2293</v>
      </c>
      <c r="F137" s="176" t="s">
        <v>2405</v>
      </c>
      <c r="G137" s="177" t="s">
        <v>1831</v>
      </c>
      <c r="H137" s="178">
        <v>14</v>
      </c>
      <c r="I137" s="179"/>
      <c r="J137" s="180">
        <f t="shared" si="0"/>
        <v>0</v>
      </c>
      <c r="K137" s="181"/>
      <c r="L137" s="182"/>
      <c r="M137" s="183" t="s">
        <v>1</v>
      </c>
      <c r="N137" s="184" t="s">
        <v>40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224</v>
      </c>
      <c r="AT137" s="147" t="s">
        <v>447</v>
      </c>
      <c r="AU137" s="147" t="s">
        <v>83</v>
      </c>
      <c r="AY137" s="18" t="s">
        <v>170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8" t="s">
        <v>83</v>
      </c>
      <c r="BK137" s="148">
        <f t="shared" si="9"/>
        <v>0</v>
      </c>
      <c r="BL137" s="18" t="s">
        <v>176</v>
      </c>
      <c r="BM137" s="147" t="s">
        <v>2294</v>
      </c>
    </row>
    <row r="138" spans="2:65" s="1" customFormat="1" ht="14.4" customHeight="1">
      <c r="B138" s="33"/>
      <c r="C138" s="174" t="s">
        <v>305</v>
      </c>
      <c r="D138" s="174" t="s">
        <v>447</v>
      </c>
      <c r="E138" s="175" t="s">
        <v>2295</v>
      </c>
      <c r="F138" s="176" t="s">
        <v>2296</v>
      </c>
      <c r="G138" s="177" t="s">
        <v>1831</v>
      </c>
      <c r="H138" s="178">
        <v>1</v>
      </c>
      <c r="I138" s="179"/>
      <c r="J138" s="180">
        <f t="shared" si="0"/>
        <v>0</v>
      </c>
      <c r="K138" s="181"/>
      <c r="L138" s="182"/>
      <c r="M138" s="183" t="s">
        <v>1</v>
      </c>
      <c r="N138" s="184" t="s">
        <v>40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224</v>
      </c>
      <c r="AT138" s="147" t="s">
        <v>447</v>
      </c>
      <c r="AU138" s="147" t="s">
        <v>83</v>
      </c>
      <c r="AY138" s="18" t="s">
        <v>170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8" t="s">
        <v>83</v>
      </c>
      <c r="BK138" s="148">
        <f t="shared" si="9"/>
        <v>0</v>
      </c>
      <c r="BL138" s="18" t="s">
        <v>176</v>
      </c>
      <c r="BM138" s="147" t="s">
        <v>2297</v>
      </c>
    </row>
    <row r="139" spans="2:65" s="1" customFormat="1" ht="14.4" customHeight="1">
      <c r="B139" s="33"/>
      <c r="C139" s="174" t="s">
        <v>7</v>
      </c>
      <c r="D139" s="174" t="s">
        <v>447</v>
      </c>
      <c r="E139" s="175" t="s">
        <v>2298</v>
      </c>
      <c r="F139" s="176" t="s">
        <v>2406</v>
      </c>
      <c r="G139" s="177" t="s">
        <v>1831</v>
      </c>
      <c r="H139" s="178">
        <v>14</v>
      </c>
      <c r="I139" s="179"/>
      <c r="J139" s="180">
        <f t="shared" si="0"/>
        <v>0</v>
      </c>
      <c r="K139" s="181"/>
      <c r="L139" s="182"/>
      <c r="M139" s="183" t="s">
        <v>1</v>
      </c>
      <c r="N139" s="184" t="s">
        <v>40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224</v>
      </c>
      <c r="AT139" s="147" t="s">
        <v>447</v>
      </c>
      <c r="AU139" s="147" t="s">
        <v>83</v>
      </c>
      <c r="AY139" s="18" t="s">
        <v>170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8" t="s">
        <v>83</v>
      </c>
      <c r="BK139" s="148">
        <f t="shared" si="9"/>
        <v>0</v>
      </c>
      <c r="BL139" s="18" t="s">
        <v>176</v>
      </c>
      <c r="BM139" s="147" t="s">
        <v>2299</v>
      </c>
    </row>
    <row r="140" spans="2:65" s="1" customFormat="1" ht="14.4" customHeight="1">
      <c r="B140" s="33"/>
      <c r="C140" s="174" t="s">
        <v>318</v>
      </c>
      <c r="D140" s="174" t="s">
        <v>447</v>
      </c>
      <c r="E140" s="175" t="s">
        <v>2300</v>
      </c>
      <c r="F140" s="176" t="s">
        <v>2272</v>
      </c>
      <c r="G140" s="177" t="s">
        <v>237</v>
      </c>
      <c r="H140" s="178">
        <v>80</v>
      </c>
      <c r="I140" s="179"/>
      <c r="J140" s="180">
        <f t="shared" si="0"/>
        <v>0</v>
      </c>
      <c r="K140" s="181"/>
      <c r="L140" s="182"/>
      <c r="M140" s="183" t="s">
        <v>1</v>
      </c>
      <c r="N140" s="184" t="s">
        <v>40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224</v>
      </c>
      <c r="AT140" s="147" t="s">
        <v>447</v>
      </c>
      <c r="AU140" s="147" t="s">
        <v>83</v>
      </c>
      <c r="AY140" s="18" t="s">
        <v>170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8" t="s">
        <v>83</v>
      </c>
      <c r="BK140" s="148">
        <f t="shared" si="9"/>
        <v>0</v>
      </c>
      <c r="BL140" s="18" t="s">
        <v>176</v>
      </c>
      <c r="BM140" s="147" t="s">
        <v>2301</v>
      </c>
    </row>
    <row r="141" spans="2:65" s="1" customFormat="1" ht="14.4" customHeight="1">
      <c r="B141" s="33"/>
      <c r="C141" s="174" t="s">
        <v>324</v>
      </c>
      <c r="D141" s="174" t="s">
        <v>447</v>
      </c>
      <c r="E141" s="175" t="s">
        <v>2302</v>
      </c>
      <c r="F141" s="176" t="s">
        <v>2276</v>
      </c>
      <c r="G141" s="177" t="s">
        <v>237</v>
      </c>
      <c r="H141" s="178">
        <v>30</v>
      </c>
      <c r="I141" s="179"/>
      <c r="J141" s="180">
        <f t="shared" si="0"/>
        <v>0</v>
      </c>
      <c r="K141" s="181"/>
      <c r="L141" s="182"/>
      <c r="M141" s="183" t="s">
        <v>1</v>
      </c>
      <c r="N141" s="184" t="s">
        <v>40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224</v>
      </c>
      <c r="AT141" s="147" t="s">
        <v>447</v>
      </c>
      <c r="AU141" s="147" t="s">
        <v>83</v>
      </c>
      <c r="AY141" s="18" t="s">
        <v>170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8" t="s">
        <v>83</v>
      </c>
      <c r="BK141" s="148">
        <f t="shared" si="9"/>
        <v>0</v>
      </c>
      <c r="BL141" s="18" t="s">
        <v>176</v>
      </c>
      <c r="BM141" s="147" t="s">
        <v>2303</v>
      </c>
    </row>
    <row r="142" spans="2:65" s="1" customFormat="1" ht="14.4" customHeight="1">
      <c r="B142" s="33"/>
      <c r="C142" s="174" t="s">
        <v>334</v>
      </c>
      <c r="D142" s="174" t="s">
        <v>447</v>
      </c>
      <c r="E142" s="175" t="s">
        <v>2304</v>
      </c>
      <c r="F142" s="176" t="s">
        <v>2305</v>
      </c>
      <c r="G142" s="177" t="s">
        <v>1831</v>
      </c>
      <c r="H142" s="178">
        <v>1</v>
      </c>
      <c r="I142" s="179"/>
      <c r="J142" s="180">
        <f t="shared" si="0"/>
        <v>0</v>
      </c>
      <c r="K142" s="181"/>
      <c r="L142" s="182"/>
      <c r="M142" s="183" t="s">
        <v>1</v>
      </c>
      <c r="N142" s="184" t="s">
        <v>40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224</v>
      </c>
      <c r="AT142" s="147" t="s">
        <v>447</v>
      </c>
      <c r="AU142" s="147" t="s">
        <v>83</v>
      </c>
      <c r="AY142" s="18" t="s">
        <v>170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8" t="s">
        <v>83</v>
      </c>
      <c r="BK142" s="148">
        <f t="shared" si="9"/>
        <v>0</v>
      </c>
      <c r="BL142" s="18" t="s">
        <v>176</v>
      </c>
      <c r="BM142" s="147" t="s">
        <v>2306</v>
      </c>
    </row>
    <row r="143" spans="2:65" s="1" customFormat="1" ht="14.4" customHeight="1">
      <c r="B143" s="33"/>
      <c r="C143" s="174" t="s">
        <v>341</v>
      </c>
      <c r="D143" s="174" t="s">
        <v>447</v>
      </c>
      <c r="E143" s="175" t="s">
        <v>2307</v>
      </c>
      <c r="F143" s="176" t="s">
        <v>2308</v>
      </c>
      <c r="G143" s="177" t="s">
        <v>1831</v>
      </c>
      <c r="H143" s="178">
        <v>14</v>
      </c>
      <c r="I143" s="179"/>
      <c r="J143" s="180">
        <f t="shared" si="0"/>
        <v>0</v>
      </c>
      <c r="K143" s="181"/>
      <c r="L143" s="182"/>
      <c r="M143" s="183" t="s">
        <v>1</v>
      </c>
      <c r="N143" s="184" t="s">
        <v>40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224</v>
      </c>
      <c r="AT143" s="147" t="s">
        <v>447</v>
      </c>
      <c r="AU143" s="147" t="s">
        <v>83</v>
      </c>
      <c r="AY143" s="18" t="s">
        <v>170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8" t="s">
        <v>83</v>
      </c>
      <c r="BK143" s="148">
        <f t="shared" si="9"/>
        <v>0</v>
      </c>
      <c r="BL143" s="18" t="s">
        <v>176</v>
      </c>
      <c r="BM143" s="147" t="s">
        <v>2309</v>
      </c>
    </row>
    <row r="144" spans="2:65" s="1" customFormat="1" ht="14.4" customHeight="1">
      <c r="B144" s="33"/>
      <c r="C144" s="174" t="s">
        <v>349</v>
      </c>
      <c r="D144" s="174" t="s">
        <v>447</v>
      </c>
      <c r="E144" s="175" t="s">
        <v>2255</v>
      </c>
      <c r="F144" s="176" t="s">
        <v>2256</v>
      </c>
      <c r="G144" s="177" t="s">
        <v>363</v>
      </c>
      <c r="H144" s="178">
        <v>2</v>
      </c>
      <c r="I144" s="179"/>
      <c r="J144" s="180">
        <f t="shared" si="0"/>
        <v>0</v>
      </c>
      <c r="K144" s="181"/>
      <c r="L144" s="182"/>
      <c r="M144" s="183" t="s">
        <v>1</v>
      </c>
      <c r="N144" s="184" t="s">
        <v>40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224</v>
      </c>
      <c r="AT144" s="147" t="s">
        <v>447</v>
      </c>
      <c r="AU144" s="147" t="s">
        <v>83</v>
      </c>
      <c r="AY144" s="18" t="s">
        <v>170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8" t="s">
        <v>83</v>
      </c>
      <c r="BK144" s="148">
        <f t="shared" si="9"/>
        <v>0</v>
      </c>
      <c r="BL144" s="18" t="s">
        <v>176</v>
      </c>
      <c r="BM144" s="147" t="s">
        <v>2310</v>
      </c>
    </row>
    <row r="145" spans="2:65" s="1" customFormat="1" ht="14.4" customHeight="1">
      <c r="B145" s="33"/>
      <c r="C145" s="174" t="s">
        <v>360</v>
      </c>
      <c r="D145" s="174" t="s">
        <v>447</v>
      </c>
      <c r="E145" s="175" t="s">
        <v>2258</v>
      </c>
      <c r="F145" s="176" t="s">
        <v>2259</v>
      </c>
      <c r="G145" s="177" t="s">
        <v>363</v>
      </c>
      <c r="H145" s="178">
        <v>1</v>
      </c>
      <c r="I145" s="179"/>
      <c r="J145" s="180">
        <f t="shared" si="0"/>
        <v>0</v>
      </c>
      <c r="K145" s="181"/>
      <c r="L145" s="182"/>
      <c r="M145" s="213" t="s">
        <v>1</v>
      </c>
      <c r="N145" s="214" t="s">
        <v>40</v>
      </c>
      <c r="O145" s="195"/>
      <c r="P145" s="202">
        <f t="shared" si="1"/>
        <v>0</v>
      </c>
      <c r="Q145" s="202">
        <v>0</v>
      </c>
      <c r="R145" s="202">
        <f t="shared" si="2"/>
        <v>0</v>
      </c>
      <c r="S145" s="202">
        <v>0</v>
      </c>
      <c r="T145" s="203">
        <f t="shared" si="3"/>
        <v>0</v>
      </c>
      <c r="AR145" s="147" t="s">
        <v>224</v>
      </c>
      <c r="AT145" s="147" t="s">
        <v>447</v>
      </c>
      <c r="AU145" s="147" t="s">
        <v>83</v>
      </c>
      <c r="AY145" s="18" t="s">
        <v>170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8" t="s">
        <v>83</v>
      </c>
      <c r="BK145" s="148">
        <f t="shared" si="9"/>
        <v>0</v>
      </c>
      <c r="BL145" s="18" t="s">
        <v>176</v>
      </c>
      <c r="BM145" s="147" t="s">
        <v>2311</v>
      </c>
    </row>
    <row r="146" spans="2:65" s="1" customFormat="1" ht="6.9" customHeight="1">
      <c r="B146" s="45"/>
      <c r="C146" s="46"/>
      <c r="D146" s="46"/>
      <c r="E146" s="46"/>
      <c r="F146" s="46"/>
      <c r="G146" s="46"/>
      <c r="H146" s="46"/>
      <c r="I146" s="46"/>
      <c r="J146" s="46"/>
      <c r="K146" s="46"/>
      <c r="L146" s="33"/>
    </row>
  </sheetData>
  <sheetProtection sheet="1" objects="1" scenarios="1" formatColumns="0" formatRows="0" autoFilter="0"/>
  <autoFilter ref="C116:K145" xr:uid="{00000000-0009-0000-0000-000009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60"/>
  <sheetViews>
    <sheetView showGridLines="0" workbookViewId="0"/>
  </sheetViews>
  <sheetFormatPr defaultRowHeight="14.4"/>
  <cols>
    <col min="1" max="1" width="8.85546875" customWidth="1"/>
    <col min="2" max="2" width="1.140625" customWidth="1"/>
    <col min="3" max="3" width="4.42578125" customWidth="1"/>
    <col min="4" max="4" width="4.5703125" customWidth="1"/>
    <col min="5" max="5" width="18.28515625" customWidth="1"/>
    <col min="6" max="6" width="54.42578125" customWidth="1"/>
    <col min="7" max="7" width="8" customWidth="1"/>
    <col min="8" max="8" width="15" customWidth="1"/>
    <col min="9" max="9" width="16.85546875" customWidth="1"/>
    <col min="10" max="10" width="23.85546875" customWidth="1"/>
    <col min="11" max="11" width="23.85546875" hidden="1" customWidth="1"/>
    <col min="12" max="12" width="10" customWidth="1"/>
    <col min="13" max="13" width="11.5703125" hidden="1" customWidth="1"/>
    <col min="14" max="14" width="9.140625" hidden="1"/>
    <col min="15" max="20" width="15.140625" hidden="1" customWidth="1"/>
    <col min="21" max="21" width="17.42578125" hidden="1" customWidth="1"/>
    <col min="22" max="22" width="13.140625" customWidth="1"/>
    <col min="23" max="23" width="17.42578125" customWidth="1"/>
    <col min="24" max="24" width="13.140625" customWidth="1"/>
    <col min="25" max="25" width="16" customWidth="1"/>
    <col min="26" max="26" width="11.7109375" customWidth="1"/>
    <col min="27" max="27" width="16" customWidth="1"/>
    <col min="28" max="28" width="17.42578125" customWidth="1"/>
    <col min="29" max="29" width="11.7109375" customWidth="1"/>
    <col min="30" max="30" width="16" customWidth="1"/>
    <col min="31" max="31" width="17.42578125" customWidth="1"/>
    <col min="44" max="65" width="9.140625" hidden="1"/>
  </cols>
  <sheetData>
    <row r="2" spans="2:46" ht="36.9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112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" customHeight="1">
      <c r="B4" s="21"/>
      <c r="D4" s="22" t="s">
        <v>121</v>
      </c>
      <c r="L4" s="21"/>
      <c r="M4" s="90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4.4" customHeight="1">
      <c r="B7" s="21"/>
      <c r="E7" s="261" t="str">
        <f>'Rekapitulace stavby'!K6</f>
        <v>Novostavba dětské skupiny Braňany</v>
      </c>
      <c r="F7" s="262"/>
      <c r="G7" s="262"/>
      <c r="H7" s="262"/>
      <c r="L7" s="21"/>
    </row>
    <row r="8" spans="2:46" s="1" customFormat="1" ht="12" customHeight="1">
      <c r="B8" s="33"/>
      <c r="D8" s="28" t="s">
        <v>122</v>
      </c>
      <c r="L8" s="33"/>
    </row>
    <row r="9" spans="2:46" s="1" customFormat="1" ht="15.6" customHeight="1">
      <c r="B9" s="33"/>
      <c r="E9" s="227" t="s">
        <v>2312</v>
      </c>
      <c r="F9" s="263"/>
      <c r="G9" s="263"/>
      <c r="H9" s="263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18</v>
      </c>
      <c r="F11" s="26" t="s">
        <v>1</v>
      </c>
      <c r="I11" s="28" t="s">
        <v>19</v>
      </c>
      <c r="J11" s="26" t="s">
        <v>1</v>
      </c>
      <c r="L11" s="33"/>
    </row>
    <row r="12" spans="2:46" s="1" customFormat="1" ht="12" customHeight="1">
      <c r="B12" s="33"/>
      <c r="D12" s="28" t="s">
        <v>20</v>
      </c>
      <c r="F12" s="26" t="s">
        <v>21</v>
      </c>
      <c r="I12" s="28" t="s">
        <v>22</v>
      </c>
      <c r="J12" s="53" t="str">
        <f>'Rekapitulace stavby'!AN8</f>
        <v>6. 3. 2025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24</v>
      </c>
      <c r="I14" s="28" t="s">
        <v>25</v>
      </c>
      <c r="J14" s="26" t="s">
        <v>1</v>
      </c>
      <c r="L14" s="33"/>
    </row>
    <row r="15" spans="2:46" s="1" customFormat="1" ht="18" customHeight="1">
      <c r="B15" s="33"/>
      <c r="E15" s="26" t="s">
        <v>26</v>
      </c>
      <c r="I15" s="28" t="s">
        <v>27</v>
      </c>
      <c r="J15" s="26" t="s">
        <v>1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28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264" t="str">
        <f>'Rekapitulace stavby'!E14</f>
        <v>Vyplň údaj</v>
      </c>
      <c r="F18" s="233"/>
      <c r="G18" s="233"/>
      <c r="H18" s="233"/>
      <c r="I18" s="28" t="s">
        <v>27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25</v>
      </c>
      <c r="J20" s="26" t="s">
        <v>1</v>
      </c>
      <c r="L20" s="33"/>
    </row>
    <row r="21" spans="2:12" s="1" customFormat="1" ht="18" customHeight="1">
      <c r="B21" s="33"/>
      <c r="E21" s="26" t="s">
        <v>31</v>
      </c>
      <c r="I21" s="28" t="s">
        <v>27</v>
      </c>
      <c r="J21" s="26" t="s">
        <v>1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33</v>
      </c>
      <c r="I23" s="28" t="s">
        <v>25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27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34</v>
      </c>
      <c r="L26" s="33"/>
    </row>
    <row r="27" spans="2:12" s="7" customFormat="1" ht="14.4" customHeight="1">
      <c r="B27" s="91"/>
      <c r="E27" s="238" t="s">
        <v>1</v>
      </c>
      <c r="F27" s="238"/>
      <c r="G27" s="238"/>
      <c r="H27" s="238"/>
      <c r="L27" s="91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4"/>
      <c r="E29" s="54"/>
      <c r="F29" s="54"/>
      <c r="G29" s="54"/>
      <c r="H29" s="54"/>
      <c r="I29" s="54"/>
      <c r="J29" s="54"/>
      <c r="K29" s="54"/>
      <c r="L29" s="33"/>
    </row>
    <row r="30" spans="2:12" s="1" customFormat="1" ht="25.35" customHeight="1">
      <c r="B30" s="33"/>
      <c r="D30" s="92" t="s">
        <v>35</v>
      </c>
      <c r="J30" s="67">
        <f>ROUND(J123, 2)</f>
        <v>0</v>
      </c>
      <c r="L30" s="33"/>
    </row>
    <row r="31" spans="2:12" s="1" customFormat="1" ht="6.9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14.4" customHeight="1">
      <c r="B32" s="33"/>
      <c r="F32" s="36" t="s">
        <v>37</v>
      </c>
      <c r="I32" s="36" t="s">
        <v>36</v>
      </c>
      <c r="J32" s="36" t="s">
        <v>38</v>
      </c>
      <c r="L32" s="33"/>
    </row>
    <row r="33" spans="2:12" s="1" customFormat="1" ht="14.4" customHeight="1">
      <c r="B33" s="33"/>
      <c r="D33" s="56" t="s">
        <v>39</v>
      </c>
      <c r="E33" s="28" t="s">
        <v>40</v>
      </c>
      <c r="F33" s="93">
        <f>ROUND((SUM(BE123:BE159)),  2)</f>
        <v>0</v>
      </c>
      <c r="I33" s="94">
        <v>0.21</v>
      </c>
      <c r="J33" s="93">
        <f>ROUND(((SUM(BE123:BE159))*I33),  2)</f>
        <v>0</v>
      </c>
      <c r="L33" s="33"/>
    </row>
    <row r="34" spans="2:12" s="1" customFormat="1" ht="14.4" customHeight="1">
      <c r="B34" s="33"/>
      <c r="E34" s="28" t="s">
        <v>41</v>
      </c>
      <c r="F34" s="93">
        <f>ROUND((SUM(BF123:BF159)),  2)</f>
        <v>0</v>
      </c>
      <c r="I34" s="94">
        <v>0.12</v>
      </c>
      <c r="J34" s="93">
        <f>ROUND(((SUM(BF123:BF159))*I34),  2)</f>
        <v>0</v>
      </c>
      <c r="L34" s="33"/>
    </row>
    <row r="35" spans="2:12" s="1" customFormat="1" ht="14.4" hidden="1" customHeight="1">
      <c r="B35" s="33"/>
      <c r="E35" s="28" t="s">
        <v>42</v>
      </c>
      <c r="F35" s="93">
        <f>ROUND((SUM(BG123:BG159)),  2)</f>
        <v>0</v>
      </c>
      <c r="I35" s="94">
        <v>0.21</v>
      </c>
      <c r="J35" s="93">
        <f>0</f>
        <v>0</v>
      </c>
      <c r="L35" s="33"/>
    </row>
    <row r="36" spans="2:12" s="1" customFormat="1" ht="14.4" hidden="1" customHeight="1">
      <c r="B36" s="33"/>
      <c r="E36" s="28" t="s">
        <v>43</v>
      </c>
      <c r="F36" s="93">
        <f>ROUND((SUM(BH123:BH159)),  2)</f>
        <v>0</v>
      </c>
      <c r="I36" s="94">
        <v>0.12</v>
      </c>
      <c r="J36" s="93">
        <f>0</f>
        <v>0</v>
      </c>
      <c r="L36" s="33"/>
    </row>
    <row r="37" spans="2:12" s="1" customFormat="1" ht="14.4" hidden="1" customHeight="1">
      <c r="B37" s="33"/>
      <c r="E37" s="28" t="s">
        <v>44</v>
      </c>
      <c r="F37" s="93">
        <f>ROUND((SUM(BI123:BI159)),  2)</f>
        <v>0</v>
      </c>
      <c r="I37" s="94">
        <v>0</v>
      </c>
      <c r="J37" s="93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45</v>
      </c>
      <c r="E39" s="58"/>
      <c r="F39" s="58"/>
      <c r="G39" s="97" t="s">
        <v>46</v>
      </c>
      <c r="H39" s="98" t="s">
        <v>47</v>
      </c>
      <c r="I39" s="58"/>
      <c r="J39" s="99">
        <f>SUM(J30:J37)</f>
        <v>0</v>
      </c>
      <c r="K39" s="100"/>
      <c r="L39" s="33"/>
    </row>
    <row r="40" spans="2:12" s="1" customFormat="1" ht="14.4" customHeight="1">
      <c r="B40" s="33"/>
      <c r="L40" s="33"/>
    </row>
    <row r="41" spans="2:12" ht="14.4" customHeight="1">
      <c r="B41" s="21"/>
      <c r="L41" s="21"/>
    </row>
    <row r="42" spans="2:12" ht="14.4" customHeight="1">
      <c r="B42" s="21"/>
      <c r="L42" s="21"/>
    </row>
    <row r="43" spans="2:12" ht="14.4" customHeight="1">
      <c r="B43" s="21"/>
      <c r="L43" s="21"/>
    </row>
    <row r="44" spans="2:12" ht="14.4" customHeight="1">
      <c r="B44" s="21"/>
      <c r="L44" s="21"/>
    </row>
    <row r="45" spans="2:12" ht="14.4" customHeight="1">
      <c r="B45" s="21"/>
      <c r="L45" s="21"/>
    </row>
    <row r="46" spans="2:12" ht="14.4" customHeight="1">
      <c r="B46" s="21"/>
      <c r="L46" s="21"/>
    </row>
    <row r="47" spans="2:12" ht="14.4" customHeight="1">
      <c r="B47" s="21"/>
      <c r="L47" s="21"/>
    </row>
    <row r="48" spans="2:12" ht="14.4" customHeight="1">
      <c r="B48" s="21"/>
      <c r="L48" s="21"/>
    </row>
    <row r="49" spans="2:12" ht="14.4" customHeight="1">
      <c r="B49" s="21"/>
      <c r="L49" s="21"/>
    </row>
    <row r="50" spans="2:12" s="1" customFormat="1" ht="14.4" customHeight="1">
      <c r="B50" s="33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33"/>
    </row>
    <row r="51" spans="2:12" ht="10.199999999999999">
      <c r="B51" s="21"/>
      <c r="L51" s="21"/>
    </row>
    <row r="52" spans="2:12" ht="10.199999999999999">
      <c r="B52" s="21"/>
      <c r="L52" s="21"/>
    </row>
    <row r="53" spans="2:12" ht="10.199999999999999">
      <c r="B53" s="21"/>
      <c r="L53" s="21"/>
    </row>
    <row r="54" spans="2:12" ht="10.199999999999999">
      <c r="B54" s="21"/>
      <c r="L54" s="21"/>
    </row>
    <row r="55" spans="2:12" ht="10.199999999999999">
      <c r="B55" s="21"/>
      <c r="L55" s="21"/>
    </row>
    <row r="56" spans="2:12" ht="10.199999999999999">
      <c r="B56" s="21"/>
      <c r="L56" s="21"/>
    </row>
    <row r="57" spans="2:12" ht="10.199999999999999">
      <c r="B57" s="21"/>
      <c r="L57" s="21"/>
    </row>
    <row r="58" spans="2:12" ht="10.199999999999999">
      <c r="B58" s="21"/>
      <c r="L58" s="21"/>
    </row>
    <row r="59" spans="2:12" ht="10.199999999999999">
      <c r="B59" s="21"/>
      <c r="L59" s="21"/>
    </row>
    <row r="60" spans="2:12" ht="10.199999999999999">
      <c r="B60" s="21"/>
      <c r="L60" s="21"/>
    </row>
    <row r="61" spans="2:12" s="1" customFormat="1" ht="13.2">
      <c r="B61" s="33"/>
      <c r="D61" s="44" t="s">
        <v>50</v>
      </c>
      <c r="E61" s="35"/>
      <c r="F61" s="101" t="s">
        <v>51</v>
      </c>
      <c r="G61" s="44" t="s">
        <v>50</v>
      </c>
      <c r="H61" s="35"/>
      <c r="I61" s="35"/>
      <c r="J61" s="102" t="s">
        <v>51</v>
      </c>
      <c r="K61" s="35"/>
      <c r="L61" s="33"/>
    </row>
    <row r="62" spans="2:12" ht="10.199999999999999">
      <c r="B62" s="21"/>
      <c r="L62" s="21"/>
    </row>
    <row r="63" spans="2:12" ht="10.199999999999999">
      <c r="B63" s="21"/>
      <c r="L63" s="21"/>
    </row>
    <row r="64" spans="2:12" ht="10.199999999999999">
      <c r="B64" s="21"/>
      <c r="L64" s="21"/>
    </row>
    <row r="65" spans="2:12" s="1" customFormat="1" ht="13.2">
      <c r="B65" s="33"/>
      <c r="D65" s="42" t="s">
        <v>52</v>
      </c>
      <c r="E65" s="43"/>
      <c r="F65" s="43"/>
      <c r="G65" s="42" t="s">
        <v>53</v>
      </c>
      <c r="H65" s="43"/>
      <c r="I65" s="43"/>
      <c r="J65" s="43"/>
      <c r="K65" s="43"/>
      <c r="L65" s="33"/>
    </row>
    <row r="66" spans="2:12" ht="10.199999999999999">
      <c r="B66" s="21"/>
      <c r="L66" s="21"/>
    </row>
    <row r="67" spans="2:12" ht="10.199999999999999">
      <c r="B67" s="21"/>
      <c r="L67" s="21"/>
    </row>
    <row r="68" spans="2:12" ht="10.199999999999999">
      <c r="B68" s="21"/>
      <c r="L68" s="21"/>
    </row>
    <row r="69" spans="2:12" ht="10.199999999999999">
      <c r="B69" s="21"/>
      <c r="L69" s="21"/>
    </row>
    <row r="70" spans="2:12" ht="10.199999999999999">
      <c r="B70" s="21"/>
      <c r="L70" s="21"/>
    </row>
    <row r="71" spans="2:12" ht="10.199999999999999">
      <c r="B71" s="21"/>
      <c r="L71" s="21"/>
    </row>
    <row r="72" spans="2:12" ht="10.199999999999999">
      <c r="B72" s="21"/>
      <c r="L72" s="21"/>
    </row>
    <row r="73" spans="2:12" ht="10.199999999999999">
      <c r="B73" s="21"/>
      <c r="L73" s="21"/>
    </row>
    <row r="74" spans="2:12" ht="10.199999999999999">
      <c r="B74" s="21"/>
      <c r="L74" s="21"/>
    </row>
    <row r="75" spans="2:12" ht="10.199999999999999">
      <c r="B75" s="21"/>
      <c r="L75" s="21"/>
    </row>
    <row r="76" spans="2:12" s="1" customFormat="1" ht="13.2">
      <c r="B76" s="33"/>
      <c r="D76" s="44" t="s">
        <v>50</v>
      </c>
      <c r="E76" s="35"/>
      <c r="F76" s="101" t="s">
        <v>51</v>
      </c>
      <c r="G76" s="44" t="s">
        <v>50</v>
      </c>
      <c r="H76" s="35"/>
      <c r="I76" s="35"/>
      <c r="J76" s="102" t="s">
        <v>51</v>
      </c>
      <c r="K76" s="35"/>
      <c r="L76" s="33"/>
    </row>
    <row r="77" spans="2:12" s="1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47" s="1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47" s="1" customFormat="1" ht="24.9" customHeight="1">
      <c r="B82" s="33"/>
      <c r="C82" s="22" t="s">
        <v>124</v>
      </c>
      <c r="L82" s="33"/>
    </row>
    <row r="83" spans="2:47" s="1" customFormat="1" ht="6.9" customHeight="1">
      <c r="B83" s="33"/>
      <c r="L83" s="33"/>
    </row>
    <row r="84" spans="2:47" s="1" customFormat="1" ht="12" customHeight="1">
      <c r="B84" s="33"/>
      <c r="C84" s="28" t="s">
        <v>16</v>
      </c>
      <c r="L84" s="33"/>
    </row>
    <row r="85" spans="2:47" s="1" customFormat="1" ht="14.4" customHeight="1">
      <c r="B85" s="33"/>
      <c r="E85" s="261" t="str">
        <f>E7</f>
        <v>Novostavba dětské skupiny Braňany</v>
      </c>
      <c r="F85" s="262"/>
      <c r="G85" s="262"/>
      <c r="H85" s="262"/>
      <c r="L85" s="33"/>
    </row>
    <row r="86" spans="2:47" s="1" customFormat="1" ht="12" customHeight="1">
      <c r="B86" s="33"/>
      <c r="C86" s="28" t="s">
        <v>122</v>
      </c>
      <c r="L86" s="33"/>
    </row>
    <row r="87" spans="2:47" s="1" customFormat="1" ht="15.6" customHeight="1">
      <c r="B87" s="33"/>
      <c r="E87" s="227" t="str">
        <f>E9</f>
        <v>VON - VRN+ON</v>
      </c>
      <c r="F87" s="263"/>
      <c r="G87" s="263"/>
      <c r="H87" s="263"/>
      <c r="L87" s="33"/>
    </row>
    <row r="88" spans="2:47" s="1" customFormat="1" ht="6.9" customHeight="1">
      <c r="B88" s="33"/>
      <c r="L88" s="33"/>
    </row>
    <row r="89" spans="2:47" s="1" customFormat="1" ht="12" customHeight="1">
      <c r="B89" s="33"/>
      <c r="C89" s="28" t="s">
        <v>20</v>
      </c>
      <c r="F89" s="26" t="str">
        <f>F12</f>
        <v xml:space="preserve"> </v>
      </c>
      <c r="I89" s="28" t="s">
        <v>22</v>
      </c>
      <c r="J89" s="53" t="str">
        <f>IF(J12="","",J12)</f>
        <v>6. 3. 2025</v>
      </c>
      <c r="L89" s="33"/>
    </row>
    <row r="90" spans="2:47" s="1" customFormat="1" ht="6.9" customHeight="1">
      <c r="B90" s="33"/>
      <c r="L90" s="33"/>
    </row>
    <row r="91" spans="2:47" s="1" customFormat="1" ht="40.799999999999997" customHeight="1">
      <c r="B91" s="33"/>
      <c r="C91" s="28" t="s">
        <v>24</v>
      </c>
      <c r="F91" s="26" t="str">
        <f>E15</f>
        <v>Obec Braňany, Bilinská 76, 435 22 Braňany</v>
      </c>
      <c r="I91" s="28" t="s">
        <v>30</v>
      </c>
      <c r="J91" s="31" t="str">
        <f>E21</f>
        <v>IPOKa,s.r.o., Blanky Waleské 558, Cerhenice 281 02</v>
      </c>
      <c r="L91" s="33"/>
    </row>
    <row r="92" spans="2:47" s="1" customFormat="1" ht="15.6" customHeight="1">
      <c r="B92" s="33"/>
      <c r="C92" s="28" t="s">
        <v>28</v>
      </c>
      <c r="F92" s="26" t="str">
        <f>IF(E18="","",E18)</f>
        <v>Vyplň údaj</v>
      </c>
      <c r="I92" s="28" t="s">
        <v>33</v>
      </c>
      <c r="J92" s="31" t="str">
        <f>E24</f>
        <v xml:space="preserve"> </v>
      </c>
      <c r="L92" s="33"/>
    </row>
    <row r="93" spans="2:47" s="1" customFormat="1" ht="10.35" customHeight="1">
      <c r="B93" s="33"/>
      <c r="L93" s="33"/>
    </row>
    <row r="94" spans="2:47" s="1" customFormat="1" ht="29.25" customHeight="1">
      <c r="B94" s="33"/>
      <c r="C94" s="103" t="s">
        <v>125</v>
      </c>
      <c r="D94" s="95"/>
      <c r="E94" s="95"/>
      <c r="F94" s="95"/>
      <c r="G94" s="95"/>
      <c r="H94" s="95"/>
      <c r="I94" s="95"/>
      <c r="J94" s="104" t="s">
        <v>126</v>
      </c>
      <c r="K94" s="95"/>
      <c r="L94" s="33"/>
    </row>
    <row r="95" spans="2:47" s="1" customFormat="1" ht="10.35" customHeight="1">
      <c r="B95" s="33"/>
      <c r="L95" s="33"/>
    </row>
    <row r="96" spans="2:47" s="1" customFormat="1" ht="22.8" customHeight="1">
      <c r="B96" s="33"/>
      <c r="C96" s="105" t="s">
        <v>127</v>
      </c>
      <c r="J96" s="67">
        <f>J123</f>
        <v>0</v>
      </c>
      <c r="L96" s="33"/>
      <c r="AU96" s="18" t="s">
        <v>128</v>
      </c>
    </row>
    <row r="97" spans="2:12" s="8" customFormat="1" ht="24.9" customHeight="1">
      <c r="B97" s="106"/>
      <c r="D97" s="107" t="s">
        <v>2313</v>
      </c>
      <c r="E97" s="108"/>
      <c r="F97" s="108"/>
      <c r="G97" s="108"/>
      <c r="H97" s="108"/>
      <c r="I97" s="108"/>
      <c r="J97" s="109">
        <f>J124</f>
        <v>0</v>
      </c>
      <c r="L97" s="106"/>
    </row>
    <row r="98" spans="2:12" s="9" customFormat="1" ht="19.95" customHeight="1">
      <c r="B98" s="110"/>
      <c r="D98" s="111" t="s">
        <v>2314</v>
      </c>
      <c r="E98" s="112"/>
      <c r="F98" s="112"/>
      <c r="G98" s="112"/>
      <c r="H98" s="112"/>
      <c r="I98" s="112"/>
      <c r="J98" s="113">
        <f>J125</f>
        <v>0</v>
      </c>
      <c r="L98" s="110"/>
    </row>
    <row r="99" spans="2:12" s="9" customFormat="1" ht="19.95" customHeight="1">
      <c r="B99" s="110"/>
      <c r="D99" s="111" t="s">
        <v>2315</v>
      </c>
      <c r="E99" s="112"/>
      <c r="F99" s="112"/>
      <c r="G99" s="112"/>
      <c r="H99" s="112"/>
      <c r="I99" s="112"/>
      <c r="J99" s="113">
        <f>J139</f>
        <v>0</v>
      </c>
      <c r="L99" s="110"/>
    </row>
    <row r="100" spans="2:12" s="9" customFormat="1" ht="19.95" customHeight="1">
      <c r="B100" s="110"/>
      <c r="D100" s="111" t="s">
        <v>2316</v>
      </c>
      <c r="E100" s="112"/>
      <c r="F100" s="112"/>
      <c r="G100" s="112"/>
      <c r="H100" s="112"/>
      <c r="I100" s="112"/>
      <c r="J100" s="113">
        <f>J142</f>
        <v>0</v>
      </c>
      <c r="L100" s="110"/>
    </row>
    <row r="101" spans="2:12" s="9" customFormat="1" ht="19.95" customHeight="1">
      <c r="B101" s="110"/>
      <c r="D101" s="111" t="s">
        <v>2317</v>
      </c>
      <c r="E101" s="112"/>
      <c r="F101" s="112"/>
      <c r="G101" s="112"/>
      <c r="H101" s="112"/>
      <c r="I101" s="112"/>
      <c r="J101" s="113">
        <f>J152</f>
        <v>0</v>
      </c>
      <c r="L101" s="110"/>
    </row>
    <row r="102" spans="2:12" s="9" customFormat="1" ht="19.95" customHeight="1">
      <c r="B102" s="110"/>
      <c r="D102" s="111" t="s">
        <v>2318</v>
      </c>
      <c r="E102" s="112"/>
      <c r="F102" s="112"/>
      <c r="G102" s="112"/>
      <c r="H102" s="112"/>
      <c r="I102" s="112"/>
      <c r="J102" s="113">
        <f>J155</f>
        <v>0</v>
      </c>
      <c r="L102" s="110"/>
    </row>
    <row r="103" spans="2:12" s="9" customFormat="1" ht="19.95" customHeight="1">
      <c r="B103" s="110"/>
      <c r="D103" s="111" t="s">
        <v>2319</v>
      </c>
      <c r="E103" s="112"/>
      <c r="F103" s="112"/>
      <c r="G103" s="112"/>
      <c r="H103" s="112"/>
      <c r="I103" s="112"/>
      <c r="J103" s="113">
        <f>J158</f>
        <v>0</v>
      </c>
      <c r="L103" s="110"/>
    </row>
    <row r="104" spans="2:12" s="1" customFormat="1" ht="21.75" customHeight="1">
      <c r="B104" s="33"/>
      <c r="L104" s="33"/>
    </row>
    <row r="105" spans="2:12" s="1" customFormat="1" ht="6.9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3"/>
    </row>
    <row r="109" spans="2:12" s="1" customFormat="1" ht="6.9" customHeight="1"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33"/>
    </row>
    <row r="110" spans="2:12" s="1" customFormat="1" ht="24.9" customHeight="1">
      <c r="B110" s="33"/>
      <c r="C110" s="22" t="s">
        <v>155</v>
      </c>
      <c r="L110" s="33"/>
    </row>
    <row r="111" spans="2:12" s="1" customFormat="1" ht="6.9" customHeight="1">
      <c r="B111" s="33"/>
      <c r="L111" s="33"/>
    </row>
    <row r="112" spans="2:12" s="1" customFormat="1" ht="12" customHeight="1">
      <c r="B112" s="33"/>
      <c r="C112" s="28" t="s">
        <v>16</v>
      </c>
      <c r="L112" s="33"/>
    </row>
    <row r="113" spans="2:65" s="1" customFormat="1" ht="14.4" customHeight="1">
      <c r="B113" s="33"/>
      <c r="E113" s="261" t="str">
        <f>E7</f>
        <v>Novostavba dětské skupiny Braňany</v>
      </c>
      <c r="F113" s="262"/>
      <c r="G113" s="262"/>
      <c r="H113" s="262"/>
      <c r="L113" s="33"/>
    </row>
    <row r="114" spans="2:65" s="1" customFormat="1" ht="12" customHeight="1">
      <c r="B114" s="33"/>
      <c r="C114" s="28" t="s">
        <v>122</v>
      </c>
      <c r="L114" s="33"/>
    </row>
    <row r="115" spans="2:65" s="1" customFormat="1" ht="15.6" customHeight="1">
      <c r="B115" s="33"/>
      <c r="E115" s="227" t="str">
        <f>E9</f>
        <v>VON - VRN+ON</v>
      </c>
      <c r="F115" s="263"/>
      <c r="G115" s="263"/>
      <c r="H115" s="263"/>
      <c r="L115" s="33"/>
    </row>
    <row r="116" spans="2:65" s="1" customFormat="1" ht="6.9" customHeight="1">
      <c r="B116" s="33"/>
      <c r="L116" s="33"/>
    </row>
    <row r="117" spans="2:65" s="1" customFormat="1" ht="12" customHeight="1">
      <c r="B117" s="33"/>
      <c r="C117" s="28" t="s">
        <v>20</v>
      </c>
      <c r="F117" s="26" t="str">
        <f>F12</f>
        <v xml:space="preserve"> </v>
      </c>
      <c r="I117" s="28" t="s">
        <v>22</v>
      </c>
      <c r="J117" s="53" t="str">
        <f>IF(J12="","",J12)</f>
        <v>6. 3. 2025</v>
      </c>
      <c r="L117" s="33"/>
    </row>
    <row r="118" spans="2:65" s="1" customFormat="1" ht="6.9" customHeight="1">
      <c r="B118" s="33"/>
      <c r="L118" s="33"/>
    </row>
    <row r="119" spans="2:65" s="1" customFormat="1" ht="40.799999999999997" customHeight="1">
      <c r="B119" s="33"/>
      <c r="C119" s="28" t="s">
        <v>24</v>
      </c>
      <c r="F119" s="26" t="str">
        <f>E15</f>
        <v>Obec Braňany, Bilinská 76, 435 22 Braňany</v>
      </c>
      <c r="I119" s="28" t="s">
        <v>30</v>
      </c>
      <c r="J119" s="31" t="str">
        <f>E21</f>
        <v>IPOKa,s.r.o., Blanky Waleské 558, Cerhenice 281 02</v>
      </c>
      <c r="L119" s="33"/>
    </row>
    <row r="120" spans="2:65" s="1" customFormat="1" ht="15.6" customHeight="1">
      <c r="B120" s="33"/>
      <c r="C120" s="28" t="s">
        <v>28</v>
      </c>
      <c r="F120" s="26" t="str">
        <f>IF(E18="","",E18)</f>
        <v>Vyplň údaj</v>
      </c>
      <c r="I120" s="28" t="s">
        <v>33</v>
      </c>
      <c r="J120" s="31" t="str">
        <f>E24</f>
        <v xml:space="preserve"> </v>
      </c>
      <c r="L120" s="33"/>
    </row>
    <row r="121" spans="2:65" s="1" customFormat="1" ht="10.35" customHeight="1">
      <c r="B121" s="33"/>
      <c r="L121" s="33"/>
    </row>
    <row r="122" spans="2:65" s="10" customFormat="1" ht="29.25" customHeight="1">
      <c r="B122" s="114"/>
      <c r="C122" s="115" t="s">
        <v>156</v>
      </c>
      <c r="D122" s="116" t="s">
        <v>60</v>
      </c>
      <c r="E122" s="116" t="s">
        <v>56</v>
      </c>
      <c r="F122" s="116" t="s">
        <v>57</v>
      </c>
      <c r="G122" s="116" t="s">
        <v>157</v>
      </c>
      <c r="H122" s="116" t="s">
        <v>158</v>
      </c>
      <c r="I122" s="116" t="s">
        <v>159</v>
      </c>
      <c r="J122" s="117" t="s">
        <v>126</v>
      </c>
      <c r="K122" s="118" t="s">
        <v>160</v>
      </c>
      <c r="L122" s="114"/>
      <c r="M122" s="60" t="s">
        <v>1</v>
      </c>
      <c r="N122" s="61" t="s">
        <v>39</v>
      </c>
      <c r="O122" s="61" t="s">
        <v>161</v>
      </c>
      <c r="P122" s="61" t="s">
        <v>162</v>
      </c>
      <c r="Q122" s="61" t="s">
        <v>163</v>
      </c>
      <c r="R122" s="61" t="s">
        <v>164</v>
      </c>
      <c r="S122" s="61" t="s">
        <v>165</v>
      </c>
      <c r="T122" s="62" t="s">
        <v>166</v>
      </c>
    </row>
    <row r="123" spans="2:65" s="1" customFormat="1" ht="22.8" customHeight="1">
      <c r="B123" s="33"/>
      <c r="C123" s="65" t="s">
        <v>167</v>
      </c>
      <c r="J123" s="119">
        <f>BK123</f>
        <v>0</v>
      </c>
      <c r="L123" s="33"/>
      <c r="M123" s="63"/>
      <c r="N123" s="54"/>
      <c r="O123" s="54"/>
      <c r="P123" s="120">
        <f>P124</f>
        <v>0</v>
      </c>
      <c r="Q123" s="54"/>
      <c r="R123" s="120">
        <f>R124</f>
        <v>0</v>
      </c>
      <c r="S123" s="54"/>
      <c r="T123" s="121">
        <f>T124</f>
        <v>0</v>
      </c>
      <c r="AT123" s="18" t="s">
        <v>74</v>
      </c>
      <c r="AU123" s="18" t="s">
        <v>128</v>
      </c>
      <c r="BK123" s="122">
        <f>BK124</f>
        <v>0</v>
      </c>
    </row>
    <row r="124" spans="2:65" s="11" customFormat="1" ht="25.95" customHeight="1">
      <c r="B124" s="123"/>
      <c r="D124" s="124" t="s">
        <v>74</v>
      </c>
      <c r="E124" s="125" t="s">
        <v>2320</v>
      </c>
      <c r="F124" s="125" t="s">
        <v>2321</v>
      </c>
      <c r="I124" s="126"/>
      <c r="J124" s="127">
        <f>BK124</f>
        <v>0</v>
      </c>
      <c r="L124" s="123"/>
      <c r="M124" s="128"/>
      <c r="P124" s="129">
        <f>P125+P139+P142+P152+P155+P158</f>
        <v>0</v>
      </c>
      <c r="R124" s="129">
        <f>R125+R139+R142+R152+R155+R158</f>
        <v>0</v>
      </c>
      <c r="T124" s="130">
        <f>T125+T139+T142+T152+T155+T158</f>
        <v>0</v>
      </c>
      <c r="AR124" s="124" t="s">
        <v>205</v>
      </c>
      <c r="AT124" s="131" t="s">
        <v>74</v>
      </c>
      <c r="AU124" s="131" t="s">
        <v>75</v>
      </c>
      <c r="AY124" s="124" t="s">
        <v>170</v>
      </c>
      <c r="BK124" s="132">
        <f>BK125+BK139+BK142+BK152+BK155+BK158</f>
        <v>0</v>
      </c>
    </row>
    <row r="125" spans="2:65" s="11" customFormat="1" ht="22.8" customHeight="1">
      <c r="B125" s="123"/>
      <c r="D125" s="124" t="s">
        <v>74</v>
      </c>
      <c r="E125" s="133" t="s">
        <v>2255</v>
      </c>
      <c r="F125" s="133" t="s">
        <v>2322</v>
      </c>
      <c r="I125" s="126"/>
      <c r="J125" s="134">
        <f>BK125</f>
        <v>0</v>
      </c>
      <c r="L125" s="123"/>
      <c r="M125" s="128"/>
      <c r="P125" s="129">
        <f>SUM(P126:P138)</f>
        <v>0</v>
      </c>
      <c r="R125" s="129">
        <f>SUM(R126:R138)</f>
        <v>0</v>
      </c>
      <c r="T125" s="130">
        <f>SUM(T126:T138)</f>
        <v>0</v>
      </c>
      <c r="AR125" s="124" t="s">
        <v>205</v>
      </c>
      <c r="AT125" s="131" t="s">
        <v>74</v>
      </c>
      <c r="AU125" s="131" t="s">
        <v>83</v>
      </c>
      <c r="AY125" s="124" t="s">
        <v>170</v>
      </c>
      <c r="BK125" s="132">
        <f>SUM(BK126:BK138)</f>
        <v>0</v>
      </c>
    </row>
    <row r="126" spans="2:65" s="1" customFormat="1" ht="14.4" customHeight="1">
      <c r="B126" s="33"/>
      <c r="C126" s="135" t="s">
        <v>83</v>
      </c>
      <c r="D126" s="135" t="s">
        <v>172</v>
      </c>
      <c r="E126" s="136" t="s">
        <v>2323</v>
      </c>
      <c r="F126" s="137" t="s">
        <v>2324</v>
      </c>
      <c r="G126" s="138" t="s">
        <v>1709</v>
      </c>
      <c r="H126" s="139">
        <v>1</v>
      </c>
      <c r="I126" s="140"/>
      <c r="J126" s="141">
        <f>ROUND(I126*H126,2)</f>
        <v>0</v>
      </c>
      <c r="K126" s="142"/>
      <c r="L126" s="33"/>
      <c r="M126" s="143" t="s">
        <v>1</v>
      </c>
      <c r="N126" s="144" t="s">
        <v>40</v>
      </c>
      <c r="P126" s="145">
        <f>O126*H126</f>
        <v>0</v>
      </c>
      <c r="Q126" s="145">
        <v>0</v>
      </c>
      <c r="R126" s="145">
        <f>Q126*H126</f>
        <v>0</v>
      </c>
      <c r="S126" s="145">
        <v>0</v>
      </c>
      <c r="T126" s="146">
        <f>S126*H126</f>
        <v>0</v>
      </c>
      <c r="AR126" s="147" t="s">
        <v>2325</v>
      </c>
      <c r="AT126" s="147" t="s">
        <v>172</v>
      </c>
      <c r="AU126" s="147" t="s">
        <v>85</v>
      </c>
      <c r="AY126" s="18" t="s">
        <v>170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8" t="s">
        <v>83</v>
      </c>
      <c r="BK126" s="148">
        <f>ROUND(I126*H126,2)</f>
        <v>0</v>
      </c>
      <c r="BL126" s="18" t="s">
        <v>2325</v>
      </c>
      <c r="BM126" s="147" t="s">
        <v>2326</v>
      </c>
    </row>
    <row r="127" spans="2:65" s="1" customFormat="1" ht="10.199999999999999">
      <c r="B127" s="33"/>
      <c r="D127" s="149" t="s">
        <v>178</v>
      </c>
      <c r="F127" s="150" t="s">
        <v>2327</v>
      </c>
      <c r="I127" s="151"/>
      <c r="L127" s="33"/>
      <c r="M127" s="152"/>
      <c r="T127" s="57"/>
      <c r="AT127" s="18" t="s">
        <v>178</v>
      </c>
      <c r="AU127" s="18" t="s">
        <v>85</v>
      </c>
    </row>
    <row r="128" spans="2:65" s="1" customFormat="1" ht="22.2" customHeight="1">
      <c r="B128" s="33"/>
      <c r="C128" s="135" t="s">
        <v>85</v>
      </c>
      <c r="D128" s="135" t="s">
        <v>172</v>
      </c>
      <c r="E128" s="136" t="s">
        <v>2328</v>
      </c>
      <c r="F128" s="137" t="s">
        <v>2329</v>
      </c>
      <c r="G128" s="138" t="s">
        <v>1709</v>
      </c>
      <c r="H128" s="139">
        <v>1</v>
      </c>
      <c r="I128" s="140"/>
      <c r="J128" s="141">
        <f>ROUND(I128*H128,2)</f>
        <v>0</v>
      </c>
      <c r="K128" s="142"/>
      <c r="L128" s="33"/>
      <c r="M128" s="143" t="s">
        <v>1</v>
      </c>
      <c r="N128" s="144" t="s">
        <v>40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2325</v>
      </c>
      <c r="AT128" s="147" t="s">
        <v>172</v>
      </c>
      <c r="AU128" s="147" t="s">
        <v>85</v>
      </c>
      <c r="AY128" s="18" t="s">
        <v>170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8" t="s">
        <v>83</v>
      </c>
      <c r="BK128" s="148">
        <f>ROUND(I128*H128,2)</f>
        <v>0</v>
      </c>
      <c r="BL128" s="18" t="s">
        <v>2325</v>
      </c>
      <c r="BM128" s="147" t="s">
        <v>2330</v>
      </c>
    </row>
    <row r="129" spans="2:65" s="1" customFormat="1" ht="10.199999999999999">
      <c r="B129" s="33"/>
      <c r="D129" s="149" t="s">
        <v>178</v>
      </c>
      <c r="F129" s="150" t="s">
        <v>2331</v>
      </c>
      <c r="I129" s="151"/>
      <c r="L129" s="33"/>
      <c r="M129" s="152"/>
      <c r="T129" s="57"/>
      <c r="AT129" s="18" t="s">
        <v>178</v>
      </c>
      <c r="AU129" s="18" t="s">
        <v>85</v>
      </c>
    </row>
    <row r="130" spans="2:65" s="12" customFormat="1" ht="10.199999999999999">
      <c r="B130" s="153"/>
      <c r="D130" s="154" t="s">
        <v>180</v>
      </c>
      <c r="E130" s="155" t="s">
        <v>1</v>
      </c>
      <c r="F130" s="156" t="s">
        <v>2332</v>
      </c>
      <c r="H130" s="155" t="s">
        <v>1</v>
      </c>
      <c r="I130" s="157"/>
      <c r="L130" s="153"/>
      <c r="M130" s="158"/>
      <c r="T130" s="159"/>
      <c r="AT130" s="155" t="s">
        <v>180</v>
      </c>
      <c r="AU130" s="155" t="s">
        <v>85</v>
      </c>
      <c r="AV130" s="12" t="s">
        <v>83</v>
      </c>
      <c r="AW130" s="12" t="s">
        <v>32</v>
      </c>
      <c r="AX130" s="12" t="s">
        <v>75</v>
      </c>
      <c r="AY130" s="155" t="s">
        <v>170</v>
      </c>
    </row>
    <row r="131" spans="2:65" s="13" customFormat="1" ht="10.199999999999999">
      <c r="B131" s="160"/>
      <c r="D131" s="154" t="s">
        <v>180</v>
      </c>
      <c r="E131" s="161" t="s">
        <v>1</v>
      </c>
      <c r="F131" s="162" t="s">
        <v>1209</v>
      </c>
      <c r="H131" s="163">
        <v>1</v>
      </c>
      <c r="I131" s="164"/>
      <c r="L131" s="160"/>
      <c r="M131" s="165"/>
      <c r="T131" s="166"/>
      <c r="AT131" s="161" t="s">
        <v>180</v>
      </c>
      <c r="AU131" s="161" t="s">
        <v>85</v>
      </c>
      <c r="AV131" s="13" t="s">
        <v>85</v>
      </c>
      <c r="AW131" s="13" t="s">
        <v>32</v>
      </c>
      <c r="AX131" s="13" t="s">
        <v>75</v>
      </c>
      <c r="AY131" s="161" t="s">
        <v>170</v>
      </c>
    </row>
    <row r="132" spans="2:65" s="14" customFormat="1" ht="10.199999999999999">
      <c r="B132" s="167"/>
      <c r="D132" s="154" t="s">
        <v>180</v>
      </c>
      <c r="E132" s="168" t="s">
        <v>1</v>
      </c>
      <c r="F132" s="169" t="s">
        <v>184</v>
      </c>
      <c r="H132" s="170">
        <v>1</v>
      </c>
      <c r="I132" s="171"/>
      <c r="L132" s="167"/>
      <c r="M132" s="172"/>
      <c r="T132" s="173"/>
      <c r="AT132" s="168" t="s">
        <v>180</v>
      </c>
      <c r="AU132" s="168" t="s">
        <v>85</v>
      </c>
      <c r="AV132" s="14" t="s">
        <v>176</v>
      </c>
      <c r="AW132" s="14" t="s">
        <v>32</v>
      </c>
      <c r="AX132" s="14" t="s">
        <v>83</v>
      </c>
      <c r="AY132" s="168" t="s">
        <v>170</v>
      </c>
    </row>
    <row r="133" spans="2:65" s="1" customFormat="1" ht="14.4" customHeight="1">
      <c r="B133" s="33"/>
      <c r="C133" s="135" t="s">
        <v>117</v>
      </c>
      <c r="D133" s="135" t="s">
        <v>172</v>
      </c>
      <c r="E133" s="136" t="s">
        <v>2333</v>
      </c>
      <c r="F133" s="137" t="s">
        <v>2334</v>
      </c>
      <c r="G133" s="138" t="s">
        <v>1709</v>
      </c>
      <c r="H133" s="139">
        <v>1</v>
      </c>
      <c r="I133" s="140"/>
      <c r="J133" s="141">
        <f>ROUND(I133*H133,2)</f>
        <v>0</v>
      </c>
      <c r="K133" s="142"/>
      <c r="L133" s="33"/>
      <c r="M133" s="143" t="s">
        <v>1</v>
      </c>
      <c r="N133" s="144" t="s">
        <v>40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2325</v>
      </c>
      <c r="AT133" s="147" t="s">
        <v>172</v>
      </c>
      <c r="AU133" s="147" t="s">
        <v>85</v>
      </c>
      <c r="AY133" s="18" t="s">
        <v>170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8" t="s">
        <v>83</v>
      </c>
      <c r="BK133" s="148">
        <f>ROUND(I133*H133,2)</f>
        <v>0</v>
      </c>
      <c r="BL133" s="18" t="s">
        <v>2325</v>
      </c>
      <c r="BM133" s="147" t="s">
        <v>2335</v>
      </c>
    </row>
    <row r="134" spans="2:65" s="1" customFormat="1" ht="10.199999999999999">
      <c r="B134" s="33"/>
      <c r="D134" s="149" t="s">
        <v>178</v>
      </c>
      <c r="F134" s="150" t="s">
        <v>2336</v>
      </c>
      <c r="I134" s="151"/>
      <c r="L134" s="33"/>
      <c r="M134" s="152"/>
      <c r="T134" s="57"/>
      <c r="AT134" s="18" t="s">
        <v>178</v>
      </c>
      <c r="AU134" s="18" t="s">
        <v>85</v>
      </c>
    </row>
    <row r="135" spans="2:65" s="1" customFormat="1" ht="14.4" customHeight="1">
      <c r="B135" s="33"/>
      <c r="C135" s="135" t="s">
        <v>176</v>
      </c>
      <c r="D135" s="135" t="s">
        <v>172</v>
      </c>
      <c r="E135" s="136" t="s">
        <v>2337</v>
      </c>
      <c r="F135" s="137" t="s">
        <v>2338</v>
      </c>
      <c r="G135" s="138" t="s">
        <v>1709</v>
      </c>
      <c r="H135" s="139">
        <v>1</v>
      </c>
      <c r="I135" s="140"/>
      <c r="J135" s="141">
        <f>ROUND(I135*H135,2)</f>
        <v>0</v>
      </c>
      <c r="K135" s="142"/>
      <c r="L135" s="33"/>
      <c r="M135" s="143" t="s">
        <v>1</v>
      </c>
      <c r="N135" s="144" t="s">
        <v>40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2325</v>
      </c>
      <c r="AT135" s="147" t="s">
        <v>172</v>
      </c>
      <c r="AU135" s="147" t="s">
        <v>85</v>
      </c>
      <c r="AY135" s="18" t="s">
        <v>170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8" t="s">
        <v>83</v>
      </c>
      <c r="BK135" s="148">
        <f>ROUND(I135*H135,2)</f>
        <v>0</v>
      </c>
      <c r="BL135" s="18" t="s">
        <v>2325</v>
      </c>
      <c r="BM135" s="147" t="s">
        <v>2339</v>
      </c>
    </row>
    <row r="136" spans="2:65" s="1" customFormat="1" ht="10.199999999999999">
      <c r="B136" s="33"/>
      <c r="D136" s="149" t="s">
        <v>178</v>
      </c>
      <c r="F136" s="150" t="s">
        <v>2340</v>
      </c>
      <c r="I136" s="151"/>
      <c r="L136" s="33"/>
      <c r="M136" s="152"/>
      <c r="T136" s="57"/>
      <c r="AT136" s="18" t="s">
        <v>178</v>
      </c>
      <c r="AU136" s="18" t="s">
        <v>85</v>
      </c>
    </row>
    <row r="137" spans="2:65" s="1" customFormat="1" ht="14.4" customHeight="1">
      <c r="B137" s="33"/>
      <c r="C137" s="135" t="s">
        <v>205</v>
      </c>
      <c r="D137" s="135" t="s">
        <v>172</v>
      </c>
      <c r="E137" s="136" t="s">
        <v>2341</v>
      </c>
      <c r="F137" s="137" t="s">
        <v>2342</v>
      </c>
      <c r="G137" s="138" t="s">
        <v>1709</v>
      </c>
      <c r="H137" s="139">
        <v>1</v>
      </c>
      <c r="I137" s="140"/>
      <c r="J137" s="141">
        <f>ROUND(I137*H137,2)</f>
        <v>0</v>
      </c>
      <c r="K137" s="142"/>
      <c r="L137" s="33"/>
      <c r="M137" s="143" t="s">
        <v>1</v>
      </c>
      <c r="N137" s="144" t="s">
        <v>40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2325</v>
      </c>
      <c r="AT137" s="147" t="s">
        <v>172</v>
      </c>
      <c r="AU137" s="147" t="s">
        <v>85</v>
      </c>
      <c r="AY137" s="18" t="s">
        <v>170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8" t="s">
        <v>83</v>
      </c>
      <c r="BK137" s="148">
        <f>ROUND(I137*H137,2)</f>
        <v>0</v>
      </c>
      <c r="BL137" s="18" t="s">
        <v>2325</v>
      </c>
      <c r="BM137" s="147" t="s">
        <v>2343</v>
      </c>
    </row>
    <row r="138" spans="2:65" s="1" customFormat="1" ht="10.199999999999999">
      <c r="B138" s="33"/>
      <c r="D138" s="149" t="s">
        <v>178</v>
      </c>
      <c r="F138" s="150" t="s">
        <v>2344</v>
      </c>
      <c r="I138" s="151"/>
      <c r="L138" s="33"/>
      <c r="M138" s="152"/>
      <c r="T138" s="57"/>
      <c r="AT138" s="18" t="s">
        <v>178</v>
      </c>
      <c r="AU138" s="18" t="s">
        <v>85</v>
      </c>
    </row>
    <row r="139" spans="2:65" s="11" customFormat="1" ht="22.8" customHeight="1">
      <c r="B139" s="123"/>
      <c r="D139" s="124" t="s">
        <v>74</v>
      </c>
      <c r="E139" s="133" t="s">
        <v>2345</v>
      </c>
      <c r="F139" s="133" t="s">
        <v>2346</v>
      </c>
      <c r="I139" s="126"/>
      <c r="J139" s="134">
        <f>BK139</f>
        <v>0</v>
      </c>
      <c r="L139" s="123"/>
      <c r="M139" s="128"/>
      <c r="P139" s="129">
        <f>SUM(P140:P141)</f>
        <v>0</v>
      </c>
      <c r="R139" s="129">
        <f>SUM(R140:R141)</f>
        <v>0</v>
      </c>
      <c r="T139" s="130">
        <f>SUM(T140:T141)</f>
        <v>0</v>
      </c>
      <c r="AR139" s="124" t="s">
        <v>205</v>
      </c>
      <c r="AT139" s="131" t="s">
        <v>74</v>
      </c>
      <c r="AU139" s="131" t="s">
        <v>83</v>
      </c>
      <c r="AY139" s="124" t="s">
        <v>170</v>
      </c>
      <c r="BK139" s="132">
        <f>SUM(BK140:BK141)</f>
        <v>0</v>
      </c>
    </row>
    <row r="140" spans="2:65" s="1" customFormat="1" ht="14.4" customHeight="1">
      <c r="B140" s="33"/>
      <c r="C140" s="135" t="s">
        <v>210</v>
      </c>
      <c r="D140" s="135" t="s">
        <v>172</v>
      </c>
      <c r="E140" s="136" t="s">
        <v>2347</v>
      </c>
      <c r="F140" s="137" t="s">
        <v>2346</v>
      </c>
      <c r="G140" s="138" t="s">
        <v>1709</v>
      </c>
      <c r="H140" s="139">
        <v>1</v>
      </c>
      <c r="I140" s="140"/>
      <c r="J140" s="141">
        <f>ROUND(I140*H140,2)</f>
        <v>0</v>
      </c>
      <c r="K140" s="142"/>
      <c r="L140" s="33"/>
      <c r="M140" s="143" t="s">
        <v>1</v>
      </c>
      <c r="N140" s="144" t="s">
        <v>40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2325</v>
      </c>
      <c r="AT140" s="147" t="s">
        <v>172</v>
      </c>
      <c r="AU140" s="147" t="s">
        <v>85</v>
      </c>
      <c r="AY140" s="18" t="s">
        <v>170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8" t="s">
        <v>83</v>
      </c>
      <c r="BK140" s="148">
        <f>ROUND(I140*H140,2)</f>
        <v>0</v>
      </c>
      <c r="BL140" s="18" t="s">
        <v>2325</v>
      </c>
      <c r="BM140" s="147" t="s">
        <v>2348</v>
      </c>
    </row>
    <row r="141" spans="2:65" s="1" customFormat="1" ht="10.199999999999999">
      <c r="B141" s="33"/>
      <c r="D141" s="149" t="s">
        <v>178</v>
      </c>
      <c r="F141" s="150" t="s">
        <v>2349</v>
      </c>
      <c r="I141" s="151"/>
      <c r="L141" s="33"/>
      <c r="M141" s="152"/>
      <c r="T141" s="57"/>
      <c r="AT141" s="18" t="s">
        <v>178</v>
      </c>
      <c r="AU141" s="18" t="s">
        <v>85</v>
      </c>
    </row>
    <row r="142" spans="2:65" s="11" customFormat="1" ht="22.8" customHeight="1">
      <c r="B142" s="123"/>
      <c r="D142" s="124" t="s">
        <v>74</v>
      </c>
      <c r="E142" s="133" t="s">
        <v>2350</v>
      </c>
      <c r="F142" s="133" t="s">
        <v>2351</v>
      </c>
      <c r="I142" s="126"/>
      <c r="J142" s="134">
        <f>BK142</f>
        <v>0</v>
      </c>
      <c r="L142" s="123"/>
      <c r="M142" s="128"/>
      <c r="P142" s="129">
        <f>SUM(P143:P151)</f>
        <v>0</v>
      </c>
      <c r="R142" s="129">
        <f>SUM(R143:R151)</f>
        <v>0</v>
      </c>
      <c r="T142" s="130">
        <f>SUM(T143:T151)</f>
        <v>0</v>
      </c>
      <c r="AR142" s="124" t="s">
        <v>205</v>
      </c>
      <c r="AT142" s="131" t="s">
        <v>74</v>
      </c>
      <c r="AU142" s="131" t="s">
        <v>83</v>
      </c>
      <c r="AY142" s="124" t="s">
        <v>170</v>
      </c>
      <c r="BK142" s="132">
        <f>SUM(BK143:BK151)</f>
        <v>0</v>
      </c>
    </row>
    <row r="143" spans="2:65" s="1" customFormat="1" ht="14.4" customHeight="1">
      <c r="B143" s="33"/>
      <c r="C143" s="135" t="s">
        <v>217</v>
      </c>
      <c r="D143" s="135" t="s">
        <v>172</v>
      </c>
      <c r="E143" s="136" t="s">
        <v>2352</v>
      </c>
      <c r="F143" s="137" t="s">
        <v>2353</v>
      </c>
      <c r="G143" s="138" t="s">
        <v>1709</v>
      </c>
      <c r="H143" s="139">
        <v>1</v>
      </c>
      <c r="I143" s="140"/>
      <c r="J143" s="141">
        <f>ROUND(I143*H143,2)</f>
        <v>0</v>
      </c>
      <c r="K143" s="142"/>
      <c r="L143" s="33"/>
      <c r="M143" s="143" t="s">
        <v>1</v>
      </c>
      <c r="N143" s="144" t="s">
        <v>40</v>
      </c>
      <c r="P143" s="145">
        <f>O143*H143</f>
        <v>0</v>
      </c>
      <c r="Q143" s="145">
        <v>0</v>
      </c>
      <c r="R143" s="145">
        <f>Q143*H143</f>
        <v>0</v>
      </c>
      <c r="S143" s="145">
        <v>0</v>
      </c>
      <c r="T143" s="146">
        <f>S143*H143</f>
        <v>0</v>
      </c>
      <c r="AR143" s="147" t="s">
        <v>2325</v>
      </c>
      <c r="AT143" s="147" t="s">
        <v>172</v>
      </c>
      <c r="AU143" s="147" t="s">
        <v>85</v>
      </c>
      <c r="AY143" s="18" t="s">
        <v>170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8" t="s">
        <v>83</v>
      </c>
      <c r="BK143" s="148">
        <f>ROUND(I143*H143,2)</f>
        <v>0</v>
      </c>
      <c r="BL143" s="18" t="s">
        <v>2325</v>
      </c>
      <c r="BM143" s="147" t="s">
        <v>2354</v>
      </c>
    </row>
    <row r="144" spans="2:65" s="1" customFormat="1" ht="14.4" customHeight="1">
      <c r="B144" s="33"/>
      <c r="C144" s="135" t="s">
        <v>224</v>
      </c>
      <c r="D144" s="135" t="s">
        <v>172</v>
      </c>
      <c r="E144" s="136" t="s">
        <v>2355</v>
      </c>
      <c r="F144" s="137" t="s">
        <v>2356</v>
      </c>
      <c r="G144" s="138" t="s">
        <v>1709</v>
      </c>
      <c r="H144" s="139">
        <v>1</v>
      </c>
      <c r="I144" s="140"/>
      <c r="J144" s="141">
        <f>ROUND(I144*H144,2)</f>
        <v>0</v>
      </c>
      <c r="K144" s="142"/>
      <c r="L144" s="33"/>
      <c r="M144" s="143" t="s">
        <v>1</v>
      </c>
      <c r="N144" s="144" t="s">
        <v>40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2325</v>
      </c>
      <c r="AT144" s="147" t="s">
        <v>172</v>
      </c>
      <c r="AU144" s="147" t="s">
        <v>85</v>
      </c>
      <c r="AY144" s="18" t="s">
        <v>170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8" t="s">
        <v>83</v>
      </c>
      <c r="BK144" s="148">
        <f>ROUND(I144*H144,2)</f>
        <v>0</v>
      </c>
      <c r="BL144" s="18" t="s">
        <v>2325</v>
      </c>
      <c r="BM144" s="147" t="s">
        <v>2357</v>
      </c>
    </row>
    <row r="145" spans="2:65" s="1" customFormat="1" ht="10.199999999999999">
      <c r="B145" s="33"/>
      <c r="D145" s="149" t="s">
        <v>178</v>
      </c>
      <c r="F145" s="150" t="s">
        <v>2358</v>
      </c>
      <c r="I145" s="151"/>
      <c r="L145" s="33"/>
      <c r="M145" s="152"/>
      <c r="T145" s="57"/>
      <c r="AT145" s="18" t="s">
        <v>178</v>
      </c>
      <c r="AU145" s="18" t="s">
        <v>85</v>
      </c>
    </row>
    <row r="146" spans="2:65" s="1" customFormat="1" ht="14.4" customHeight="1">
      <c r="B146" s="33"/>
      <c r="C146" s="135" t="s">
        <v>234</v>
      </c>
      <c r="D146" s="135" t="s">
        <v>172</v>
      </c>
      <c r="E146" s="136" t="s">
        <v>2359</v>
      </c>
      <c r="F146" s="137" t="s">
        <v>2360</v>
      </c>
      <c r="G146" s="138" t="s">
        <v>1709</v>
      </c>
      <c r="H146" s="139">
        <v>1</v>
      </c>
      <c r="I146" s="140"/>
      <c r="J146" s="141">
        <f>ROUND(I146*H146,2)</f>
        <v>0</v>
      </c>
      <c r="K146" s="142"/>
      <c r="L146" s="33"/>
      <c r="M146" s="143" t="s">
        <v>1</v>
      </c>
      <c r="N146" s="144" t="s">
        <v>40</v>
      </c>
      <c r="P146" s="145">
        <f>O146*H146</f>
        <v>0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2325</v>
      </c>
      <c r="AT146" s="147" t="s">
        <v>172</v>
      </c>
      <c r="AU146" s="147" t="s">
        <v>85</v>
      </c>
      <c r="AY146" s="18" t="s">
        <v>170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8" t="s">
        <v>83</v>
      </c>
      <c r="BK146" s="148">
        <f>ROUND(I146*H146,2)</f>
        <v>0</v>
      </c>
      <c r="BL146" s="18" t="s">
        <v>2325</v>
      </c>
      <c r="BM146" s="147" t="s">
        <v>2361</v>
      </c>
    </row>
    <row r="147" spans="2:65" s="1" customFormat="1" ht="14.4" customHeight="1">
      <c r="B147" s="33"/>
      <c r="C147" s="135" t="s">
        <v>242</v>
      </c>
      <c r="D147" s="135" t="s">
        <v>172</v>
      </c>
      <c r="E147" s="136" t="s">
        <v>2362</v>
      </c>
      <c r="F147" s="137" t="s">
        <v>2363</v>
      </c>
      <c r="G147" s="138" t="s">
        <v>1709</v>
      </c>
      <c r="H147" s="139">
        <v>1</v>
      </c>
      <c r="I147" s="140"/>
      <c r="J147" s="141">
        <f>ROUND(I147*H147,2)</f>
        <v>0</v>
      </c>
      <c r="K147" s="142"/>
      <c r="L147" s="33"/>
      <c r="M147" s="143" t="s">
        <v>1</v>
      </c>
      <c r="N147" s="144" t="s">
        <v>40</v>
      </c>
      <c r="P147" s="145">
        <f>O147*H147</f>
        <v>0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2325</v>
      </c>
      <c r="AT147" s="147" t="s">
        <v>172</v>
      </c>
      <c r="AU147" s="147" t="s">
        <v>85</v>
      </c>
      <c r="AY147" s="18" t="s">
        <v>170</v>
      </c>
      <c r="BE147" s="148">
        <f>IF(N147="základní",J147,0)</f>
        <v>0</v>
      </c>
      <c r="BF147" s="148">
        <f>IF(N147="snížená",J147,0)</f>
        <v>0</v>
      </c>
      <c r="BG147" s="148">
        <f>IF(N147="zákl. přenesená",J147,0)</f>
        <v>0</v>
      </c>
      <c r="BH147" s="148">
        <f>IF(N147="sníž. přenesená",J147,0)</f>
        <v>0</v>
      </c>
      <c r="BI147" s="148">
        <f>IF(N147="nulová",J147,0)</f>
        <v>0</v>
      </c>
      <c r="BJ147" s="18" t="s">
        <v>83</v>
      </c>
      <c r="BK147" s="148">
        <f>ROUND(I147*H147,2)</f>
        <v>0</v>
      </c>
      <c r="BL147" s="18" t="s">
        <v>2325</v>
      </c>
      <c r="BM147" s="147" t="s">
        <v>2364</v>
      </c>
    </row>
    <row r="148" spans="2:65" s="1" customFormat="1" ht="10.199999999999999">
      <c r="B148" s="33"/>
      <c r="D148" s="149" t="s">
        <v>178</v>
      </c>
      <c r="F148" s="150" t="s">
        <v>2365</v>
      </c>
      <c r="I148" s="151"/>
      <c r="L148" s="33"/>
      <c r="M148" s="152"/>
      <c r="T148" s="57"/>
      <c r="AT148" s="18" t="s">
        <v>178</v>
      </c>
      <c r="AU148" s="18" t="s">
        <v>85</v>
      </c>
    </row>
    <row r="149" spans="2:65" s="1" customFormat="1" ht="14.4" customHeight="1">
      <c r="B149" s="33"/>
      <c r="C149" s="135" t="s">
        <v>248</v>
      </c>
      <c r="D149" s="135" t="s">
        <v>172</v>
      </c>
      <c r="E149" s="136" t="s">
        <v>2366</v>
      </c>
      <c r="F149" s="137" t="s">
        <v>2367</v>
      </c>
      <c r="G149" s="138" t="s">
        <v>1709</v>
      </c>
      <c r="H149" s="139">
        <v>1</v>
      </c>
      <c r="I149" s="140"/>
      <c r="J149" s="141">
        <f>ROUND(I149*H149,2)</f>
        <v>0</v>
      </c>
      <c r="K149" s="142"/>
      <c r="L149" s="33"/>
      <c r="M149" s="143" t="s">
        <v>1</v>
      </c>
      <c r="N149" s="144" t="s">
        <v>40</v>
      </c>
      <c r="P149" s="145">
        <f>O149*H149</f>
        <v>0</v>
      </c>
      <c r="Q149" s="145">
        <v>0</v>
      </c>
      <c r="R149" s="145">
        <f>Q149*H149</f>
        <v>0</v>
      </c>
      <c r="S149" s="145">
        <v>0</v>
      </c>
      <c r="T149" s="146">
        <f>S149*H149</f>
        <v>0</v>
      </c>
      <c r="AR149" s="147" t="s">
        <v>2325</v>
      </c>
      <c r="AT149" s="147" t="s">
        <v>172</v>
      </c>
      <c r="AU149" s="147" t="s">
        <v>85</v>
      </c>
      <c r="AY149" s="18" t="s">
        <v>170</v>
      </c>
      <c r="BE149" s="148">
        <f>IF(N149="základní",J149,0)</f>
        <v>0</v>
      </c>
      <c r="BF149" s="148">
        <f>IF(N149="snížená",J149,0)</f>
        <v>0</v>
      </c>
      <c r="BG149" s="148">
        <f>IF(N149="zákl. přenesená",J149,0)</f>
        <v>0</v>
      </c>
      <c r="BH149" s="148">
        <f>IF(N149="sníž. přenesená",J149,0)</f>
        <v>0</v>
      </c>
      <c r="BI149" s="148">
        <f>IF(N149="nulová",J149,0)</f>
        <v>0</v>
      </c>
      <c r="BJ149" s="18" t="s">
        <v>83</v>
      </c>
      <c r="BK149" s="148">
        <f>ROUND(I149*H149,2)</f>
        <v>0</v>
      </c>
      <c r="BL149" s="18" t="s">
        <v>2325</v>
      </c>
      <c r="BM149" s="147" t="s">
        <v>2368</v>
      </c>
    </row>
    <row r="150" spans="2:65" s="1" customFormat="1" ht="10.199999999999999">
      <c r="B150" s="33"/>
      <c r="D150" s="149" t="s">
        <v>178</v>
      </c>
      <c r="F150" s="150" t="s">
        <v>2369</v>
      </c>
      <c r="I150" s="151"/>
      <c r="L150" s="33"/>
      <c r="M150" s="152"/>
      <c r="T150" s="57"/>
      <c r="AT150" s="18" t="s">
        <v>178</v>
      </c>
      <c r="AU150" s="18" t="s">
        <v>85</v>
      </c>
    </row>
    <row r="151" spans="2:65" s="1" customFormat="1" ht="14.4" customHeight="1">
      <c r="B151" s="33"/>
      <c r="C151" s="135" t="s">
        <v>8</v>
      </c>
      <c r="D151" s="135" t="s">
        <v>172</v>
      </c>
      <c r="E151" s="136" t="s">
        <v>2370</v>
      </c>
      <c r="F151" s="137" t="s">
        <v>2371</v>
      </c>
      <c r="G151" s="138" t="s">
        <v>1709</v>
      </c>
      <c r="H151" s="139">
        <v>1</v>
      </c>
      <c r="I151" s="140"/>
      <c r="J151" s="141">
        <f>ROUND(I151*H151,2)</f>
        <v>0</v>
      </c>
      <c r="K151" s="142"/>
      <c r="L151" s="33"/>
      <c r="M151" s="143" t="s">
        <v>1</v>
      </c>
      <c r="N151" s="144" t="s">
        <v>40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2325</v>
      </c>
      <c r="AT151" s="147" t="s">
        <v>172</v>
      </c>
      <c r="AU151" s="147" t="s">
        <v>85</v>
      </c>
      <c r="AY151" s="18" t="s">
        <v>170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8" t="s">
        <v>83</v>
      </c>
      <c r="BK151" s="148">
        <f>ROUND(I151*H151,2)</f>
        <v>0</v>
      </c>
      <c r="BL151" s="18" t="s">
        <v>2325</v>
      </c>
      <c r="BM151" s="147" t="s">
        <v>2372</v>
      </c>
    </row>
    <row r="152" spans="2:65" s="11" customFormat="1" ht="22.8" customHeight="1">
      <c r="B152" s="123"/>
      <c r="D152" s="124" t="s">
        <v>74</v>
      </c>
      <c r="E152" s="133" t="s">
        <v>2373</v>
      </c>
      <c r="F152" s="133" t="s">
        <v>2374</v>
      </c>
      <c r="I152" s="126"/>
      <c r="J152" s="134">
        <f>BK152</f>
        <v>0</v>
      </c>
      <c r="L152" s="123"/>
      <c r="M152" s="128"/>
      <c r="P152" s="129">
        <f>SUM(P153:P154)</f>
        <v>0</v>
      </c>
      <c r="R152" s="129">
        <f>SUM(R153:R154)</f>
        <v>0</v>
      </c>
      <c r="T152" s="130">
        <f>SUM(T153:T154)</f>
        <v>0</v>
      </c>
      <c r="AR152" s="124" t="s">
        <v>205</v>
      </c>
      <c r="AT152" s="131" t="s">
        <v>74</v>
      </c>
      <c r="AU152" s="131" t="s">
        <v>83</v>
      </c>
      <c r="AY152" s="124" t="s">
        <v>170</v>
      </c>
      <c r="BK152" s="132">
        <f>SUM(BK153:BK154)</f>
        <v>0</v>
      </c>
    </row>
    <row r="153" spans="2:65" s="1" customFormat="1" ht="19.8" customHeight="1">
      <c r="B153" s="33"/>
      <c r="C153" s="135" t="s">
        <v>260</v>
      </c>
      <c r="D153" s="135" t="s">
        <v>172</v>
      </c>
      <c r="E153" s="136" t="s">
        <v>2375</v>
      </c>
      <c r="F153" s="137" t="s">
        <v>2376</v>
      </c>
      <c r="G153" s="138" t="s">
        <v>1709</v>
      </c>
      <c r="H153" s="139">
        <v>1</v>
      </c>
      <c r="I153" s="140"/>
      <c r="J153" s="141">
        <f>ROUND(I153*H153,2)</f>
        <v>0</v>
      </c>
      <c r="K153" s="142"/>
      <c r="L153" s="33"/>
      <c r="M153" s="143" t="s">
        <v>1</v>
      </c>
      <c r="N153" s="144" t="s">
        <v>40</v>
      </c>
      <c r="P153" s="145">
        <f>O153*H153</f>
        <v>0</v>
      </c>
      <c r="Q153" s="145">
        <v>0</v>
      </c>
      <c r="R153" s="145">
        <f>Q153*H153</f>
        <v>0</v>
      </c>
      <c r="S153" s="145">
        <v>0</v>
      </c>
      <c r="T153" s="146">
        <f>S153*H153</f>
        <v>0</v>
      </c>
      <c r="AR153" s="147" t="s">
        <v>2325</v>
      </c>
      <c r="AT153" s="147" t="s">
        <v>172</v>
      </c>
      <c r="AU153" s="147" t="s">
        <v>85</v>
      </c>
      <c r="AY153" s="18" t="s">
        <v>170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8" t="s">
        <v>83</v>
      </c>
      <c r="BK153" s="148">
        <f>ROUND(I153*H153,2)</f>
        <v>0</v>
      </c>
      <c r="BL153" s="18" t="s">
        <v>2325</v>
      </c>
      <c r="BM153" s="147" t="s">
        <v>2377</v>
      </c>
    </row>
    <row r="154" spans="2:65" s="1" customFormat="1" ht="10.199999999999999">
      <c r="B154" s="33"/>
      <c r="D154" s="149" t="s">
        <v>178</v>
      </c>
      <c r="F154" s="150" t="s">
        <v>2378</v>
      </c>
      <c r="I154" s="151"/>
      <c r="L154" s="33"/>
      <c r="M154" s="152"/>
      <c r="T154" s="57"/>
      <c r="AT154" s="18" t="s">
        <v>178</v>
      </c>
      <c r="AU154" s="18" t="s">
        <v>85</v>
      </c>
    </row>
    <row r="155" spans="2:65" s="11" customFormat="1" ht="22.8" customHeight="1">
      <c r="B155" s="123"/>
      <c r="D155" s="124" t="s">
        <v>74</v>
      </c>
      <c r="E155" s="133" t="s">
        <v>2379</v>
      </c>
      <c r="F155" s="133" t="s">
        <v>2380</v>
      </c>
      <c r="I155" s="126"/>
      <c r="J155" s="134">
        <f>BK155</f>
        <v>0</v>
      </c>
      <c r="L155" s="123"/>
      <c r="M155" s="128"/>
      <c r="P155" s="129">
        <f>SUM(P156:P157)</f>
        <v>0</v>
      </c>
      <c r="R155" s="129">
        <f>SUM(R156:R157)</f>
        <v>0</v>
      </c>
      <c r="T155" s="130">
        <f>SUM(T156:T157)</f>
        <v>0</v>
      </c>
      <c r="AR155" s="124" t="s">
        <v>205</v>
      </c>
      <c r="AT155" s="131" t="s">
        <v>74</v>
      </c>
      <c r="AU155" s="131" t="s">
        <v>83</v>
      </c>
      <c r="AY155" s="124" t="s">
        <v>170</v>
      </c>
      <c r="BK155" s="132">
        <f>SUM(BK156:BK157)</f>
        <v>0</v>
      </c>
    </row>
    <row r="156" spans="2:65" s="1" customFormat="1" ht="14.4" customHeight="1">
      <c r="B156" s="33"/>
      <c r="C156" s="135" t="s">
        <v>267</v>
      </c>
      <c r="D156" s="135" t="s">
        <v>172</v>
      </c>
      <c r="E156" s="136" t="s">
        <v>2381</v>
      </c>
      <c r="F156" s="137" t="s">
        <v>2380</v>
      </c>
      <c r="G156" s="138" t="s">
        <v>1709</v>
      </c>
      <c r="H156" s="139">
        <v>1</v>
      </c>
      <c r="I156" s="140"/>
      <c r="J156" s="141">
        <f>ROUND(I156*H156,2)</f>
        <v>0</v>
      </c>
      <c r="K156" s="142"/>
      <c r="L156" s="33"/>
      <c r="M156" s="143" t="s">
        <v>1</v>
      </c>
      <c r="N156" s="144" t="s">
        <v>40</v>
      </c>
      <c r="P156" s="145">
        <f>O156*H156</f>
        <v>0</v>
      </c>
      <c r="Q156" s="145">
        <v>0</v>
      </c>
      <c r="R156" s="145">
        <f>Q156*H156</f>
        <v>0</v>
      </c>
      <c r="S156" s="145">
        <v>0</v>
      </c>
      <c r="T156" s="146">
        <f>S156*H156</f>
        <v>0</v>
      </c>
      <c r="AR156" s="147" t="s">
        <v>2325</v>
      </c>
      <c r="AT156" s="147" t="s">
        <v>172</v>
      </c>
      <c r="AU156" s="147" t="s">
        <v>85</v>
      </c>
      <c r="AY156" s="18" t="s">
        <v>170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8" t="s">
        <v>83</v>
      </c>
      <c r="BK156" s="148">
        <f>ROUND(I156*H156,2)</f>
        <v>0</v>
      </c>
      <c r="BL156" s="18" t="s">
        <v>2325</v>
      </c>
      <c r="BM156" s="147" t="s">
        <v>2382</v>
      </c>
    </row>
    <row r="157" spans="2:65" s="1" customFormat="1" ht="10.199999999999999">
      <c r="B157" s="33"/>
      <c r="D157" s="149" t="s">
        <v>178</v>
      </c>
      <c r="F157" s="150" t="s">
        <v>2383</v>
      </c>
      <c r="I157" s="151"/>
      <c r="L157" s="33"/>
      <c r="M157" s="152"/>
      <c r="T157" s="57"/>
      <c r="AT157" s="18" t="s">
        <v>178</v>
      </c>
      <c r="AU157" s="18" t="s">
        <v>85</v>
      </c>
    </row>
    <row r="158" spans="2:65" s="11" customFormat="1" ht="22.8" customHeight="1">
      <c r="B158" s="123"/>
      <c r="D158" s="124" t="s">
        <v>74</v>
      </c>
      <c r="E158" s="133" t="s">
        <v>2384</v>
      </c>
      <c r="F158" s="133" t="s">
        <v>2385</v>
      </c>
      <c r="I158" s="126"/>
      <c r="J158" s="134">
        <f>BK158</f>
        <v>0</v>
      </c>
      <c r="L158" s="123"/>
      <c r="M158" s="128"/>
      <c r="P158" s="129">
        <f>P159</f>
        <v>0</v>
      </c>
      <c r="R158" s="129">
        <f>R159</f>
        <v>0</v>
      </c>
      <c r="T158" s="130">
        <f>T159</f>
        <v>0</v>
      </c>
      <c r="AR158" s="124" t="s">
        <v>205</v>
      </c>
      <c r="AT158" s="131" t="s">
        <v>74</v>
      </c>
      <c r="AU158" s="131" t="s">
        <v>83</v>
      </c>
      <c r="AY158" s="124" t="s">
        <v>170</v>
      </c>
      <c r="BK158" s="132">
        <f>BK159</f>
        <v>0</v>
      </c>
    </row>
    <row r="159" spans="2:65" s="1" customFormat="1" ht="14.4" customHeight="1">
      <c r="B159" s="33"/>
      <c r="C159" s="135" t="s">
        <v>273</v>
      </c>
      <c r="D159" s="135" t="s">
        <v>172</v>
      </c>
      <c r="E159" s="136" t="s">
        <v>2386</v>
      </c>
      <c r="F159" s="137" t="s">
        <v>2387</v>
      </c>
      <c r="G159" s="138" t="s">
        <v>1709</v>
      </c>
      <c r="H159" s="139">
        <v>1</v>
      </c>
      <c r="I159" s="140"/>
      <c r="J159" s="141">
        <f>ROUND(I159*H159,2)</f>
        <v>0</v>
      </c>
      <c r="K159" s="142"/>
      <c r="L159" s="33"/>
      <c r="M159" s="200" t="s">
        <v>1</v>
      </c>
      <c r="N159" s="201" t="s">
        <v>40</v>
      </c>
      <c r="O159" s="195"/>
      <c r="P159" s="202">
        <f>O159*H159</f>
        <v>0</v>
      </c>
      <c r="Q159" s="202">
        <v>0</v>
      </c>
      <c r="R159" s="202">
        <f>Q159*H159</f>
        <v>0</v>
      </c>
      <c r="S159" s="202">
        <v>0</v>
      </c>
      <c r="T159" s="203">
        <f>S159*H159</f>
        <v>0</v>
      </c>
      <c r="AR159" s="147" t="s">
        <v>2325</v>
      </c>
      <c r="AT159" s="147" t="s">
        <v>172</v>
      </c>
      <c r="AU159" s="147" t="s">
        <v>85</v>
      </c>
      <c r="AY159" s="18" t="s">
        <v>170</v>
      </c>
      <c r="BE159" s="148">
        <f>IF(N159="základní",J159,0)</f>
        <v>0</v>
      </c>
      <c r="BF159" s="148">
        <f>IF(N159="snížená",J159,0)</f>
        <v>0</v>
      </c>
      <c r="BG159" s="148">
        <f>IF(N159="zákl. přenesená",J159,0)</f>
        <v>0</v>
      </c>
      <c r="BH159" s="148">
        <f>IF(N159="sníž. přenesená",J159,0)</f>
        <v>0</v>
      </c>
      <c r="BI159" s="148">
        <f>IF(N159="nulová",J159,0)</f>
        <v>0</v>
      </c>
      <c r="BJ159" s="18" t="s">
        <v>83</v>
      </c>
      <c r="BK159" s="148">
        <f>ROUND(I159*H159,2)</f>
        <v>0</v>
      </c>
      <c r="BL159" s="18" t="s">
        <v>2325</v>
      </c>
      <c r="BM159" s="147" t="s">
        <v>2388</v>
      </c>
    </row>
    <row r="160" spans="2:65" s="1" customFormat="1" ht="6.9" customHeight="1">
      <c r="B160" s="45"/>
      <c r="C160" s="46"/>
      <c r="D160" s="46"/>
      <c r="E160" s="46"/>
      <c r="F160" s="46"/>
      <c r="G160" s="46"/>
      <c r="H160" s="46"/>
      <c r="I160" s="46"/>
      <c r="J160" s="46"/>
      <c r="K160" s="46"/>
      <c r="L160" s="33"/>
    </row>
  </sheetData>
  <sheetProtection algorithmName="SHA-512" hashValue="nm//kjcMFXkQg3dpnUnvaSw+eJWaDsL5yGNgIQ7wsF5fO/K14qwMMRI9D9EzZrrYwRN7y2BRPhZ9cmjNaO/AcA==" saltValue="tHJtl4u9/eaZXfGt2ILSOB8HFLlDF9kKnXawGqKyE1zPsywqDzekFaxhAxSzHETptz8FojesdnUEpIUw4iTeFw==" spinCount="100000" sheet="1" objects="1" scenarios="1" formatColumns="0" formatRows="0" autoFilter="0"/>
  <autoFilter ref="C122:K159" xr:uid="{00000000-0009-0000-0000-00000A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hyperlinks>
    <hyperlink ref="F127" r:id="rId1" xr:uid="{00000000-0004-0000-0A00-000000000000}"/>
    <hyperlink ref="F129" r:id="rId2" xr:uid="{00000000-0004-0000-0A00-000001000000}"/>
    <hyperlink ref="F134" r:id="rId3" xr:uid="{00000000-0004-0000-0A00-000002000000}"/>
    <hyperlink ref="F136" r:id="rId4" xr:uid="{00000000-0004-0000-0A00-000003000000}"/>
    <hyperlink ref="F138" r:id="rId5" xr:uid="{00000000-0004-0000-0A00-000004000000}"/>
    <hyperlink ref="F141" r:id="rId6" xr:uid="{00000000-0004-0000-0A00-000005000000}"/>
    <hyperlink ref="F145" r:id="rId7" xr:uid="{00000000-0004-0000-0A00-000006000000}"/>
    <hyperlink ref="F148" r:id="rId8" xr:uid="{00000000-0004-0000-0A00-000007000000}"/>
    <hyperlink ref="F150" r:id="rId9" xr:uid="{00000000-0004-0000-0A00-000008000000}"/>
    <hyperlink ref="F154" r:id="rId10" xr:uid="{00000000-0004-0000-0A00-000009000000}"/>
    <hyperlink ref="F157" r:id="rId11" xr:uid="{00000000-0004-0000-0A00-00000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H42"/>
  <sheetViews>
    <sheetView showGridLines="0" workbookViewId="0"/>
  </sheetViews>
  <sheetFormatPr defaultRowHeight="14.4"/>
  <cols>
    <col min="1" max="1" width="8.85546875" customWidth="1"/>
    <col min="2" max="2" width="1.7109375" customWidth="1"/>
    <col min="3" max="3" width="26.7109375" customWidth="1"/>
    <col min="4" max="4" width="81.140625" customWidth="1"/>
    <col min="5" max="5" width="14.28515625" customWidth="1"/>
    <col min="6" max="6" width="21.42578125" customWidth="1"/>
    <col min="7" max="7" width="1.7109375" customWidth="1"/>
    <col min="8" max="8" width="8.85546875" customWidth="1"/>
  </cols>
  <sheetData>
    <row r="1" spans="2:8" ht="11.25" customHeight="1"/>
    <row r="2" spans="2:8" ht="36.9" customHeight="1"/>
    <row r="3" spans="2:8" ht="6.9" customHeight="1">
      <c r="B3" s="19"/>
      <c r="C3" s="20"/>
      <c r="D3" s="20"/>
      <c r="E3" s="20"/>
      <c r="F3" s="20"/>
      <c r="G3" s="20"/>
      <c r="H3" s="21"/>
    </row>
    <row r="4" spans="2:8" ht="24.9" customHeight="1">
      <c r="B4" s="21"/>
      <c r="C4" s="22" t="s">
        <v>2389</v>
      </c>
      <c r="H4" s="21"/>
    </row>
    <row r="5" spans="2:8" ht="12" customHeight="1">
      <c r="B5" s="21"/>
      <c r="C5" s="25" t="s">
        <v>13</v>
      </c>
      <c r="D5" s="238" t="s">
        <v>14</v>
      </c>
      <c r="E5" s="234"/>
      <c r="F5" s="234"/>
      <c r="H5" s="21"/>
    </row>
    <row r="6" spans="2:8" ht="36.9" customHeight="1">
      <c r="B6" s="21"/>
      <c r="C6" s="27" t="s">
        <v>16</v>
      </c>
      <c r="D6" s="235" t="s">
        <v>17</v>
      </c>
      <c r="E6" s="234"/>
      <c r="F6" s="234"/>
      <c r="H6" s="21"/>
    </row>
    <row r="7" spans="2:8" ht="14.4" customHeight="1">
      <c r="B7" s="21"/>
      <c r="C7" s="28" t="s">
        <v>22</v>
      </c>
      <c r="D7" s="53" t="str">
        <f>'Rekapitulace stavby'!AN8</f>
        <v>6. 3. 2025</v>
      </c>
      <c r="H7" s="21"/>
    </row>
    <row r="8" spans="2:8" s="1" customFormat="1" ht="10.8" customHeight="1">
      <c r="B8" s="33"/>
      <c r="H8" s="33"/>
    </row>
    <row r="9" spans="2:8" s="10" customFormat="1" ht="29.25" customHeight="1">
      <c r="B9" s="114"/>
      <c r="C9" s="115" t="s">
        <v>56</v>
      </c>
      <c r="D9" s="116" t="s">
        <v>57</v>
      </c>
      <c r="E9" s="116" t="s">
        <v>157</v>
      </c>
      <c r="F9" s="117" t="s">
        <v>2390</v>
      </c>
      <c r="H9" s="114"/>
    </row>
    <row r="10" spans="2:8" s="1" customFormat="1" ht="26.4" customHeight="1">
      <c r="B10" s="33"/>
      <c r="C10" s="215" t="s">
        <v>80</v>
      </c>
      <c r="D10" s="215" t="s">
        <v>81</v>
      </c>
      <c r="H10" s="33"/>
    </row>
    <row r="11" spans="2:8" s="1" customFormat="1" ht="16.8" customHeight="1">
      <c r="B11" s="33"/>
      <c r="C11" s="216" t="s">
        <v>113</v>
      </c>
      <c r="D11" s="217" t="s">
        <v>114</v>
      </c>
      <c r="E11" s="218" t="s">
        <v>115</v>
      </c>
      <c r="F11" s="219">
        <v>84.1</v>
      </c>
      <c r="H11" s="33"/>
    </row>
    <row r="12" spans="2:8" s="1" customFormat="1" ht="16.8" customHeight="1">
      <c r="B12" s="33"/>
      <c r="C12" s="220" t="s">
        <v>1</v>
      </c>
      <c r="D12" s="220" t="s">
        <v>2391</v>
      </c>
      <c r="E12" s="18" t="s">
        <v>1</v>
      </c>
      <c r="F12" s="221">
        <v>0</v>
      </c>
      <c r="H12" s="33"/>
    </row>
    <row r="13" spans="2:8" s="1" customFormat="1" ht="16.8" customHeight="1">
      <c r="B13" s="33"/>
      <c r="C13" s="220" t="s">
        <v>1</v>
      </c>
      <c r="D13" s="220" t="s">
        <v>2392</v>
      </c>
      <c r="E13" s="18" t="s">
        <v>1</v>
      </c>
      <c r="F13" s="221">
        <v>24.9</v>
      </c>
      <c r="H13" s="33"/>
    </row>
    <row r="14" spans="2:8" s="1" customFormat="1" ht="16.8" customHeight="1">
      <c r="B14" s="33"/>
      <c r="C14" s="220" t="s">
        <v>1</v>
      </c>
      <c r="D14" s="220" t="s">
        <v>1085</v>
      </c>
      <c r="E14" s="18" t="s">
        <v>1</v>
      </c>
      <c r="F14" s="221">
        <v>5.56</v>
      </c>
      <c r="H14" s="33"/>
    </row>
    <row r="15" spans="2:8" s="1" customFormat="1" ht="16.8" customHeight="1">
      <c r="B15" s="33"/>
      <c r="C15" s="220" t="s">
        <v>1</v>
      </c>
      <c r="D15" s="220" t="s">
        <v>1086</v>
      </c>
      <c r="E15" s="18" t="s">
        <v>1</v>
      </c>
      <c r="F15" s="221">
        <v>8.34</v>
      </c>
      <c r="H15" s="33"/>
    </row>
    <row r="16" spans="2:8" s="1" customFormat="1" ht="16.8" customHeight="1">
      <c r="B16" s="33"/>
      <c r="C16" s="220" t="s">
        <v>1</v>
      </c>
      <c r="D16" s="220" t="s">
        <v>2393</v>
      </c>
      <c r="E16" s="18" t="s">
        <v>1</v>
      </c>
      <c r="F16" s="221">
        <v>2.48</v>
      </c>
      <c r="H16" s="33"/>
    </row>
    <row r="17" spans="2:8" s="1" customFormat="1" ht="16.8" customHeight="1">
      <c r="B17" s="33"/>
      <c r="C17" s="220" t="s">
        <v>1</v>
      </c>
      <c r="D17" s="220" t="s">
        <v>2394</v>
      </c>
      <c r="E17" s="18" t="s">
        <v>1</v>
      </c>
      <c r="F17" s="221">
        <v>10.93</v>
      </c>
      <c r="H17" s="33"/>
    </row>
    <row r="18" spans="2:8" s="1" customFormat="1" ht="16.8" customHeight="1">
      <c r="B18" s="33"/>
      <c r="C18" s="220" t="s">
        <v>1</v>
      </c>
      <c r="D18" s="220" t="s">
        <v>1092</v>
      </c>
      <c r="E18" s="18" t="s">
        <v>1</v>
      </c>
      <c r="F18" s="221">
        <v>8.25</v>
      </c>
      <c r="H18" s="33"/>
    </row>
    <row r="19" spans="2:8" s="1" customFormat="1" ht="16.8" customHeight="1">
      <c r="B19" s="33"/>
      <c r="C19" s="220" t="s">
        <v>1</v>
      </c>
      <c r="D19" s="220" t="s">
        <v>2395</v>
      </c>
      <c r="E19" s="18" t="s">
        <v>1</v>
      </c>
      <c r="F19" s="221">
        <v>8.0399999999999991</v>
      </c>
      <c r="H19" s="33"/>
    </row>
    <row r="20" spans="2:8" s="1" customFormat="1" ht="16.8" customHeight="1">
      <c r="B20" s="33"/>
      <c r="C20" s="220" t="s">
        <v>1</v>
      </c>
      <c r="D20" s="220" t="s">
        <v>1093</v>
      </c>
      <c r="E20" s="18" t="s">
        <v>1</v>
      </c>
      <c r="F20" s="221">
        <v>7.66</v>
      </c>
      <c r="H20" s="33"/>
    </row>
    <row r="21" spans="2:8" s="1" customFormat="1" ht="16.8" customHeight="1">
      <c r="B21" s="33"/>
      <c r="C21" s="220" t="s">
        <v>1</v>
      </c>
      <c r="D21" s="220" t="s">
        <v>1100</v>
      </c>
      <c r="E21" s="18" t="s">
        <v>1</v>
      </c>
      <c r="F21" s="221">
        <v>7.94</v>
      </c>
      <c r="H21" s="33"/>
    </row>
    <row r="22" spans="2:8" s="1" customFormat="1" ht="16.8" customHeight="1">
      <c r="B22" s="33"/>
      <c r="C22" s="220" t="s">
        <v>1</v>
      </c>
      <c r="D22" s="220" t="s">
        <v>184</v>
      </c>
      <c r="E22" s="18" t="s">
        <v>1</v>
      </c>
      <c r="F22" s="221">
        <v>84.1</v>
      </c>
      <c r="H22" s="33"/>
    </row>
    <row r="23" spans="2:8" s="1" customFormat="1" ht="16.8" customHeight="1">
      <c r="B23" s="33"/>
      <c r="C23" s="222" t="s">
        <v>2396</v>
      </c>
      <c r="H23" s="33"/>
    </row>
    <row r="24" spans="2:8" s="1" customFormat="1" ht="16.8" customHeight="1">
      <c r="B24" s="33"/>
      <c r="C24" s="220" t="s">
        <v>682</v>
      </c>
      <c r="D24" s="220" t="s">
        <v>683</v>
      </c>
      <c r="E24" s="18" t="s">
        <v>115</v>
      </c>
      <c r="F24" s="221">
        <v>84.1</v>
      </c>
      <c r="H24" s="33"/>
    </row>
    <row r="25" spans="2:8" s="1" customFormat="1" ht="16.8" customHeight="1">
      <c r="B25" s="33"/>
      <c r="C25" s="220" t="s">
        <v>687</v>
      </c>
      <c r="D25" s="220" t="s">
        <v>688</v>
      </c>
      <c r="E25" s="18" t="s">
        <v>115</v>
      </c>
      <c r="F25" s="221">
        <v>252.3</v>
      </c>
      <c r="H25" s="33"/>
    </row>
    <row r="26" spans="2:8" s="1" customFormat="1" ht="16.8" customHeight="1">
      <c r="B26" s="33"/>
      <c r="C26" s="220" t="s">
        <v>893</v>
      </c>
      <c r="D26" s="220" t="s">
        <v>894</v>
      </c>
      <c r="E26" s="18" t="s">
        <v>115</v>
      </c>
      <c r="F26" s="221">
        <v>187.11</v>
      </c>
      <c r="H26" s="33"/>
    </row>
    <row r="27" spans="2:8" s="1" customFormat="1" ht="16.8" customHeight="1">
      <c r="B27" s="33"/>
      <c r="C27" s="220" t="s">
        <v>1474</v>
      </c>
      <c r="D27" s="220" t="s">
        <v>1475</v>
      </c>
      <c r="E27" s="18" t="s">
        <v>115</v>
      </c>
      <c r="F27" s="221">
        <v>84.1</v>
      </c>
      <c r="H27" s="33"/>
    </row>
    <row r="28" spans="2:8" s="1" customFormat="1" ht="20.399999999999999">
      <c r="B28" s="33"/>
      <c r="C28" s="220" t="s">
        <v>1501</v>
      </c>
      <c r="D28" s="220" t="s">
        <v>1502</v>
      </c>
      <c r="E28" s="18" t="s">
        <v>115</v>
      </c>
      <c r="F28" s="221">
        <v>84.1</v>
      </c>
      <c r="H28" s="33"/>
    </row>
    <row r="29" spans="2:8" s="1" customFormat="1" ht="16.8" customHeight="1">
      <c r="B29" s="33"/>
      <c r="C29" s="216" t="s">
        <v>118</v>
      </c>
      <c r="D29" s="217" t="s">
        <v>119</v>
      </c>
      <c r="E29" s="218" t="s">
        <v>115</v>
      </c>
      <c r="F29" s="219">
        <v>103.01</v>
      </c>
      <c r="H29" s="33"/>
    </row>
    <row r="30" spans="2:8" s="1" customFormat="1" ht="16.8" customHeight="1">
      <c r="B30" s="33"/>
      <c r="C30" s="220" t="s">
        <v>1</v>
      </c>
      <c r="D30" s="220" t="s">
        <v>2397</v>
      </c>
      <c r="E30" s="18" t="s">
        <v>1</v>
      </c>
      <c r="F30" s="221">
        <v>0</v>
      </c>
      <c r="H30" s="33"/>
    </row>
    <row r="31" spans="2:8" s="1" customFormat="1" ht="16.8" customHeight="1">
      <c r="B31" s="33"/>
      <c r="C31" s="220" t="s">
        <v>1</v>
      </c>
      <c r="D31" s="220" t="s">
        <v>2398</v>
      </c>
      <c r="E31" s="18" t="s">
        <v>1</v>
      </c>
      <c r="F31" s="221">
        <v>51.33</v>
      </c>
      <c r="H31" s="33"/>
    </row>
    <row r="32" spans="2:8" s="1" customFormat="1" ht="16.8" customHeight="1">
      <c r="B32" s="33"/>
      <c r="C32" s="220" t="s">
        <v>1</v>
      </c>
      <c r="D32" s="220" t="s">
        <v>2399</v>
      </c>
      <c r="E32" s="18" t="s">
        <v>1</v>
      </c>
      <c r="F32" s="221">
        <v>51.68</v>
      </c>
      <c r="H32" s="33"/>
    </row>
    <row r="33" spans="2:8" s="1" customFormat="1" ht="16.8" customHeight="1">
      <c r="B33" s="33"/>
      <c r="C33" s="220" t="s">
        <v>1</v>
      </c>
      <c r="D33" s="220" t="s">
        <v>184</v>
      </c>
      <c r="E33" s="18" t="s">
        <v>1</v>
      </c>
      <c r="F33" s="221">
        <v>103.01</v>
      </c>
      <c r="H33" s="33"/>
    </row>
    <row r="34" spans="2:8" s="1" customFormat="1" ht="16.8" customHeight="1">
      <c r="B34" s="33"/>
      <c r="C34" s="222" t="s">
        <v>2396</v>
      </c>
      <c r="H34" s="33"/>
    </row>
    <row r="35" spans="2:8" s="1" customFormat="1" ht="16.8" customHeight="1">
      <c r="B35" s="33"/>
      <c r="C35" s="220" t="s">
        <v>670</v>
      </c>
      <c r="D35" s="220" t="s">
        <v>671</v>
      </c>
      <c r="E35" s="18" t="s">
        <v>115</v>
      </c>
      <c r="F35" s="221">
        <v>103.01</v>
      </c>
      <c r="H35" s="33"/>
    </row>
    <row r="36" spans="2:8" s="1" customFormat="1" ht="16.8" customHeight="1">
      <c r="B36" s="33"/>
      <c r="C36" s="220" t="s">
        <v>676</v>
      </c>
      <c r="D36" s="220" t="s">
        <v>677</v>
      </c>
      <c r="E36" s="18" t="s">
        <v>115</v>
      </c>
      <c r="F36" s="221">
        <v>309.02999999999997</v>
      </c>
      <c r="H36" s="33"/>
    </row>
    <row r="37" spans="2:8" s="1" customFormat="1" ht="16.8" customHeight="1">
      <c r="B37" s="33"/>
      <c r="C37" s="220" t="s">
        <v>893</v>
      </c>
      <c r="D37" s="220" t="s">
        <v>894</v>
      </c>
      <c r="E37" s="18" t="s">
        <v>115</v>
      </c>
      <c r="F37" s="221">
        <v>187.11</v>
      </c>
      <c r="H37" s="33"/>
    </row>
    <row r="38" spans="2:8" s="1" customFormat="1" ht="16.8" customHeight="1">
      <c r="B38" s="33"/>
      <c r="C38" s="220" t="s">
        <v>1523</v>
      </c>
      <c r="D38" s="220" t="s">
        <v>1524</v>
      </c>
      <c r="E38" s="18" t="s">
        <v>115</v>
      </c>
      <c r="F38" s="221">
        <v>103.01</v>
      </c>
      <c r="H38" s="33"/>
    </row>
    <row r="39" spans="2:8" s="1" customFormat="1" ht="16.8" customHeight="1">
      <c r="B39" s="33"/>
      <c r="C39" s="220" t="s">
        <v>1533</v>
      </c>
      <c r="D39" s="220" t="s">
        <v>1534</v>
      </c>
      <c r="E39" s="18" t="s">
        <v>115</v>
      </c>
      <c r="F39" s="221">
        <v>103.01</v>
      </c>
      <c r="H39" s="33"/>
    </row>
    <row r="40" spans="2:8" s="1" customFormat="1" ht="16.8" customHeight="1">
      <c r="B40" s="33"/>
      <c r="C40" s="220" t="s">
        <v>1538</v>
      </c>
      <c r="D40" s="220" t="s">
        <v>1539</v>
      </c>
      <c r="E40" s="18" t="s">
        <v>115</v>
      </c>
      <c r="F40" s="221">
        <v>103.01</v>
      </c>
      <c r="H40" s="33"/>
    </row>
    <row r="41" spans="2:8" s="1" customFormat="1" ht="7.35" customHeight="1">
      <c r="B41" s="45"/>
      <c r="C41" s="46"/>
      <c r="D41" s="46"/>
      <c r="E41" s="46"/>
      <c r="F41" s="46"/>
      <c r="G41" s="46"/>
      <c r="H41" s="33"/>
    </row>
    <row r="42" spans="2:8" s="1" customFormat="1" ht="10.199999999999999"/>
  </sheetData>
  <sheetProtection algorithmName="SHA-512" hashValue="BPLOYTj7lIigB3i3loYxEhiIlbolLi0EkJFatcsc6QxrGo9N/wzGlmkzBzfiCQRrp+uj0Yl4SS8MenBBMCw20Q==" saltValue="5RHweOESk6RreYNFL98qxUZMr2j8pfb82WrPrxqnoXLy6+MMHvNZU0LbY9YaLkz2lPARsSsrnaUnod4IyPuklQ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75"/>
  <sheetViews>
    <sheetView showGridLines="0" workbookViewId="0"/>
  </sheetViews>
  <sheetFormatPr defaultRowHeight="14.4"/>
  <cols>
    <col min="1" max="1" width="8.85546875" customWidth="1"/>
    <col min="2" max="2" width="1.140625" customWidth="1"/>
    <col min="3" max="3" width="4.42578125" customWidth="1"/>
    <col min="4" max="4" width="4.5703125" customWidth="1"/>
    <col min="5" max="5" width="18.28515625" customWidth="1"/>
    <col min="6" max="6" width="54.42578125" customWidth="1"/>
    <col min="7" max="7" width="8" customWidth="1"/>
    <col min="8" max="8" width="15" customWidth="1"/>
    <col min="9" max="9" width="16.85546875" customWidth="1"/>
    <col min="10" max="10" width="23.85546875" customWidth="1"/>
    <col min="11" max="11" width="23.85546875" hidden="1" customWidth="1"/>
    <col min="12" max="12" width="10" customWidth="1"/>
    <col min="13" max="13" width="11.5703125" hidden="1" customWidth="1"/>
    <col min="14" max="14" width="9.140625" hidden="1"/>
    <col min="15" max="20" width="15.140625" hidden="1" customWidth="1"/>
    <col min="21" max="21" width="17.42578125" hidden="1" customWidth="1"/>
    <col min="22" max="22" width="13.140625" customWidth="1"/>
    <col min="23" max="23" width="17.42578125" customWidth="1"/>
    <col min="24" max="24" width="13.140625" customWidth="1"/>
    <col min="25" max="25" width="16" customWidth="1"/>
    <col min="26" max="26" width="11.7109375" customWidth="1"/>
    <col min="27" max="27" width="16" customWidth="1"/>
    <col min="28" max="28" width="17.42578125" customWidth="1"/>
    <col min="29" max="29" width="11.7109375" customWidth="1"/>
    <col min="30" max="30" width="16" customWidth="1"/>
    <col min="31" max="31" width="17.42578125" customWidth="1"/>
    <col min="44" max="65" width="9.140625" hidden="1"/>
  </cols>
  <sheetData>
    <row r="2" spans="2:56" ht="36.9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84</v>
      </c>
      <c r="AZ2" s="89" t="s">
        <v>113</v>
      </c>
      <c r="BA2" s="89" t="s">
        <v>114</v>
      </c>
      <c r="BB2" s="89" t="s">
        <v>115</v>
      </c>
      <c r="BC2" s="89" t="s">
        <v>116</v>
      </c>
      <c r="BD2" s="89" t="s">
        <v>117</v>
      </c>
    </row>
    <row r="3" spans="2:5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  <c r="AZ3" s="89" t="s">
        <v>118</v>
      </c>
      <c r="BA3" s="89" t="s">
        <v>119</v>
      </c>
      <c r="BB3" s="89" t="s">
        <v>115</v>
      </c>
      <c r="BC3" s="89" t="s">
        <v>120</v>
      </c>
      <c r="BD3" s="89" t="s">
        <v>117</v>
      </c>
    </row>
    <row r="4" spans="2:56" ht="24.9" customHeight="1">
      <c r="B4" s="21"/>
      <c r="D4" s="22" t="s">
        <v>121</v>
      </c>
      <c r="L4" s="21"/>
      <c r="M4" s="90" t="s">
        <v>10</v>
      </c>
      <c r="AT4" s="18" t="s">
        <v>4</v>
      </c>
    </row>
    <row r="5" spans="2:56" ht="6.9" customHeight="1">
      <c r="B5" s="21"/>
      <c r="L5" s="21"/>
    </row>
    <row r="6" spans="2:56" ht="12" customHeight="1">
      <c r="B6" s="21"/>
      <c r="D6" s="28" t="s">
        <v>16</v>
      </c>
      <c r="L6" s="21"/>
    </row>
    <row r="7" spans="2:56" ht="14.4" customHeight="1">
      <c r="B7" s="21"/>
      <c r="E7" s="261" t="str">
        <f>'Rekapitulace stavby'!K6</f>
        <v>Novostavba dětské skupiny Braňany</v>
      </c>
      <c r="F7" s="262"/>
      <c r="G7" s="262"/>
      <c r="H7" s="262"/>
      <c r="L7" s="21"/>
    </row>
    <row r="8" spans="2:56" s="1" customFormat="1" ht="12" customHeight="1">
      <c r="B8" s="33"/>
      <c r="D8" s="28" t="s">
        <v>122</v>
      </c>
      <c r="L8" s="33"/>
    </row>
    <row r="9" spans="2:56" s="1" customFormat="1" ht="15.6" customHeight="1">
      <c r="B9" s="33"/>
      <c r="E9" s="227" t="s">
        <v>123</v>
      </c>
      <c r="F9" s="263"/>
      <c r="G9" s="263"/>
      <c r="H9" s="263"/>
      <c r="L9" s="33"/>
    </row>
    <row r="10" spans="2:56" s="1" customFormat="1" ht="10.199999999999999">
      <c r="B10" s="33"/>
      <c r="L10" s="33"/>
    </row>
    <row r="11" spans="2:56" s="1" customFormat="1" ht="12" customHeight="1">
      <c r="B11" s="33"/>
      <c r="D11" s="28" t="s">
        <v>18</v>
      </c>
      <c r="F11" s="26" t="s">
        <v>1</v>
      </c>
      <c r="I11" s="28" t="s">
        <v>19</v>
      </c>
      <c r="J11" s="26" t="s">
        <v>1</v>
      </c>
      <c r="L11" s="33"/>
    </row>
    <row r="12" spans="2:56" s="1" customFormat="1" ht="12" customHeight="1">
      <c r="B12" s="33"/>
      <c r="D12" s="28" t="s">
        <v>20</v>
      </c>
      <c r="F12" s="26" t="s">
        <v>21</v>
      </c>
      <c r="I12" s="28" t="s">
        <v>22</v>
      </c>
      <c r="J12" s="53" t="str">
        <f>'Rekapitulace stavby'!AN8</f>
        <v>6. 3. 2025</v>
      </c>
      <c r="L12" s="33"/>
    </row>
    <row r="13" spans="2:56" s="1" customFormat="1" ht="10.8" customHeight="1">
      <c r="B13" s="33"/>
      <c r="L13" s="33"/>
    </row>
    <row r="14" spans="2:56" s="1" customFormat="1" ht="12" customHeight="1">
      <c r="B14" s="33"/>
      <c r="D14" s="28" t="s">
        <v>24</v>
      </c>
      <c r="I14" s="28" t="s">
        <v>25</v>
      </c>
      <c r="J14" s="26" t="s">
        <v>1</v>
      </c>
      <c r="L14" s="33"/>
    </row>
    <row r="15" spans="2:56" s="1" customFormat="1" ht="18" customHeight="1">
      <c r="B15" s="33"/>
      <c r="E15" s="26" t="s">
        <v>26</v>
      </c>
      <c r="I15" s="28" t="s">
        <v>27</v>
      </c>
      <c r="J15" s="26" t="s">
        <v>1</v>
      </c>
      <c r="L15" s="33"/>
    </row>
    <row r="16" spans="2:56" s="1" customFormat="1" ht="6.9" customHeight="1">
      <c r="B16" s="33"/>
      <c r="L16" s="33"/>
    </row>
    <row r="17" spans="2:12" s="1" customFormat="1" ht="12" customHeight="1">
      <c r="B17" s="33"/>
      <c r="D17" s="28" t="s">
        <v>28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264" t="str">
        <f>'Rekapitulace stavby'!E14</f>
        <v>Vyplň údaj</v>
      </c>
      <c r="F18" s="233"/>
      <c r="G18" s="233"/>
      <c r="H18" s="233"/>
      <c r="I18" s="28" t="s">
        <v>27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25</v>
      </c>
      <c r="J20" s="26" t="s">
        <v>1</v>
      </c>
      <c r="L20" s="33"/>
    </row>
    <row r="21" spans="2:12" s="1" customFormat="1" ht="18" customHeight="1">
      <c r="B21" s="33"/>
      <c r="E21" s="26" t="s">
        <v>31</v>
      </c>
      <c r="I21" s="28" t="s">
        <v>27</v>
      </c>
      <c r="J21" s="26" t="s">
        <v>1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33</v>
      </c>
      <c r="I23" s="28" t="s">
        <v>25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27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34</v>
      </c>
      <c r="L26" s="33"/>
    </row>
    <row r="27" spans="2:12" s="7" customFormat="1" ht="14.4" customHeight="1">
      <c r="B27" s="91"/>
      <c r="E27" s="238" t="s">
        <v>1</v>
      </c>
      <c r="F27" s="238"/>
      <c r="G27" s="238"/>
      <c r="H27" s="238"/>
      <c r="L27" s="91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4"/>
      <c r="E29" s="54"/>
      <c r="F29" s="54"/>
      <c r="G29" s="54"/>
      <c r="H29" s="54"/>
      <c r="I29" s="54"/>
      <c r="J29" s="54"/>
      <c r="K29" s="54"/>
      <c r="L29" s="33"/>
    </row>
    <row r="30" spans="2:12" s="1" customFormat="1" ht="25.35" customHeight="1">
      <c r="B30" s="33"/>
      <c r="D30" s="92" t="s">
        <v>35</v>
      </c>
      <c r="J30" s="67">
        <f>ROUND(J142, 2)</f>
        <v>0</v>
      </c>
      <c r="L30" s="33"/>
    </row>
    <row r="31" spans="2:12" s="1" customFormat="1" ht="6.9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14.4" customHeight="1">
      <c r="B32" s="33"/>
      <c r="F32" s="36" t="s">
        <v>37</v>
      </c>
      <c r="I32" s="36" t="s">
        <v>36</v>
      </c>
      <c r="J32" s="36" t="s">
        <v>38</v>
      </c>
      <c r="L32" s="33"/>
    </row>
    <row r="33" spans="2:12" s="1" customFormat="1" ht="14.4" customHeight="1">
      <c r="B33" s="33"/>
      <c r="D33" s="56" t="s">
        <v>39</v>
      </c>
      <c r="E33" s="28" t="s">
        <v>40</v>
      </c>
      <c r="F33" s="93">
        <f>ROUND((SUM(BE142:BE1374)),  2)</f>
        <v>0</v>
      </c>
      <c r="I33" s="94">
        <v>0.21</v>
      </c>
      <c r="J33" s="93">
        <f>ROUND(((SUM(BE142:BE1374))*I33),  2)</f>
        <v>0</v>
      </c>
      <c r="L33" s="33"/>
    </row>
    <row r="34" spans="2:12" s="1" customFormat="1" ht="14.4" customHeight="1">
      <c r="B34" s="33"/>
      <c r="E34" s="28" t="s">
        <v>41</v>
      </c>
      <c r="F34" s="93">
        <f>ROUND((SUM(BF142:BF1374)),  2)</f>
        <v>0</v>
      </c>
      <c r="I34" s="94">
        <v>0.12</v>
      </c>
      <c r="J34" s="93">
        <f>ROUND(((SUM(BF142:BF1374))*I34),  2)</f>
        <v>0</v>
      </c>
      <c r="L34" s="33"/>
    </row>
    <row r="35" spans="2:12" s="1" customFormat="1" ht="14.4" hidden="1" customHeight="1">
      <c r="B35" s="33"/>
      <c r="E35" s="28" t="s">
        <v>42</v>
      </c>
      <c r="F35" s="93">
        <f>ROUND((SUM(BG142:BG1374)),  2)</f>
        <v>0</v>
      </c>
      <c r="I35" s="94">
        <v>0.21</v>
      </c>
      <c r="J35" s="93">
        <f>0</f>
        <v>0</v>
      </c>
      <c r="L35" s="33"/>
    </row>
    <row r="36" spans="2:12" s="1" customFormat="1" ht="14.4" hidden="1" customHeight="1">
      <c r="B36" s="33"/>
      <c r="E36" s="28" t="s">
        <v>43</v>
      </c>
      <c r="F36" s="93">
        <f>ROUND((SUM(BH142:BH1374)),  2)</f>
        <v>0</v>
      </c>
      <c r="I36" s="94">
        <v>0.12</v>
      </c>
      <c r="J36" s="93">
        <f>0</f>
        <v>0</v>
      </c>
      <c r="L36" s="33"/>
    </row>
    <row r="37" spans="2:12" s="1" customFormat="1" ht="14.4" hidden="1" customHeight="1">
      <c r="B37" s="33"/>
      <c r="E37" s="28" t="s">
        <v>44</v>
      </c>
      <c r="F37" s="93">
        <f>ROUND((SUM(BI142:BI1374)),  2)</f>
        <v>0</v>
      </c>
      <c r="I37" s="94">
        <v>0</v>
      </c>
      <c r="J37" s="93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45</v>
      </c>
      <c r="E39" s="58"/>
      <c r="F39" s="58"/>
      <c r="G39" s="97" t="s">
        <v>46</v>
      </c>
      <c r="H39" s="98" t="s">
        <v>47</v>
      </c>
      <c r="I39" s="58"/>
      <c r="J39" s="99">
        <f>SUM(J30:J37)</f>
        <v>0</v>
      </c>
      <c r="K39" s="100"/>
      <c r="L39" s="33"/>
    </row>
    <row r="40" spans="2:12" s="1" customFormat="1" ht="14.4" customHeight="1">
      <c r="B40" s="33"/>
      <c r="L40" s="33"/>
    </row>
    <row r="41" spans="2:12" ht="14.4" customHeight="1">
      <c r="B41" s="21"/>
      <c r="L41" s="21"/>
    </row>
    <row r="42" spans="2:12" ht="14.4" customHeight="1">
      <c r="B42" s="21"/>
      <c r="L42" s="21"/>
    </row>
    <row r="43" spans="2:12" ht="14.4" customHeight="1">
      <c r="B43" s="21"/>
      <c r="L43" s="21"/>
    </row>
    <row r="44" spans="2:12" ht="14.4" customHeight="1">
      <c r="B44" s="21"/>
      <c r="L44" s="21"/>
    </row>
    <row r="45" spans="2:12" ht="14.4" customHeight="1">
      <c r="B45" s="21"/>
      <c r="L45" s="21"/>
    </row>
    <row r="46" spans="2:12" ht="14.4" customHeight="1">
      <c r="B46" s="21"/>
      <c r="L46" s="21"/>
    </row>
    <row r="47" spans="2:12" ht="14.4" customHeight="1">
      <c r="B47" s="21"/>
      <c r="L47" s="21"/>
    </row>
    <row r="48" spans="2:12" ht="14.4" customHeight="1">
      <c r="B48" s="21"/>
      <c r="L48" s="21"/>
    </row>
    <row r="49" spans="2:12" ht="14.4" customHeight="1">
      <c r="B49" s="21"/>
      <c r="L49" s="21"/>
    </row>
    <row r="50" spans="2:12" s="1" customFormat="1" ht="14.4" customHeight="1">
      <c r="B50" s="33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33"/>
    </row>
    <row r="51" spans="2:12" ht="10.199999999999999">
      <c r="B51" s="21"/>
      <c r="L51" s="21"/>
    </row>
    <row r="52" spans="2:12" ht="10.199999999999999">
      <c r="B52" s="21"/>
      <c r="L52" s="21"/>
    </row>
    <row r="53" spans="2:12" ht="10.199999999999999">
      <c r="B53" s="21"/>
      <c r="L53" s="21"/>
    </row>
    <row r="54" spans="2:12" ht="10.199999999999999">
      <c r="B54" s="21"/>
      <c r="L54" s="21"/>
    </row>
    <row r="55" spans="2:12" ht="10.199999999999999">
      <c r="B55" s="21"/>
      <c r="L55" s="21"/>
    </row>
    <row r="56" spans="2:12" ht="10.199999999999999">
      <c r="B56" s="21"/>
      <c r="L56" s="21"/>
    </row>
    <row r="57" spans="2:12" ht="10.199999999999999">
      <c r="B57" s="21"/>
      <c r="L57" s="21"/>
    </row>
    <row r="58" spans="2:12" ht="10.199999999999999">
      <c r="B58" s="21"/>
      <c r="L58" s="21"/>
    </row>
    <row r="59" spans="2:12" ht="10.199999999999999">
      <c r="B59" s="21"/>
      <c r="L59" s="21"/>
    </row>
    <row r="60" spans="2:12" ht="10.199999999999999">
      <c r="B60" s="21"/>
      <c r="L60" s="21"/>
    </row>
    <row r="61" spans="2:12" s="1" customFormat="1" ht="13.2">
      <c r="B61" s="33"/>
      <c r="D61" s="44" t="s">
        <v>50</v>
      </c>
      <c r="E61" s="35"/>
      <c r="F61" s="101" t="s">
        <v>51</v>
      </c>
      <c r="G61" s="44" t="s">
        <v>50</v>
      </c>
      <c r="H61" s="35"/>
      <c r="I61" s="35"/>
      <c r="J61" s="102" t="s">
        <v>51</v>
      </c>
      <c r="K61" s="35"/>
      <c r="L61" s="33"/>
    </row>
    <row r="62" spans="2:12" ht="10.199999999999999">
      <c r="B62" s="21"/>
      <c r="L62" s="21"/>
    </row>
    <row r="63" spans="2:12" ht="10.199999999999999">
      <c r="B63" s="21"/>
      <c r="L63" s="21"/>
    </row>
    <row r="64" spans="2:12" ht="10.199999999999999">
      <c r="B64" s="21"/>
      <c r="L64" s="21"/>
    </row>
    <row r="65" spans="2:12" s="1" customFormat="1" ht="13.2">
      <c r="B65" s="33"/>
      <c r="D65" s="42" t="s">
        <v>52</v>
      </c>
      <c r="E65" s="43"/>
      <c r="F65" s="43"/>
      <c r="G65" s="42" t="s">
        <v>53</v>
      </c>
      <c r="H65" s="43"/>
      <c r="I65" s="43"/>
      <c r="J65" s="43"/>
      <c r="K65" s="43"/>
      <c r="L65" s="33"/>
    </row>
    <row r="66" spans="2:12" ht="10.199999999999999">
      <c r="B66" s="21"/>
      <c r="L66" s="21"/>
    </row>
    <row r="67" spans="2:12" ht="10.199999999999999">
      <c r="B67" s="21"/>
      <c r="L67" s="21"/>
    </row>
    <row r="68" spans="2:12" ht="10.199999999999999">
      <c r="B68" s="21"/>
      <c r="L68" s="21"/>
    </row>
    <row r="69" spans="2:12" ht="10.199999999999999">
      <c r="B69" s="21"/>
      <c r="L69" s="21"/>
    </row>
    <row r="70" spans="2:12" ht="10.199999999999999">
      <c r="B70" s="21"/>
      <c r="L70" s="21"/>
    </row>
    <row r="71" spans="2:12" ht="10.199999999999999">
      <c r="B71" s="21"/>
      <c r="L71" s="21"/>
    </row>
    <row r="72" spans="2:12" ht="10.199999999999999">
      <c r="B72" s="21"/>
      <c r="L72" s="21"/>
    </row>
    <row r="73" spans="2:12" ht="10.199999999999999">
      <c r="B73" s="21"/>
      <c r="L73" s="21"/>
    </row>
    <row r="74" spans="2:12" ht="10.199999999999999">
      <c r="B74" s="21"/>
      <c r="L74" s="21"/>
    </row>
    <row r="75" spans="2:12" ht="10.199999999999999">
      <c r="B75" s="21"/>
      <c r="L75" s="21"/>
    </row>
    <row r="76" spans="2:12" s="1" customFormat="1" ht="13.2">
      <c r="B76" s="33"/>
      <c r="D76" s="44" t="s">
        <v>50</v>
      </c>
      <c r="E76" s="35"/>
      <c r="F76" s="101" t="s">
        <v>51</v>
      </c>
      <c r="G76" s="44" t="s">
        <v>50</v>
      </c>
      <c r="H76" s="35"/>
      <c r="I76" s="35"/>
      <c r="J76" s="102" t="s">
        <v>51</v>
      </c>
      <c r="K76" s="35"/>
      <c r="L76" s="33"/>
    </row>
    <row r="77" spans="2:12" s="1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47" s="1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47" s="1" customFormat="1" ht="24.9" customHeight="1">
      <c r="B82" s="33"/>
      <c r="C82" s="22" t="s">
        <v>124</v>
      </c>
      <c r="L82" s="33"/>
    </row>
    <row r="83" spans="2:47" s="1" customFormat="1" ht="6.9" customHeight="1">
      <c r="B83" s="33"/>
      <c r="L83" s="33"/>
    </row>
    <row r="84" spans="2:47" s="1" customFormat="1" ht="12" customHeight="1">
      <c r="B84" s="33"/>
      <c r="C84" s="28" t="s">
        <v>16</v>
      </c>
      <c r="L84" s="33"/>
    </row>
    <row r="85" spans="2:47" s="1" customFormat="1" ht="14.4" customHeight="1">
      <c r="B85" s="33"/>
      <c r="E85" s="261" t="str">
        <f>E7</f>
        <v>Novostavba dětské skupiny Braňany</v>
      </c>
      <c r="F85" s="262"/>
      <c r="G85" s="262"/>
      <c r="H85" s="262"/>
      <c r="L85" s="33"/>
    </row>
    <row r="86" spans="2:47" s="1" customFormat="1" ht="12" customHeight="1">
      <c r="B86" s="33"/>
      <c r="C86" s="28" t="s">
        <v>122</v>
      </c>
      <c r="L86" s="33"/>
    </row>
    <row r="87" spans="2:47" s="1" customFormat="1" ht="15.6" customHeight="1">
      <c r="B87" s="33"/>
      <c r="E87" s="227" t="str">
        <f>E9</f>
        <v>01 - Architektonicko-stavební řešení</v>
      </c>
      <c r="F87" s="263"/>
      <c r="G87" s="263"/>
      <c r="H87" s="263"/>
      <c r="L87" s="33"/>
    </row>
    <row r="88" spans="2:47" s="1" customFormat="1" ht="6.9" customHeight="1">
      <c r="B88" s="33"/>
      <c r="L88" s="33"/>
    </row>
    <row r="89" spans="2:47" s="1" customFormat="1" ht="12" customHeight="1">
      <c r="B89" s="33"/>
      <c r="C89" s="28" t="s">
        <v>20</v>
      </c>
      <c r="F89" s="26" t="str">
        <f>F12</f>
        <v xml:space="preserve"> </v>
      </c>
      <c r="I89" s="28" t="s">
        <v>22</v>
      </c>
      <c r="J89" s="53" t="str">
        <f>IF(J12="","",J12)</f>
        <v>6. 3. 2025</v>
      </c>
      <c r="L89" s="33"/>
    </row>
    <row r="90" spans="2:47" s="1" customFormat="1" ht="6.9" customHeight="1">
      <c r="B90" s="33"/>
      <c r="L90" s="33"/>
    </row>
    <row r="91" spans="2:47" s="1" customFormat="1" ht="40.799999999999997" customHeight="1">
      <c r="B91" s="33"/>
      <c r="C91" s="28" t="s">
        <v>24</v>
      </c>
      <c r="F91" s="26" t="str">
        <f>E15</f>
        <v>Obec Braňany, Bilinská 76, 435 22 Braňany</v>
      </c>
      <c r="I91" s="28" t="s">
        <v>30</v>
      </c>
      <c r="J91" s="31" t="str">
        <f>E21</f>
        <v>IPOKa,s.r.o., Blanky Waleské 558, Cerhenice 281 02</v>
      </c>
      <c r="L91" s="33"/>
    </row>
    <row r="92" spans="2:47" s="1" customFormat="1" ht="15.6" customHeight="1">
      <c r="B92" s="33"/>
      <c r="C92" s="28" t="s">
        <v>28</v>
      </c>
      <c r="F92" s="26" t="str">
        <f>IF(E18="","",E18)</f>
        <v>Vyplň údaj</v>
      </c>
      <c r="I92" s="28" t="s">
        <v>33</v>
      </c>
      <c r="J92" s="31" t="str">
        <f>E24</f>
        <v xml:space="preserve"> </v>
      </c>
      <c r="L92" s="33"/>
    </row>
    <row r="93" spans="2:47" s="1" customFormat="1" ht="10.35" customHeight="1">
      <c r="B93" s="33"/>
      <c r="L93" s="33"/>
    </row>
    <row r="94" spans="2:47" s="1" customFormat="1" ht="29.25" customHeight="1">
      <c r="B94" s="33"/>
      <c r="C94" s="103" t="s">
        <v>125</v>
      </c>
      <c r="D94" s="95"/>
      <c r="E94" s="95"/>
      <c r="F94" s="95"/>
      <c r="G94" s="95"/>
      <c r="H94" s="95"/>
      <c r="I94" s="95"/>
      <c r="J94" s="104" t="s">
        <v>126</v>
      </c>
      <c r="K94" s="95"/>
      <c r="L94" s="33"/>
    </row>
    <row r="95" spans="2:47" s="1" customFormat="1" ht="10.35" customHeight="1">
      <c r="B95" s="33"/>
      <c r="L95" s="33"/>
    </row>
    <row r="96" spans="2:47" s="1" customFormat="1" ht="22.8" customHeight="1">
      <c r="B96" s="33"/>
      <c r="C96" s="105" t="s">
        <v>127</v>
      </c>
      <c r="J96" s="67">
        <f>J142</f>
        <v>0</v>
      </c>
      <c r="L96" s="33"/>
      <c r="AU96" s="18" t="s">
        <v>128</v>
      </c>
    </row>
    <row r="97" spans="2:12" s="8" customFormat="1" ht="24.9" customHeight="1">
      <c r="B97" s="106"/>
      <c r="D97" s="107" t="s">
        <v>129</v>
      </c>
      <c r="E97" s="108"/>
      <c r="F97" s="108"/>
      <c r="G97" s="108"/>
      <c r="H97" s="108"/>
      <c r="I97" s="108"/>
      <c r="J97" s="109">
        <f>J143</f>
        <v>0</v>
      </c>
      <c r="L97" s="106"/>
    </row>
    <row r="98" spans="2:12" s="9" customFormat="1" ht="19.95" customHeight="1">
      <c r="B98" s="110"/>
      <c r="D98" s="111" t="s">
        <v>130</v>
      </c>
      <c r="E98" s="112"/>
      <c r="F98" s="112"/>
      <c r="G98" s="112"/>
      <c r="H98" s="112"/>
      <c r="I98" s="112"/>
      <c r="J98" s="113">
        <f>J144</f>
        <v>0</v>
      </c>
      <c r="L98" s="110"/>
    </row>
    <row r="99" spans="2:12" s="9" customFormat="1" ht="19.95" customHeight="1">
      <c r="B99" s="110"/>
      <c r="D99" s="111" t="s">
        <v>131</v>
      </c>
      <c r="E99" s="112"/>
      <c r="F99" s="112"/>
      <c r="G99" s="112"/>
      <c r="H99" s="112"/>
      <c r="I99" s="112"/>
      <c r="J99" s="113">
        <f>J186</f>
        <v>0</v>
      </c>
      <c r="L99" s="110"/>
    </row>
    <row r="100" spans="2:12" s="9" customFormat="1" ht="19.95" customHeight="1">
      <c r="B100" s="110"/>
      <c r="D100" s="111" t="s">
        <v>132</v>
      </c>
      <c r="E100" s="112"/>
      <c r="F100" s="112"/>
      <c r="G100" s="112"/>
      <c r="H100" s="112"/>
      <c r="I100" s="112"/>
      <c r="J100" s="113">
        <f>J270</f>
        <v>0</v>
      </c>
      <c r="L100" s="110"/>
    </row>
    <row r="101" spans="2:12" s="9" customFormat="1" ht="19.95" customHeight="1">
      <c r="B101" s="110"/>
      <c r="D101" s="111" t="s">
        <v>133</v>
      </c>
      <c r="E101" s="112"/>
      <c r="F101" s="112"/>
      <c r="G101" s="112"/>
      <c r="H101" s="112"/>
      <c r="I101" s="112"/>
      <c r="J101" s="113">
        <f>J365</f>
        <v>0</v>
      </c>
      <c r="L101" s="110"/>
    </row>
    <row r="102" spans="2:12" s="9" customFormat="1" ht="19.95" customHeight="1">
      <c r="B102" s="110"/>
      <c r="D102" s="111" t="s">
        <v>134</v>
      </c>
      <c r="E102" s="112"/>
      <c r="F102" s="112"/>
      <c r="G102" s="112"/>
      <c r="H102" s="112"/>
      <c r="I102" s="112"/>
      <c r="J102" s="113">
        <f>J433</f>
        <v>0</v>
      </c>
      <c r="L102" s="110"/>
    </row>
    <row r="103" spans="2:12" s="9" customFormat="1" ht="19.95" customHeight="1">
      <c r="B103" s="110"/>
      <c r="D103" s="111" t="s">
        <v>135</v>
      </c>
      <c r="E103" s="112"/>
      <c r="F103" s="112"/>
      <c r="G103" s="112"/>
      <c r="H103" s="112"/>
      <c r="I103" s="112"/>
      <c r="J103" s="113">
        <f>J448</f>
        <v>0</v>
      </c>
      <c r="L103" s="110"/>
    </row>
    <row r="104" spans="2:12" s="9" customFormat="1" ht="19.95" customHeight="1">
      <c r="B104" s="110"/>
      <c r="D104" s="111" t="s">
        <v>136</v>
      </c>
      <c r="E104" s="112"/>
      <c r="F104" s="112"/>
      <c r="G104" s="112"/>
      <c r="H104" s="112"/>
      <c r="I104" s="112"/>
      <c r="J104" s="113">
        <f>J586</f>
        <v>0</v>
      </c>
      <c r="L104" s="110"/>
    </row>
    <row r="105" spans="2:12" s="9" customFormat="1" ht="19.95" customHeight="1">
      <c r="B105" s="110"/>
      <c r="D105" s="111" t="s">
        <v>137</v>
      </c>
      <c r="E105" s="112"/>
      <c r="F105" s="112"/>
      <c r="G105" s="112"/>
      <c r="H105" s="112"/>
      <c r="I105" s="112"/>
      <c r="J105" s="113">
        <f>J624</f>
        <v>0</v>
      </c>
      <c r="L105" s="110"/>
    </row>
    <row r="106" spans="2:12" s="9" customFormat="1" ht="19.95" customHeight="1">
      <c r="B106" s="110"/>
      <c r="D106" s="111" t="s">
        <v>138</v>
      </c>
      <c r="E106" s="112"/>
      <c r="F106" s="112"/>
      <c r="G106" s="112"/>
      <c r="H106" s="112"/>
      <c r="I106" s="112"/>
      <c r="J106" s="113">
        <f>J634</f>
        <v>0</v>
      </c>
      <c r="L106" s="110"/>
    </row>
    <row r="107" spans="2:12" s="8" customFormat="1" ht="24.9" customHeight="1">
      <c r="B107" s="106"/>
      <c r="D107" s="107" t="s">
        <v>139</v>
      </c>
      <c r="E107" s="108"/>
      <c r="F107" s="108"/>
      <c r="G107" s="108"/>
      <c r="H107" s="108"/>
      <c r="I107" s="108"/>
      <c r="J107" s="109">
        <f>J637</f>
        <v>0</v>
      </c>
      <c r="L107" s="106"/>
    </row>
    <row r="108" spans="2:12" s="9" customFormat="1" ht="19.95" customHeight="1">
      <c r="B108" s="110"/>
      <c r="D108" s="111" t="s">
        <v>140</v>
      </c>
      <c r="E108" s="112"/>
      <c r="F108" s="112"/>
      <c r="G108" s="112"/>
      <c r="H108" s="112"/>
      <c r="I108" s="112"/>
      <c r="J108" s="113">
        <f>J638</f>
        <v>0</v>
      </c>
      <c r="L108" s="110"/>
    </row>
    <row r="109" spans="2:12" s="9" customFormat="1" ht="19.95" customHeight="1">
      <c r="B109" s="110"/>
      <c r="D109" s="111" t="s">
        <v>141</v>
      </c>
      <c r="E109" s="112"/>
      <c r="F109" s="112"/>
      <c r="G109" s="112"/>
      <c r="H109" s="112"/>
      <c r="I109" s="112"/>
      <c r="J109" s="113">
        <f>J683</f>
        <v>0</v>
      </c>
      <c r="L109" s="110"/>
    </row>
    <row r="110" spans="2:12" s="9" customFormat="1" ht="19.95" customHeight="1">
      <c r="B110" s="110"/>
      <c r="D110" s="111" t="s">
        <v>142</v>
      </c>
      <c r="E110" s="112"/>
      <c r="F110" s="112"/>
      <c r="G110" s="112"/>
      <c r="H110" s="112"/>
      <c r="I110" s="112"/>
      <c r="J110" s="113">
        <f>J707</f>
        <v>0</v>
      </c>
      <c r="L110" s="110"/>
    </row>
    <row r="111" spans="2:12" s="9" customFormat="1" ht="19.95" customHeight="1">
      <c r="B111" s="110"/>
      <c r="D111" s="111" t="s">
        <v>143</v>
      </c>
      <c r="E111" s="112"/>
      <c r="F111" s="112"/>
      <c r="G111" s="112"/>
      <c r="H111" s="112"/>
      <c r="I111" s="112"/>
      <c r="J111" s="113">
        <f>J771</f>
        <v>0</v>
      </c>
      <c r="L111" s="110"/>
    </row>
    <row r="112" spans="2:12" s="9" customFormat="1" ht="19.95" customHeight="1">
      <c r="B112" s="110"/>
      <c r="D112" s="111" t="s">
        <v>144</v>
      </c>
      <c r="E112" s="112"/>
      <c r="F112" s="112"/>
      <c r="G112" s="112"/>
      <c r="H112" s="112"/>
      <c r="I112" s="112"/>
      <c r="J112" s="113">
        <f>J781</f>
        <v>0</v>
      </c>
      <c r="L112" s="110"/>
    </row>
    <row r="113" spans="2:12" s="9" customFormat="1" ht="19.95" customHeight="1">
      <c r="B113" s="110"/>
      <c r="D113" s="111" t="s">
        <v>145</v>
      </c>
      <c r="E113" s="112"/>
      <c r="F113" s="112"/>
      <c r="G113" s="112"/>
      <c r="H113" s="112"/>
      <c r="I113" s="112"/>
      <c r="J113" s="113">
        <f>J842</f>
        <v>0</v>
      </c>
      <c r="L113" s="110"/>
    </row>
    <row r="114" spans="2:12" s="9" customFormat="1" ht="19.95" customHeight="1">
      <c r="B114" s="110"/>
      <c r="D114" s="111" t="s">
        <v>146</v>
      </c>
      <c r="E114" s="112"/>
      <c r="F114" s="112"/>
      <c r="G114" s="112"/>
      <c r="H114" s="112"/>
      <c r="I114" s="112"/>
      <c r="J114" s="113">
        <f>J921</f>
        <v>0</v>
      </c>
      <c r="L114" s="110"/>
    </row>
    <row r="115" spans="2:12" s="9" customFormat="1" ht="19.95" customHeight="1">
      <c r="B115" s="110"/>
      <c r="D115" s="111" t="s">
        <v>147</v>
      </c>
      <c r="E115" s="112"/>
      <c r="F115" s="112"/>
      <c r="G115" s="112"/>
      <c r="H115" s="112"/>
      <c r="I115" s="112"/>
      <c r="J115" s="113">
        <f>J985</f>
        <v>0</v>
      </c>
      <c r="L115" s="110"/>
    </row>
    <row r="116" spans="2:12" s="9" customFormat="1" ht="19.95" customHeight="1">
      <c r="B116" s="110"/>
      <c r="D116" s="111" t="s">
        <v>148</v>
      </c>
      <c r="E116" s="112"/>
      <c r="F116" s="112"/>
      <c r="G116" s="112"/>
      <c r="H116" s="112"/>
      <c r="I116" s="112"/>
      <c r="J116" s="113">
        <f>J1142</f>
        <v>0</v>
      </c>
      <c r="L116" s="110"/>
    </row>
    <row r="117" spans="2:12" s="9" customFormat="1" ht="19.95" customHeight="1">
      <c r="B117" s="110"/>
      <c r="D117" s="111" t="s">
        <v>149</v>
      </c>
      <c r="E117" s="112"/>
      <c r="F117" s="112"/>
      <c r="G117" s="112"/>
      <c r="H117" s="112"/>
      <c r="I117" s="112"/>
      <c r="J117" s="113">
        <f>J1153</f>
        <v>0</v>
      </c>
      <c r="L117" s="110"/>
    </row>
    <row r="118" spans="2:12" s="9" customFormat="1" ht="19.95" customHeight="1">
      <c r="B118" s="110"/>
      <c r="D118" s="111" t="s">
        <v>150</v>
      </c>
      <c r="E118" s="112"/>
      <c r="F118" s="112"/>
      <c r="G118" s="112"/>
      <c r="H118" s="112"/>
      <c r="I118" s="112"/>
      <c r="J118" s="113">
        <f>J1187</f>
        <v>0</v>
      </c>
      <c r="L118" s="110"/>
    </row>
    <row r="119" spans="2:12" s="9" customFormat="1" ht="19.95" customHeight="1">
      <c r="B119" s="110"/>
      <c r="D119" s="111" t="s">
        <v>151</v>
      </c>
      <c r="E119" s="112"/>
      <c r="F119" s="112"/>
      <c r="G119" s="112"/>
      <c r="H119" s="112"/>
      <c r="I119" s="112"/>
      <c r="J119" s="113">
        <f>J1221</f>
        <v>0</v>
      </c>
      <c r="L119" s="110"/>
    </row>
    <row r="120" spans="2:12" s="9" customFormat="1" ht="19.95" customHeight="1">
      <c r="B120" s="110"/>
      <c r="D120" s="111" t="s">
        <v>152</v>
      </c>
      <c r="E120" s="112"/>
      <c r="F120" s="112"/>
      <c r="G120" s="112"/>
      <c r="H120" s="112"/>
      <c r="I120" s="112"/>
      <c r="J120" s="113">
        <f>J1259</f>
        <v>0</v>
      </c>
      <c r="L120" s="110"/>
    </row>
    <row r="121" spans="2:12" s="9" customFormat="1" ht="19.95" customHeight="1">
      <c r="B121" s="110"/>
      <c r="D121" s="111" t="s">
        <v>153</v>
      </c>
      <c r="E121" s="112"/>
      <c r="F121" s="112"/>
      <c r="G121" s="112"/>
      <c r="H121" s="112"/>
      <c r="I121" s="112"/>
      <c r="J121" s="113">
        <f>J1269</f>
        <v>0</v>
      </c>
      <c r="L121" s="110"/>
    </row>
    <row r="122" spans="2:12" s="9" customFormat="1" ht="19.95" customHeight="1">
      <c r="B122" s="110"/>
      <c r="D122" s="111" t="s">
        <v>154</v>
      </c>
      <c r="E122" s="112"/>
      <c r="F122" s="112"/>
      <c r="G122" s="112"/>
      <c r="H122" s="112"/>
      <c r="I122" s="112"/>
      <c r="J122" s="113">
        <f>J1346</f>
        <v>0</v>
      </c>
      <c r="L122" s="110"/>
    </row>
    <row r="123" spans="2:12" s="1" customFormat="1" ht="21.75" customHeight="1">
      <c r="B123" s="33"/>
      <c r="L123" s="33"/>
    </row>
    <row r="124" spans="2:12" s="1" customFormat="1" ht="6.9" customHeight="1">
      <c r="B124" s="45"/>
      <c r="C124" s="46"/>
      <c r="D124" s="46"/>
      <c r="E124" s="46"/>
      <c r="F124" s="46"/>
      <c r="G124" s="46"/>
      <c r="H124" s="46"/>
      <c r="I124" s="46"/>
      <c r="J124" s="46"/>
      <c r="K124" s="46"/>
      <c r="L124" s="33"/>
    </row>
    <row r="128" spans="2:12" s="1" customFormat="1" ht="6.9" customHeight="1">
      <c r="B128" s="47"/>
      <c r="C128" s="48"/>
      <c r="D128" s="48"/>
      <c r="E128" s="48"/>
      <c r="F128" s="48"/>
      <c r="G128" s="48"/>
      <c r="H128" s="48"/>
      <c r="I128" s="48"/>
      <c r="J128" s="48"/>
      <c r="K128" s="48"/>
      <c r="L128" s="33"/>
    </row>
    <row r="129" spans="2:63" s="1" customFormat="1" ht="24.9" customHeight="1">
      <c r="B129" s="33"/>
      <c r="C129" s="22" t="s">
        <v>155</v>
      </c>
      <c r="L129" s="33"/>
    </row>
    <row r="130" spans="2:63" s="1" customFormat="1" ht="6.9" customHeight="1">
      <c r="B130" s="33"/>
      <c r="L130" s="33"/>
    </row>
    <row r="131" spans="2:63" s="1" customFormat="1" ht="12" customHeight="1">
      <c r="B131" s="33"/>
      <c r="C131" s="28" t="s">
        <v>16</v>
      </c>
      <c r="L131" s="33"/>
    </row>
    <row r="132" spans="2:63" s="1" customFormat="1" ht="14.4" customHeight="1">
      <c r="B132" s="33"/>
      <c r="E132" s="261" t="str">
        <f>E7</f>
        <v>Novostavba dětské skupiny Braňany</v>
      </c>
      <c r="F132" s="262"/>
      <c r="G132" s="262"/>
      <c r="H132" s="262"/>
      <c r="L132" s="33"/>
    </row>
    <row r="133" spans="2:63" s="1" customFormat="1" ht="12" customHeight="1">
      <c r="B133" s="33"/>
      <c r="C133" s="28" t="s">
        <v>122</v>
      </c>
      <c r="L133" s="33"/>
    </row>
    <row r="134" spans="2:63" s="1" customFormat="1" ht="15.6" customHeight="1">
      <c r="B134" s="33"/>
      <c r="E134" s="227" t="str">
        <f>E9</f>
        <v>01 - Architektonicko-stavební řešení</v>
      </c>
      <c r="F134" s="263"/>
      <c r="G134" s="263"/>
      <c r="H134" s="263"/>
      <c r="L134" s="33"/>
    </row>
    <row r="135" spans="2:63" s="1" customFormat="1" ht="6.9" customHeight="1">
      <c r="B135" s="33"/>
      <c r="L135" s="33"/>
    </row>
    <row r="136" spans="2:63" s="1" customFormat="1" ht="12" customHeight="1">
      <c r="B136" s="33"/>
      <c r="C136" s="28" t="s">
        <v>20</v>
      </c>
      <c r="F136" s="26" t="str">
        <f>F12</f>
        <v xml:space="preserve"> </v>
      </c>
      <c r="I136" s="28" t="s">
        <v>22</v>
      </c>
      <c r="J136" s="53" t="str">
        <f>IF(J12="","",J12)</f>
        <v>6. 3. 2025</v>
      </c>
      <c r="L136" s="33"/>
    </row>
    <row r="137" spans="2:63" s="1" customFormat="1" ht="6.9" customHeight="1">
      <c r="B137" s="33"/>
      <c r="L137" s="33"/>
    </row>
    <row r="138" spans="2:63" s="1" customFormat="1" ht="40.799999999999997" customHeight="1">
      <c r="B138" s="33"/>
      <c r="C138" s="28" t="s">
        <v>24</v>
      </c>
      <c r="F138" s="26" t="str">
        <f>E15</f>
        <v>Obec Braňany, Bilinská 76, 435 22 Braňany</v>
      </c>
      <c r="I138" s="28" t="s">
        <v>30</v>
      </c>
      <c r="J138" s="31" t="str">
        <f>E21</f>
        <v>IPOKa,s.r.o., Blanky Waleské 558, Cerhenice 281 02</v>
      </c>
      <c r="L138" s="33"/>
    </row>
    <row r="139" spans="2:63" s="1" customFormat="1" ht="15.6" customHeight="1">
      <c r="B139" s="33"/>
      <c r="C139" s="28" t="s">
        <v>28</v>
      </c>
      <c r="F139" s="26" t="str">
        <f>IF(E18="","",E18)</f>
        <v>Vyplň údaj</v>
      </c>
      <c r="I139" s="28" t="s">
        <v>33</v>
      </c>
      <c r="J139" s="31" t="str">
        <f>E24</f>
        <v xml:space="preserve"> </v>
      </c>
      <c r="L139" s="33"/>
    </row>
    <row r="140" spans="2:63" s="1" customFormat="1" ht="10.35" customHeight="1">
      <c r="B140" s="33"/>
      <c r="L140" s="33"/>
    </row>
    <row r="141" spans="2:63" s="10" customFormat="1" ht="29.25" customHeight="1">
      <c r="B141" s="114"/>
      <c r="C141" s="115" t="s">
        <v>156</v>
      </c>
      <c r="D141" s="116" t="s">
        <v>60</v>
      </c>
      <c r="E141" s="116" t="s">
        <v>56</v>
      </c>
      <c r="F141" s="116" t="s">
        <v>57</v>
      </c>
      <c r="G141" s="116" t="s">
        <v>157</v>
      </c>
      <c r="H141" s="116" t="s">
        <v>158</v>
      </c>
      <c r="I141" s="116" t="s">
        <v>159</v>
      </c>
      <c r="J141" s="117" t="s">
        <v>126</v>
      </c>
      <c r="K141" s="118" t="s">
        <v>160</v>
      </c>
      <c r="L141" s="114"/>
      <c r="M141" s="60" t="s">
        <v>1</v>
      </c>
      <c r="N141" s="61" t="s">
        <v>39</v>
      </c>
      <c r="O141" s="61" t="s">
        <v>161</v>
      </c>
      <c r="P141" s="61" t="s">
        <v>162</v>
      </c>
      <c r="Q141" s="61" t="s">
        <v>163</v>
      </c>
      <c r="R141" s="61" t="s">
        <v>164</v>
      </c>
      <c r="S141" s="61" t="s">
        <v>165</v>
      </c>
      <c r="T141" s="62" t="s">
        <v>166</v>
      </c>
    </row>
    <row r="142" spans="2:63" s="1" customFormat="1" ht="22.8" customHeight="1">
      <c r="B142" s="33"/>
      <c r="C142" s="65" t="s">
        <v>167</v>
      </c>
      <c r="J142" s="119">
        <f>BK142</f>
        <v>0</v>
      </c>
      <c r="L142" s="33"/>
      <c r="M142" s="63"/>
      <c r="N142" s="54"/>
      <c r="O142" s="54"/>
      <c r="P142" s="120">
        <f>P143+P637</f>
        <v>0</v>
      </c>
      <c r="Q142" s="54"/>
      <c r="R142" s="120">
        <f>R143+R637</f>
        <v>449.14451800999996</v>
      </c>
      <c r="S142" s="54"/>
      <c r="T142" s="121">
        <f>T143+T637</f>
        <v>6.0673539999999998E-2</v>
      </c>
      <c r="AT142" s="18" t="s">
        <v>74</v>
      </c>
      <c r="AU142" s="18" t="s">
        <v>128</v>
      </c>
      <c r="BK142" s="122">
        <f>BK143+BK637</f>
        <v>0</v>
      </c>
    </row>
    <row r="143" spans="2:63" s="11" customFormat="1" ht="25.95" customHeight="1">
      <c r="B143" s="123"/>
      <c r="D143" s="124" t="s">
        <v>74</v>
      </c>
      <c r="E143" s="125" t="s">
        <v>168</v>
      </c>
      <c r="F143" s="125" t="s">
        <v>169</v>
      </c>
      <c r="I143" s="126"/>
      <c r="J143" s="127">
        <f>BK143</f>
        <v>0</v>
      </c>
      <c r="L143" s="123"/>
      <c r="M143" s="128"/>
      <c r="P143" s="129">
        <f>P144+P186+P270+P365+P433+P448+P586+P624+P634</f>
        <v>0</v>
      </c>
      <c r="R143" s="129">
        <f>R144+R186+R270+R365+R433+R448+R586+R624+R634</f>
        <v>422.63815534999998</v>
      </c>
      <c r="T143" s="130">
        <f>T144+T186+T270+T365+T433+T448+T586+T624+T634</f>
        <v>6.0673539999999998E-2</v>
      </c>
      <c r="AR143" s="124" t="s">
        <v>83</v>
      </c>
      <c r="AT143" s="131" t="s">
        <v>74</v>
      </c>
      <c r="AU143" s="131" t="s">
        <v>75</v>
      </c>
      <c r="AY143" s="124" t="s">
        <v>170</v>
      </c>
      <c r="BK143" s="132">
        <f>BK144+BK186+BK270+BK365+BK433+BK448+BK586+BK624+BK634</f>
        <v>0</v>
      </c>
    </row>
    <row r="144" spans="2:63" s="11" customFormat="1" ht="22.8" customHeight="1">
      <c r="B144" s="123"/>
      <c r="D144" s="124" t="s">
        <v>74</v>
      </c>
      <c r="E144" s="133" t="s">
        <v>83</v>
      </c>
      <c r="F144" s="133" t="s">
        <v>171</v>
      </c>
      <c r="I144" s="126"/>
      <c r="J144" s="134">
        <f>BK144</f>
        <v>0</v>
      </c>
      <c r="L144" s="123"/>
      <c r="M144" s="128"/>
      <c r="P144" s="129">
        <f>SUM(P145:P185)</f>
        <v>0</v>
      </c>
      <c r="R144" s="129">
        <f>SUM(R145:R185)</f>
        <v>0</v>
      </c>
      <c r="T144" s="130">
        <f>SUM(T145:T185)</f>
        <v>0</v>
      </c>
      <c r="AR144" s="124" t="s">
        <v>83</v>
      </c>
      <c r="AT144" s="131" t="s">
        <v>74</v>
      </c>
      <c r="AU144" s="131" t="s">
        <v>83</v>
      </c>
      <c r="AY144" s="124" t="s">
        <v>170</v>
      </c>
      <c r="BK144" s="132">
        <f>SUM(BK145:BK185)</f>
        <v>0</v>
      </c>
    </row>
    <row r="145" spans="2:65" s="1" customFormat="1" ht="22.2" customHeight="1">
      <c r="B145" s="33"/>
      <c r="C145" s="135" t="s">
        <v>83</v>
      </c>
      <c r="D145" s="135" t="s">
        <v>172</v>
      </c>
      <c r="E145" s="136" t="s">
        <v>173</v>
      </c>
      <c r="F145" s="137" t="s">
        <v>174</v>
      </c>
      <c r="G145" s="138" t="s">
        <v>175</v>
      </c>
      <c r="H145" s="139">
        <v>51.362000000000002</v>
      </c>
      <c r="I145" s="140"/>
      <c r="J145" s="141">
        <f>ROUND(I145*H145,2)</f>
        <v>0</v>
      </c>
      <c r="K145" s="142"/>
      <c r="L145" s="33"/>
      <c r="M145" s="143" t="s">
        <v>1</v>
      </c>
      <c r="N145" s="144" t="s">
        <v>40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176</v>
      </c>
      <c r="AT145" s="147" t="s">
        <v>172</v>
      </c>
      <c r="AU145" s="147" t="s">
        <v>85</v>
      </c>
      <c r="AY145" s="18" t="s">
        <v>170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8" t="s">
        <v>83</v>
      </c>
      <c r="BK145" s="148">
        <f>ROUND(I145*H145,2)</f>
        <v>0</v>
      </c>
      <c r="BL145" s="18" t="s">
        <v>176</v>
      </c>
      <c r="BM145" s="147" t="s">
        <v>177</v>
      </c>
    </row>
    <row r="146" spans="2:65" s="1" customFormat="1" ht="10.199999999999999">
      <c r="B146" s="33"/>
      <c r="D146" s="149" t="s">
        <v>178</v>
      </c>
      <c r="F146" s="150" t="s">
        <v>179</v>
      </c>
      <c r="I146" s="151"/>
      <c r="L146" s="33"/>
      <c r="M146" s="152"/>
      <c r="T146" s="57"/>
      <c r="AT146" s="18" t="s">
        <v>178</v>
      </c>
      <c r="AU146" s="18" t="s">
        <v>85</v>
      </c>
    </row>
    <row r="147" spans="2:65" s="12" customFormat="1" ht="10.199999999999999">
      <c r="B147" s="153"/>
      <c r="D147" s="154" t="s">
        <v>180</v>
      </c>
      <c r="E147" s="155" t="s">
        <v>1</v>
      </c>
      <c r="F147" s="156" t="s">
        <v>181</v>
      </c>
      <c r="H147" s="155" t="s">
        <v>1</v>
      </c>
      <c r="I147" s="157"/>
      <c r="L147" s="153"/>
      <c r="M147" s="158"/>
      <c r="T147" s="159"/>
      <c r="AT147" s="155" t="s">
        <v>180</v>
      </c>
      <c r="AU147" s="155" t="s">
        <v>85</v>
      </c>
      <c r="AV147" s="12" t="s">
        <v>83</v>
      </c>
      <c r="AW147" s="12" t="s">
        <v>32</v>
      </c>
      <c r="AX147" s="12" t="s">
        <v>75</v>
      </c>
      <c r="AY147" s="155" t="s">
        <v>170</v>
      </c>
    </row>
    <row r="148" spans="2:65" s="13" customFormat="1" ht="10.199999999999999">
      <c r="B148" s="160"/>
      <c r="D148" s="154" t="s">
        <v>180</v>
      </c>
      <c r="E148" s="161" t="s">
        <v>1</v>
      </c>
      <c r="F148" s="162" t="s">
        <v>182</v>
      </c>
      <c r="H148" s="163">
        <v>42.293999999999997</v>
      </c>
      <c r="I148" s="164"/>
      <c r="L148" s="160"/>
      <c r="M148" s="165"/>
      <c r="T148" s="166"/>
      <c r="AT148" s="161" t="s">
        <v>180</v>
      </c>
      <c r="AU148" s="161" t="s">
        <v>85</v>
      </c>
      <c r="AV148" s="13" t="s">
        <v>85</v>
      </c>
      <c r="AW148" s="13" t="s">
        <v>32</v>
      </c>
      <c r="AX148" s="13" t="s">
        <v>75</v>
      </c>
      <c r="AY148" s="161" t="s">
        <v>170</v>
      </c>
    </row>
    <row r="149" spans="2:65" s="13" customFormat="1" ht="10.199999999999999">
      <c r="B149" s="160"/>
      <c r="D149" s="154" t="s">
        <v>180</v>
      </c>
      <c r="E149" s="161" t="s">
        <v>1</v>
      </c>
      <c r="F149" s="162" t="s">
        <v>183</v>
      </c>
      <c r="H149" s="163">
        <v>9.0679999999999996</v>
      </c>
      <c r="I149" s="164"/>
      <c r="L149" s="160"/>
      <c r="M149" s="165"/>
      <c r="T149" s="166"/>
      <c r="AT149" s="161" t="s">
        <v>180</v>
      </c>
      <c r="AU149" s="161" t="s">
        <v>85</v>
      </c>
      <c r="AV149" s="13" t="s">
        <v>85</v>
      </c>
      <c r="AW149" s="13" t="s">
        <v>32</v>
      </c>
      <c r="AX149" s="13" t="s">
        <v>75</v>
      </c>
      <c r="AY149" s="161" t="s">
        <v>170</v>
      </c>
    </row>
    <row r="150" spans="2:65" s="14" customFormat="1" ht="10.199999999999999">
      <c r="B150" s="167"/>
      <c r="D150" s="154" t="s">
        <v>180</v>
      </c>
      <c r="E150" s="168" t="s">
        <v>1</v>
      </c>
      <c r="F150" s="169" t="s">
        <v>184</v>
      </c>
      <c r="H150" s="170">
        <v>51.361999999999995</v>
      </c>
      <c r="I150" s="171"/>
      <c r="L150" s="167"/>
      <c r="M150" s="172"/>
      <c r="T150" s="173"/>
      <c r="AT150" s="168" t="s">
        <v>180</v>
      </c>
      <c r="AU150" s="168" t="s">
        <v>85</v>
      </c>
      <c r="AV150" s="14" t="s">
        <v>176</v>
      </c>
      <c r="AW150" s="14" t="s">
        <v>32</v>
      </c>
      <c r="AX150" s="14" t="s">
        <v>83</v>
      </c>
      <c r="AY150" s="168" t="s">
        <v>170</v>
      </c>
    </row>
    <row r="151" spans="2:65" s="1" customFormat="1" ht="30" customHeight="1">
      <c r="B151" s="33"/>
      <c r="C151" s="135" t="s">
        <v>85</v>
      </c>
      <c r="D151" s="135" t="s">
        <v>172</v>
      </c>
      <c r="E151" s="136" t="s">
        <v>185</v>
      </c>
      <c r="F151" s="137" t="s">
        <v>186</v>
      </c>
      <c r="G151" s="138" t="s">
        <v>175</v>
      </c>
      <c r="H151" s="139">
        <v>46.311999999999998</v>
      </c>
      <c r="I151" s="140"/>
      <c r="J151" s="141">
        <f>ROUND(I151*H151,2)</f>
        <v>0</v>
      </c>
      <c r="K151" s="142"/>
      <c r="L151" s="33"/>
      <c r="M151" s="143" t="s">
        <v>1</v>
      </c>
      <c r="N151" s="144" t="s">
        <v>40</v>
      </c>
      <c r="P151" s="145">
        <f>O151*H151</f>
        <v>0</v>
      </c>
      <c r="Q151" s="145">
        <v>0</v>
      </c>
      <c r="R151" s="145">
        <f>Q151*H151</f>
        <v>0</v>
      </c>
      <c r="S151" s="145">
        <v>0</v>
      </c>
      <c r="T151" s="146">
        <f>S151*H151</f>
        <v>0</v>
      </c>
      <c r="AR151" s="147" t="s">
        <v>176</v>
      </c>
      <c r="AT151" s="147" t="s">
        <v>172</v>
      </c>
      <c r="AU151" s="147" t="s">
        <v>85</v>
      </c>
      <c r="AY151" s="18" t="s">
        <v>170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8" t="s">
        <v>83</v>
      </c>
      <c r="BK151" s="148">
        <f>ROUND(I151*H151,2)</f>
        <v>0</v>
      </c>
      <c r="BL151" s="18" t="s">
        <v>176</v>
      </c>
      <c r="BM151" s="147" t="s">
        <v>187</v>
      </c>
    </row>
    <row r="152" spans="2:65" s="1" customFormat="1" ht="10.199999999999999">
      <c r="B152" s="33"/>
      <c r="D152" s="149" t="s">
        <v>178</v>
      </c>
      <c r="F152" s="150" t="s">
        <v>188</v>
      </c>
      <c r="I152" s="151"/>
      <c r="L152" s="33"/>
      <c r="M152" s="152"/>
      <c r="T152" s="57"/>
      <c r="AT152" s="18" t="s">
        <v>178</v>
      </c>
      <c r="AU152" s="18" t="s">
        <v>85</v>
      </c>
    </row>
    <row r="153" spans="2:65" s="12" customFormat="1" ht="10.199999999999999">
      <c r="B153" s="153"/>
      <c r="D153" s="154" t="s">
        <v>180</v>
      </c>
      <c r="E153" s="155" t="s">
        <v>1</v>
      </c>
      <c r="F153" s="156" t="s">
        <v>189</v>
      </c>
      <c r="H153" s="155" t="s">
        <v>1</v>
      </c>
      <c r="I153" s="157"/>
      <c r="L153" s="153"/>
      <c r="M153" s="158"/>
      <c r="T153" s="159"/>
      <c r="AT153" s="155" t="s">
        <v>180</v>
      </c>
      <c r="AU153" s="155" t="s">
        <v>85</v>
      </c>
      <c r="AV153" s="12" t="s">
        <v>83</v>
      </c>
      <c r="AW153" s="12" t="s">
        <v>32</v>
      </c>
      <c r="AX153" s="12" t="s">
        <v>75</v>
      </c>
      <c r="AY153" s="155" t="s">
        <v>170</v>
      </c>
    </row>
    <row r="154" spans="2:65" s="12" customFormat="1" ht="10.199999999999999">
      <c r="B154" s="153"/>
      <c r="D154" s="154" t="s">
        <v>180</v>
      </c>
      <c r="E154" s="155" t="s">
        <v>1</v>
      </c>
      <c r="F154" s="156" t="s">
        <v>190</v>
      </c>
      <c r="H154" s="155" t="s">
        <v>1</v>
      </c>
      <c r="I154" s="157"/>
      <c r="L154" s="153"/>
      <c r="M154" s="158"/>
      <c r="T154" s="159"/>
      <c r="AT154" s="155" t="s">
        <v>180</v>
      </c>
      <c r="AU154" s="155" t="s">
        <v>85</v>
      </c>
      <c r="AV154" s="12" t="s">
        <v>83</v>
      </c>
      <c r="AW154" s="12" t="s">
        <v>32</v>
      </c>
      <c r="AX154" s="12" t="s">
        <v>75</v>
      </c>
      <c r="AY154" s="155" t="s">
        <v>170</v>
      </c>
    </row>
    <row r="155" spans="2:65" s="13" customFormat="1" ht="10.199999999999999">
      <c r="B155" s="160"/>
      <c r="D155" s="154" t="s">
        <v>180</v>
      </c>
      <c r="E155" s="161" t="s">
        <v>1</v>
      </c>
      <c r="F155" s="162" t="s">
        <v>191</v>
      </c>
      <c r="H155" s="163">
        <v>27.625</v>
      </c>
      <c r="I155" s="164"/>
      <c r="L155" s="160"/>
      <c r="M155" s="165"/>
      <c r="T155" s="166"/>
      <c r="AT155" s="161" t="s">
        <v>180</v>
      </c>
      <c r="AU155" s="161" t="s">
        <v>85</v>
      </c>
      <c r="AV155" s="13" t="s">
        <v>85</v>
      </c>
      <c r="AW155" s="13" t="s">
        <v>32</v>
      </c>
      <c r="AX155" s="13" t="s">
        <v>75</v>
      </c>
      <c r="AY155" s="161" t="s">
        <v>170</v>
      </c>
    </row>
    <row r="156" spans="2:65" s="13" customFormat="1" ht="20.399999999999999">
      <c r="B156" s="160"/>
      <c r="D156" s="154" t="s">
        <v>180</v>
      </c>
      <c r="E156" s="161" t="s">
        <v>1</v>
      </c>
      <c r="F156" s="162" t="s">
        <v>192</v>
      </c>
      <c r="H156" s="163">
        <v>18.687000000000001</v>
      </c>
      <c r="I156" s="164"/>
      <c r="L156" s="160"/>
      <c r="M156" s="165"/>
      <c r="T156" s="166"/>
      <c r="AT156" s="161" t="s">
        <v>180</v>
      </c>
      <c r="AU156" s="161" t="s">
        <v>85</v>
      </c>
      <c r="AV156" s="13" t="s">
        <v>85</v>
      </c>
      <c r="AW156" s="13" t="s">
        <v>32</v>
      </c>
      <c r="AX156" s="13" t="s">
        <v>75</v>
      </c>
      <c r="AY156" s="161" t="s">
        <v>170</v>
      </c>
    </row>
    <row r="157" spans="2:65" s="14" customFormat="1" ht="10.199999999999999">
      <c r="B157" s="167"/>
      <c r="D157" s="154" t="s">
        <v>180</v>
      </c>
      <c r="E157" s="168" t="s">
        <v>1</v>
      </c>
      <c r="F157" s="169" t="s">
        <v>184</v>
      </c>
      <c r="H157" s="170">
        <v>46.311999999999998</v>
      </c>
      <c r="I157" s="171"/>
      <c r="L157" s="167"/>
      <c r="M157" s="172"/>
      <c r="T157" s="173"/>
      <c r="AT157" s="168" t="s">
        <v>180</v>
      </c>
      <c r="AU157" s="168" t="s">
        <v>85</v>
      </c>
      <c r="AV157" s="14" t="s">
        <v>176</v>
      </c>
      <c r="AW157" s="14" t="s">
        <v>32</v>
      </c>
      <c r="AX157" s="14" t="s">
        <v>83</v>
      </c>
      <c r="AY157" s="168" t="s">
        <v>170</v>
      </c>
    </row>
    <row r="158" spans="2:65" s="1" customFormat="1" ht="34.799999999999997" customHeight="1">
      <c r="B158" s="33"/>
      <c r="C158" s="135" t="s">
        <v>117</v>
      </c>
      <c r="D158" s="135" t="s">
        <v>172</v>
      </c>
      <c r="E158" s="136" t="s">
        <v>193</v>
      </c>
      <c r="F158" s="137" t="s">
        <v>194</v>
      </c>
      <c r="G158" s="138" t="s">
        <v>175</v>
      </c>
      <c r="H158" s="139">
        <v>9.9039999999999999</v>
      </c>
      <c r="I158" s="140"/>
      <c r="J158" s="141">
        <f>ROUND(I158*H158,2)</f>
        <v>0</v>
      </c>
      <c r="K158" s="142"/>
      <c r="L158" s="33"/>
      <c r="M158" s="143" t="s">
        <v>1</v>
      </c>
      <c r="N158" s="144" t="s">
        <v>40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176</v>
      </c>
      <c r="AT158" s="147" t="s">
        <v>172</v>
      </c>
      <c r="AU158" s="147" t="s">
        <v>85</v>
      </c>
      <c r="AY158" s="18" t="s">
        <v>170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8" t="s">
        <v>83</v>
      </c>
      <c r="BK158" s="148">
        <f>ROUND(I158*H158,2)</f>
        <v>0</v>
      </c>
      <c r="BL158" s="18" t="s">
        <v>176</v>
      </c>
      <c r="BM158" s="147" t="s">
        <v>195</v>
      </c>
    </row>
    <row r="159" spans="2:65" s="1" customFormat="1" ht="10.199999999999999">
      <c r="B159" s="33"/>
      <c r="D159" s="149" t="s">
        <v>178</v>
      </c>
      <c r="F159" s="150" t="s">
        <v>196</v>
      </c>
      <c r="I159" s="151"/>
      <c r="L159" s="33"/>
      <c r="M159" s="152"/>
      <c r="T159" s="57"/>
      <c r="AT159" s="18" t="s">
        <v>178</v>
      </c>
      <c r="AU159" s="18" t="s">
        <v>85</v>
      </c>
    </row>
    <row r="160" spans="2:65" s="12" customFormat="1" ht="10.199999999999999">
      <c r="B160" s="153"/>
      <c r="D160" s="154" t="s">
        <v>180</v>
      </c>
      <c r="E160" s="155" t="s">
        <v>1</v>
      </c>
      <c r="F160" s="156" t="s">
        <v>197</v>
      </c>
      <c r="H160" s="155" t="s">
        <v>1</v>
      </c>
      <c r="I160" s="157"/>
      <c r="L160" s="153"/>
      <c r="M160" s="158"/>
      <c r="T160" s="159"/>
      <c r="AT160" s="155" t="s">
        <v>180</v>
      </c>
      <c r="AU160" s="155" t="s">
        <v>85</v>
      </c>
      <c r="AV160" s="12" t="s">
        <v>83</v>
      </c>
      <c r="AW160" s="12" t="s">
        <v>32</v>
      </c>
      <c r="AX160" s="12" t="s">
        <v>75</v>
      </c>
      <c r="AY160" s="155" t="s">
        <v>170</v>
      </c>
    </row>
    <row r="161" spans="2:65" s="13" customFormat="1" ht="10.199999999999999">
      <c r="B161" s="160"/>
      <c r="D161" s="154" t="s">
        <v>180</v>
      </c>
      <c r="E161" s="161" t="s">
        <v>1</v>
      </c>
      <c r="F161" s="162" t="s">
        <v>198</v>
      </c>
      <c r="H161" s="163">
        <v>9.9039999999999999</v>
      </c>
      <c r="I161" s="164"/>
      <c r="L161" s="160"/>
      <c r="M161" s="165"/>
      <c r="T161" s="166"/>
      <c r="AT161" s="161" t="s">
        <v>180</v>
      </c>
      <c r="AU161" s="161" t="s">
        <v>85</v>
      </c>
      <c r="AV161" s="13" t="s">
        <v>85</v>
      </c>
      <c r="AW161" s="13" t="s">
        <v>32</v>
      </c>
      <c r="AX161" s="13" t="s">
        <v>75</v>
      </c>
      <c r="AY161" s="161" t="s">
        <v>170</v>
      </c>
    </row>
    <row r="162" spans="2:65" s="14" customFormat="1" ht="10.199999999999999">
      <c r="B162" s="167"/>
      <c r="D162" s="154" t="s">
        <v>180</v>
      </c>
      <c r="E162" s="168" t="s">
        <v>1</v>
      </c>
      <c r="F162" s="169" t="s">
        <v>184</v>
      </c>
      <c r="H162" s="170">
        <v>9.9039999999999999</v>
      </c>
      <c r="I162" s="171"/>
      <c r="L162" s="167"/>
      <c r="M162" s="172"/>
      <c r="T162" s="173"/>
      <c r="AT162" s="168" t="s">
        <v>180</v>
      </c>
      <c r="AU162" s="168" t="s">
        <v>85</v>
      </c>
      <c r="AV162" s="14" t="s">
        <v>176</v>
      </c>
      <c r="AW162" s="14" t="s">
        <v>32</v>
      </c>
      <c r="AX162" s="14" t="s">
        <v>83</v>
      </c>
      <c r="AY162" s="168" t="s">
        <v>170</v>
      </c>
    </row>
    <row r="163" spans="2:65" s="1" customFormat="1" ht="34.799999999999997" customHeight="1">
      <c r="B163" s="33"/>
      <c r="C163" s="135" t="s">
        <v>176</v>
      </c>
      <c r="D163" s="135" t="s">
        <v>172</v>
      </c>
      <c r="E163" s="136" t="s">
        <v>199</v>
      </c>
      <c r="F163" s="137" t="s">
        <v>200</v>
      </c>
      <c r="G163" s="138" t="s">
        <v>175</v>
      </c>
      <c r="H163" s="139">
        <v>89.721999999999994</v>
      </c>
      <c r="I163" s="140"/>
      <c r="J163" s="141">
        <f>ROUND(I163*H163,2)</f>
        <v>0</v>
      </c>
      <c r="K163" s="142"/>
      <c r="L163" s="33"/>
      <c r="M163" s="143" t="s">
        <v>1</v>
      </c>
      <c r="N163" s="144" t="s">
        <v>40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176</v>
      </c>
      <c r="AT163" s="147" t="s">
        <v>172</v>
      </c>
      <c r="AU163" s="147" t="s">
        <v>85</v>
      </c>
      <c r="AY163" s="18" t="s">
        <v>170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8" t="s">
        <v>83</v>
      </c>
      <c r="BK163" s="148">
        <f>ROUND(I163*H163,2)</f>
        <v>0</v>
      </c>
      <c r="BL163" s="18" t="s">
        <v>176</v>
      </c>
      <c r="BM163" s="147" t="s">
        <v>201</v>
      </c>
    </row>
    <row r="164" spans="2:65" s="1" customFormat="1" ht="10.199999999999999">
      <c r="B164" s="33"/>
      <c r="D164" s="149" t="s">
        <v>178</v>
      </c>
      <c r="F164" s="150" t="s">
        <v>202</v>
      </c>
      <c r="I164" s="151"/>
      <c r="L164" s="33"/>
      <c r="M164" s="152"/>
      <c r="T164" s="57"/>
      <c r="AT164" s="18" t="s">
        <v>178</v>
      </c>
      <c r="AU164" s="18" t="s">
        <v>85</v>
      </c>
    </row>
    <row r="165" spans="2:65" s="12" customFormat="1" ht="10.199999999999999">
      <c r="B165" s="153"/>
      <c r="D165" s="154" t="s">
        <v>180</v>
      </c>
      <c r="E165" s="155" t="s">
        <v>1</v>
      </c>
      <c r="F165" s="156" t="s">
        <v>203</v>
      </c>
      <c r="H165" s="155" t="s">
        <v>1</v>
      </c>
      <c r="I165" s="157"/>
      <c r="L165" s="153"/>
      <c r="M165" s="158"/>
      <c r="T165" s="159"/>
      <c r="AT165" s="155" t="s">
        <v>180</v>
      </c>
      <c r="AU165" s="155" t="s">
        <v>85</v>
      </c>
      <c r="AV165" s="12" t="s">
        <v>83</v>
      </c>
      <c r="AW165" s="12" t="s">
        <v>32</v>
      </c>
      <c r="AX165" s="12" t="s">
        <v>75</v>
      </c>
      <c r="AY165" s="155" t="s">
        <v>170</v>
      </c>
    </row>
    <row r="166" spans="2:65" s="13" customFormat="1" ht="10.199999999999999">
      <c r="B166" s="160"/>
      <c r="D166" s="154" t="s">
        <v>180</v>
      </c>
      <c r="E166" s="161" t="s">
        <v>1</v>
      </c>
      <c r="F166" s="162" t="s">
        <v>204</v>
      </c>
      <c r="H166" s="163">
        <v>89.721999999999994</v>
      </c>
      <c r="I166" s="164"/>
      <c r="L166" s="160"/>
      <c r="M166" s="165"/>
      <c r="T166" s="166"/>
      <c r="AT166" s="161" t="s">
        <v>180</v>
      </c>
      <c r="AU166" s="161" t="s">
        <v>85</v>
      </c>
      <c r="AV166" s="13" t="s">
        <v>85</v>
      </c>
      <c r="AW166" s="13" t="s">
        <v>32</v>
      </c>
      <c r="AX166" s="13" t="s">
        <v>75</v>
      </c>
      <c r="AY166" s="161" t="s">
        <v>170</v>
      </c>
    </row>
    <row r="167" spans="2:65" s="14" customFormat="1" ht="10.199999999999999">
      <c r="B167" s="167"/>
      <c r="D167" s="154" t="s">
        <v>180</v>
      </c>
      <c r="E167" s="168" t="s">
        <v>1</v>
      </c>
      <c r="F167" s="169" t="s">
        <v>184</v>
      </c>
      <c r="H167" s="170">
        <v>89.721999999999994</v>
      </c>
      <c r="I167" s="171"/>
      <c r="L167" s="167"/>
      <c r="M167" s="172"/>
      <c r="T167" s="173"/>
      <c r="AT167" s="168" t="s">
        <v>180</v>
      </c>
      <c r="AU167" s="168" t="s">
        <v>85</v>
      </c>
      <c r="AV167" s="14" t="s">
        <v>176</v>
      </c>
      <c r="AW167" s="14" t="s">
        <v>32</v>
      </c>
      <c r="AX167" s="14" t="s">
        <v>83</v>
      </c>
      <c r="AY167" s="168" t="s">
        <v>170</v>
      </c>
    </row>
    <row r="168" spans="2:65" s="1" customFormat="1" ht="22.2" customHeight="1">
      <c r="B168" s="33"/>
      <c r="C168" s="135" t="s">
        <v>205</v>
      </c>
      <c r="D168" s="135" t="s">
        <v>172</v>
      </c>
      <c r="E168" s="136" t="s">
        <v>206</v>
      </c>
      <c r="F168" s="137" t="s">
        <v>207</v>
      </c>
      <c r="G168" s="138" t="s">
        <v>175</v>
      </c>
      <c r="H168" s="139">
        <v>4.952</v>
      </c>
      <c r="I168" s="140"/>
      <c r="J168" s="141">
        <f>ROUND(I168*H168,2)</f>
        <v>0</v>
      </c>
      <c r="K168" s="142"/>
      <c r="L168" s="33"/>
      <c r="M168" s="143" t="s">
        <v>1</v>
      </c>
      <c r="N168" s="144" t="s">
        <v>40</v>
      </c>
      <c r="P168" s="145">
        <f>O168*H168</f>
        <v>0</v>
      </c>
      <c r="Q168" s="145">
        <v>0</v>
      </c>
      <c r="R168" s="145">
        <f>Q168*H168</f>
        <v>0</v>
      </c>
      <c r="S168" s="145">
        <v>0</v>
      </c>
      <c r="T168" s="146">
        <f>S168*H168</f>
        <v>0</v>
      </c>
      <c r="AR168" s="147" t="s">
        <v>176</v>
      </c>
      <c r="AT168" s="147" t="s">
        <v>172</v>
      </c>
      <c r="AU168" s="147" t="s">
        <v>85</v>
      </c>
      <c r="AY168" s="18" t="s">
        <v>170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18" t="s">
        <v>83</v>
      </c>
      <c r="BK168" s="148">
        <f>ROUND(I168*H168,2)</f>
        <v>0</v>
      </c>
      <c r="BL168" s="18" t="s">
        <v>176</v>
      </c>
      <c r="BM168" s="147" t="s">
        <v>208</v>
      </c>
    </row>
    <row r="169" spans="2:65" s="1" customFormat="1" ht="10.199999999999999">
      <c r="B169" s="33"/>
      <c r="D169" s="149" t="s">
        <v>178</v>
      </c>
      <c r="F169" s="150" t="s">
        <v>209</v>
      </c>
      <c r="I169" s="151"/>
      <c r="L169" s="33"/>
      <c r="M169" s="152"/>
      <c r="T169" s="57"/>
      <c r="AT169" s="18" t="s">
        <v>178</v>
      </c>
      <c r="AU169" s="18" t="s">
        <v>85</v>
      </c>
    </row>
    <row r="170" spans="2:65" s="1" customFormat="1" ht="30" customHeight="1">
      <c r="B170" s="33"/>
      <c r="C170" s="135" t="s">
        <v>210</v>
      </c>
      <c r="D170" s="135" t="s">
        <v>172</v>
      </c>
      <c r="E170" s="136" t="s">
        <v>211</v>
      </c>
      <c r="F170" s="137" t="s">
        <v>212</v>
      </c>
      <c r="G170" s="138" t="s">
        <v>213</v>
      </c>
      <c r="H170" s="139">
        <v>152.52699999999999</v>
      </c>
      <c r="I170" s="140"/>
      <c r="J170" s="141">
        <f>ROUND(I170*H170,2)</f>
        <v>0</v>
      </c>
      <c r="K170" s="142"/>
      <c r="L170" s="33"/>
      <c r="M170" s="143" t="s">
        <v>1</v>
      </c>
      <c r="N170" s="144" t="s">
        <v>40</v>
      </c>
      <c r="P170" s="145">
        <f>O170*H170</f>
        <v>0</v>
      </c>
      <c r="Q170" s="145">
        <v>0</v>
      </c>
      <c r="R170" s="145">
        <f>Q170*H170</f>
        <v>0</v>
      </c>
      <c r="S170" s="145">
        <v>0</v>
      </c>
      <c r="T170" s="146">
        <f>S170*H170</f>
        <v>0</v>
      </c>
      <c r="AR170" s="147" t="s">
        <v>176</v>
      </c>
      <c r="AT170" s="147" t="s">
        <v>172</v>
      </c>
      <c r="AU170" s="147" t="s">
        <v>85</v>
      </c>
      <c r="AY170" s="18" t="s">
        <v>170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8" t="s">
        <v>83</v>
      </c>
      <c r="BK170" s="148">
        <f>ROUND(I170*H170,2)</f>
        <v>0</v>
      </c>
      <c r="BL170" s="18" t="s">
        <v>176</v>
      </c>
      <c r="BM170" s="147" t="s">
        <v>214</v>
      </c>
    </row>
    <row r="171" spans="2:65" s="1" customFormat="1" ht="10.199999999999999">
      <c r="B171" s="33"/>
      <c r="D171" s="149" t="s">
        <v>178</v>
      </c>
      <c r="F171" s="150" t="s">
        <v>215</v>
      </c>
      <c r="I171" s="151"/>
      <c r="L171" s="33"/>
      <c r="M171" s="152"/>
      <c r="T171" s="57"/>
      <c r="AT171" s="18" t="s">
        <v>178</v>
      </c>
      <c r="AU171" s="18" t="s">
        <v>85</v>
      </c>
    </row>
    <row r="172" spans="2:65" s="13" customFormat="1" ht="10.199999999999999">
      <c r="B172" s="160"/>
      <c r="D172" s="154" t="s">
        <v>180</v>
      </c>
      <c r="E172" s="161" t="s">
        <v>1</v>
      </c>
      <c r="F172" s="162" t="s">
        <v>216</v>
      </c>
      <c r="H172" s="163">
        <v>152.52699999999999</v>
      </c>
      <c r="I172" s="164"/>
      <c r="L172" s="160"/>
      <c r="M172" s="165"/>
      <c r="T172" s="166"/>
      <c r="AT172" s="161" t="s">
        <v>180</v>
      </c>
      <c r="AU172" s="161" t="s">
        <v>85</v>
      </c>
      <c r="AV172" s="13" t="s">
        <v>85</v>
      </c>
      <c r="AW172" s="13" t="s">
        <v>32</v>
      </c>
      <c r="AX172" s="13" t="s">
        <v>75</v>
      </c>
      <c r="AY172" s="161" t="s">
        <v>170</v>
      </c>
    </row>
    <row r="173" spans="2:65" s="14" customFormat="1" ht="10.199999999999999">
      <c r="B173" s="167"/>
      <c r="D173" s="154" t="s">
        <v>180</v>
      </c>
      <c r="E173" s="168" t="s">
        <v>1</v>
      </c>
      <c r="F173" s="169" t="s">
        <v>184</v>
      </c>
      <c r="H173" s="170">
        <v>152.52699999999999</v>
      </c>
      <c r="I173" s="171"/>
      <c r="L173" s="167"/>
      <c r="M173" s="172"/>
      <c r="T173" s="173"/>
      <c r="AT173" s="168" t="s">
        <v>180</v>
      </c>
      <c r="AU173" s="168" t="s">
        <v>85</v>
      </c>
      <c r="AV173" s="14" t="s">
        <v>176</v>
      </c>
      <c r="AW173" s="14" t="s">
        <v>32</v>
      </c>
      <c r="AX173" s="14" t="s">
        <v>83</v>
      </c>
      <c r="AY173" s="168" t="s">
        <v>170</v>
      </c>
    </row>
    <row r="174" spans="2:65" s="1" customFormat="1" ht="14.4" customHeight="1">
      <c r="B174" s="33"/>
      <c r="C174" s="135" t="s">
        <v>217</v>
      </c>
      <c r="D174" s="135" t="s">
        <v>172</v>
      </c>
      <c r="E174" s="136" t="s">
        <v>218</v>
      </c>
      <c r="F174" s="137" t="s">
        <v>219</v>
      </c>
      <c r="G174" s="138" t="s">
        <v>175</v>
      </c>
      <c r="H174" s="139">
        <v>4.952</v>
      </c>
      <c r="I174" s="140"/>
      <c r="J174" s="141">
        <f>ROUND(I174*H174,2)</f>
        <v>0</v>
      </c>
      <c r="K174" s="142"/>
      <c r="L174" s="33"/>
      <c r="M174" s="143" t="s">
        <v>1</v>
      </c>
      <c r="N174" s="144" t="s">
        <v>40</v>
      </c>
      <c r="P174" s="145">
        <f>O174*H174</f>
        <v>0</v>
      </c>
      <c r="Q174" s="145">
        <v>0</v>
      </c>
      <c r="R174" s="145">
        <f>Q174*H174</f>
        <v>0</v>
      </c>
      <c r="S174" s="145">
        <v>0</v>
      </c>
      <c r="T174" s="146">
        <f>S174*H174</f>
        <v>0</v>
      </c>
      <c r="AR174" s="147" t="s">
        <v>176</v>
      </c>
      <c r="AT174" s="147" t="s">
        <v>172</v>
      </c>
      <c r="AU174" s="147" t="s">
        <v>85</v>
      </c>
      <c r="AY174" s="18" t="s">
        <v>170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8" t="s">
        <v>83</v>
      </c>
      <c r="BK174" s="148">
        <f>ROUND(I174*H174,2)</f>
        <v>0</v>
      </c>
      <c r="BL174" s="18" t="s">
        <v>176</v>
      </c>
      <c r="BM174" s="147" t="s">
        <v>220</v>
      </c>
    </row>
    <row r="175" spans="2:65" s="1" customFormat="1" ht="10.199999999999999">
      <c r="B175" s="33"/>
      <c r="D175" s="149" t="s">
        <v>178</v>
      </c>
      <c r="F175" s="150" t="s">
        <v>221</v>
      </c>
      <c r="I175" s="151"/>
      <c r="L175" s="33"/>
      <c r="M175" s="152"/>
      <c r="T175" s="57"/>
      <c r="AT175" s="18" t="s">
        <v>178</v>
      </c>
      <c r="AU175" s="18" t="s">
        <v>85</v>
      </c>
    </row>
    <row r="176" spans="2:65" s="12" customFormat="1" ht="10.199999999999999">
      <c r="B176" s="153"/>
      <c r="D176" s="154" t="s">
        <v>180</v>
      </c>
      <c r="E176" s="155" t="s">
        <v>1</v>
      </c>
      <c r="F176" s="156" t="s">
        <v>222</v>
      </c>
      <c r="H176" s="155" t="s">
        <v>1</v>
      </c>
      <c r="I176" s="157"/>
      <c r="L176" s="153"/>
      <c r="M176" s="158"/>
      <c r="T176" s="159"/>
      <c r="AT176" s="155" t="s">
        <v>180</v>
      </c>
      <c r="AU176" s="155" t="s">
        <v>85</v>
      </c>
      <c r="AV176" s="12" t="s">
        <v>83</v>
      </c>
      <c r="AW176" s="12" t="s">
        <v>32</v>
      </c>
      <c r="AX176" s="12" t="s">
        <v>75</v>
      </c>
      <c r="AY176" s="155" t="s">
        <v>170</v>
      </c>
    </row>
    <row r="177" spans="2:65" s="13" customFormat="1" ht="10.199999999999999">
      <c r="B177" s="160"/>
      <c r="D177" s="154" t="s">
        <v>180</v>
      </c>
      <c r="E177" s="161" t="s">
        <v>1</v>
      </c>
      <c r="F177" s="162" t="s">
        <v>223</v>
      </c>
      <c r="H177" s="163">
        <v>4.952</v>
      </c>
      <c r="I177" s="164"/>
      <c r="L177" s="160"/>
      <c r="M177" s="165"/>
      <c r="T177" s="166"/>
      <c r="AT177" s="161" t="s">
        <v>180</v>
      </c>
      <c r="AU177" s="161" t="s">
        <v>85</v>
      </c>
      <c r="AV177" s="13" t="s">
        <v>85</v>
      </c>
      <c r="AW177" s="13" t="s">
        <v>32</v>
      </c>
      <c r="AX177" s="13" t="s">
        <v>75</v>
      </c>
      <c r="AY177" s="161" t="s">
        <v>170</v>
      </c>
    </row>
    <row r="178" spans="2:65" s="14" customFormat="1" ht="10.199999999999999">
      <c r="B178" s="167"/>
      <c r="D178" s="154" t="s">
        <v>180</v>
      </c>
      <c r="E178" s="168" t="s">
        <v>1</v>
      </c>
      <c r="F178" s="169" t="s">
        <v>184</v>
      </c>
      <c r="H178" s="170">
        <v>4.952</v>
      </c>
      <c r="I178" s="171"/>
      <c r="L178" s="167"/>
      <c r="M178" s="172"/>
      <c r="T178" s="173"/>
      <c r="AT178" s="168" t="s">
        <v>180</v>
      </c>
      <c r="AU178" s="168" t="s">
        <v>85</v>
      </c>
      <c r="AV178" s="14" t="s">
        <v>176</v>
      </c>
      <c r="AW178" s="14" t="s">
        <v>32</v>
      </c>
      <c r="AX178" s="14" t="s">
        <v>83</v>
      </c>
      <c r="AY178" s="168" t="s">
        <v>170</v>
      </c>
    </row>
    <row r="179" spans="2:65" s="1" customFormat="1" ht="22.2" customHeight="1">
      <c r="B179" s="33"/>
      <c r="C179" s="135" t="s">
        <v>224</v>
      </c>
      <c r="D179" s="135" t="s">
        <v>172</v>
      </c>
      <c r="E179" s="136" t="s">
        <v>225</v>
      </c>
      <c r="F179" s="137" t="s">
        <v>226</v>
      </c>
      <c r="G179" s="138" t="s">
        <v>175</v>
      </c>
      <c r="H179" s="139">
        <v>4.952</v>
      </c>
      <c r="I179" s="140"/>
      <c r="J179" s="141">
        <f>ROUND(I179*H179,2)</f>
        <v>0</v>
      </c>
      <c r="K179" s="142"/>
      <c r="L179" s="33"/>
      <c r="M179" s="143" t="s">
        <v>1</v>
      </c>
      <c r="N179" s="144" t="s">
        <v>40</v>
      </c>
      <c r="P179" s="145">
        <f>O179*H179</f>
        <v>0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176</v>
      </c>
      <c r="AT179" s="147" t="s">
        <v>172</v>
      </c>
      <c r="AU179" s="147" t="s">
        <v>85</v>
      </c>
      <c r="AY179" s="18" t="s">
        <v>170</v>
      </c>
      <c r="BE179" s="148">
        <f>IF(N179="základní",J179,0)</f>
        <v>0</v>
      </c>
      <c r="BF179" s="148">
        <f>IF(N179="snížená",J179,0)</f>
        <v>0</v>
      </c>
      <c r="BG179" s="148">
        <f>IF(N179="zákl. přenesená",J179,0)</f>
        <v>0</v>
      </c>
      <c r="BH179" s="148">
        <f>IF(N179="sníž. přenesená",J179,0)</f>
        <v>0</v>
      </c>
      <c r="BI179" s="148">
        <f>IF(N179="nulová",J179,0)</f>
        <v>0</v>
      </c>
      <c r="BJ179" s="18" t="s">
        <v>83</v>
      </c>
      <c r="BK179" s="148">
        <f>ROUND(I179*H179,2)</f>
        <v>0</v>
      </c>
      <c r="BL179" s="18" t="s">
        <v>176</v>
      </c>
      <c r="BM179" s="147" t="s">
        <v>227</v>
      </c>
    </row>
    <row r="180" spans="2:65" s="1" customFormat="1" ht="10.199999999999999">
      <c r="B180" s="33"/>
      <c r="D180" s="149" t="s">
        <v>178</v>
      </c>
      <c r="F180" s="150" t="s">
        <v>228</v>
      </c>
      <c r="I180" s="151"/>
      <c r="L180" s="33"/>
      <c r="M180" s="152"/>
      <c r="T180" s="57"/>
      <c r="AT180" s="18" t="s">
        <v>178</v>
      </c>
      <c r="AU180" s="18" t="s">
        <v>85</v>
      </c>
    </row>
    <row r="181" spans="2:65" s="13" customFormat="1" ht="10.199999999999999">
      <c r="B181" s="160"/>
      <c r="D181" s="154" t="s">
        <v>180</v>
      </c>
      <c r="E181" s="161" t="s">
        <v>1</v>
      </c>
      <c r="F181" s="162" t="s">
        <v>229</v>
      </c>
      <c r="H181" s="163">
        <v>46.311999999999998</v>
      </c>
      <c r="I181" s="164"/>
      <c r="L181" s="160"/>
      <c r="M181" s="165"/>
      <c r="T181" s="166"/>
      <c r="AT181" s="161" t="s">
        <v>180</v>
      </c>
      <c r="AU181" s="161" t="s">
        <v>85</v>
      </c>
      <c r="AV181" s="13" t="s">
        <v>85</v>
      </c>
      <c r="AW181" s="13" t="s">
        <v>32</v>
      </c>
      <c r="AX181" s="13" t="s">
        <v>75</v>
      </c>
      <c r="AY181" s="161" t="s">
        <v>170</v>
      </c>
    </row>
    <row r="182" spans="2:65" s="12" customFormat="1" ht="10.199999999999999">
      <c r="B182" s="153"/>
      <c r="D182" s="154" t="s">
        <v>180</v>
      </c>
      <c r="E182" s="155" t="s">
        <v>1</v>
      </c>
      <c r="F182" s="156" t="s">
        <v>230</v>
      </c>
      <c r="H182" s="155" t="s">
        <v>1</v>
      </c>
      <c r="I182" s="157"/>
      <c r="L182" s="153"/>
      <c r="M182" s="158"/>
      <c r="T182" s="159"/>
      <c r="AT182" s="155" t="s">
        <v>180</v>
      </c>
      <c r="AU182" s="155" t="s">
        <v>85</v>
      </c>
      <c r="AV182" s="12" t="s">
        <v>83</v>
      </c>
      <c r="AW182" s="12" t="s">
        <v>32</v>
      </c>
      <c r="AX182" s="12" t="s">
        <v>75</v>
      </c>
      <c r="AY182" s="155" t="s">
        <v>170</v>
      </c>
    </row>
    <row r="183" spans="2:65" s="13" customFormat="1" ht="10.199999999999999">
      <c r="B183" s="160"/>
      <c r="D183" s="154" t="s">
        <v>180</v>
      </c>
      <c r="E183" s="161" t="s">
        <v>1</v>
      </c>
      <c r="F183" s="162" t="s">
        <v>231</v>
      </c>
      <c r="H183" s="163">
        <v>-32.960999999999999</v>
      </c>
      <c r="I183" s="164"/>
      <c r="L183" s="160"/>
      <c r="M183" s="165"/>
      <c r="T183" s="166"/>
      <c r="AT183" s="161" t="s">
        <v>180</v>
      </c>
      <c r="AU183" s="161" t="s">
        <v>85</v>
      </c>
      <c r="AV183" s="13" t="s">
        <v>85</v>
      </c>
      <c r="AW183" s="13" t="s">
        <v>32</v>
      </c>
      <c r="AX183" s="13" t="s">
        <v>75</v>
      </c>
      <c r="AY183" s="161" t="s">
        <v>170</v>
      </c>
    </row>
    <row r="184" spans="2:65" s="13" customFormat="1" ht="20.399999999999999">
      <c r="B184" s="160"/>
      <c r="D184" s="154" t="s">
        <v>180</v>
      </c>
      <c r="E184" s="161" t="s">
        <v>1</v>
      </c>
      <c r="F184" s="162" t="s">
        <v>232</v>
      </c>
      <c r="H184" s="163">
        <v>-8.3989999999999991</v>
      </c>
      <c r="I184" s="164"/>
      <c r="L184" s="160"/>
      <c r="M184" s="165"/>
      <c r="T184" s="166"/>
      <c r="AT184" s="161" t="s">
        <v>180</v>
      </c>
      <c r="AU184" s="161" t="s">
        <v>85</v>
      </c>
      <c r="AV184" s="13" t="s">
        <v>85</v>
      </c>
      <c r="AW184" s="13" t="s">
        <v>32</v>
      </c>
      <c r="AX184" s="13" t="s">
        <v>75</v>
      </c>
      <c r="AY184" s="161" t="s">
        <v>170</v>
      </c>
    </row>
    <row r="185" spans="2:65" s="14" customFormat="1" ht="10.199999999999999">
      <c r="B185" s="167"/>
      <c r="D185" s="154" t="s">
        <v>180</v>
      </c>
      <c r="E185" s="168" t="s">
        <v>1</v>
      </c>
      <c r="F185" s="169" t="s">
        <v>184</v>
      </c>
      <c r="H185" s="170">
        <v>4.952</v>
      </c>
      <c r="I185" s="171"/>
      <c r="L185" s="167"/>
      <c r="M185" s="172"/>
      <c r="T185" s="173"/>
      <c r="AT185" s="168" t="s">
        <v>180</v>
      </c>
      <c r="AU185" s="168" t="s">
        <v>85</v>
      </c>
      <c r="AV185" s="14" t="s">
        <v>176</v>
      </c>
      <c r="AW185" s="14" t="s">
        <v>32</v>
      </c>
      <c r="AX185" s="14" t="s">
        <v>83</v>
      </c>
      <c r="AY185" s="168" t="s">
        <v>170</v>
      </c>
    </row>
    <row r="186" spans="2:65" s="11" customFormat="1" ht="22.8" customHeight="1">
      <c r="B186" s="123"/>
      <c r="D186" s="124" t="s">
        <v>74</v>
      </c>
      <c r="E186" s="133" t="s">
        <v>85</v>
      </c>
      <c r="F186" s="133" t="s">
        <v>233</v>
      </c>
      <c r="I186" s="126"/>
      <c r="J186" s="134">
        <f>BK186</f>
        <v>0</v>
      </c>
      <c r="L186" s="123"/>
      <c r="M186" s="128"/>
      <c r="P186" s="129">
        <f>SUM(P187:P269)</f>
        <v>0</v>
      </c>
      <c r="R186" s="129">
        <f>SUM(R187:R269)</f>
        <v>251.31583864999996</v>
      </c>
      <c r="T186" s="130">
        <f>SUM(T187:T269)</f>
        <v>0</v>
      </c>
      <c r="AR186" s="124" t="s">
        <v>83</v>
      </c>
      <c r="AT186" s="131" t="s">
        <v>74</v>
      </c>
      <c r="AU186" s="131" t="s">
        <v>83</v>
      </c>
      <c r="AY186" s="124" t="s">
        <v>170</v>
      </c>
      <c r="BK186" s="132">
        <f>SUM(BK187:BK269)</f>
        <v>0</v>
      </c>
    </row>
    <row r="187" spans="2:65" s="1" customFormat="1" ht="40.200000000000003" customHeight="1">
      <c r="B187" s="33"/>
      <c r="C187" s="135" t="s">
        <v>234</v>
      </c>
      <c r="D187" s="135" t="s">
        <v>172</v>
      </c>
      <c r="E187" s="136" t="s">
        <v>235</v>
      </c>
      <c r="F187" s="137" t="s">
        <v>236</v>
      </c>
      <c r="G187" s="138" t="s">
        <v>237</v>
      </c>
      <c r="H187" s="139">
        <v>66</v>
      </c>
      <c r="I187" s="140"/>
      <c r="J187" s="141">
        <f>ROUND(I187*H187,2)</f>
        <v>0</v>
      </c>
      <c r="K187" s="142"/>
      <c r="L187" s="33"/>
      <c r="M187" s="143" t="s">
        <v>1</v>
      </c>
      <c r="N187" s="144" t="s">
        <v>40</v>
      </c>
      <c r="P187" s="145">
        <f>O187*H187</f>
        <v>0</v>
      </c>
      <c r="Q187" s="145">
        <v>0.2044</v>
      </c>
      <c r="R187" s="145">
        <f>Q187*H187</f>
        <v>13.490399999999999</v>
      </c>
      <c r="S187" s="145">
        <v>0</v>
      </c>
      <c r="T187" s="146">
        <f>S187*H187</f>
        <v>0</v>
      </c>
      <c r="AR187" s="147" t="s">
        <v>176</v>
      </c>
      <c r="AT187" s="147" t="s">
        <v>172</v>
      </c>
      <c r="AU187" s="147" t="s">
        <v>85</v>
      </c>
      <c r="AY187" s="18" t="s">
        <v>170</v>
      </c>
      <c r="BE187" s="148">
        <f>IF(N187="základní",J187,0)</f>
        <v>0</v>
      </c>
      <c r="BF187" s="148">
        <f>IF(N187="snížená",J187,0)</f>
        <v>0</v>
      </c>
      <c r="BG187" s="148">
        <f>IF(N187="zákl. přenesená",J187,0)</f>
        <v>0</v>
      </c>
      <c r="BH187" s="148">
        <f>IF(N187="sníž. přenesená",J187,0)</f>
        <v>0</v>
      </c>
      <c r="BI187" s="148">
        <f>IF(N187="nulová",J187,0)</f>
        <v>0</v>
      </c>
      <c r="BJ187" s="18" t="s">
        <v>83</v>
      </c>
      <c r="BK187" s="148">
        <f>ROUND(I187*H187,2)</f>
        <v>0</v>
      </c>
      <c r="BL187" s="18" t="s">
        <v>176</v>
      </c>
      <c r="BM187" s="147" t="s">
        <v>238</v>
      </c>
    </row>
    <row r="188" spans="2:65" s="1" customFormat="1" ht="10.199999999999999">
      <c r="B188" s="33"/>
      <c r="D188" s="149" t="s">
        <v>178</v>
      </c>
      <c r="F188" s="150" t="s">
        <v>239</v>
      </c>
      <c r="I188" s="151"/>
      <c r="L188" s="33"/>
      <c r="M188" s="152"/>
      <c r="T188" s="57"/>
      <c r="AT188" s="18" t="s">
        <v>178</v>
      </c>
      <c r="AU188" s="18" t="s">
        <v>85</v>
      </c>
    </row>
    <row r="189" spans="2:65" s="12" customFormat="1" ht="10.199999999999999">
      <c r="B189" s="153"/>
      <c r="D189" s="154" t="s">
        <v>180</v>
      </c>
      <c r="E189" s="155" t="s">
        <v>1</v>
      </c>
      <c r="F189" s="156" t="s">
        <v>240</v>
      </c>
      <c r="H189" s="155" t="s">
        <v>1</v>
      </c>
      <c r="I189" s="157"/>
      <c r="L189" s="153"/>
      <c r="M189" s="158"/>
      <c r="T189" s="159"/>
      <c r="AT189" s="155" t="s">
        <v>180</v>
      </c>
      <c r="AU189" s="155" t="s">
        <v>85</v>
      </c>
      <c r="AV189" s="12" t="s">
        <v>83</v>
      </c>
      <c r="AW189" s="12" t="s">
        <v>32</v>
      </c>
      <c r="AX189" s="12" t="s">
        <v>75</v>
      </c>
      <c r="AY189" s="155" t="s">
        <v>170</v>
      </c>
    </row>
    <row r="190" spans="2:65" s="13" customFormat="1" ht="10.199999999999999">
      <c r="B190" s="160"/>
      <c r="D190" s="154" t="s">
        <v>180</v>
      </c>
      <c r="E190" s="161" t="s">
        <v>1</v>
      </c>
      <c r="F190" s="162" t="s">
        <v>241</v>
      </c>
      <c r="H190" s="163">
        <v>66</v>
      </c>
      <c r="I190" s="164"/>
      <c r="L190" s="160"/>
      <c r="M190" s="165"/>
      <c r="T190" s="166"/>
      <c r="AT190" s="161" t="s">
        <v>180</v>
      </c>
      <c r="AU190" s="161" t="s">
        <v>85</v>
      </c>
      <c r="AV190" s="13" t="s">
        <v>85</v>
      </c>
      <c r="AW190" s="13" t="s">
        <v>32</v>
      </c>
      <c r="AX190" s="13" t="s">
        <v>75</v>
      </c>
      <c r="AY190" s="161" t="s">
        <v>170</v>
      </c>
    </row>
    <row r="191" spans="2:65" s="14" customFormat="1" ht="10.199999999999999">
      <c r="B191" s="167"/>
      <c r="D191" s="154" t="s">
        <v>180</v>
      </c>
      <c r="E191" s="168" t="s">
        <v>1</v>
      </c>
      <c r="F191" s="169" t="s">
        <v>184</v>
      </c>
      <c r="H191" s="170">
        <v>66</v>
      </c>
      <c r="I191" s="171"/>
      <c r="L191" s="167"/>
      <c r="M191" s="172"/>
      <c r="T191" s="173"/>
      <c r="AT191" s="168" t="s">
        <v>180</v>
      </c>
      <c r="AU191" s="168" t="s">
        <v>85</v>
      </c>
      <c r="AV191" s="14" t="s">
        <v>176</v>
      </c>
      <c r="AW191" s="14" t="s">
        <v>32</v>
      </c>
      <c r="AX191" s="14" t="s">
        <v>83</v>
      </c>
      <c r="AY191" s="168" t="s">
        <v>170</v>
      </c>
    </row>
    <row r="192" spans="2:65" s="1" customFormat="1" ht="34.799999999999997" customHeight="1">
      <c r="B192" s="33"/>
      <c r="C192" s="135" t="s">
        <v>242</v>
      </c>
      <c r="D192" s="135" t="s">
        <v>172</v>
      </c>
      <c r="E192" s="136" t="s">
        <v>243</v>
      </c>
      <c r="F192" s="137" t="s">
        <v>244</v>
      </c>
      <c r="G192" s="138" t="s">
        <v>237</v>
      </c>
      <c r="H192" s="139">
        <v>81.55</v>
      </c>
      <c r="I192" s="140"/>
      <c r="J192" s="141">
        <f>ROUND(I192*H192,2)</f>
        <v>0</v>
      </c>
      <c r="K192" s="142"/>
      <c r="L192" s="33"/>
      <c r="M192" s="143" t="s">
        <v>1</v>
      </c>
      <c r="N192" s="144" t="s">
        <v>40</v>
      </c>
      <c r="P192" s="145">
        <f>O192*H192</f>
        <v>0</v>
      </c>
      <c r="Q192" s="145">
        <v>3.4000000000000002E-4</v>
      </c>
      <c r="R192" s="145">
        <f>Q192*H192</f>
        <v>2.7727000000000002E-2</v>
      </c>
      <c r="S192" s="145">
        <v>0</v>
      </c>
      <c r="T192" s="146">
        <f>S192*H192</f>
        <v>0</v>
      </c>
      <c r="AR192" s="147" t="s">
        <v>176</v>
      </c>
      <c r="AT192" s="147" t="s">
        <v>172</v>
      </c>
      <c r="AU192" s="147" t="s">
        <v>85</v>
      </c>
      <c r="AY192" s="18" t="s">
        <v>170</v>
      </c>
      <c r="BE192" s="148">
        <f>IF(N192="základní",J192,0)</f>
        <v>0</v>
      </c>
      <c r="BF192" s="148">
        <f>IF(N192="snížená",J192,0)</f>
        <v>0</v>
      </c>
      <c r="BG192" s="148">
        <f>IF(N192="zákl. přenesená",J192,0)</f>
        <v>0</v>
      </c>
      <c r="BH192" s="148">
        <f>IF(N192="sníž. přenesená",J192,0)</f>
        <v>0</v>
      </c>
      <c r="BI192" s="148">
        <f>IF(N192="nulová",J192,0)</f>
        <v>0</v>
      </c>
      <c r="BJ192" s="18" t="s">
        <v>83</v>
      </c>
      <c r="BK192" s="148">
        <f>ROUND(I192*H192,2)</f>
        <v>0</v>
      </c>
      <c r="BL192" s="18" t="s">
        <v>176</v>
      </c>
      <c r="BM192" s="147" t="s">
        <v>245</v>
      </c>
    </row>
    <row r="193" spans="2:65" s="1" customFormat="1" ht="10.199999999999999">
      <c r="B193" s="33"/>
      <c r="D193" s="149" t="s">
        <v>178</v>
      </c>
      <c r="F193" s="150" t="s">
        <v>246</v>
      </c>
      <c r="I193" s="151"/>
      <c r="L193" s="33"/>
      <c r="M193" s="152"/>
      <c r="T193" s="57"/>
      <c r="AT193" s="18" t="s">
        <v>178</v>
      </c>
      <c r="AU193" s="18" t="s">
        <v>85</v>
      </c>
    </row>
    <row r="194" spans="2:65" s="12" customFormat="1" ht="10.199999999999999">
      <c r="B194" s="153"/>
      <c r="D194" s="154" t="s">
        <v>180</v>
      </c>
      <c r="E194" s="155" t="s">
        <v>1</v>
      </c>
      <c r="F194" s="156" t="s">
        <v>189</v>
      </c>
      <c r="H194" s="155" t="s">
        <v>1</v>
      </c>
      <c r="I194" s="157"/>
      <c r="L194" s="153"/>
      <c r="M194" s="158"/>
      <c r="T194" s="159"/>
      <c r="AT194" s="155" t="s">
        <v>180</v>
      </c>
      <c r="AU194" s="155" t="s">
        <v>85</v>
      </c>
      <c r="AV194" s="12" t="s">
        <v>83</v>
      </c>
      <c r="AW194" s="12" t="s">
        <v>32</v>
      </c>
      <c r="AX194" s="12" t="s">
        <v>75</v>
      </c>
      <c r="AY194" s="155" t="s">
        <v>170</v>
      </c>
    </row>
    <row r="195" spans="2:65" s="12" customFormat="1" ht="10.199999999999999">
      <c r="B195" s="153"/>
      <c r="D195" s="154" t="s">
        <v>180</v>
      </c>
      <c r="E195" s="155" t="s">
        <v>1</v>
      </c>
      <c r="F195" s="156" t="s">
        <v>190</v>
      </c>
      <c r="H195" s="155" t="s">
        <v>1</v>
      </c>
      <c r="I195" s="157"/>
      <c r="L195" s="153"/>
      <c r="M195" s="158"/>
      <c r="T195" s="159"/>
      <c r="AT195" s="155" t="s">
        <v>180</v>
      </c>
      <c r="AU195" s="155" t="s">
        <v>85</v>
      </c>
      <c r="AV195" s="12" t="s">
        <v>83</v>
      </c>
      <c r="AW195" s="12" t="s">
        <v>32</v>
      </c>
      <c r="AX195" s="12" t="s">
        <v>75</v>
      </c>
      <c r="AY195" s="155" t="s">
        <v>170</v>
      </c>
    </row>
    <row r="196" spans="2:65" s="13" customFormat="1" ht="10.199999999999999">
      <c r="B196" s="160"/>
      <c r="D196" s="154" t="s">
        <v>180</v>
      </c>
      <c r="E196" s="161" t="s">
        <v>1</v>
      </c>
      <c r="F196" s="162" t="s">
        <v>247</v>
      </c>
      <c r="H196" s="163">
        <v>81.55</v>
      </c>
      <c r="I196" s="164"/>
      <c r="L196" s="160"/>
      <c r="M196" s="165"/>
      <c r="T196" s="166"/>
      <c r="AT196" s="161" t="s">
        <v>180</v>
      </c>
      <c r="AU196" s="161" t="s">
        <v>85</v>
      </c>
      <c r="AV196" s="13" t="s">
        <v>85</v>
      </c>
      <c r="AW196" s="13" t="s">
        <v>32</v>
      </c>
      <c r="AX196" s="13" t="s">
        <v>75</v>
      </c>
      <c r="AY196" s="161" t="s">
        <v>170</v>
      </c>
    </row>
    <row r="197" spans="2:65" s="14" customFormat="1" ht="10.199999999999999">
      <c r="B197" s="167"/>
      <c r="D197" s="154" t="s">
        <v>180</v>
      </c>
      <c r="E197" s="168" t="s">
        <v>1</v>
      </c>
      <c r="F197" s="169" t="s">
        <v>184</v>
      </c>
      <c r="H197" s="170">
        <v>81.55</v>
      </c>
      <c r="I197" s="171"/>
      <c r="L197" s="167"/>
      <c r="M197" s="172"/>
      <c r="T197" s="173"/>
      <c r="AT197" s="168" t="s">
        <v>180</v>
      </c>
      <c r="AU197" s="168" t="s">
        <v>85</v>
      </c>
      <c r="AV197" s="14" t="s">
        <v>176</v>
      </c>
      <c r="AW197" s="14" t="s">
        <v>32</v>
      </c>
      <c r="AX197" s="14" t="s">
        <v>83</v>
      </c>
      <c r="AY197" s="168" t="s">
        <v>170</v>
      </c>
    </row>
    <row r="198" spans="2:65" s="1" customFormat="1" ht="34.799999999999997" customHeight="1">
      <c r="B198" s="33"/>
      <c r="C198" s="135" t="s">
        <v>248</v>
      </c>
      <c r="D198" s="135" t="s">
        <v>172</v>
      </c>
      <c r="E198" s="136" t="s">
        <v>249</v>
      </c>
      <c r="F198" s="137" t="s">
        <v>250</v>
      </c>
      <c r="G198" s="138" t="s">
        <v>237</v>
      </c>
      <c r="H198" s="139">
        <v>15.75</v>
      </c>
      <c r="I198" s="140"/>
      <c r="J198" s="141">
        <f>ROUND(I198*H198,2)</f>
        <v>0</v>
      </c>
      <c r="K198" s="142"/>
      <c r="L198" s="33"/>
      <c r="M198" s="143" t="s">
        <v>1</v>
      </c>
      <c r="N198" s="144" t="s">
        <v>40</v>
      </c>
      <c r="P198" s="145">
        <f>O198*H198</f>
        <v>0</v>
      </c>
      <c r="Q198" s="145">
        <v>1.6299999999999999E-3</v>
      </c>
      <c r="R198" s="145">
        <f>Q198*H198</f>
        <v>2.5672499999999997E-2</v>
      </c>
      <c r="S198" s="145">
        <v>0</v>
      </c>
      <c r="T198" s="146">
        <f>S198*H198</f>
        <v>0</v>
      </c>
      <c r="AR198" s="147" t="s">
        <v>176</v>
      </c>
      <c r="AT198" s="147" t="s">
        <v>172</v>
      </c>
      <c r="AU198" s="147" t="s">
        <v>85</v>
      </c>
      <c r="AY198" s="18" t="s">
        <v>170</v>
      </c>
      <c r="BE198" s="148">
        <f>IF(N198="základní",J198,0)</f>
        <v>0</v>
      </c>
      <c r="BF198" s="148">
        <f>IF(N198="snížená",J198,0)</f>
        <v>0</v>
      </c>
      <c r="BG198" s="148">
        <f>IF(N198="zákl. přenesená",J198,0)</f>
        <v>0</v>
      </c>
      <c r="BH198" s="148">
        <f>IF(N198="sníž. přenesená",J198,0)</f>
        <v>0</v>
      </c>
      <c r="BI198" s="148">
        <f>IF(N198="nulová",J198,0)</f>
        <v>0</v>
      </c>
      <c r="BJ198" s="18" t="s">
        <v>83</v>
      </c>
      <c r="BK198" s="148">
        <f>ROUND(I198*H198,2)</f>
        <v>0</v>
      </c>
      <c r="BL198" s="18" t="s">
        <v>176</v>
      </c>
      <c r="BM198" s="147" t="s">
        <v>251</v>
      </c>
    </row>
    <row r="199" spans="2:65" s="1" customFormat="1" ht="10.199999999999999">
      <c r="B199" s="33"/>
      <c r="D199" s="149" t="s">
        <v>178</v>
      </c>
      <c r="F199" s="150" t="s">
        <v>252</v>
      </c>
      <c r="I199" s="151"/>
      <c r="L199" s="33"/>
      <c r="M199" s="152"/>
      <c r="T199" s="57"/>
      <c r="AT199" s="18" t="s">
        <v>178</v>
      </c>
      <c r="AU199" s="18" t="s">
        <v>85</v>
      </c>
    </row>
    <row r="200" spans="2:65" s="12" customFormat="1" ht="10.199999999999999">
      <c r="B200" s="153"/>
      <c r="D200" s="154" t="s">
        <v>180</v>
      </c>
      <c r="E200" s="155" t="s">
        <v>1</v>
      </c>
      <c r="F200" s="156" t="s">
        <v>189</v>
      </c>
      <c r="H200" s="155" t="s">
        <v>1</v>
      </c>
      <c r="I200" s="157"/>
      <c r="L200" s="153"/>
      <c r="M200" s="158"/>
      <c r="T200" s="159"/>
      <c r="AT200" s="155" t="s">
        <v>180</v>
      </c>
      <c r="AU200" s="155" t="s">
        <v>85</v>
      </c>
      <c r="AV200" s="12" t="s">
        <v>83</v>
      </c>
      <c r="AW200" s="12" t="s">
        <v>32</v>
      </c>
      <c r="AX200" s="12" t="s">
        <v>75</v>
      </c>
      <c r="AY200" s="155" t="s">
        <v>170</v>
      </c>
    </row>
    <row r="201" spans="2:65" s="12" customFormat="1" ht="10.199999999999999">
      <c r="B201" s="153"/>
      <c r="D201" s="154" t="s">
        <v>180</v>
      </c>
      <c r="E201" s="155" t="s">
        <v>1</v>
      </c>
      <c r="F201" s="156" t="s">
        <v>190</v>
      </c>
      <c r="H201" s="155" t="s">
        <v>1</v>
      </c>
      <c r="I201" s="157"/>
      <c r="L201" s="153"/>
      <c r="M201" s="158"/>
      <c r="T201" s="159"/>
      <c r="AT201" s="155" t="s">
        <v>180</v>
      </c>
      <c r="AU201" s="155" t="s">
        <v>85</v>
      </c>
      <c r="AV201" s="12" t="s">
        <v>83</v>
      </c>
      <c r="AW201" s="12" t="s">
        <v>32</v>
      </c>
      <c r="AX201" s="12" t="s">
        <v>75</v>
      </c>
      <c r="AY201" s="155" t="s">
        <v>170</v>
      </c>
    </row>
    <row r="202" spans="2:65" s="13" customFormat="1" ht="10.199999999999999">
      <c r="B202" s="160"/>
      <c r="D202" s="154" t="s">
        <v>180</v>
      </c>
      <c r="E202" s="161" t="s">
        <v>1</v>
      </c>
      <c r="F202" s="162" t="s">
        <v>253</v>
      </c>
      <c r="H202" s="163">
        <v>15.75</v>
      </c>
      <c r="I202" s="164"/>
      <c r="L202" s="160"/>
      <c r="M202" s="165"/>
      <c r="T202" s="166"/>
      <c r="AT202" s="161" t="s">
        <v>180</v>
      </c>
      <c r="AU202" s="161" t="s">
        <v>85</v>
      </c>
      <c r="AV202" s="13" t="s">
        <v>85</v>
      </c>
      <c r="AW202" s="13" t="s">
        <v>32</v>
      </c>
      <c r="AX202" s="13" t="s">
        <v>75</v>
      </c>
      <c r="AY202" s="161" t="s">
        <v>170</v>
      </c>
    </row>
    <row r="203" spans="2:65" s="14" customFormat="1" ht="10.199999999999999">
      <c r="B203" s="167"/>
      <c r="D203" s="154" t="s">
        <v>180</v>
      </c>
      <c r="E203" s="168" t="s">
        <v>1</v>
      </c>
      <c r="F203" s="169" t="s">
        <v>184</v>
      </c>
      <c r="H203" s="170">
        <v>15.75</v>
      </c>
      <c r="I203" s="171"/>
      <c r="L203" s="167"/>
      <c r="M203" s="172"/>
      <c r="T203" s="173"/>
      <c r="AT203" s="168" t="s">
        <v>180</v>
      </c>
      <c r="AU203" s="168" t="s">
        <v>85</v>
      </c>
      <c r="AV203" s="14" t="s">
        <v>176</v>
      </c>
      <c r="AW203" s="14" t="s">
        <v>32</v>
      </c>
      <c r="AX203" s="14" t="s">
        <v>83</v>
      </c>
      <c r="AY203" s="168" t="s">
        <v>170</v>
      </c>
    </row>
    <row r="204" spans="2:65" s="1" customFormat="1" ht="22.2" customHeight="1">
      <c r="B204" s="33"/>
      <c r="C204" s="135" t="s">
        <v>8</v>
      </c>
      <c r="D204" s="135" t="s">
        <v>172</v>
      </c>
      <c r="E204" s="136" t="s">
        <v>254</v>
      </c>
      <c r="F204" s="137" t="s">
        <v>255</v>
      </c>
      <c r="G204" s="138" t="s">
        <v>237</v>
      </c>
      <c r="H204" s="139">
        <v>4.0999999999999996</v>
      </c>
      <c r="I204" s="140"/>
      <c r="J204" s="141">
        <f>ROUND(I204*H204,2)</f>
        <v>0</v>
      </c>
      <c r="K204" s="142"/>
      <c r="L204" s="33"/>
      <c r="M204" s="143" t="s">
        <v>1</v>
      </c>
      <c r="N204" s="144" t="s">
        <v>40</v>
      </c>
      <c r="P204" s="145">
        <f>O204*H204</f>
        <v>0</v>
      </c>
      <c r="Q204" s="145">
        <v>2.1900000000000001E-3</v>
      </c>
      <c r="R204" s="145">
        <f>Q204*H204</f>
        <v>8.9789999999999991E-3</v>
      </c>
      <c r="S204" s="145">
        <v>0</v>
      </c>
      <c r="T204" s="146">
        <f>S204*H204</f>
        <v>0</v>
      </c>
      <c r="AR204" s="147" t="s">
        <v>176</v>
      </c>
      <c r="AT204" s="147" t="s">
        <v>172</v>
      </c>
      <c r="AU204" s="147" t="s">
        <v>85</v>
      </c>
      <c r="AY204" s="18" t="s">
        <v>170</v>
      </c>
      <c r="BE204" s="148">
        <f>IF(N204="základní",J204,0)</f>
        <v>0</v>
      </c>
      <c r="BF204" s="148">
        <f>IF(N204="snížená",J204,0)</f>
        <v>0</v>
      </c>
      <c r="BG204" s="148">
        <f>IF(N204="zákl. přenesená",J204,0)</f>
        <v>0</v>
      </c>
      <c r="BH204" s="148">
        <f>IF(N204="sníž. přenesená",J204,0)</f>
        <v>0</v>
      </c>
      <c r="BI204" s="148">
        <f>IF(N204="nulová",J204,0)</f>
        <v>0</v>
      </c>
      <c r="BJ204" s="18" t="s">
        <v>83</v>
      </c>
      <c r="BK204" s="148">
        <f>ROUND(I204*H204,2)</f>
        <v>0</v>
      </c>
      <c r="BL204" s="18" t="s">
        <v>176</v>
      </c>
      <c r="BM204" s="147" t="s">
        <v>256</v>
      </c>
    </row>
    <row r="205" spans="2:65" s="1" customFormat="1" ht="10.199999999999999">
      <c r="B205" s="33"/>
      <c r="D205" s="149" t="s">
        <v>178</v>
      </c>
      <c r="F205" s="150" t="s">
        <v>257</v>
      </c>
      <c r="I205" s="151"/>
      <c r="L205" s="33"/>
      <c r="M205" s="152"/>
      <c r="T205" s="57"/>
      <c r="AT205" s="18" t="s">
        <v>178</v>
      </c>
      <c r="AU205" s="18" t="s">
        <v>85</v>
      </c>
    </row>
    <row r="206" spans="2:65" s="12" customFormat="1" ht="10.199999999999999">
      <c r="B206" s="153"/>
      <c r="D206" s="154" t="s">
        <v>180</v>
      </c>
      <c r="E206" s="155" t="s">
        <v>1</v>
      </c>
      <c r="F206" s="156" t="s">
        <v>189</v>
      </c>
      <c r="H206" s="155" t="s">
        <v>1</v>
      </c>
      <c r="I206" s="157"/>
      <c r="L206" s="153"/>
      <c r="M206" s="158"/>
      <c r="T206" s="159"/>
      <c r="AT206" s="155" t="s">
        <v>180</v>
      </c>
      <c r="AU206" s="155" t="s">
        <v>85</v>
      </c>
      <c r="AV206" s="12" t="s">
        <v>83</v>
      </c>
      <c r="AW206" s="12" t="s">
        <v>32</v>
      </c>
      <c r="AX206" s="12" t="s">
        <v>75</v>
      </c>
      <c r="AY206" s="155" t="s">
        <v>170</v>
      </c>
    </row>
    <row r="207" spans="2:65" s="12" customFormat="1" ht="10.199999999999999">
      <c r="B207" s="153"/>
      <c r="D207" s="154" t="s">
        <v>180</v>
      </c>
      <c r="E207" s="155" t="s">
        <v>1</v>
      </c>
      <c r="F207" s="156" t="s">
        <v>258</v>
      </c>
      <c r="H207" s="155" t="s">
        <v>1</v>
      </c>
      <c r="I207" s="157"/>
      <c r="L207" s="153"/>
      <c r="M207" s="158"/>
      <c r="T207" s="159"/>
      <c r="AT207" s="155" t="s">
        <v>180</v>
      </c>
      <c r="AU207" s="155" t="s">
        <v>85</v>
      </c>
      <c r="AV207" s="12" t="s">
        <v>83</v>
      </c>
      <c r="AW207" s="12" t="s">
        <v>32</v>
      </c>
      <c r="AX207" s="12" t="s">
        <v>75</v>
      </c>
      <c r="AY207" s="155" t="s">
        <v>170</v>
      </c>
    </row>
    <row r="208" spans="2:65" s="13" customFormat="1" ht="10.199999999999999">
      <c r="B208" s="160"/>
      <c r="D208" s="154" t="s">
        <v>180</v>
      </c>
      <c r="E208" s="161" t="s">
        <v>1</v>
      </c>
      <c r="F208" s="162" t="s">
        <v>259</v>
      </c>
      <c r="H208" s="163">
        <v>4.0999999999999996</v>
      </c>
      <c r="I208" s="164"/>
      <c r="L208" s="160"/>
      <c r="M208" s="165"/>
      <c r="T208" s="166"/>
      <c r="AT208" s="161" t="s">
        <v>180</v>
      </c>
      <c r="AU208" s="161" t="s">
        <v>85</v>
      </c>
      <c r="AV208" s="13" t="s">
        <v>85</v>
      </c>
      <c r="AW208" s="13" t="s">
        <v>32</v>
      </c>
      <c r="AX208" s="13" t="s">
        <v>75</v>
      </c>
      <c r="AY208" s="161" t="s">
        <v>170</v>
      </c>
    </row>
    <row r="209" spans="2:65" s="14" customFormat="1" ht="10.199999999999999">
      <c r="B209" s="167"/>
      <c r="D209" s="154" t="s">
        <v>180</v>
      </c>
      <c r="E209" s="168" t="s">
        <v>1</v>
      </c>
      <c r="F209" s="169" t="s">
        <v>184</v>
      </c>
      <c r="H209" s="170">
        <v>4.0999999999999996</v>
      </c>
      <c r="I209" s="171"/>
      <c r="L209" s="167"/>
      <c r="M209" s="172"/>
      <c r="T209" s="173"/>
      <c r="AT209" s="168" t="s">
        <v>180</v>
      </c>
      <c r="AU209" s="168" t="s">
        <v>85</v>
      </c>
      <c r="AV209" s="14" t="s">
        <v>176</v>
      </c>
      <c r="AW209" s="14" t="s">
        <v>32</v>
      </c>
      <c r="AX209" s="14" t="s">
        <v>83</v>
      </c>
      <c r="AY209" s="168" t="s">
        <v>170</v>
      </c>
    </row>
    <row r="210" spans="2:65" s="1" customFormat="1" ht="22.2" customHeight="1">
      <c r="B210" s="33"/>
      <c r="C210" s="135" t="s">
        <v>260</v>
      </c>
      <c r="D210" s="135" t="s">
        <v>172</v>
      </c>
      <c r="E210" s="136" t="s">
        <v>261</v>
      </c>
      <c r="F210" s="137" t="s">
        <v>262</v>
      </c>
      <c r="G210" s="138" t="s">
        <v>175</v>
      </c>
      <c r="H210" s="139">
        <v>32.814999999999998</v>
      </c>
      <c r="I210" s="140"/>
      <c r="J210" s="141">
        <f>ROUND(I210*H210,2)</f>
        <v>0</v>
      </c>
      <c r="K210" s="142"/>
      <c r="L210" s="33"/>
      <c r="M210" s="143" t="s">
        <v>1</v>
      </c>
      <c r="N210" s="144" t="s">
        <v>40</v>
      </c>
      <c r="P210" s="145">
        <f>O210*H210</f>
        <v>0</v>
      </c>
      <c r="Q210" s="145">
        <v>2.3010199999999998</v>
      </c>
      <c r="R210" s="145">
        <f>Q210*H210</f>
        <v>75.507971299999994</v>
      </c>
      <c r="S210" s="145">
        <v>0</v>
      </c>
      <c r="T210" s="146">
        <f>S210*H210</f>
        <v>0</v>
      </c>
      <c r="AR210" s="147" t="s">
        <v>176</v>
      </c>
      <c r="AT210" s="147" t="s">
        <v>172</v>
      </c>
      <c r="AU210" s="147" t="s">
        <v>85</v>
      </c>
      <c r="AY210" s="18" t="s">
        <v>170</v>
      </c>
      <c r="BE210" s="148">
        <f>IF(N210="základní",J210,0)</f>
        <v>0</v>
      </c>
      <c r="BF210" s="148">
        <f>IF(N210="snížená",J210,0)</f>
        <v>0</v>
      </c>
      <c r="BG210" s="148">
        <f>IF(N210="zákl. přenesená",J210,0)</f>
        <v>0</v>
      </c>
      <c r="BH210" s="148">
        <f>IF(N210="sníž. přenesená",J210,0)</f>
        <v>0</v>
      </c>
      <c r="BI210" s="148">
        <f>IF(N210="nulová",J210,0)</f>
        <v>0</v>
      </c>
      <c r="BJ210" s="18" t="s">
        <v>83</v>
      </c>
      <c r="BK210" s="148">
        <f>ROUND(I210*H210,2)</f>
        <v>0</v>
      </c>
      <c r="BL210" s="18" t="s">
        <v>176</v>
      </c>
      <c r="BM210" s="147" t="s">
        <v>263</v>
      </c>
    </row>
    <row r="211" spans="2:65" s="1" customFormat="1" ht="10.199999999999999">
      <c r="B211" s="33"/>
      <c r="D211" s="149" t="s">
        <v>178</v>
      </c>
      <c r="F211" s="150" t="s">
        <v>264</v>
      </c>
      <c r="I211" s="151"/>
      <c r="L211" s="33"/>
      <c r="M211" s="152"/>
      <c r="T211" s="57"/>
      <c r="AT211" s="18" t="s">
        <v>178</v>
      </c>
      <c r="AU211" s="18" t="s">
        <v>85</v>
      </c>
    </row>
    <row r="212" spans="2:65" s="12" customFormat="1" ht="10.199999999999999">
      <c r="B212" s="153"/>
      <c r="D212" s="154" t="s">
        <v>180</v>
      </c>
      <c r="E212" s="155" t="s">
        <v>1</v>
      </c>
      <c r="F212" s="156" t="s">
        <v>189</v>
      </c>
      <c r="H212" s="155" t="s">
        <v>1</v>
      </c>
      <c r="I212" s="157"/>
      <c r="L212" s="153"/>
      <c r="M212" s="158"/>
      <c r="T212" s="159"/>
      <c r="AT212" s="155" t="s">
        <v>180</v>
      </c>
      <c r="AU212" s="155" t="s">
        <v>85</v>
      </c>
      <c r="AV212" s="12" t="s">
        <v>83</v>
      </c>
      <c r="AW212" s="12" t="s">
        <v>32</v>
      </c>
      <c r="AX212" s="12" t="s">
        <v>75</v>
      </c>
      <c r="AY212" s="155" t="s">
        <v>170</v>
      </c>
    </row>
    <row r="213" spans="2:65" s="12" customFormat="1" ht="10.199999999999999">
      <c r="B213" s="153"/>
      <c r="D213" s="154" t="s">
        <v>180</v>
      </c>
      <c r="E213" s="155" t="s">
        <v>1</v>
      </c>
      <c r="F213" s="156" t="s">
        <v>265</v>
      </c>
      <c r="H213" s="155" t="s">
        <v>1</v>
      </c>
      <c r="I213" s="157"/>
      <c r="L213" s="153"/>
      <c r="M213" s="158"/>
      <c r="T213" s="159"/>
      <c r="AT213" s="155" t="s">
        <v>180</v>
      </c>
      <c r="AU213" s="155" t="s">
        <v>85</v>
      </c>
      <c r="AV213" s="12" t="s">
        <v>83</v>
      </c>
      <c r="AW213" s="12" t="s">
        <v>32</v>
      </c>
      <c r="AX213" s="12" t="s">
        <v>75</v>
      </c>
      <c r="AY213" s="155" t="s">
        <v>170</v>
      </c>
    </row>
    <row r="214" spans="2:65" s="13" customFormat="1" ht="10.199999999999999">
      <c r="B214" s="160"/>
      <c r="D214" s="154" t="s">
        <v>180</v>
      </c>
      <c r="E214" s="161" t="s">
        <v>1</v>
      </c>
      <c r="F214" s="162" t="s">
        <v>266</v>
      </c>
      <c r="H214" s="163">
        <v>32.814999999999998</v>
      </c>
      <c r="I214" s="164"/>
      <c r="L214" s="160"/>
      <c r="M214" s="165"/>
      <c r="T214" s="166"/>
      <c r="AT214" s="161" t="s">
        <v>180</v>
      </c>
      <c r="AU214" s="161" t="s">
        <v>85</v>
      </c>
      <c r="AV214" s="13" t="s">
        <v>85</v>
      </c>
      <c r="AW214" s="13" t="s">
        <v>32</v>
      </c>
      <c r="AX214" s="13" t="s">
        <v>75</v>
      </c>
      <c r="AY214" s="161" t="s">
        <v>170</v>
      </c>
    </row>
    <row r="215" spans="2:65" s="14" customFormat="1" ht="10.199999999999999">
      <c r="B215" s="167"/>
      <c r="D215" s="154" t="s">
        <v>180</v>
      </c>
      <c r="E215" s="168" t="s">
        <v>1</v>
      </c>
      <c r="F215" s="169" t="s">
        <v>184</v>
      </c>
      <c r="H215" s="170">
        <v>32.814999999999998</v>
      </c>
      <c r="I215" s="171"/>
      <c r="L215" s="167"/>
      <c r="M215" s="172"/>
      <c r="T215" s="173"/>
      <c r="AT215" s="168" t="s">
        <v>180</v>
      </c>
      <c r="AU215" s="168" t="s">
        <v>85</v>
      </c>
      <c r="AV215" s="14" t="s">
        <v>176</v>
      </c>
      <c r="AW215" s="14" t="s">
        <v>32</v>
      </c>
      <c r="AX215" s="14" t="s">
        <v>83</v>
      </c>
      <c r="AY215" s="168" t="s">
        <v>170</v>
      </c>
    </row>
    <row r="216" spans="2:65" s="1" customFormat="1" ht="14.4" customHeight="1">
      <c r="B216" s="33"/>
      <c r="C216" s="135" t="s">
        <v>267</v>
      </c>
      <c r="D216" s="135" t="s">
        <v>172</v>
      </c>
      <c r="E216" s="136" t="s">
        <v>268</v>
      </c>
      <c r="F216" s="137" t="s">
        <v>269</v>
      </c>
      <c r="G216" s="138" t="s">
        <v>115</v>
      </c>
      <c r="H216" s="139">
        <v>8.67</v>
      </c>
      <c r="I216" s="140"/>
      <c r="J216" s="141">
        <f>ROUND(I216*H216,2)</f>
        <v>0</v>
      </c>
      <c r="K216" s="142"/>
      <c r="L216" s="33"/>
      <c r="M216" s="143" t="s">
        <v>1</v>
      </c>
      <c r="N216" s="144" t="s">
        <v>40</v>
      </c>
      <c r="P216" s="145">
        <f>O216*H216</f>
        <v>0</v>
      </c>
      <c r="Q216" s="145">
        <v>2.9399999999999999E-3</v>
      </c>
      <c r="R216" s="145">
        <f>Q216*H216</f>
        <v>2.54898E-2</v>
      </c>
      <c r="S216" s="145">
        <v>0</v>
      </c>
      <c r="T216" s="146">
        <f>S216*H216</f>
        <v>0</v>
      </c>
      <c r="AR216" s="147" t="s">
        <v>176</v>
      </c>
      <c r="AT216" s="147" t="s">
        <v>172</v>
      </c>
      <c r="AU216" s="147" t="s">
        <v>85</v>
      </c>
      <c r="AY216" s="18" t="s">
        <v>170</v>
      </c>
      <c r="BE216" s="148">
        <f>IF(N216="základní",J216,0)</f>
        <v>0</v>
      </c>
      <c r="BF216" s="148">
        <f>IF(N216="snížená",J216,0)</f>
        <v>0</v>
      </c>
      <c r="BG216" s="148">
        <f>IF(N216="zákl. přenesená",J216,0)</f>
        <v>0</v>
      </c>
      <c r="BH216" s="148">
        <f>IF(N216="sníž. přenesená",J216,0)</f>
        <v>0</v>
      </c>
      <c r="BI216" s="148">
        <f>IF(N216="nulová",J216,0)</f>
        <v>0</v>
      </c>
      <c r="BJ216" s="18" t="s">
        <v>83</v>
      </c>
      <c r="BK216" s="148">
        <f>ROUND(I216*H216,2)</f>
        <v>0</v>
      </c>
      <c r="BL216" s="18" t="s">
        <v>176</v>
      </c>
      <c r="BM216" s="147" t="s">
        <v>270</v>
      </c>
    </row>
    <row r="217" spans="2:65" s="1" customFormat="1" ht="10.199999999999999">
      <c r="B217" s="33"/>
      <c r="D217" s="149" t="s">
        <v>178</v>
      </c>
      <c r="F217" s="150" t="s">
        <v>271</v>
      </c>
      <c r="I217" s="151"/>
      <c r="L217" s="33"/>
      <c r="M217" s="152"/>
      <c r="T217" s="57"/>
      <c r="AT217" s="18" t="s">
        <v>178</v>
      </c>
      <c r="AU217" s="18" t="s">
        <v>85</v>
      </c>
    </row>
    <row r="218" spans="2:65" s="12" customFormat="1" ht="10.199999999999999">
      <c r="B218" s="153"/>
      <c r="D218" s="154" t="s">
        <v>180</v>
      </c>
      <c r="E218" s="155" t="s">
        <v>1</v>
      </c>
      <c r="F218" s="156" t="s">
        <v>189</v>
      </c>
      <c r="H218" s="155" t="s">
        <v>1</v>
      </c>
      <c r="I218" s="157"/>
      <c r="L218" s="153"/>
      <c r="M218" s="158"/>
      <c r="T218" s="159"/>
      <c r="AT218" s="155" t="s">
        <v>180</v>
      </c>
      <c r="AU218" s="155" t="s">
        <v>85</v>
      </c>
      <c r="AV218" s="12" t="s">
        <v>83</v>
      </c>
      <c r="AW218" s="12" t="s">
        <v>32</v>
      </c>
      <c r="AX218" s="12" t="s">
        <v>75</v>
      </c>
      <c r="AY218" s="155" t="s">
        <v>170</v>
      </c>
    </row>
    <row r="219" spans="2:65" s="12" customFormat="1" ht="10.199999999999999">
      <c r="B219" s="153"/>
      <c r="D219" s="154" t="s">
        <v>180</v>
      </c>
      <c r="E219" s="155" t="s">
        <v>1</v>
      </c>
      <c r="F219" s="156" t="s">
        <v>265</v>
      </c>
      <c r="H219" s="155" t="s">
        <v>1</v>
      </c>
      <c r="I219" s="157"/>
      <c r="L219" s="153"/>
      <c r="M219" s="158"/>
      <c r="T219" s="159"/>
      <c r="AT219" s="155" t="s">
        <v>180</v>
      </c>
      <c r="AU219" s="155" t="s">
        <v>85</v>
      </c>
      <c r="AV219" s="12" t="s">
        <v>83</v>
      </c>
      <c r="AW219" s="12" t="s">
        <v>32</v>
      </c>
      <c r="AX219" s="12" t="s">
        <v>75</v>
      </c>
      <c r="AY219" s="155" t="s">
        <v>170</v>
      </c>
    </row>
    <row r="220" spans="2:65" s="13" customFormat="1" ht="10.199999999999999">
      <c r="B220" s="160"/>
      <c r="D220" s="154" t="s">
        <v>180</v>
      </c>
      <c r="E220" s="161" t="s">
        <v>1</v>
      </c>
      <c r="F220" s="162" t="s">
        <v>272</v>
      </c>
      <c r="H220" s="163">
        <v>8.67</v>
      </c>
      <c r="I220" s="164"/>
      <c r="L220" s="160"/>
      <c r="M220" s="165"/>
      <c r="T220" s="166"/>
      <c r="AT220" s="161" t="s">
        <v>180</v>
      </c>
      <c r="AU220" s="161" t="s">
        <v>85</v>
      </c>
      <c r="AV220" s="13" t="s">
        <v>85</v>
      </c>
      <c r="AW220" s="13" t="s">
        <v>32</v>
      </c>
      <c r="AX220" s="13" t="s">
        <v>75</v>
      </c>
      <c r="AY220" s="161" t="s">
        <v>170</v>
      </c>
    </row>
    <row r="221" spans="2:65" s="14" customFormat="1" ht="10.199999999999999">
      <c r="B221" s="167"/>
      <c r="D221" s="154" t="s">
        <v>180</v>
      </c>
      <c r="E221" s="168" t="s">
        <v>1</v>
      </c>
      <c r="F221" s="169" t="s">
        <v>184</v>
      </c>
      <c r="H221" s="170">
        <v>8.67</v>
      </c>
      <c r="I221" s="171"/>
      <c r="L221" s="167"/>
      <c r="M221" s="172"/>
      <c r="T221" s="173"/>
      <c r="AT221" s="168" t="s">
        <v>180</v>
      </c>
      <c r="AU221" s="168" t="s">
        <v>85</v>
      </c>
      <c r="AV221" s="14" t="s">
        <v>176</v>
      </c>
      <c r="AW221" s="14" t="s">
        <v>32</v>
      </c>
      <c r="AX221" s="14" t="s">
        <v>83</v>
      </c>
      <c r="AY221" s="168" t="s">
        <v>170</v>
      </c>
    </row>
    <row r="222" spans="2:65" s="1" customFormat="1" ht="14.4" customHeight="1">
      <c r="B222" s="33"/>
      <c r="C222" s="135" t="s">
        <v>273</v>
      </c>
      <c r="D222" s="135" t="s">
        <v>172</v>
      </c>
      <c r="E222" s="136" t="s">
        <v>274</v>
      </c>
      <c r="F222" s="137" t="s">
        <v>275</v>
      </c>
      <c r="G222" s="138" t="s">
        <v>115</v>
      </c>
      <c r="H222" s="139">
        <v>8.67</v>
      </c>
      <c r="I222" s="140"/>
      <c r="J222" s="141">
        <f>ROUND(I222*H222,2)</f>
        <v>0</v>
      </c>
      <c r="K222" s="142"/>
      <c r="L222" s="33"/>
      <c r="M222" s="143" t="s">
        <v>1</v>
      </c>
      <c r="N222" s="144" t="s">
        <v>40</v>
      </c>
      <c r="P222" s="145">
        <f>O222*H222</f>
        <v>0</v>
      </c>
      <c r="Q222" s="145">
        <v>0</v>
      </c>
      <c r="R222" s="145">
        <f>Q222*H222</f>
        <v>0</v>
      </c>
      <c r="S222" s="145">
        <v>0</v>
      </c>
      <c r="T222" s="146">
        <f>S222*H222</f>
        <v>0</v>
      </c>
      <c r="AR222" s="147" t="s">
        <v>176</v>
      </c>
      <c r="AT222" s="147" t="s">
        <v>172</v>
      </c>
      <c r="AU222" s="147" t="s">
        <v>85</v>
      </c>
      <c r="AY222" s="18" t="s">
        <v>170</v>
      </c>
      <c r="BE222" s="148">
        <f>IF(N222="základní",J222,0)</f>
        <v>0</v>
      </c>
      <c r="BF222" s="148">
        <f>IF(N222="snížená",J222,0)</f>
        <v>0</v>
      </c>
      <c r="BG222" s="148">
        <f>IF(N222="zákl. přenesená",J222,0)</f>
        <v>0</v>
      </c>
      <c r="BH222" s="148">
        <f>IF(N222="sníž. přenesená",J222,0)</f>
        <v>0</v>
      </c>
      <c r="BI222" s="148">
        <f>IF(N222="nulová",J222,0)</f>
        <v>0</v>
      </c>
      <c r="BJ222" s="18" t="s">
        <v>83</v>
      </c>
      <c r="BK222" s="148">
        <f>ROUND(I222*H222,2)</f>
        <v>0</v>
      </c>
      <c r="BL222" s="18" t="s">
        <v>176</v>
      </c>
      <c r="BM222" s="147" t="s">
        <v>276</v>
      </c>
    </row>
    <row r="223" spans="2:65" s="1" customFormat="1" ht="10.199999999999999">
      <c r="B223" s="33"/>
      <c r="D223" s="149" t="s">
        <v>178</v>
      </c>
      <c r="F223" s="150" t="s">
        <v>277</v>
      </c>
      <c r="I223" s="151"/>
      <c r="L223" s="33"/>
      <c r="M223" s="152"/>
      <c r="T223" s="57"/>
      <c r="AT223" s="18" t="s">
        <v>178</v>
      </c>
      <c r="AU223" s="18" t="s">
        <v>85</v>
      </c>
    </row>
    <row r="224" spans="2:65" s="1" customFormat="1" ht="19.8" customHeight="1">
      <c r="B224" s="33"/>
      <c r="C224" s="135" t="s">
        <v>278</v>
      </c>
      <c r="D224" s="135" t="s">
        <v>172</v>
      </c>
      <c r="E224" s="136" t="s">
        <v>279</v>
      </c>
      <c r="F224" s="137" t="s">
        <v>280</v>
      </c>
      <c r="G224" s="138" t="s">
        <v>213</v>
      </c>
      <c r="H224" s="139">
        <v>0.73</v>
      </c>
      <c r="I224" s="140"/>
      <c r="J224" s="141">
        <f>ROUND(I224*H224,2)</f>
        <v>0</v>
      </c>
      <c r="K224" s="142"/>
      <c r="L224" s="33"/>
      <c r="M224" s="143" t="s">
        <v>1</v>
      </c>
      <c r="N224" s="144" t="s">
        <v>40</v>
      </c>
      <c r="P224" s="145">
        <f>O224*H224</f>
        <v>0</v>
      </c>
      <c r="Q224" s="145">
        <v>1.0606199999999999</v>
      </c>
      <c r="R224" s="145">
        <f>Q224*H224</f>
        <v>0.77425259999999996</v>
      </c>
      <c r="S224" s="145">
        <v>0</v>
      </c>
      <c r="T224" s="146">
        <f>S224*H224</f>
        <v>0</v>
      </c>
      <c r="AR224" s="147" t="s">
        <v>176</v>
      </c>
      <c r="AT224" s="147" t="s">
        <v>172</v>
      </c>
      <c r="AU224" s="147" t="s">
        <v>85</v>
      </c>
      <c r="AY224" s="18" t="s">
        <v>170</v>
      </c>
      <c r="BE224" s="148">
        <f>IF(N224="základní",J224,0)</f>
        <v>0</v>
      </c>
      <c r="BF224" s="148">
        <f>IF(N224="snížená",J224,0)</f>
        <v>0</v>
      </c>
      <c r="BG224" s="148">
        <f>IF(N224="zákl. přenesená",J224,0)</f>
        <v>0</v>
      </c>
      <c r="BH224" s="148">
        <f>IF(N224="sníž. přenesená",J224,0)</f>
        <v>0</v>
      </c>
      <c r="BI224" s="148">
        <f>IF(N224="nulová",J224,0)</f>
        <v>0</v>
      </c>
      <c r="BJ224" s="18" t="s">
        <v>83</v>
      </c>
      <c r="BK224" s="148">
        <f>ROUND(I224*H224,2)</f>
        <v>0</v>
      </c>
      <c r="BL224" s="18" t="s">
        <v>176</v>
      </c>
      <c r="BM224" s="147" t="s">
        <v>281</v>
      </c>
    </row>
    <row r="225" spans="2:65" s="1" customFormat="1" ht="10.199999999999999">
      <c r="B225" s="33"/>
      <c r="D225" s="149" t="s">
        <v>178</v>
      </c>
      <c r="F225" s="150" t="s">
        <v>282</v>
      </c>
      <c r="I225" s="151"/>
      <c r="L225" s="33"/>
      <c r="M225" s="152"/>
      <c r="T225" s="57"/>
      <c r="AT225" s="18" t="s">
        <v>178</v>
      </c>
      <c r="AU225" s="18" t="s">
        <v>85</v>
      </c>
    </row>
    <row r="226" spans="2:65" s="12" customFormat="1" ht="10.199999999999999">
      <c r="B226" s="153"/>
      <c r="D226" s="154" t="s">
        <v>180</v>
      </c>
      <c r="E226" s="155" t="s">
        <v>1</v>
      </c>
      <c r="F226" s="156" t="s">
        <v>189</v>
      </c>
      <c r="H226" s="155" t="s">
        <v>1</v>
      </c>
      <c r="I226" s="157"/>
      <c r="L226" s="153"/>
      <c r="M226" s="158"/>
      <c r="T226" s="159"/>
      <c r="AT226" s="155" t="s">
        <v>180</v>
      </c>
      <c r="AU226" s="155" t="s">
        <v>85</v>
      </c>
      <c r="AV226" s="12" t="s">
        <v>83</v>
      </c>
      <c r="AW226" s="12" t="s">
        <v>32</v>
      </c>
      <c r="AX226" s="12" t="s">
        <v>75</v>
      </c>
      <c r="AY226" s="155" t="s">
        <v>170</v>
      </c>
    </row>
    <row r="227" spans="2:65" s="12" customFormat="1" ht="10.199999999999999">
      <c r="B227" s="153"/>
      <c r="D227" s="154" t="s">
        <v>180</v>
      </c>
      <c r="E227" s="155" t="s">
        <v>1</v>
      </c>
      <c r="F227" s="156" t="s">
        <v>283</v>
      </c>
      <c r="H227" s="155" t="s">
        <v>1</v>
      </c>
      <c r="I227" s="157"/>
      <c r="L227" s="153"/>
      <c r="M227" s="158"/>
      <c r="T227" s="159"/>
      <c r="AT227" s="155" t="s">
        <v>180</v>
      </c>
      <c r="AU227" s="155" t="s">
        <v>85</v>
      </c>
      <c r="AV227" s="12" t="s">
        <v>83</v>
      </c>
      <c r="AW227" s="12" t="s">
        <v>32</v>
      </c>
      <c r="AX227" s="12" t="s">
        <v>75</v>
      </c>
      <c r="AY227" s="155" t="s">
        <v>170</v>
      </c>
    </row>
    <row r="228" spans="2:65" s="13" customFormat="1" ht="10.199999999999999">
      <c r="B228" s="160"/>
      <c r="D228" s="154" t="s">
        <v>180</v>
      </c>
      <c r="E228" s="161" t="s">
        <v>1</v>
      </c>
      <c r="F228" s="162" t="s">
        <v>284</v>
      </c>
      <c r="H228" s="163">
        <v>0.73</v>
      </c>
      <c r="I228" s="164"/>
      <c r="L228" s="160"/>
      <c r="M228" s="165"/>
      <c r="T228" s="166"/>
      <c r="AT228" s="161" t="s">
        <v>180</v>
      </c>
      <c r="AU228" s="161" t="s">
        <v>85</v>
      </c>
      <c r="AV228" s="13" t="s">
        <v>85</v>
      </c>
      <c r="AW228" s="13" t="s">
        <v>32</v>
      </c>
      <c r="AX228" s="13" t="s">
        <v>75</v>
      </c>
      <c r="AY228" s="161" t="s">
        <v>170</v>
      </c>
    </row>
    <row r="229" spans="2:65" s="14" customFormat="1" ht="10.199999999999999">
      <c r="B229" s="167"/>
      <c r="D229" s="154" t="s">
        <v>180</v>
      </c>
      <c r="E229" s="168" t="s">
        <v>1</v>
      </c>
      <c r="F229" s="169" t="s">
        <v>184</v>
      </c>
      <c r="H229" s="170">
        <v>0.73</v>
      </c>
      <c r="I229" s="171"/>
      <c r="L229" s="167"/>
      <c r="M229" s="172"/>
      <c r="T229" s="173"/>
      <c r="AT229" s="168" t="s">
        <v>180</v>
      </c>
      <c r="AU229" s="168" t="s">
        <v>85</v>
      </c>
      <c r="AV229" s="14" t="s">
        <v>176</v>
      </c>
      <c r="AW229" s="14" t="s">
        <v>32</v>
      </c>
      <c r="AX229" s="14" t="s">
        <v>83</v>
      </c>
      <c r="AY229" s="168" t="s">
        <v>170</v>
      </c>
    </row>
    <row r="230" spans="2:65" s="1" customFormat="1" ht="22.2" customHeight="1">
      <c r="B230" s="33"/>
      <c r="C230" s="135" t="s">
        <v>285</v>
      </c>
      <c r="D230" s="135" t="s">
        <v>172</v>
      </c>
      <c r="E230" s="136" t="s">
        <v>286</v>
      </c>
      <c r="F230" s="137" t="s">
        <v>287</v>
      </c>
      <c r="G230" s="138" t="s">
        <v>175</v>
      </c>
      <c r="H230" s="139">
        <v>33.524999999999999</v>
      </c>
      <c r="I230" s="140"/>
      <c r="J230" s="141">
        <f>ROUND(I230*H230,2)</f>
        <v>0</v>
      </c>
      <c r="K230" s="142"/>
      <c r="L230" s="33"/>
      <c r="M230" s="143" t="s">
        <v>1</v>
      </c>
      <c r="N230" s="144" t="s">
        <v>40</v>
      </c>
      <c r="P230" s="145">
        <f>O230*H230</f>
        <v>0</v>
      </c>
      <c r="Q230" s="145">
        <v>2.3010199999999998</v>
      </c>
      <c r="R230" s="145">
        <f>Q230*H230</f>
        <v>77.141695499999997</v>
      </c>
      <c r="S230" s="145">
        <v>0</v>
      </c>
      <c r="T230" s="146">
        <f>S230*H230</f>
        <v>0</v>
      </c>
      <c r="AR230" s="147" t="s">
        <v>176</v>
      </c>
      <c r="AT230" s="147" t="s">
        <v>172</v>
      </c>
      <c r="AU230" s="147" t="s">
        <v>85</v>
      </c>
      <c r="AY230" s="18" t="s">
        <v>170</v>
      </c>
      <c r="BE230" s="148">
        <f>IF(N230="základní",J230,0)</f>
        <v>0</v>
      </c>
      <c r="BF230" s="148">
        <f>IF(N230="snížená",J230,0)</f>
        <v>0</v>
      </c>
      <c r="BG230" s="148">
        <f>IF(N230="zákl. přenesená",J230,0)</f>
        <v>0</v>
      </c>
      <c r="BH230" s="148">
        <f>IF(N230="sníž. přenesená",J230,0)</f>
        <v>0</v>
      </c>
      <c r="BI230" s="148">
        <f>IF(N230="nulová",J230,0)</f>
        <v>0</v>
      </c>
      <c r="BJ230" s="18" t="s">
        <v>83</v>
      </c>
      <c r="BK230" s="148">
        <f>ROUND(I230*H230,2)</f>
        <v>0</v>
      </c>
      <c r="BL230" s="18" t="s">
        <v>176</v>
      </c>
      <c r="BM230" s="147" t="s">
        <v>288</v>
      </c>
    </row>
    <row r="231" spans="2:65" s="1" customFormat="1" ht="10.199999999999999">
      <c r="B231" s="33"/>
      <c r="D231" s="149" t="s">
        <v>178</v>
      </c>
      <c r="F231" s="150" t="s">
        <v>289</v>
      </c>
      <c r="I231" s="151"/>
      <c r="L231" s="33"/>
      <c r="M231" s="152"/>
      <c r="T231" s="57"/>
      <c r="AT231" s="18" t="s">
        <v>178</v>
      </c>
      <c r="AU231" s="18" t="s">
        <v>85</v>
      </c>
    </row>
    <row r="232" spans="2:65" s="12" customFormat="1" ht="10.199999999999999">
      <c r="B232" s="153"/>
      <c r="D232" s="154" t="s">
        <v>180</v>
      </c>
      <c r="E232" s="155" t="s">
        <v>1</v>
      </c>
      <c r="F232" s="156" t="s">
        <v>189</v>
      </c>
      <c r="H232" s="155" t="s">
        <v>1</v>
      </c>
      <c r="I232" s="157"/>
      <c r="L232" s="153"/>
      <c r="M232" s="158"/>
      <c r="T232" s="159"/>
      <c r="AT232" s="155" t="s">
        <v>180</v>
      </c>
      <c r="AU232" s="155" t="s">
        <v>85</v>
      </c>
      <c r="AV232" s="12" t="s">
        <v>83</v>
      </c>
      <c r="AW232" s="12" t="s">
        <v>32</v>
      </c>
      <c r="AX232" s="12" t="s">
        <v>75</v>
      </c>
      <c r="AY232" s="155" t="s">
        <v>170</v>
      </c>
    </row>
    <row r="233" spans="2:65" s="12" customFormat="1" ht="10.199999999999999">
      <c r="B233" s="153"/>
      <c r="D233" s="154" t="s">
        <v>180</v>
      </c>
      <c r="E233" s="155" t="s">
        <v>1</v>
      </c>
      <c r="F233" s="156" t="s">
        <v>290</v>
      </c>
      <c r="H233" s="155" t="s">
        <v>1</v>
      </c>
      <c r="I233" s="157"/>
      <c r="L233" s="153"/>
      <c r="M233" s="158"/>
      <c r="T233" s="159"/>
      <c r="AT233" s="155" t="s">
        <v>180</v>
      </c>
      <c r="AU233" s="155" t="s">
        <v>85</v>
      </c>
      <c r="AV233" s="12" t="s">
        <v>83</v>
      </c>
      <c r="AW233" s="12" t="s">
        <v>32</v>
      </c>
      <c r="AX233" s="12" t="s">
        <v>75</v>
      </c>
      <c r="AY233" s="155" t="s">
        <v>170</v>
      </c>
    </row>
    <row r="234" spans="2:65" s="13" customFormat="1" ht="10.199999999999999">
      <c r="B234" s="160"/>
      <c r="D234" s="154" t="s">
        <v>180</v>
      </c>
      <c r="E234" s="161" t="s">
        <v>1</v>
      </c>
      <c r="F234" s="162" t="s">
        <v>291</v>
      </c>
      <c r="H234" s="163">
        <v>19.872</v>
      </c>
      <c r="I234" s="164"/>
      <c r="L234" s="160"/>
      <c r="M234" s="165"/>
      <c r="T234" s="166"/>
      <c r="AT234" s="161" t="s">
        <v>180</v>
      </c>
      <c r="AU234" s="161" t="s">
        <v>85</v>
      </c>
      <c r="AV234" s="13" t="s">
        <v>85</v>
      </c>
      <c r="AW234" s="13" t="s">
        <v>32</v>
      </c>
      <c r="AX234" s="13" t="s">
        <v>75</v>
      </c>
      <c r="AY234" s="161" t="s">
        <v>170</v>
      </c>
    </row>
    <row r="235" spans="2:65" s="13" customFormat="1" ht="20.399999999999999">
      <c r="B235" s="160"/>
      <c r="D235" s="154" t="s">
        <v>180</v>
      </c>
      <c r="E235" s="161" t="s">
        <v>1</v>
      </c>
      <c r="F235" s="162" t="s">
        <v>292</v>
      </c>
      <c r="H235" s="163">
        <v>13.653</v>
      </c>
      <c r="I235" s="164"/>
      <c r="L235" s="160"/>
      <c r="M235" s="165"/>
      <c r="T235" s="166"/>
      <c r="AT235" s="161" t="s">
        <v>180</v>
      </c>
      <c r="AU235" s="161" t="s">
        <v>85</v>
      </c>
      <c r="AV235" s="13" t="s">
        <v>85</v>
      </c>
      <c r="AW235" s="13" t="s">
        <v>32</v>
      </c>
      <c r="AX235" s="13" t="s">
        <v>75</v>
      </c>
      <c r="AY235" s="161" t="s">
        <v>170</v>
      </c>
    </row>
    <row r="236" spans="2:65" s="14" customFormat="1" ht="10.199999999999999">
      <c r="B236" s="167"/>
      <c r="D236" s="154" t="s">
        <v>180</v>
      </c>
      <c r="E236" s="168" t="s">
        <v>1</v>
      </c>
      <c r="F236" s="169" t="s">
        <v>184</v>
      </c>
      <c r="H236" s="170">
        <v>33.524999999999999</v>
      </c>
      <c r="I236" s="171"/>
      <c r="L236" s="167"/>
      <c r="M236" s="172"/>
      <c r="T236" s="173"/>
      <c r="AT236" s="168" t="s">
        <v>180</v>
      </c>
      <c r="AU236" s="168" t="s">
        <v>85</v>
      </c>
      <c r="AV236" s="14" t="s">
        <v>176</v>
      </c>
      <c r="AW236" s="14" t="s">
        <v>32</v>
      </c>
      <c r="AX236" s="14" t="s">
        <v>83</v>
      </c>
      <c r="AY236" s="168" t="s">
        <v>170</v>
      </c>
    </row>
    <row r="237" spans="2:65" s="1" customFormat="1" ht="14.4" customHeight="1">
      <c r="B237" s="33"/>
      <c r="C237" s="135" t="s">
        <v>293</v>
      </c>
      <c r="D237" s="135" t="s">
        <v>172</v>
      </c>
      <c r="E237" s="136" t="s">
        <v>294</v>
      </c>
      <c r="F237" s="137" t="s">
        <v>295</v>
      </c>
      <c r="G237" s="138" t="s">
        <v>115</v>
      </c>
      <c r="H237" s="139">
        <v>39.9</v>
      </c>
      <c r="I237" s="140"/>
      <c r="J237" s="141">
        <f>ROUND(I237*H237,2)</f>
        <v>0</v>
      </c>
      <c r="K237" s="142"/>
      <c r="L237" s="33"/>
      <c r="M237" s="143" t="s">
        <v>1</v>
      </c>
      <c r="N237" s="144" t="s">
        <v>40</v>
      </c>
      <c r="P237" s="145">
        <f>O237*H237</f>
        <v>0</v>
      </c>
      <c r="Q237" s="145">
        <v>2.6900000000000001E-3</v>
      </c>
      <c r="R237" s="145">
        <f>Q237*H237</f>
        <v>0.107331</v>
      </c>
      <c r="S237" s="145">
        <v>0</v>
      </c>
      <c r="T237" s="146">
        <f>S237*H237</f>
        <v>0</v>
      </c>
      <c r="AR237" s="147" t="s">
        <v>176</v>
      </c>
      <c r="AT237" s="147" t="s">
        <v>172</v>
      </c>
      <c r="AU237" s="147" t="s">
        <v>85</v>
      </c>
      <c r="AY237" s="18" t="s">
        <v>170</v>
      </c>
      <c r="BE237" s="148">
        <f>IF(N237="základní",J237,0)</f>
        <v>0</v>
      </c>
      <c r="BF237" s="148">
        <f>IF(N237="snížená",J237,0)</f>
        <v>0</v>
      </c>
      <c r="BG237" s="148">
        <f>IF(N237="zákl. přenesená",J237,0)</f>
        <v>0</v>
      </c>
      <c r="BH237" s="148">
        <f>IF(N237="sníž. přenesená",J237,0)</f>
        <v>0</v>
      </c>
      <c r="BI237" s="148">
        <f>IF(N237="nulová",J237,0)</f>
        <v>0</v>
      </c>
      <c r="BJ237" s="18" t="s">
        <v>83</v>
      </c>
      <c r="BK237" s="148">
        <f>ROUND(I237*H237,2)</f>
        <v>0</v>
      </c>
      <c r="BL237" s="18" t="s">
        <v>176</v>
      </c>
      <c r="BM237" s="147" t="s">
        <v>296</v>
      </c>
    </row>
    <row r="238" spans="2:65" s="1" customFormat="1" ht="10.199999999999999">
      <c r="B238" s="33"/>
      <c r="D238" s="149" t="s">
        <v>178</v>
      </c>
      <c r="F238" s="150" t="s">
        <v>297</v>
      </c>
      <c r="I238" s="151"/>
      <c r="L238" s="33"/>
      <c r="M238" s="152"/>
      <c r="T238" s="57"/>
      <c r="AT238" s="18" t="s">
        <v>178</v>
      </c>
      <c r="AU238" s="18" t="s">
        <v>85</v>
      </c>
    </row>
    <row r="239" spans="2:65" s="12" customFormat="1" ht="10.199999999999999">
      <c r="B239" s="153"/>
      <c r="D239" s="154" t="s">
        <v>180</v>
      </c>
      <c r="E239" s="155" t="s">
        <v>1</v>
      </c>
      <c r="F239" s="156" t="s">
        <v>189</v>
      </c>
      <c r="H239" s="155" t="s">
        <v>1</v>
      </c>
      <c r="I239" s="157"/>
      <c r="L239" s="153"/>
      <c r="M239" s="158"/>
      <c r="T239" s="159"/>
      <c r="AT239" s="155" t="s">
        <v>180</v>
      </c>
      <c r="AU239" s="155" t="s">
        <v>85</v>
      </c>
      <c r="AV239" s="12" t="s">
        <v>83</v>
      </c>
      <c r="AW239" s="12" t="s">
        <v>32</v>
      </c>
      <c r="AX239" s="12" t="s">
        <v>75</v>
      </c>
      <c r="AY239" s="155" t="s">
        <v>170</v>
      </c>
    </row>
    <row r="240" spans="2:65" s="12" customFormat="1" ht="10.199999999999999">
      <c r="B240" s="153"/>
      <c r="D240" s="154" t="s">
        <v>180</v>
      </c>
      <c r="E240" s="155" t="s">
        <v>1</v>
      </c>
      <c r="F240" s="156" t="s">
        <v>298</v>
      </c>
      <c r="H240" s="155" t="s">
        <v>1</v>
      </c>
      <c r="I240" s="157"/>
      <c r="L240" s="153"/>
      <c r="M240" s="158"/>
      <c r="T240" s="159"/>
      <c r="AT240" s="155" t="s">
        <v>180</v>
      </c>
      <c r="AU240" s="155" t="s">
        <v>85</v>
      </c>
      <c r="AV240" s="12" t="s">
        <v>83</v>
      </c>
      <c r="AW240" s="12" t="s">
        <v>32</v>
      </c>
      <c r="AX240" s="12" t="s">
        <v>75</v>
      </c>
      <c r="AY240" s="155" t="s">
        <v>170</v>
      </c>
    </row>
    <row r="241" spans="2:65" s="13" customFormat="1" ht="10.199999999999999">
      <c r="B241" s="160"/>
      <c r="D241" s="154" t="s">
        <v>180</v>
      </c>
      <c r="E241" s="161" t="s">
        <v>1</v>
      </c>
      <c r="F241" s="162" t="s">
        <v>299</v>
      </c>
      <c r="H241" s="163">
        <v>39.9</v>
      </c>
      <c r="I241" s="164"/>
      <c r="L241" s="160"/>
      <c r="M241" s="165"/>
      <c r="T241" s="166"/>
      <c r="AT241" s="161" t="s">
        <v>180</v>
      </c>
      <c r="AU241" s="161" t="s">
        <v>85</v>
      </c>
      <c r="AV241" s="13" t="s">
        <v>85</v>
      </c>
      <c r="AW241" s="13" t="s">
        <v>32</v>
      </c>
      <c r="AX241" s="13" t="s">
        <v>75</v>
      </c>
      <c r="AY241" s="161" t="s">
        <v>170</v>
      </c>
    </row>
    <row r="242" spans="2:65" s="14" customFormat="1" ht="10.199999999999999">
      <c r="B242" s="167"/>
      <c r="D242" s="154" t="s">
        <v>180</v>
      </c>
      <c r="E242" s="168" t="s">
        <v>1</v>
      </c>
      <c r="F242" s="169" t="s">
        <v>184</v>
      </c>
      <c r="H242" s="170">
        <v>39.9</v>
      </c>
      <c r="I242" s="171"/>
      <c r="L242" s="167"/>
      <c r="M242" s="172"/>
      <c r="T242" s="173"/>
      <c r="AT242" s="168" t="s">
        <v>180</v>
      </c>
      <c r="AU242" s="168" t="s">
        <v>85</v>
      </c>
      <c r="AV242" s="14" t="s">
        <v>176</v>
      </c>
      <c r="AW242" s="14" t="s">
        <v>32</v>
      </c>
      <c r="AX242" s="14" t="s">
        <v>83</v>
      </c>
      <c r="AY242" s="168" t="s">
        <v>170</v>
      </c>
    </row>
    <row r="243" spans="2:65" s="1" customFormat="1" ht="14.4" customHeight="1">
      <c r="B243" s="33"/>
      <c r="C243" s="135" t="s">
        <v>300</v>
      </c>
      <c r="D243" s="135" t="s">
        <v>172</v>
      </c>
      <c r="E243" s="136" t="s">
        <v>301</v>
      </c>
      <c r="F243" s="137" t="s">
        <v>302</v>
      </c>
      <c r="G243" s="138" t="s">
        <v>115</v>
      </c>
      <c r="H243" s="139">
        <v>39.9</v>
      </c>
      <c r="I243" s="140"/>
      <c r="J243" s="141">
        <f>ROUND(I243*H243,2)</f>
        <v>0</v>
      </c>
      <c r="K243" s="142"/>
      <c r="L243" s="33"/>
      <c r="M243" s="143" t="s">
        <v>1</v>
      </c>
      <c r="N243" s="144" t="s">
        <v>40</v>
      </c>
      <c r="P243" s="145">
        <f>O243*H243</f>
        <v>0</v>
      </c>
      <c r="Q243" s="145">
        <v>0</v>
      </c>
      <c r="R243" s="145">
        <f>Q243*H243</f>
        <v>0</v>
      </c>
      <c r="S243" s="145">
        <v>0</v>
      </c>
      <c r="T243" s="146">
        <f>S243*H243</f>
        <v>0</v>
      </c>
      <c r="AR243" s="147" t="s">
        <v>176</v>
      </c>
      <c r="AT243" s="147" t="s">
        <v>172</v>
      </c>
      <c r="AU243" s="147" t="s">
        <v>85</v>
      </c>
      <c r="AY243" s="18" t="s">
        <v>170</v>
      </c>
      <c r="BE243" s="148">
        <f>IF(N243="základní",J243,0)</f>
        <v>0</v>
      </c>
      <c r="BF243" s="148">
        <f>IF(N243="snížená",J243,0)</f>
        <v>0</v>
      </c>
      <c r="BG243" s="148">
        <f>IF(N243="zákl. přenesená",J243,0)</f>
        <v>0</v>
      </c>
      <c r="BH243" s="148">
        <f>IF(N243="sníž. přenesená",J243,0)</f>
        <v>0</v>
      </c>
      <c r="BI243" s="148">
        <f>IF(N243="nulová",J243,0)</f>
        <v>0</v>
      </c>
      <c r="BJ243" s="18" t="s">
        <v>83</v>
      </c>
      <c r="BK243" s="148">
        <f>ROUND(I243*H243,2)</f>
        <v>0</v>
      </c>
      <c r="BL243" s="18" t="s">
        <v>176</v>
      </c>
      <c r="BM243" s="147" t="s">
        <v>303</v>
      </c>
    </row>
    <row r="244" spans="2:65" s="1" customFormat="1" ht="10.199999999999999">
      <c r="B244" s="33"/>
      <c r="D244" s="149" t="s">
        <v>178</v>
      </c>
      <c r="F244" s="150" t="s">
        <v>304</v>
      </c>
      <c r="I244" s="151"/>
      <c r="L244" s="33"/>
      <c r="M244" s="152"/>
      <c r="T244" s="57"/>
      <c r="AT244" s="18" t="s">
        <v>178</v>
      </c>
      <c r="AU244" s="18" t="s">
        <v>85</v>
      </c>
    </row>
    <row r="245" spans="2:65" s="1" customFormat="1" ht="19.8" customHeight="1">
      <c r="B245" s="33"/>
      <c r="C245" s="135" t="s">
        <v>305</v>
      </c>
      <c r="D245" s="135" t="s">
        <v>172</v>
      </c>
      <c r="E245" s="136" t="s">
        <v>306</v>
      </c>
      <c r="F245" s="137" t="s">
        <v>307</v>
      </c>
      <c r="G245" s="138" t="s">
        <v>213</v>
      </c>
      <c r="H245" s="139">
        <v>4.859</v>
      </c>
      <c r="I245" s="140"/>
      <c r="J245" s="141">
        <f>ROUND(I245*H245,2)</f>
        <v>0</v>
      </c>
      <c r="K245" s="142"/>
      <c r="L245" s="33"/>
      <c r="M245" s="143" t="s">
        <v>1</v>
      </c>
      <c r="N245" s="144" t="s">
        <v>40</v>
      </c>
      <c r="P245" s="145">
        <f>O245*H245</f>
        <v>0</v>
      </c>
      <c r="Q245" s="145">
        <v>1.0606199999999999</v>
      </c>
      <c r="R245" s="145">
        <f>Q245*H245</f>
        <v>5.1535525799999995</v>
      </c>
      <c r="S245" s="145">
        <v>0</v>
      </c>
      <c r="T245" s="146">
        <f>S245*H245</f>
        <v>0</v>
      </c>
      <c r="AR245" s="147" t="s">
        <v>176</v>
      </c>
      <c r="AT245" s="147" t="s">
        <v>172</v>
      </c>
      <c r="AU245" s="147" t="s">
        <v>85</v>
      </c>
      <c r="AY245" s="18" t="s">
        <v>170</v>
      </c>
      <c r="BE245" s="148">
        <f>IF(N245="základní",J245,0)</f>
        <v>0</v>
      </c>
      <c r="BF245" s="148">
        <f>IF(N245="snížená",J245,0)</f>
        <v>0</v>
      </c>
      <c r="BG245" s="148">
        <f>IF(N245="zákl. přenesená",J245,0)</f>
        <v>0</v>
      </c>
      <c r="BH245" s="148">
        <f>IF(N245="sníž. přenesená",J245,0)</f>
        <v>0</v>
      </c>
      <c r="BI245" s="148">
        <f>IF(N245="nulová",J245,0)</f>
        <v>0</v>
      </c>
      <c r="BJ245" s="18" t="s">
        <v>83</v>
      </c>
      <c r="BK245" s="148">
        <f>ROUND(I245*H245,2)</f>
        <v>0</v>
      </c>
      <c r="BL245" s="18" t="s">
        <v>176</v>
      </c>
      <c r="BM245" s="147" t="s">
        <v>308</v>
      </c>
    </row>
    <row r="246" spans="2:65" s="1" customFormat="1" ht="10.199999999999999">
      <c r="B246" s="33"/>
      <c r="D246" s="149" t="s">
        <v>178</v>
      </c>
      <c r="F246" s="150" t="s">
        <v>309</v>
      </c>
      <c r="I246" s="151"/>
      <c r="L246" s="33"/>
      <c r="M246" s="152"/>
      <c r="T246" s="57"/>
      <c r="AT246" s="18" t="s">
        <v>178</v>
      </c>
      <c r="AU246" s="18" t="s">
        <v>85</v>
      </c>
    </row>
    <row r="247" spans="2:65" s="12" customFormat="1" ht="10.199999999999999">
      <c r="B247" s="153"/>
      <c r="D247" s="154" t="s">
        <v>180</v>
      </c>
      <c r="E247" s="155" t="s">
        <v>1</v>
      </c>
      <c r="F247" s="156" t="s">
        <v>189</v>
      </c>
      <c r="H247" s="155" t="s">
        <v>1</v>
      </c>
      <c r="I247" s="157"/>
      <c r="L247" s="153"/>
      <c r="M247" s="158"/>
      <c r="T247" s="159"/>
      <c r="AT247" s="155" t="s">
        <v>180</v>
      </c>
      <c r="AU247" s="155" t="s">
        <v>85</v>
      </c>
      <c r="AV247" s="12" t="s">
        <v>83</v>
      </c>
      <c r="AW247" s="12" t="s">
        <v>32</v>
      </c>
      <c r="AX247" s="12" t="s">
        <v>75</v>
      </c>
      <c r="AY247" s="155" t="s">
        <v>170</v>
      </c>
    </row>
    <row r="248" spans="2:65" s="12" customFormat="1" ht="10.199999999999999">
      <c r="B248" s="153"/>
      <c r="D248" s="154" t="s">
        <v>180</v>
      </c>
      <c r="E248" s="155" t="s">
        <v>1</v>
      </c>
      <c r="F248" s="156" t="s">
        <v>310</v>
      </c>
      <c r="H248" s="155" t="s">
        <v>1</v>
      </c>
      <c r="I248" s="157"/>
      <c r="L248" s="153"/>
      <c r="M248" s="158"/>
      <c r="T248" s="159"/>
      <c r="AT248" s="155" t="s">
        <v>180</v>
      </c>
      <c r="AU248" s="155" t="s">
        <v>85</v>
      </c>
      <c r="AV248" s="12" t="s">
        <v>83</v>
      </c>
      <c r="AW248" s="12" t="s">
        <v>32</v>
      </c>
      <c r="AX248" s="12" t="s">
        <v>75</v>
      </c>
      <c r="AY248" s="155" t="s">
        <v>170</v>
      </c>
    </row>
    <row r="249" spans="2:65" s="13" customFormat="1" ht="10.199999999999999">
      <c r="B249" s="160"/>
      <c r="D249" s="154" t="s">
        <v>180</v>
      </c>
      <c r="E249" s="161" t="s">
        <v>1</v>
      </c>
      <c r="F249" s="162" t="s">
        <v>311</v>
      </c>
      <c r="H249" s="163">
        <v>4.859</v>
      </c>
      <c r="I249" s="164"/>
      <c r="L249" s="160"/>
      <c r="M249" s="165"/>
      <c r="T249" s="166"/>
      <c r="AT249" s="161" t="s">
        <v>180</v>
      </c>
      <c r="AU249" s="161" t="s">
        <v>85</v>
      </c>
      <c r="AV249" s="13" t="s">
        <v>85</v>
      </c>
      <c r="AW249" s="13" t="s">
        <v>32</v>
      </c>
      <c r="AX249" s="13" t="s">
        <v>75</v>
      </c>
      <c r="AY249" s="161" t="s">
        <v>170</v>
      </c>
    </row>
    <row r="250" spans="2:65" s="14" customFormat="1" ht="10.199999999999999">
      <c r="B250" s="167"/>
      <c r="D250" s="154" t="s">
        <v>180</v>
      </c>
      <c r="E250" s="168" t="s">
        <v>1</v>
      </c>
      <c r="F250" s="169" t="s">
        <v>184</v>
      </c>
      <c r="H250" s="170">
        <v>4.859</v>
      </c>
      <c r="I250" s="171"/>
      <c r="L250" s="167"/>
      <c r="M250" s="172"/>
      <c r="T250" s="173"/>
      <c r="AT250" s="168" t="s">
        <v>180</v>
      </c>
      <c r="AU250" s="168" t="s">
        <v>85</v>
      </c>
      <c r="AV250" s="14" t="s">
        <v>176</v>
      </c>
      <c r="AW250" s="14" t="s">
        <v>32</v>
      </c>
      <c r="AX250" s="14" t="s">
        <v>83</v>
      </c>
      <c r="AY250" s="168" t="s">
        <v>170</v>
      </c>
    </row>
    <row r="251" spans="2:65" s="1" customFormat="1" ht="30" customHeight="1">
      <c r="B251" s="33"/>
      <c r="C251" s="135" t="s">
        <v>7</v>
      </c>
      <c r="D251" s="135" t="s">
        <v>172</v>
      </c>
      <c r="E251" s="136" t="s">
        <v>312</v>
      </c>
      <c r="F251" s="137" t="s">
        <v>313</v>
      </c>
      <c r="G251" s="138" t="s">
        <v>115</v>
      </c>
      <c r="H251" s="139">
        <v>11.318</v>
      </c>
      <c r="I251" s="140"/>
      <c r="J251" s="141">
        <f>ROUND(I251*H251,2)</f>
        <v>0</v>
      </c>
      <c r="K251" s="142"/>
      <c r="L251" s="33"/>
      <c r="M251" s="143" t="s">
        <v>1</v>
      </c>
      <c r="N251" s="144" t="s">
        <v>40</v>
      </c>
      <c r="P251" s="145">
        <f>O251*H251</f>
        <v>0</v>
      </c>
      <c r="Q251" s="145">
        <v>0.51809000000000005</v>
      </c>
      <c r="R251" s="145">
        <f>Q251*H251</f>
        <v>5.86374262</v>
      </c>
      <c r="S251" s="145">
        <v>0</v>
      </c>
      <c r="T251" s="146">
        <f>S251*H251</f>
        <v>0</v>
      </c>
      <c r="AR251" s="147" t="s">
        <v>176</v>
      </c>
      <c r="AT251" s="147" t="s">
        <v>172</v>
      </c>
      <c r="AU251" s="147" t="s">
        <v>85</v>
      </c>
      <c r="AY251" s="18" t="s">
        <v>170</v>
      </c>
      <c r="BE251" s="148">
        <f>IF(N251="základní",J251,0)</f>
        <v>0</v>
      </c>
      <c r="BF251" s="148">
        <f>IF(N251="snížená",J251,0)</f>
        <v>0</v>
      </c>
      <c r="BG251" s="148">
        <f>IF(N251="zákl. přenesená",J251,0)</f>
        <v>0</v>
      </c>
      <c r="BH251" s="148">
        <f>IF(N251="sníž. přenesená",J251,0)</f>
        <v>0</v>
      </c>
      <c r="BI251" s="148">
        <f>IF(N251="nulová",J251,0)</f>
        <v>0</v>
      </c>
      <c r="BJ251" s="18" t="s">
        <v>83</v>
      </c>
      <c r="BK251" s="148">
        <f>ROUND(I251*H251,2)</f>
        <v>0</v>
      </c>
      <c r="BL251" s="18" t="s">
        <v>176</v>
      </c>
      <c r="BM251" s="147" t="s">
        <v>314</v>
      </c>
    </row>
    <row r="252" spans="2:65" s="1" customFormat="1" ht="10.199999999999999">
      <c r="B252" s="33"/>
      <c r="D252" s="149" t="s">
        <v>178</v>
      </c>
      <c r="F252" s="150" t="s">
        <v>315</v>
      </c>
      <c r="I252" s="151"/>
      <c r="L252" s="33"/>
      <c r="M252" s="152"/>
      <c r="T252" s="57"/>
      <c r="AT252" s="18" t="s">
        <v>178</v>
      </c>
      <c r="AU252" s="18" t="s">
        <v>85</v>
      </c>
    </row>
    <row r="253" spans="2:65" s="12" customFormat="1" ht="10.199999999999999">
      <c r="B253" s="153"/>
      <c r="D253" s="154" t="s">
        <v>180</v>
      </c>
      <c r="E253" s="155" t="s">
        <v>1</v>
      </c>
      <c r="F253" s="156" t="s">
        <v>189</v>
      </c>
      <c r="H253" s="155" t="s">
        <v>1</v>
      </c>
      <c r="I253" s="157"/>
      <c r="L253" s="153"/>
      <c r="M253" s="158"/>
      <c r="T253" s="159"/>
      <c r="AT253" s="155" t="s">
        <v>180</v>
      </c>
      <c r="AU253" s="155" t="s">
        <v>85</v>
      </c>
      <c r="AV253" s="12" t="s">
        <v>83</v>
      </c>
      <c r="AW253" s="12" t="s">
        <v>32</v>
      </c>
      <c r="AX253" s="12" t="s">
        <v>75</v>
      </c>
      <c r="AY253" s="155" t="s">
        <v>170</v>
      </c>
    </row>
    <row r="254" spans="2:65" s="12" customFormat="1" ht="10.199999999999999">
      <c r="B254" s="153"/>
      <c r="D254" s="154" t="s">
        <v>180</v>
      </c>
      <c r="E254" s="155" t="s">
        <v>1</v>
      </c>
      <c r="F254" s="156" t="s">
        <v>316</v>
      </c>
      <c r="H254" s="155" t="s">
        <v>1</v>
      </c>
      <c r="I254" s="157"/>
      <c r="L254" s="153"/>
      <c r="M254" s="158"/>
      <c r="T254" s="159"/>
      <c r="AT254" s="155" t="s">
        <v>180</v>
      </c>
      <c r="AU254" s="155" t="s">
        <v>85</v>
      </c>
      <c r="AV254" s="12" t="s">
        <v>83</v>
      </c>
      <c r="AW254" s="12" t="s">
        <v>32</v>
      </c>
      <c r="AX254" s="12" t="s">
        <v>75</v>
      </c>
      <c r="AY254" s="155" t="s">
        <v>170</v>
      </c>
    </row>
    <row r="255" spans="2:65" s="13" customFormat="1" ht="20.399999999999999">
      <c r="B255" s="160"/>
      <c r="D255" s="154" t="s">
        <v>180</v>
      </c>
      <c r="E255" s="161" t="s">
        <v>1</v>
      </c>
      <c r="F255" s="162" t="s">
        <v>317</v>
      </c>
      <c r="H255" s="163">
        <v>11.318</v>
      </c>
      <c r="I255" s="164"/>
      <c r="L255" s="160"/>
      <c r="M255" s="165"/>
      <c r="T255" s="166"/>
      <c r="AT255" s="161" t="s">
        <v>180</v>
      </c>
      <c r="AU255" s="161" t="s">
        <v>85</v>
      </c>
      <c r="AV255" s="13" t="s">
        <v>85</v>
      </c>
      <c r="AW255" s="13" t="s">
        <v>32</v>
      </c>
      <c r="AX255" s="13" t="s">
        <v>75</v>
      </c>
      <c r="AY255" s="161" t="s">
        <v>170</v>
      </c>
    </row>
    <row r="256" spans="2:65" s="14" customFormat="1" ht="10.199999999999999">
      <c r="B256" s="167"/>
      <c r="D256" s="154" t="s">
        <v>180</v>
      </c>
      <c r="E256" s="168" t="s">
        <v>1</v>
      </c>
      <c r="F256" s="169" t="s">
        <v>184</v>
      </c>
      <c r="H256" s="170">
        <v>11.318</v>
      </c>
      <c r="I256" s="171"/>
      <c r="L256" s="167"/>
      <c r="M256" s="172"/>
      <c r="T256" s="173"/>
      <c r="AT256" s="168" t="s">
        <v>180</v>
      </c>
      <c r="AU256" s="168" t="s">
        <v>85</v>
      </c>
      <c r="AV256" s="14" t="s">
        <v>176</v>
      </c>
      <c r="AW256" s="14" t="s">
        <v>32</v>
      </c>
      <c r="AX256" s="14" t="s">
        <v>83</v>
      </c>
      <c r="AY256" s="168" t="s">
        <v>170</v>
      </c>
    </row>
    <row r="257" spans="2:65" s="1" customFormat="1" ht="30" customHeight="1">
      <c r="B257" s="33"/>
      <c r="C257" s="135" t="s">
        <v>318</v>
      </c>
      <c r="D257" s="135" t="s">
        <v>172</v>
      </c>
      <c r="E257" s="136" t="s">
        <v>319</v>
      </c>
      <c r="F257" s="137" t="s">
        <v>320</v>
      </c>
      <c r="G257" s="138" t="s">
        <v>115</v>
      </c>
      <c r="H257" s="139">
        <v>32.299999999999997</v>
      </c>
      <c r="I257" s="140"/>
      <c r="J257" s="141">
        <f>ROUND(I257*H257,2)</f>
        <v>0</v>
      </c>
      <c r="K257" s="142"/>
      <c r="L257" s="33"/>
      <c r="M257" s="143" t="s">
        <v>1</v>
      </c>
      <c r="N257" s="144" t="s">
        <v>40</v>
      </c>
      <c r="P257" s="145">
        <f>O257*H257</f>
        <v>0</v>
      </c>
      <c r="Q257" s="145">
        <v>0.69347000000000003</v>
      </c>
      <c r="R257" s="145">
        <f>Q257*H257</f>
        <v>22.399080999999999</v>
      </c>
      <c r="S257" s="145">
        <v>0</v>
      </c>
      <c r="T257" s="146">
        <f>S257*H257</f>
        <v>0</v>
      </c>
      <c r="AR257" s="147" t="s">
        <v>176</v>
      </c>
      <c r="AT257" s="147" t="s">
        <v>172</v>
      </c>
      <c r="AU257" s="147" t="s">
        <v>85</v>
      </c>
      <c r="AY257" s="18" t="s">
        <v>170</v>
      </c>
      <c r="BE257" s="148">
        <f>IF(N257="základní",J257,0)</f>
        <v>0</v>
      </c>
      <c r="BF257" s="148">
        <f>IF(N257="snížená",J257,0)</f>
        <v>0</v>
      </c>
      <c r="BG257" s="148">
        <f>IF(N257="zákl. přenesená",J257,0)</f>
        <v>0</v>
      </c>
      <c r="BH257" s="148">
        <f>IF(N257="sníž. přenesená",J257,0)</f>
        <v>0</v>
      </c>
      <c r="BI257" s="148">
        <f>IF(N257="nulová",J257,0)</f>
        <v>0</v>
      </c>
      <c r="BJ257" s="18" t="s">
        <v>83</v>
      </c>
      <c r="BK257" s="148">
        <f>ROUND(I257*H257,2)</f>
        <v>0</v>
      </c>
      <c r="BL257" s="18" t="s">
        <v>176</v>
      </c>
      <c r="BM257" s="147" t="s">
        <v>321</v>
      </c>
    </row>
    <row r="258" spans="2:65" s="1" customFormat="1" ht="10.199999999999999">
      <c r="B258" s="33"/>
      <c r="D258" s="149" t="s">
        <v>178</v>
      </c>
      <c r="F258" s="150" t="s">
        <v>322</v>
      </c>
      <c r="I258" s="151"/>
      <c r="L258" s="33"/>
      <c r="M258" s="152"/>
      <c r="T258" s="57"/>
      <c r="AT258" s="18" t="s">
        <v>178</v>
      </c>
      <c r="AU258" s="18" t="s">
        <v>85</v>
      </c>
    </row>
    <row r="259" spans="2:65" s="12" customFormat="1" ht="10.199999999999999">
      <c r="B259" s="153"/>
      <c r="D259" s="154" t="s">
        <v>180</v>
      </c>
      <c r="E259" s="155" t="s">
        <v>1</v>
      </c>
      <c r="F259" s="156" t="s">
        <v>189</v>
      </c>
      <c r="H259" s="155" t="s">
        <v>1</v>
      </c>
      <c r="I259" s="157"/>
      <c r="L259" s="153"/>
      <c r="M259" s="158"/>
      <c r="T259" s="159"/>
      <c r="AT259" s="155" t="s">
        <v>180</v>
      </c>
      <c r="AU259" s="155" t="s">
        <v>85</v>
      </c>
      <c r="AV259" s="12" t="s">
        <v>83</v>
      </c>
      <c r="AW259" s="12" t="s">
        <v>32</v>
      </c>
      <c r="AX259" s="12" t="s">
        <v>75</v>
      </c>
      <c r="AY259" s="155" t="s">
        <v>170</v>
      </c>
    </row>
    <row r="260" spans="2:65" s="12" customFormat="1" ht="10.199999999999999">
      <c r="B260" s="153"/>
      <c r="D260" s="154" t="s">
        <v>180</v>
      </c>
      <c r="E260" s="155" t="s">
        <v>1</v>
      </c>
      <c r="F260" s="156" t="s">
        <v>316</v>
      </c>
      <c r="H260" s="155" t="s">
        <v>1</v>
      </c>
      <c r="I260" s="157"/>
      <c r="L260" s="153"/>
      <c r="M260" s="158"/>
      <c r="T260" s="159"/>
      <c r="AT260" s="155" t="s">
        <v>180</v>
      </c>
      <c r="AU260" s="155" t="s">
        <v>85</v>
      </c>
      <c r="AV260" s="12" t="s">
        <v>83</v>
      </c>
      <c r="AW260" s="12" t="s">
        <v>32</v>
      </c>
      <c r="AX260" s="12" t="s">
        <v>75</v>
      </c>
      <c r="AY260" s="155" t="s">
        <v>170</v>
      </c>
    </row>
    <row r="261" spans="2:65" s="13" customFormat="1" ht="10.199999999999999">
      <c r="B261" s="160"/>
      <c r="D261" s="154" t="s">
        <v>180</v>
      </c>
      <c r="E261" s="161" t="s">
        <v>1</v>
      </c>
      <c r="F261" s="162" t="s">
        <v>323</v>
      </c>
      <c r="H261" s="163">
        <v>32.299999999999997</v>
      </c>
      <c r="I261" s="164"/>
      <c r="L261" s="160"/>
      <c r="M261" s="165"/>
      <c r="T261" s="166"/>
      <c r="AT261" s="161" t="s">
        <v>180</v>
      </c>
      <c r="AU261" s="161" t="s">
        <v>85</v>
      </c>
      <c r="AV261" s="13" t="s">
        <v>85</v>
      </c>
      <c r="AW261" s="13" t="s">
        <v>32</v>
      </c>
      <c r="AX261" s="13" t="s">
        <v>75</v>
      </c>
      <c r="AY261" s="161" t="s">
        <v>170</v>
      </c>
    </row>
    <row r="262" spans="2:65" s="14" customFormat="1" ht="10.199999999999999">
      <c r="B262" s="167"/>
      <c r="D262" s="154" t="s">
        <v>180</v>
      </c>
      <c r="E262" s="168" t="s">
        <v>1</v>
      </c>
      <c r="F262" s="169" t="s">
        <v>184</v>
      </c>
      <c r="H262" s="170">
        <v>32.299999999999997</v>
      </c>
      <c r="I262" s="171"/>
      <c r="L262" s="167"/>
      <c r="M262" s="172"/>
      <c r="T262" s="173"/>
      <c r="AT262" s="168" t="s">
        <v>180</v>
      </c>
      <c r="AU262" s="168" t="s">
        <v>85</v>
      </c>
      <c r="AV262" s="14" t="s">
        <v>176</v>
      </c>
      <c r="AW262" s="14" t="s">
        <v>32</v>
      </c>
      <c r="AX262" s="14" t="s">
        <v>83</v>
      </c>
      <c r="AY262" s="168" t="s">
        <v>170</v>
      </c>
    </row>
    <row r="263" spans="2:65" s="1" customFormat="1" ht="22.2" customHeight="1">
      <c r="B263" s="33"/>
      <c r="C263" s="135" t="s">
        <v>324</v>
      </c>
      <c r="D263" s="135" t="s">
        <v>172</v>
      </c>
      <c r="E263" s="136" t="s">
        <v>325</v>
      </c>
      <c r="F263" s="137" t="s">
        <v>326</v>
      </c>
      <c r="G263" s="138" t="s">
        <v>175</v>
      </c>
      <c r="H263" s="139">
        <v>26.298999999999999</v>
      </c>
      <c r="I263" s="140"/>
      <c r="J263" s="141">
        <f>ROUND(I263*H263,2)</f>
        <v>0</v>
      </c>
      <c r="K263" s="142"/>
      <c r="L263" s="33"/>
      <c r="M263" s="143" t="s">
        <v>1</v>
      </c>
      <c r="N263" s="144" t="s">
        <v>40</v>
      </c>
      <c r="P263" s="145">
        <f>O263*H263</f>
        <v>0</v>
      </c>
      <c r="Q263" s="145">
        <v>1.9312499999999999</v>
      </c>
      <c r="R263" s="145">
        <f>Q263*H263</f>
        <v>50.789943749999999</v>
      </c>
      <c r="S263" s="145">
        <v>0</v>
      </c>
      <c r="T263" s="146">
        <f>S263*H263</f>
        <v>0</v>
      </c>
      <c r="AR263" s="147" t="s">
        <v>176</v>
      </c>
      <c r="AT263" s="147" t="s">
        <v>172</v>
      </c>
      <c r="AU263" s="147" t="s">
        <v>85</v>
      </c>
      <c r="AY263" s="18" t="s">
        <v>170</v>
      </c>
      <c r="BE263" s="148">
        <f>IF(N263="základní",J263,0)</f>
        <v>0</v>
      </c>
      <c r="BF263" s="148">
        <f>IF(N263="snížená",J263,0)</f>
        <v>0</v>
      </c>
      <c r="BG263" s="148">
        <f>IF(N263="zákl. přenesená",J263,0)</f>
        <v>0</v>
      </c>
      <c r="BH263" s="148">
        <f>IF(N263="sníž. přenesená",J263,0)</f>
        <v>0</v>
      </c>
      <c r="BI263" s="148">
        <f>IF(N263="nulová",J263,0)</f>
        <v>0</v>
      </c>
      <c r="BJ263" s="18" t="s">
        <v>83</v>
      </c>
      <c r="BK263" s="148">
        <f>ROUND(I263*H263,2)</f>
        <v>0</v>
      </c>
      <c r="BL263" s="18" t="s">
        <v>176</v>
      </c>
      <c r="BM263" s="147" t="s">
        <v>327</v>
      </c>
    </row>
    <row r="264" spans="2:65" s="1" customFormat="1" ht="10.199999999999999">
      <c r="B264" s="33"/>
      <c r="D264" s="149" t="s">
        <v>178</v>
      </c>
      <c r="F264" s="150" t="s">
        <v>328</v>
      </c>
      <c r="I264" s="151"/>
      <c r="L264" s="33"/>
      <c r="M264" s="152"/>
      <c r="T264" s="57"/>
      <c r="AT264" s="18" t="s">
        <v>178</v>
      </c>
      <c r="AU264" s="18" t="s">
        <v>85</v>
      </c>
    </row>
    <row r="265" spans="2:65" s="12" customFormat="1" ht="10.199999999999999">
      <c r="B265" s="153"/>
      <c r="D265" s="154" t="s">
        <v>180</v>
      </c>
      <c r="E265" s="155" t="s">
        <v>1</v>
      </c>
      <c r="F265" s="156" t="s">
        <v>329</v>
      </c>
      <c r="H265" s="155" t="s">
        <v>1</v>
      </c>
      <c r="I265" s="157"/>
      <c r="L265" s="153"/>
      <c r="M265" s="158"/>
      <c r="T265" s="159"/>
      <c r="AT265" s="155" t="s">
        <v>180</v>
      </c>
      <c r="AU265" s="155" t="s">
        <v>85</v>
      </c>
      <c r="AV265" s="12" t="s">
        <v>83</v>
      </c>
      <c r="AW265" s="12" t="s">
        <v>32</v>
      </c>
      <c r="AX265" s="12" t="s">
        <v>75</v>
      </c>
      <c r="AY265" s="155" t="s">
        <v>170</v>
      </c>
    </row>
    <row r="266" spans="2:65" s="12" customFormat="1" ht="10.199999999999999">
      <c r="B266" s="153"/>
      <c r="D266" s="154" t="s">
        <v>180</v>
      </c>
      <c r="E266" s="155" t="s">
        <v>1</v>
      </c>
      <c r="F266" s="156" t="s">
        <v>330</v>
      </c>
      <c r="H266" s="155" t="s">
        <v>1</v>
      </c>
      <c r="I266" s="157"/>
      <c r="L266" s="153"/>
      <c r="M266" s="158"/>
      <c r="T266" s="159"/>
      <c r="AT266" s="155" t="s">
        <v>180</v>
      </c>
      <c r="AU266" s="155" t="s">
        <v>85</v>
      </c>
      <c r="AV266" s="12" t="s">
        <v>83</v>
      </c>
      <c r="AW266" s="12" t="s">
        <v>32</v>
      </c>
      <c r="AX266" s="12" t="s">
        <v>75</v>
      </c>
      <c r="AY266" s="155" t="s">
        <v>170</v>
      </c>
    </row>
    <row r="267" spans="2:65" s="12" customFormat="1" ht="10.199999999999999">
      <c r="B267" s="153"/>
      <c r="D267" s="154" t="s">
        <v>180</v>
      </c>
      <c r="E267" s="155" t="s">
        <v>1</v>
      </c>
      <c r="F267" s="156" t="s">
        <v>331</v>
      </c>
      <c r="H267" s="155" t="s">
        <v>1</v>
      </c>
      <c r="I267" s="157"/>
      <c r="L267" s="153"/>
      <c r="M267" s="158"/>
      <c r="T267" s="159"/>
      <c r="AT267" s="155" t="s">
        <v>180</v>
      </c>
      <c r="AU267" s="155" t="s">
        <v>85</v>
      </c>
      <c r="AV267" s="12" t="s">
        <v>83</v>
      </c>
      <c r="AW267" s="12" t="s">
        <v>32</v>
      </c>
      <c r="AX267" s="12" t="s">
        <v>75</v>
      </c>
      <c r="AY267" s="155" t="s">
        <v>170</v>
      </c>
    </row>
    <row r="268" spans="2:65" s="13" customFormat="1" ht="20.399999999999999">
      <c r="B268" s="160"/>
      <c r="D268" s="154" t="s">
        <v>180</v>
      </c>
      <c r="E268" s="161" t="s">
        <v>1</v>
      </c>
      <c r="F268" s="162" t="s">
        <v>332</v>
      </c>
      <c r="H268" s="163">
        <v>26.298999999999999</v>
      </c>
      <c r="I268" s="164"/>
      <c r="L268" s="160"/>
      <c r="M268" s="165"/>
      <c r="T268" s="166"/>
      <c r="AT268" s="161" t="s">
        <v>180</v>
      </c>
      <c r="AU268" s="161" t="s">
        <v>85</v>
      </c>
      <c r="AV268" s="13" t="s">
        <v>85</v>
      </c>
      <c r="AW268" s="13" t="s">
        <v>32</v>
      </c>
      <c r="AX268" s="13" t="s">
        <v>75</v>
      </c>
      <c r="AY268" s="161" t="s">
        <v>170</v>
      </c>
    </row>
    <row r="269" spans="2:65" s="14" customFormat="1" ht="10.199999999999999">
      <c r="B269" s="167"/>
      <c r="D269" s="154" t="s">
        <v>180</v>
      </c>
      <c r="E269" s="168" t="s">
        <v>1</v>
      </c>
      <c r="F269" s="169" t="s">
        <v>184</v>
      </c>
      <c r="H269" s="170">
        <v>26.298999999999999</v>
      </c>
      <c r="I269" s="171"/>
      <c r="L269" s="167"/>
      <c r="M269" s="172"/>
      <c r="T269" s="173"/>
      <c r="AT269" s="168" t="s">
        <v>180</v>
      </c>
      <c r="AU269" s="168" t="s">
        <v>85</v>
      </c>
      <c r="AV269" s="14" t="s">
        <v>176</v>
      </c>
      <c r="AW269" s="14" t="s">
        <v>32</v>
      </c>
      <c r="AX269" s="14" t="s">
        <v>83</v>
      </c>
      <c r="AY269" s="168" t="s">
        <v>170</v>
      </c>
    </row>
    <row r="270" spans="2:65" s="11" customFormat="1" ht="22.8" customHeight="1">
      <c r="B270" s="123"/>
      <c r="D270" s="124" t="s">
        <v>74</v>
      </c>
      <c r="E270" s="133" t="s">
        <v>117</v>
      </c>
      <c r="F270" s="133" t="s">
        <v>333</v>
      </c>
      <c r="I270" s="126"/>
      <c r="J270" s="134">
        <f>BK270</f>
        <v>0</v>
      </c>
      <c r="L270" s="123"/>
      <c r="M270" s="128"/>
      <c r="P270" s="129">
        <f>SUM(P271:P364)</f>
        <v>0</v>
      </c>
      <c r="R270" s="129">
        <f>SUM(R271:R364)</f>
        <v>76.948216369999997</v>
      </c>
      <c r="T270" s="130">
        <f>SUM(T271:T364)</f>
        <v>0</v>
      </c>
      <c r="AR270" s="124" t="s">
        <v>83</v>
      </c>
      <c r="AT270" s="131" t="s">
        <v>74</v>
      </c>
      <c r="AU270" s="131" t="s">
        <v>83</v>
      </c>
      <c r="AY270" s="124" t="s">
        <v>170</v>
      </c>
      <c r="BK270" s="132">
        <f>SUM(BK271:BK364)</f>
        <v>0</v>
      </c>
    </row>
    <row r="271" spans="2:65" s="1" customFormat="1" ht="22.2" customHeight="1">
      <c r="B271" s="33"/>
      <c r="C271" s="135" t="s">
        <v>334</v>
      </c>
      <c r="D271" s="135" t="s">
        <v>172</v>
      </c>
      <c r="E271" s="136" t="s">
        <v>335</v>
      </c>
      <c r="F271" s="137" t="s">
        <v>336</v>
      </c>
      <c r="G271" s="138" t="s">
        <v>115</v>
      </c>
      <c r="H271" s="139">
        <v>9.0259999999999998</v>
      </c>
      <c r="I271" s="140"/>
      <c r="J271" s="141">
        <f>ROUND(I271*H271,2)</f>
        <v>0</v>
      </c>
      <c r="K271" s="142"/>
      <c r="L271" s="33"/>
      <c r="M271" s="143" t="s">
        <v>1</v>
      </c>
      <c r="N271" s="144" t="s">
        <v>40</v>
      </c>
      <c r="P271" s="145">
        <f>O271*H271</f>
        <v>0</v>
      </c>
      <c r="Q271" s="145">
        <v>0.14380999999999999</v>
      </c>
      <c r="R271" s="145">
        <f>Q271*H271</f>
        <v>1.29802906</v>
      </c>
      <c r="S271" s="145">
        <v>0</v>
      </c>
      <c r="T271" s="146">
        <f>S271*H271</f>
        <v>0</v>
      </c>
      <c r="AR271" s="147" t="s">
        <v>176</v>
      </c>
      <c r="AT271" s="147" t="s">
        <v>172</v>
      </c>
      <c r="AU271" s="147" t="s">
        <v>85</v>
      </c>
      <c r="AY271" s="18" t="s">
        <v>170</v>
      </c>
      <c r="BE271" s="148">
        <f>IF(N271="základní",J271,0)</f>
        <v>0</v>
      </c>
      <c r="BF271" s="148">
        <f>IF(N271="snížená",J271,0)</f>
        <v>0</v>
      </c>
      <c r="BG271" s="148">
        <f>IF(N271="zákl. přenesená",J271,0)</f>
        <v>0</v>
      </c>
      <c r="BH271" s="148">
        <f>IF(N271="sníž. přenesená",J271,0)</f>
        <v>0</v>
      </c>
      <c r="BI271" s="148">
        <f>IF(N271="nulová",J271,0)</f>
        <v>0</v>
      </c>
      <c r="BJ271" s="18" t="s">
        <v>83</v>
      </c>
      <c r="BK271" s="148">
        <f>ROUND(I271*H271,2)</f>
        <v>0</v>
      </c>
      <c r="BL271" s="18" t="s">
        <v>176</v>
      </c>
      <c r="BM271" s="147" t="s">
        <v>337</v>
      </c>
    </row>
    <row r="272" spans="2:65" s="1" customFormat="1" ht="10.199999999999999">
      <c r="B272" s="33"/>
      <c r="D272" s="149" t="s">
        <v>178</v>
      </c>
      <c r="F272" s="150" t="s">
        <v>338</v>
      </c>
      <c r="I272" s="151"/>
      <c r="L272" s="33"/>
      <c r="M272" s="152"/>
      <c r="T272" s="57"/>
      <c r="AT272" s="18" t="s">
        <v>178</v>
      </c>
      <c r="AU272" s="18" t="s">
        <v>85</v>
      </c>
    </row>
    <row r="273" spans="2:65" s="12" customFormat="1" ht="10.199999999999999">
      <c r="B273" s="153"/>
      <c r="D273" s="154" t="s">
        <v>180</v>
      </c>
      <c r="E273" s="155" t="s">
        <v>1</v>
      </c>
      <c r="F273" s="156" t="s">
        <v>189</v>
      </c>
      <c r="H273" s="155" t="s">
        <v>1</v>
      </c>
      <c r="I273" s="157"/>
      <c r="L273" s="153"/>
      <c r="M273" s="158"/>
      <c r="T273" s="159"/>
      <c r="AT273" s="155" t="s">
        <v>180</v>
      </c>
      <c r="AU273" s="155" t="s">
        <v>85</v>
      </c>
      <c r="AV273" s="12" t="s">
        <v>83</v>
      </c>
      <c r="AW273" s="12" t="s">
        <v>32</v>
      </c>
      <c r="AX273" s="12" t="s">
        <v>75</v>
      </c>
      <c r="AY273" s="155" t="s">
        <v>170</v>
      </c>
    </row>
    <row r="274" spans="2:65" s="12" customFormat="1" ht="10.199999999999999">
      <c r="B274" s="153"/>
      <c r="D274" s="154" t="s">
        <v>180</v>
      </c>
      <c r="E274" s="155" t="s">
        <v>1</v>
      </c>
      <c r="F274" s="156" t="s">
        <v>339</v>
      </c>
      <c r="H274" s="155" t="s">
        <v>1</v>
      </c>
      <c r="I274" s="157"/>
      <c r="L274" s="153"/>
      <c r="M274" s="158"/>
      <c r="T274" s="159"/>
      <c r="AT274" s="155" t="s">
        <v>180</v>
      </c>
      <c r="AU274" s="155" t="s">
        <v>85</v>
      </c>
      <c r="AV274" s="12" t="s">
        <v>83</v>
      </c>
      <c r="AW274" s="12" t="s">
        <v>32</v>
      </c>
      <c r="AX274" s="12" t="s">
        <v>75</v>
      </c>
      <c r="AY274" s="155" t="s">
        <v>170</v>
      </c>
    </row>
    <row r="275" spans="2:65" s="13" customFormat="1" ht="10.199999999999999">
      <c r="B275" s="160"/>
      <c r="D275" s="154" t="s">
        <v>180</v>
      </c>
      <c r="E275" s="161" t="s">
        <v>1</v>
      </c>
      <c r="F275" s="162" t="s">
        <v>340</v>
      </c>
      <c r="H275" s="163">
        <v>9.0259999999999998</v>
      </c>
      <c r="I275" s="164"/>
      <c r="L275" s="160"/>
      <c r="M275" s="165"/>
      <c r="T275" s="166"/>
      <c r="AT275" s="161" t="s">
        <v>180</v>
      </c>
      <c r="AU275" s="161" t="s">
        <v>85</v>
      </c>
      <c r="AV275" s="13" t="s">
        <v>85</v>
      </c>
      <c r="AW275" s="13" t="s">
        <v>32</v>
      </c>
      <c r="AX275" s="13" t="s">
        <v>75</v>
      </c>
      <c r="AY275" s="161" t="s">
        <v>170</v>
      </c>
    </row>
    <row r="276" spans="2:65" s="14" customFormat="1" ht="10.199999999999999">
      <c r="B276" s="167"/>
      <c r="D276" s="154" t="s">
        <v>180</v>
      </c>
      <c r="E276" s="168" t="s">
        <v>1</v>
      </c>
      <c r="F276" s="169" t="s">
        <v>184</v>
      </c>
      <c r="H276" s="170">
        <v>9.0259999999999998</v>
      </c>
      <c r="I276" s="171"/>
      <c r="L276" s="167"/>
      <c r="M276" s="172"/>
      <c r="T276" s="173"/>
      <c r="AT276" s="168" t="s">
        <v>180</v>
      </c>
      <c r="AU276" s="168" t="s">
        <v>85</v>
      </c>
      <c r="AV276" s="14" t="s">
        <v>176</v>
      </c>
      <c r="AW276" s="14" t="s">
        <v>32</v>
      </c>
      <c r="AX276" s="14" t="s">
        <v>83</v>
      </c>
      <c r="AY276" s="168" t="s">
        <v>170</v>
      </c>
    </row>
    <row r="277" spans="2:65" s="1" customFormat="1" ht="22.2" customHeight="1">
      <c r="B277" s="33"/>
      <c r="C277" s="135" t="s">
        <v>341</v>
      </c>
      <c r="D277" s="135" t="s">
        <v>172</v>
      </c>
      <c r="E277" s="136" t="s">
        <v>342</v>
      </c>
      <c r="F277" s="137" t="s">
        <v>343</v>
      </c>
      <c r="G277" s="138" t="s">
        <v>115</v>
      </c>
      <c r="H277" s="139">
        <v>83.256</v>
      </c>
      <c r="I277" s="140"/>
      <c r="J277" s="141">
        <f>ROUND(I277*H277,2)</f>
        <v>0</v>
      </c>
      <c r="K277" s="142"/>
      <c r="L277" s="33"/>
      <c r="M277" s="143" t="s">
        <v>1</v>
      </c>
      <c r="N277" s="144" t="s">
        <v>40</v>
      </c>
      <c r="P277" s="145">
        <f>O277*H277</f>
        <v>0</v>
      </c>
      <c r="Q277" s="145">
        <v>0.18970999999999999</v>
      </c>
      <c r="R277" s="145">
        <f>Q277*H277</f>
        <v>15.794495759999998</v>
      </c>
      <c r="S277" s="145">
        <v>0</v>
      </c>
      <c r="T277" s="146">
        <f>S277*H277</f>
        <v>0</v>
      </c>
      <c r="AR277" s="147" t="s">
        <v>176</v>
      </c>
      <c r="AT277" s="147" t="s">
        <v>172</v>
      </c>
      <c r="AU277" s="147" t="s">
        <v>85</v>
      </c>
      <c r="AY277" s="18" t="s">
        <v>170</v>
      </c>
      <c r="BE277" s="148">
        <f>IF(N277="základní",J277,0)</f>
        <v>0</v>
      </c>
      <c r="BF277" s="148">
        <f>IF(N277="snížená",J277,0)</f>
        <v>0</v>
      </c>
      <c r="BG277" s="148">
        <f>IF(N277="zákl. přenesená",J277,0)</f>
        <v>0</v>
      </c>
      <c r="BH277" s="148">
        <f>IF(N277="sníž. přenesená",J277,0)</f>
        <v>0</v>
      </c>
      <c r="BI277" s="148">
        <f>IF(N277="nulová",J277,0)</f>
        <v>0</v>
      </c>
      <c r="BJ277" s="18" t="s">
        <v>83</v>
      </c>
      <c r="BK277" s="148">
        <f>ROUND(I277*H277,2)</f>
        <v>0</v>
      </c>
      <c r="BL277" s="18" t="s">
        <v>176</v>
      </c>
      <c r="BM277" s="147" t="s">
        <v>344</v>
      </c>
    </row>
    <row r="278" spans="2:65" s="1" customFormat="1" ht="10.199999999999999">
      <c r="B278" s="33"/>
      <c r="D278" s="149" t="s">
        <v>178</v>
      </c>
      <c r="F278" s="150" t="s">
        <v>345</v>
      </c>
      <c r="I278" s="151"/>
      <c r="L278" s="33"/>
      <c r="M278" s="152"/>
      <c r="T278" s="57"/>
      <c r="AT278" s="18" t="s">
        <v>178</v>
      </c>
      <c r="AU278" s="18" t="s">
        <v>85</v>
      </c>
    </row>
    <row r="279" spans="2:65" s="12" customFormat="1" ht="10.199999999999999">
      <c r="B279" s="153"/>
      <c r="D279" s="154" t="s">
        <v>180</v>
      </c>
      <c r="E279" s="155" t="s">
        <v>1</v>
      </c>
      <c r="F279" s="156" t="s">
        <v>189</v>
      </c>
      <c r="H279" s="155" t="s">
        <v>1</v>
      </c>
      <c r="I279" s="157"/>
      <c r="L279" s="153"/>
      <c r="M279" s="158"/>
      <c r="T279" s="159"/>
      <c r="AT279" s="155" t="s">
        <v>180</v>
      </c>
      <c r="AU279" s="155" t="s">
        <v>85</v>
      </c>
      <c r="AV279" s="12" t="s">
        <v>83</v>
      </c>
      <c r="AW279" s="12" t="s">
        <v>32</v>
      </c>
      <c r="AX279" s="12" t="s">
        <v>75</v>
      </c>
      <c r="AY279" s="155" t="s">
        <v>170</v>
      </c>
    </row>
    <row r="280" spans="2:65" s="12" customFormat="1" ht="10.199999999999999">
      <c r="B280" s="153"/>
      <c r="D280" s="154" t="s">
        <v>180</v>
      </c>
      <c r="E280" s="155" t="s">
        <v>1</v>
      </c>
      <c r="F280" s="156" t="s">
        <v>339</v>
      </c>
      <c r="H280" s="155" t="s">
        <v>1</v>
      </c>
      <c r="I280" s="157"/>
      <c r="L280" s="153"/>
      <c r="M280" s="158"/>
      <c r="T280" s="159"/>
      <c r="AT280" s="155" t="s">
        <v>180</v>
      </c>
      <c r="AU280" s="155" t="s">
        <v>85</v>
      </c>
      <c r="AV280" s="12" t="s">
        <v>83</v>
      </c>
      <c r="AW280" s="12" t="s">
        <v>32</v>
      </c>
      <c r="AX280" s="12" t="s">
        <v>75</v>
      </c>
      <c r="AY280" s="155" t="s">
        <v>170</v>
      </c>
    </row>
    <row r="281" spans="2:65" s="13" customFormat="1" ht="10.199999999999999">
      <c r="B281" s="160"/>
      <c r="D281" s="154" t="s">
        <v>180</v>
      </c>
      <c r="E281" s="161" t="s">
        <v>1</v>
      </c>
      <c r="F281" s="162" t="s">
        <v>346</v>
      </c>
      <c r="H281" s="163">
        <v>107.53100000000001</v>
      </c>
      <c r="I281" s="164"/>
      <c r="L281" s="160"/>
      <c r="M281" s="165"/>
      <c r="T281" s="166"/>
      <c r="AT281" s="161" t="s">
        <v>180</v>
      </c>
      <c r="AU281" s="161" t="s">
        <v>85</v>
      </c>
      <c r="AV281" s="13" t="s">
        <v>85</v>
      </c>
      <c r="AW281" s="13" t="s">
        <v>32</v>
      </c>
      <c r="AX281" s="13" t="s">
        <v>75</v>
      </c>
      <c r="AY281" s="161" t="s">
        <v>170</v>
      </c>
    </row>
    <row r="282" spans="2:65" s="12" customFormat="1" ht="10.199999999999999">
      <c r="B282" s="153"/>
      <c r="D282" s="154" t="s">
        <v>180</v>
      </c>
      <c r="E282" s="155" t="s">
        <v>1</v>
      </c>
      <c r="F282" s="156" t="s">
        <v>347</v>
      </c>
      <c r="H282" s="155" t="s">
        <v>1</v>
      </c>
      <c r="I282" s="157"/>
      <c r="L282" s="153"/>
      <c r="M282" s="158"/>
      <c r="T282" s="159"/>
      <c r="AT282" s="155" t="s">
        <v>180</v>
      </c>
      <c r="AU282" s="155" t="s">
        <v>85</v>
      </c>
      <c r="AV282" s="12" t="s">
        <v>83</v>
      </c>
      <c r="AW282" s="12" t="s">
        <v>32</v>
      </c>
      <c r="AX282" s="12" t="s">
        <v>75</v>
      </c>
      <c r="AY282" s="155" t="s">
        <v>170</v>
      </c>
    </row>
    <row r="283" spans="2:65" s="13" customFormat="1" ht="10.199999999999999">
      <c r="B283" s="160"/>
      <c r="D283" s="154" t="s">
        <v>180</v>
      </c>
      <c r="E283" s="161" t="s">
        <v>1</v>
      </c>
      <c r="F283" s="162" t="s">
        <v>348</v>
      </c>
      <c r="H283" s="163">
        <v>-24.274999999999999</v>
      </c>
      <c r="I283" s="164"/>
      <c r="L283" s="160"/>
      <c r="M283" s="165"/>
      <c r="T283" s="166"/>
      <c r="AT283" s="161" t="s">
        <v>180</v>
      </c>
      <c r="AU283" s="161" t="s">
        <v>85</v>
      </c>
      <c r="AV283" s="13" t="s">
        <v>85</v>
      </c>
      <c r="AW283" s="13" t="s">
        <v>32</v>
      </c>
      <c r="AX283" s="13" t="s">
        <v>75</v>
      </c>
      <c r="AY283" s="161" t="s">
        <v>170</v>
      </c>
    </row>
    <row r="284" spans="2:65" s="14" customFormat="1" ht="10.199999999999999">
      <c r="B284" s="167"/>
      <c r="D284" s="154" t="s">
        <v>180</v>
      </c>
      <c r="E284" s="168" t="s">
        <v>1</v>
      </c>
      <c r="F284" s="169" t="s">
        <v>184</v>
      </c>
      <c r="H284" s="170">
        <v>83.256</v>
      </c>
      <c r="I284" s="171"/>
      <c r="L284" s="167"/>
      <c r="M284" s="172"/>
      <c r="T284" s="173"/>
      <c r="AT284" s="168" t="s">
        <v>180</v>
      </c>
      <c r="AU284" s="168" t="s">
        <v>85</v>
      </c>
      <c r="AV284" s="14" t="s">
        <v>176</v>
      </c>
      <c r="AW284" s="14" t="s">
        <v>32</v>
      </c>
      <c r="AX284" s="14" t="s">
        <v>83</v>
      </c>
      <c r="AY284" s="168" t="s">
        <v>170</v>
      </c>
    </row>
    <row r="285" spans="2:65" s="1" customFormat="1" ht="22.2" customHeight="1">
      <c r="B285" s="33"/>
      <c r="C285" s="135" t="s">
        <v>349</v>
      </c>
      <c r="D285" s="135" t="s">
        <v>172</v>
      </c>
      <c r="E285" s="136" t="s">
        <v>350</v>
      </c>
      <c r="F285" s="137" t="s">
        <v>351</v>
      </c>
      <c r="G285" s="138" t="s">
        <v>115</v>
      </c>
      <c r="H285" s="139">
        <v>175.125</v>
      </c>
      <c r="I285" s="140"/>
      <c r="J285" s="141">
        <f>ROUND(I285*H285,2)</f>
        <v>0</v>
      </c>
      <c r="K285" s="142"/>
      <c r="L285" s="33"/>
      <c r="M285" s="143" t="s">
        <v>1</v>
      </c>
      <c r="N285" s="144" t="s">
        <v>40</v>
      </c>
      <c r="P285" s="145">
        <f>O285*H285</f>
        <v>0</v>
      </c>
      <c r="Q285" s="145">
        <v>0.26905000000000001</v>
      </c>
      <c r="R285" s="145">
        <f>Q285*H285</f>
        <v>47.117381250000001</v>
      </c>
      <c r="S285" s="145">
        <v>0</v>
      </c>
      <c r="T285" s="146">
        <f>S285*H285</f>
        <v>0</v>
      </c>
      <c r="AR285" s="147" t="s">
        <v>176</v>
      </c>
      <c r="AT285" s="147" t="s">
        <v>172</v>
      </c>
      <c r="AU285" s="147" t="s">
        <v>85</v>
      </c>
      <c r="AY285" s="18" t="s">
        <v>170</v>
      </c>
      <c r="BE285" s="148">
        <f>IF(N285="základní",J285,0)</f>
        <v>0</v>
      </c>
      <c r="BF285" s="148">
        <f>IF(N285="snížená",J285,0)</f>
        <v>0</v>
      </c>
      <c r="BG285" s="148">
        <f>IF(N285="zákl. přenesená",J285,0)</f>
        <v>0</v>
      </c>
      <c r="BH285" s="148">
        <f>IF(N285="sníž. přenesená",J285,0)</f>
        <v>0</v>
      </c>
      <c r="BI285" s="148">
        <f>IF(N285="nulová",J285,0)</f>
        <v>0</v>
      </c>
      <c r="BJ285" s="18" t="s">
        <v>83</v>
      </c>
      <c r="BK285" s="148">
        <f>ROUND(I285*H285,2)</f>
        <v>0</v>
      </c>
      <c r="BL285" s="18" t="s">
        <v>176</v>
      </c>
      <c r="BM285" s="147" t="s">
        <v>352</v>
      </c>
    </row>
    <row r="286" spans="2:65" s="1" customFormat="1" ht="10.199999999999999">
      <c r="B286" s="33"/>
      <c r="D286" s="149" t="s">
        <v>178</v>
      </c>
      <c r="F286" s="150" t="s">
        <v>353</v>
      </c>
      <c r="I286" s="151"/>
      <c r="L286" s="33"/>
      <c r="M286" s="152"/>
      <c r="T286" s="57"/>
      <c r="AT286" s="18" t="s">
        <v>178</v>
      </c>
      <c r="AU286" s="18" t="s">
        <v>85</v>
      </c>
    </row>
    <row r="287" spans="2:65" s="12" customFormat="1" ht="10.199999999999999">
      <c r="B287" s="153"/>
      <c r="D287" s="154" t="s">
        <v>180</v>
      </c>
      <c r="E287" s="155" t="s">
        <v>1</v>
      </c>
      <c r="F287" s="156" t="s">
        <v>189</v>
      </c>
      <c r="H287" s="155" t="s">
        <v>1</v>
      </c>
      <c r="I287" s="157"/>
      <c r="L287" s="153"/>
      <c r="M287" s="158"/>
      <c r="T287" s="159"/>
      <c r="AT287" s="155" t="s">
        <v>180</v>
      </c>
      <c r="AU287" s="155" t="s">
        <v>85</v>
      </c>
      <c r="AV287" s="12" t="s">
        <v>83</v>
      </c>
      <c r="AW287" s="12" t="s">
        <v>32</v>
      </c>
      <c r="AX287" s="12" t="s">
        <v>75</v>
      </c>
      <c r="AY287" s="155" t="s">
        <v>170</v>
      </c>
    </row>
    <row r="288" spans="2:65" s="12" customFormat="1" ht="10.199999999999999">
      <c r="B288" s="153"/>
      <c r="D288" s="154" t="s">
        <v>180</v>
      </c>
      <c r="E288" s="155" t="s">
        <v>1</v>
      </c>
      <c r="F288" s="156" t="s">
        <v>354</v>
      </c>
      <c r="H288" s="155" t="s">
        <v>1</v>
      </c>
      <c r="I288" s="157"/>
      <c r="L288" s="153"/>
      <c r="M288" s="158"/>
      <c r="T288" s="159"/>
      <c r="AT288" s="155" t="s">
        <v>180</v>
      </c>
      <c r="AU288" s="155" t="s">
        <v>85</v>
      </c>
      <c r="AV288" s="12" t="s">
        <v>83</v>
      </c>
      <c r="AW288" s="12" t="s">
        <v>32</v>
      </c>
      <c r="AX288" s="12" t="s">
        <v>75</v>
      </c>
      <c r="AY288" s="155" t="s">
        <v>170</v>
      </c>
    </row>
    <row r="289" spans="2:65" s="13" customFormat="1" ht="10.199999999999999">
      <c r="B289" s="160"/>
      <c r="D289" s="154" t="s">
        <v>180</v>
      </c>
      <c r="E289" s="161" t="s">
        <v>1</v>
      </c>
      <c r="F289" s="162" t="s">
        <v>355</v>
      </c>
      <c r="H289" s="163">
        <v>210.54</v>
      </c>
      <c r="I289" s="164"/>
      <c r="L289" s="160"/>
      <c r="M289" s="165"/>
      <c r="T289" s="166"/>
      <c r="AT289" s="161" t="s">
        <v>180</v>
      </c>
      <c r="AU289" s="161" t="s">
        <v>85</v>
      </c>
      <c r="AV289" s="13" t="s">
        <v>85</v>
      </c>
      <c r="AW289" s="13" t="s">
        <v>32</v>
      </c>
      <c r="AX289" s="13" t="s">
        <v>75</v>
      </c>
      <c r="AY289" s="161" t="s">
        <v>170</v>
      </c>
    </row>
    <row r="290" spans="2:65" s="12" customFormat="1" ht="10.199999999999999">
      <c r="B290" s="153"/>
      <c r="D290" s="154" t="s">
        <v>180</v>
      </c>
      <c r="E290" s="155" t="s">
        <v>1</v>
      </c>
      <c r="F290" s="156" t="s">
        <v>356</v>
      </c>
      <c r="H290" s="155" t="s">
        <v>1</v>
      </c>
      <c r="I290" s="157"/>
      <c r="L290" s="153"/>
      <c r="M290" s="158"/>
      <c r="T290" s="159"/>
      <c r="AT290" s="155" t="s">
        <v>180</v>
      </c>
      <c r="AU290" s="155" t="s">
        <v>85</v>
      </c>
      <c r="AV290" s="12" t="s">
        <v>83</v>
      </c>
      <c r="AW290" s="12" t="s">
        <v>32</v>
      </c>
      <c r="AX290" s="12" t="s">
        <v>75</v>
      </c>
      <c r="AY290" s="155" t="s">
        <v>170</v>
      </c>
    </row>
    <row r="291" spans="2:65" s="13" customFormat="1" ht="10.199999999999999">
      <c r="B291" s="160"/>
      <c r="D291" s="154" t="s">
        <v>180</v>
      </c>
      <c r="E291" s="161" t="s">
        <v>1</v>
      </c>
      <c r="F291" s="162" t="s">
        <v>357</v>
      </c>
      <c r="H291" s="163">
        <v>26.207999999999998</v>
      </c>
      <c r="I291" s="164"/>
      <c r="L291" s="160"/>
      <c r="M291" s="165"/>
      <c r="T291" s="166"/>
      <c r="AT291" s="161" t="s">
        <v>180</v>
      </c>
      <c r="AU291" s="161" t="s">
        <v>85</v>
      </c>
      <c r="AV291" s="13" t="s">
        <v>85</v>
      </c>
      <c r="AW291" s="13" t="s">
        <v>32</v>
      </c>
      <c r="AX291" s="13" t="s">
        <v>75</v>
      </c>
      <c r="AY291" s="161" t="s">
        <v>170</v>
      </c>
    </row>
    <row r="292" spans="2:65" s="13" customFormat="1" ht="10.199999999999999">
      <c r="B292" s="160"/>
      <c r="D292" s="154" t="s">
        <v>180</v>
      </c>
      <c r="E292" s="161" t="s">
        <v>1</v>
      </c>
      <c r="F292" s="162" t="s">
        <v>358</v>
      </c>
      <c r="H292" s="163">
        <v>6.9340000000000002</v>
      </c>
      <c r="I292" s="164"/>
      <c r="L292" s="160"/>
      <c r="M292" s="165"/>
      <c r="T292" s="166"/>
      <c r="AT292" s="161" t="s">
        <v>180</v>
      </c>
      <c r="AU292" s="161" t="s">
        <v>85</v>
      </c>
      <c r="AV292" s="13" t="s">
        <v>85</v>
      </c>
      <c r="AW292" s="13" t="s">
        <v>32</v>
      </c>
      <c r="AX292" s="13" t="s">
        <v>75</v>
      </c>
      <c r="AY292" s="161" t="s">
        <v>170</v>
      </c>
    </row>
    <row r="293" spans="2:65" s="12" customFormat="1" ht="10.199999999999999">
      <c r="B293" s="153"/>
      <c r="D293" s="154" t="s">
        <v>180</v>
      </c>
      <c r="E293" s="155" t="s">
        <v>1</v>
      </c>
      <c r="F293" s="156" t="s">
        <v>347</v>
      </c>
      <c r="H293" s="155" t="s">
        <v>1</v>
      </c>
      <c r="I293" s="157"/>
      <c r="L293" s="153"/>
      <c r="M293" s="158"/>
      <c r="T293" s="159"/>
      <c r="AT293" s="155" t="s">
        <v>180</v>
      </c>
      <c r="AU293" s="155" t="s">
        <v>85</v>
      </c>
      <c r="AV293" s="12" t="s">
        <v>83</v>
      </c>
      <c r="AW293" s="12" t="s">
        <v>32</v>
      </c>
      <c r="AX293" s="12" t="s">
        <v>75</v>
      </c>
      <c r="AY293" s="155" t="s">
        <v>170</v>
      </c>
    </row>
    <row r="294" spans="2:65" s="13" customFormat="1" ht="40.799999999999997">
      <c r="B294" s="160"/>
      <c r="D294" s="154" t="s">
        <v>180</v>
      </c>
      <c r="E294" s="161" t="s">
        <v>1</v>
      </c>
      <c r="F294" s="162" t="s">
        <v>359</v>
      </c>
      <c r="H294" s="163">
        <v>-68.557000000000002</v>
      </c>
      <c r="I294" s="164"/>
      <c r="L294" s="160"/>
      <c r="M294" s="165"/>
      <c r="T294" s="166"/>
      <c r="AT294" s="161" t="s">
        <v>180</v>
      </c>
      <c r="AU294" s="161" t="s">
        <v>85</v>
      </c>
      <c r="AV294" s="13" t="s">
        <v>85</v>
      </c>
      <c r="AW294" s="13" t="s">
        <v>32</v>
      </c>
      <c r="AX294" s="13" t="s">
        <v>75</v>
      </c>
      <c r="AY294" s="161" t="s">
        <v>170</v>
      </c>
    </row>
    <row r="295" spans="2:65" s="14" customFormat="1" ht="10.199999999999999">
      <c r="B295" s="167"/>
      <c r="D295" s="154" t="s">
        <v>180</v>
      </c>
      <c r="E295" s="168" t="s">
        <v>1</v>
      </c>
      <c r="F295" s="169" t="s">
        <v>184</v>
      </c>
      <c r="H295" s="170">
        <v>175.125</v>
      </c>
      <c r="I295" s="171"/>
      <c r="L295" s="167"/>
      <c r="M295" s="172"/>
      <c r="T295" s="173"/>
      <c r="AT295" s="168" t="s">
        <v>180</v>
      </c>
      <c r="AU295" s="168" t="s">
        <v>85</v>
      </c>
      <c r="AV295" s="14" t="s">
        <v>176</v>
      </c>
      <c r="AW295" s="14" t="s">
        <v>32</v>
      </c>
      <c r="AX295" s="14" t="s">
        <v>83</v>
      </c>
      <c r="AY295" s="168" t="s">
        <v>170</v>
      </c>
    </row>
    <row r="296" spans="2:65" s="1" customFormat="1" ht="19.8" customHeight="1">
      <c r="B296" s="33"/>
      <c r="C296" s="135" t="s">
        <v>360</v>
      </c>
      <c r="D296" s="135" t="s">
        <v>172</v>
      </c>
      <c r="E296" s="136" t="s">
        <v>361</v>
      </c>
      <c r="F296" s="137" t="s">
        <v>362</v>
      </c>
      <c r="G296" s="138" t="s">
        <v>363</v>
      </c>
      <c r="H296" s="139">
        <v>36</v>
      </c>
      <c r="I296" s="140"/>
      <c r="J296" s="141">
        <f>ROUND(I296*H296,2)</f>
        <v>0</v>
      </c>
      <c r="K296" s="142"/>
      <c r="L296" s="33"/>
      <c r="M296" s="143" t="s">
        <v>1</v>
      </c>
      <c r="N296" s="144" t="s">
        <v>40</v>
      </c>
      <c r="P296" s="145">
        <f>O296*H296</f>
        <v>0</v>
      </c>
      <c r="Q296" s="145">
        <v>3.6549999999999999E-2</v>
      </c>
      <c r="R296" s="145">
        <f>Q296*H296</f>
        <v>1.3157999999999999</v>
      </c>
      <c r="S296" s="145">
        <v>0</v>
      </c>
      <c r="T296" s="146">
        <f>S296*H296</f>
        <v>0</v>
      </c>
      <c r="AR296" s="147" t="s">
        <v>176</v>
      </c>
      <c r="AT296" s="147" t="s">
        <v>172</v>
      </c>
      <c r="AU296" s="147" t="s">
        <v>85</v>
      </c>
      <c r="AY296" s="18" t="s">
        <v>170</v>
      </c>
      <c r="BE296" s="148">
        <f>IF(N296="základní",J296,0)</f>
        <v>0</v>
      </c>
      <c r="BF296" s="148">
        <f>IF(N296="snížená",J296,0)</f>
        <v>0</v>
      </c>
      <c r="BG296" s="148">
        <f>IF(N296="zákl. přenesená",J296,0)</f>
        <v>0</v>
      </c>
      <c r="BH296" s="148">
        <f>IF(N296="sníž. přenesená",J296,0)</f>
        <v>0</v>
      </c>
      <c r="BI296" s="148">
        <f>IF(N296="nulová",J296,0)</f>
        <v>0</v>
      </c>
      <c r="BJ296" s="18" t="s">
        <v>83</v>
      </c>
      <c r="BK296" s="148">
        <f>ROUND(I296*H296,2)</f>
        <v>0</v>
      </c>
      <c r="BL296" s="18" t="s">
        <v>176</v>
      </c>
      <c r="BM296" s="147" t="s">
        <v>364</v>
      </c>
    </row>
    <row r="297" spans="2:65" s="1" customFormat="1" ht="10.199999999999999">
      <c r="B297" s="33"/>
      <c r="D297" s="149" t="s">
        <v>178</v>
      </c>
      <c r="F297" s="150" t="s">
        <v>365</v>
      </c>
      <c r="I297" s="151"/>
      <c r="L297" s="33"/>
      <c r="M297" s="152"/>
      <c r="T297" s="57"/>
      <c r="AT297" s="18" t="s">
        <v>178</v>
      </c>
      <c r="AU297" s="18" t="s">
        <v>85</v>
      </c>
    </row>
    <row r="298" spans="2:65" s="12" customFormat="1" ht="10.199999999999999">
      <c r="B298" s="153"/>
      <c r="D298" s="154" t="s">
        <v>180</v>
      </c>
      <c r="E298" s="155" t="s">
        <v>1</v>
      </c>
      <c r="F298" s="156" t="s">
        <v>189</v>
      </c>
      <c r="H298" s="155" t="s">
        <v>1</v>
      </c>
      <c r="I298" s="157"/>
      <c r="L298" s="153"/>
      <c r="M298" s="158"/>
      <c r="T298" s="159"/>
      <c r="AT298" s="155" t="s">
        <v>180</v>
      </c>
      <c r="AU298" s="155" t="s">
        <v>85</v>
      </c>
      <c r="AV298" s="12" t="s">
        <v>83</v>
      </c>
      <c r="AW298" s="12" t="s">
        <v>32</v>
      </c>
      <c r="AX298" s="12" t="s">
        <v>75</v>
      </c>
      <c r="AY298" s="155" t="s">
        <v>170</v>
      </c>
    </row>
    <row r="299" spans="2:65" s="12" customFormat="1" ht="10.199999999999999">
      <c r="B299" s="153"/>
      <c r="D299" s="154" t="s">
        <v>180</v>
      </c>
      <c r="E299" s="155" t="s">
        <v>1</v>
      </c>
      <c r="F299" s="156" t="s">
        <v>354</v>
      </c>
      <c r="H299" s="155" t="s">
        <v>1</v>
      </c>
      <c r="I299" s="157"/>
      <c r="L299" s="153"/>
      <c r="M299" s="158"/>
      <c r="T299" s="159"/>
      <c r="AT299" s="155" t="s">
        <v>180</v>
      </c>
      <c r="AU299" s="155" t="s">
        <v>85</v>
      </c>
      <c r="AV299" s="12" t="s">
        <v>83</v>
      </c>
      <c r="AW299" s="12" t="s">
        <v>32</v>
      </c>
      <c r="AX299" s="12" t="s">
        <v>75</v>
      </c>
      <c r="AY299" s="155" t="s">
        <v>170</v>
      </c>
    </row>
    <row r="300" spans="2:65" s="13" customFormat="1" ht="10.199999999999999">
      <c r="B300" s="160"/>
      <c r="D300" s="154" t="s">
        <v>180</v>
      </c>
      <c r="E300" s="161" t="s">
        <v>1</v>
      </c>
      <c r="F300" s="162" t="s">
        <v>366</v>
      </c>
      <c r="H300" s="163">
        <v>36</v>
      </c>
      <c r="I300" s="164"/>
      <c r="L300" s="160"/>
      <c r="M300" s="165"/>
      <c r="T300" s="166"/>
      <c r="AT300" s="161" t="s">
        <v>180</v>
      </c>
      <c r="AU300" s="161" t="s">
        <v>85</v>
      </c>
      <c r="AV300" s="13" t="s">
        <v>85</v>
      </c>
      <c r="AW300" s="13" t="s">
        <v>32</v>
      </c>
      <c r="AX300" s="13" t="s">
        <v>75</v>
      </c>
      <c r="AY300" s="161" t="s">
        <v>170</v>
      </c>
    </row>
    <row r="301" spans="2:65" s="14" customFormat="1" ht="10.199999999999999">
      <c r="B301" s="167"/>
      <c r="D301" s="154" t="s">
        <v>180</v>
      </c>
      <c r="E301" s="168" t="s">
        <v>1</v>
      </c>
      <c r="F301" s="169" t="s">
        <v>184</v>
      </c>
      <c r="H301" s="170">
        <v>36</v>
      </c>
      <c r="I301" s="171"/>
      <c r="L301" s="167"/>
      <c r="M301" s="172"/>
      <c r="T301" s="173"/>
      <c r="AT301" s="168" t="s">
        <v>180</v>
      </c>
      <c r="AU301" s="168" t="s">
        <v>85</v>
      </c>
      <c r="AV301" s="14" t="s">
        <v>176</v>
      </c>
      <c r="AW301" s="14" t="s">
        <v>32</v>
      </c>
      <c r="AX301" s="14" t="s">
        <v>83</v>
      </c>
      <c r="AY301" s="168" t="s">
        <v>170</v>
      </c>
    </row>
    <row r="302" spans="2:65" s="1" customFormat="1" ht="19.8" customHeight="1">
      <c r="B302" s="33"/>
      <c r="C302" s="135" t="s">
        <v>367</v>
      </c>
      <c r="D302" s="135" t="s">
        <v>172</v>
      </c>
      <c r="E302" s="136" t="s">
        <v>368</v>
      </c>
      <c r="F302" s="137" t="s">
        <v>369</v>
      </c>
      <c r="G302" s="138" t="s">
        <v>363</v>
      </c>
      <c r="H302" s="139">
        <v>36</v>
      </c>
      <c r="I302" s="140"/>
      <c r="J302" s="141">
        <f>ROUND(I302*H302,2)</f>
        <v>0</v>
      </c>
      <c r="K302" s="142"/>
      <c r="L302" s="33"/>
      <c r="M302" s="143" t="s">
        <v>1</v>
      </c>
      <c r="N302" s="144" t="s">
        <v>40</v>
      </c>
      <c r="P302" s="145">
        <f>O302*H302</f>
        <v>0</v>
      </c>
      <c r="Q302" s="145">
        <v>4.555E-2</v>
      </c>
      <c r="R302" s="145">
        <f>Q302*H302</f>
        <v>1.6397999999999999</v>
      </c>
      <c r="S302" s="145">
        <v>0</v>
      </c>
      <c r="T302" s="146">
        <f>S302*H302</f>
        <v>0</v>
      </c>
      <c r="AR302" s="147" t="s">
        <v>176</v>
      </c>
      <c r="AT302" s="147" t="s">
        <v>172</v>
      </c>
      <c r="AU302" s="147" t="s">
        <v>85</v>
      </c>
      <c r="AY302" s="18" t="s">
        <v>170</v>
      </c>
      <c r="BE302" s="148">
        <f>IF(N302="základní",J302,0)</f>
        <v>0</v>
      </c>
      <c r="BF302" s="148">
        <f>IF(N302="snížená",J302,0)</f>
        <v>0</v>
      </c>
      <c r="BG302" s="148">
        <f>IF(N302="zákl. přenesená",J302,0)</f>
        <v>0</v>
      </c>
      <c r="BH302" s="148">
        <f>IF(N302="sníž. přenesená",J302,0)</f>
        <v>0</v>
      </c>
      <c r="BI302" s="148">
        <f>IF(N302="nulová",J302,0)</f>
        <v>0</v>
      </c>
      <c r="BJ302" s="18" t="s">
        <v>83</v>
      </c>
      <c r="BK302" s="148">
        <f>ROUND(I302*H302,2)</f>
        <v>0</v>
      </c>
      <c r="BL302" s="18" t="s">
        <v>176</v>
      </c>
      <c r="BM302" s="147" t="s">
        <v>370</v>
      </c>
    </row>
    <row r="303" spans="2:65" s="1" customFormat="1" ht="10.199999999999999">
      <c r="B303" s="33"/>
      <c r="D303" s="149" t="s">
        <v>178</v>
      </c>
      <c r="F303" s="150" t="s">
        <v>371</v>
      </c>
      <c r="I303" s="151"/>
      <c r="L303" s="33"/>
      <c r="M303" s="152"/>
      <c r="T303" s="57"/>
      <c r="AT303" s="18" t="s">
        <v>178</v>
      </c>
      <c r="AU303" s="18" t="s">
        <v>85</v>
      </c>
    </row>
    <row r="304" spans="2:65" s="12" customFormat="1" ht="10.199999999999999">
      <c r="B304" s="153"/>
      <c r="D304" s="154" t="s">
        <v>180</v>
      </c>
      <c r="E304" s="155" t="s">
        <v>1</v>
      </c>
      <c r="F304" s="156" t="s">
        <v>189</v>
      </c>
      <c r="H304" s="155" t="s">
        <v>1</v>
      </c>
      <c r="I304" s="157"/>
      <c r="L304" s="153"/>
      <c r="M304" s="158"/>
      <c r="T304" s="159"/>
      <c r="AT304" s="155" t="s">
        <v>180</v>
      </c>
      <c r="AU304" s="155" t="s">
        <v>85</v>
      </c>
      <c r="AV304" s="12" t="s">
        <v>83</v>
      </c>
      <c r="AW304" s="12" t="s">
        <v>32</v>
      </c>
      <c r="AX304" s="12" t="s">
        <v>75</v>
      </c>
      <c r="AY304" s="155" t="s">
        <v>170</v>
      </c>
    </row>
    <row r="305" spans="2:65" s="12" customFormat="1" ht="10.199999999999999">
      <c r="B305" s="153"/>
      <c r="D305" s="154" t="s">
        <v>180</v>
      </c>
      <c r="E305" s="155" t="s">
        <v>1</v>
      </c>
      <c r="F305" s="156" t="s">
        <v>354</v>
      </c>
      <c r="H305" s="155" t="s">
        <v>1</v>
      </c>
      <c r="I305" s="157"/>
      <c r="L305" s="153"/>
      <c r="M305" s="158"/>
      <c r="T305" s="159"/>
      <c r="AT305" s="155" t="s">
        <v>180</v>
      </c>
      <c r="AU305" s="155" t="s">
        <v>85</v>
      </c>
      <c r="AV305" s="12" t="s">
        <v>83</v>
      </c>
      <c r="AW305" s="12" t="s">
        <v>32</v>
      </c>
      <c r="AX305" s="12" t="s">
        <v>75</v>
      </c>
      <c r="AY305" s="155" t="s">
        <v>170</v>
      </c>
    </row>
    <row r="306" spans="2:65" s="13" customFormat="1" ht="10.199999999999999">
      <c r="B306" s="160"/>
      <c r="D306" s="154" t="s">
        <v>180</v>
      </c>
      <c r="E306" s="161" t="s">
        <v>1</v>
      </c>
      <c r="F306" s="162" t="s">
        <v>372</v>
      </c>
      <c r="H306" s="163">
        <v>6</v>
      </c>
      <c r="I306" s="164"/>
      <c r="L306" s="160"/>
      <c r="M306" s="165"/>
      <c r="T306" s="166"/>
      <c r="AT306" s="161" t="s">
        <v>180</v>
      </c>
      <c r="AU306" s="161" t="s">
        <v>85</v>
      </c>
      <c r="AV306" s="13" t="s">
        <v>85</v>
      </c>
      <c r="AW306" s="13" t="s">
        <v>32</v>
      </c>
      <c r="AX306" s="13" t="s">
        <v>75</v>
      </c>
      <c r="AY306" s="161" t="s">
        <v>170</v>
      </c>
    </row>
    <row r="307" spans="2:65" s="12" customFormat="1" ht="10.199999999999999">
      <c r="B307" s="153"/>
      <c r="D307" s="154" t="s">
        <v>180</v>
      </c>
      <c r="E307" s="155" t="s">
        <v>1</v>
      </c>
      <c r="F307" s="156" t="s">
        <v>339</v>
      </c>
      <c r="H307" s="155" t="s">
        <v>1</v>
      </c>
      <c r="I307" s="157"/>
      <c r="L307" s="153"/>
      <c r="M307" s="158"/>
      <c r="T307" s="159"/>
      <c r="AT307" s="155" t="s">
        <v>180</v>
      </c>
      <c r="AU307" s="155" t="s">
        <v>85</v>
      </c>
      <c r="AV307" s="12" t="s">
        <v>83</v>
      </c>
      <c r="AW307" s="12" t="s">
        <v>32</v>
      </c>
      <c r="AX307" s="12" t="s">
        <v>75</v>
      </c>
      <c r="AY307" s="155" t="s">
        <v>170</v>
      </c>
    </row>
    <row r="308" spans="2:65" s="13" customFormat="1" ht="10.199999999999999">
      <c r="B308" s="160"/>
      <c r="D308" s="154" t="s">
        <v>180</v>
      </c>
      <c r="E308" s="161" t="s">
        <v>1</v>
      </c>
      <c r="F308" s="162" t="s">
        <v>373</v>
      </c>
      <c r="H308" s="163">
        <v>30</v>
      </c>
      <c r="I308" s="164"/>
      <c r="L308" s="160"/>
      <c r="M308" s="165"/>
      <c r="T308" s="166"/>
      <c r="AT308" s="161" t="s">
        <v>180</v>
      </c>
      <c r="AU308" s="161" t="s">
        <v>85</v>
      </c>
      <c r="AV308" s="13" t="s">
        <v>85</v>
      </c>
      <c r="AW308" s="13" t="s">
        <v>32</v>
      </c>
      <c r="AX308" s="13" t="s">
        <v>75</v>
      </c>
      <c r="AY308" s="161" t="s">
        <v>170</v>
      </c>
    </row>
    <row r="309" spans="2:65" s="14" customFormat="1" ht="10.199999999999999">
      <c r="B309" s="167"/>
      <c r="D309" s="154" t="s">
        <v>180</v>
      </c>
      <c r="E309" s="168" t="s">
        <v>1</v>
      </c>
      <c r="F309" s="169" t="s">
        <v>184</v>
      </c>
      <c r="H309" s="170">
        <v>36</v>
      </c>
      <c r="I309" s="171"/>
      <c r="L309" s="167"/>
      <c r="M309" s="172"/>
      <c r="T309" s="173"/>
      <c r="AT309" s="168" t="s">
        <v>180</v>
      </c>
      <c r="AU309" s="168" t="s">
        <v>85</v>
      </c>
      <c r="AV309" s="14" t="s">
        <v>176</v>
      </c>
      <c r="AW309" s="14" t="s">
        <v>32</v>
      </c>
      <c r="AX309" s="14" t="s">
        <v>83</v>
      </c>
      <c r="AY309" s="168" t="s">
        <v>170</v>
      </c>
    </row>
    <row r="310" spans="2:65" s="1" customFormat="1" ht="19.8" customHeight="1">
      <c r="B310" s="33"/>
      <c r="C310" s="135" t="s">
        <v>374</v>
      </c>
      <c r="D310" s="135" t="s">
        <v>172</v>
      </c>
      <c r="E310" s="136" t="s">
        <v>375</v>
      </c>
      <c r="F310" s="137" t="s">
        <v>376</v>
      </c>
      <c r="G310" s="138" t="s">
        <v>363</v>
      </c>
      <c r="H310" s="139">
        <v>24</v>
      </c>
      <c r="I310" s="140"/>
      <c r="J310" s="141">
        <f>ROUND(I310*H310,2)</f>
        <v>0</v>
      </c>
      <c r="K310" s="142"/>
      <c r="L310" s="33"/>
      <c r="M310" s="143" t="s">
        <v>1</v>
      </c>
      <c r="N310" s="144" t="s">
        <v>40</v>
      </c>
      <c r="P310" s="145">
        <f>O310*H310</f>
        <v>0</v>
      </c>
      <c r="Q310" s="145">
        <v>6.3549999999999995E-2</v>
      </c>
      <c r="R310" s="145">
        <f>Q310*H310</f>
        <v>1.5251999999999999</v>
      </c>
      <c r="S310" s="145">
        <v>0</v>
      </c>
      <c r="T310" s="146">
        <f>S310*H310</f>
        <v>0</v>
      </c>
      <c r="AR310" s="147" t="s">
        <v>176</v>
      </c>
      <c r="AT310" s="147" t="s">
        <v>172</v>
      </c>
      <c r="AU310" s="147" t="s">
        <v>85</v>
      </c>
      <c r="AY310" s="18" t="s">
        <v>170</v>
      </c>
      <c r="BE310" s="148">
        <f>IF(N310="základní",J310,0)</f>
        <v>0</v>
      </c>
      <c r="BF310" s="148">
        <f>IF(N310="snížená",J310,0)</f>
        <v>0</v>
      </c>
      <c r="BG310" s="148">
        <f>IF(N310="zákl. přenesená",J310,0)</f>
        <v>0</v>
      </c>
      <c r="BH310" s="148">
        <f>IF(N310="sníž. přenesená",J310,0)</f>
        <v>0</v>
      </c>
      <c r="BI310" s="148">
        <f>IF(N310="nulová",J310,0)</f>
        <v>0</v>
      </c>
      <c r="BJ310" s="18" t="s">
        <v>83</v>
      </c>
      <c r="BK310" s="148">
        <f>ROUND(I310*H310,2)</f>
        <v>0</v>
      </c>
      <c r="BL310" s="18" t="s">
        <v>176</v>
      </c>
      <c r="BM310" s="147" t="s">
        <v>377</v>
      </c>
    </row>
    <row r="311" spans="2:65" s="1" customFormat="1" ht="10.199999999999999">
      <c r="B311" s="33"/>
      <c r="D311" s="149" t="s">
        <v>178</v>
      </c>
      <c r="F311" s="150" t="s">
        <v>378</v>
      </c>
      <c r="I311" s="151"/>
      <c r="L311" s="33"/>
      <c r="M311" s="152"/>
      <c r="T311" s="57"/>
      <c r="AT311" s="18" t="s">
        <v>178</v>
      </c>
      <c r="AU311" s="18" t="s">
        <v>85</v>
      </c>
    </row>
    <row r="312" spans="2:65" s="12" customFormat="1" ht="10.199999999999999">
      <c r="B312" s="153"/>
      <c r="D312" s="154" t="s">
        <v>180</v>
      </c>
      <c r="E312" s="155" t="s">
        <v>1</v>
      </c>
      <c r="F312" s="156" t="s">
        <v>189</v>
      </c>
      <c r="H312" s="155" t="s">
        <v>1</v>
      </c>
      <c r="I312" s="157"/>
      <c r="L312" s="153"/>
      <c r="M312" s="158"/>
      <c r="T312" s="159"/>
      <c r="AT312" s="155" t="s">
        <v>180</v>
      </c>
      <c r="AU312" s="155" t="s">
        <v>85</v>
      </c>
      <c r="AV312" s="12" t="s">
        <v>83</v>
      </c>
      <c r="AW312" s="12" t="s">
        <v>32</v>
      </c>
      <c r="AX312" s="12" t="s">
        <v>75</v>
      </c>
      <c r="AY312" s="155" t="s">
        <v>170</v>
      </c>
    </row>
    <row r="313" spans="2:65" s="12" customFormat="1" ht="10.199999999999999">
      <c r="B313" s="153"/>
      <c r="D313" s="154" t="s">
        <v>180</v>
      </c>
      <c r="E313" s="155" t="s">
        <v>1</v>
      </c>
      <c r="F313" s="156" t="s">
        <v>354</v>
      </c>
      <c r="H313" s="155" t="s">
        <v>1</v>
      </c>
      <c r="I313" s="157"/>
      <c r="L313" s="153"/>
      <c r="M313" s="158"/>
      <c r="T313" s="159"/>
      <c r="AT313" s="155" t="s">
        <v>180</v>
      </c>
      <c r="AU313" s="155" t="s">
        <v>85</v>
      </c>
      <c r="AV313" s="12" t="s">
        <v>83</v>
      </c>
      <c r="AW313" s="12" t="s">
        <v>32</v>
      </c>
      <c r="AX313" s="12" t="s">
        <v>75</v>
      </c>
      <c r="AY313" s="155" t="s">
        <v>170</v>
      </c>
    </row>
    <row r="314" spans="2:65" s="13" customFormat="1" ht="10.199999999999999">
      <c r="B314" s="160"/>
      <c r="D314" s="154" t="s">
        <v>180</v>
      </c>
      <c r="E314" s="161" t="s">
        <v>1</v>
      </c>
      <c r="F314" s="162" t="s">
        <v>379</v>
      </c>
      <c r="H314" s="163">
        <v>18</v>
      </c>
      <c r="I314" s="164"/>
      <c r="L314" s="160"/>
      <c r="M314" s="165"/>
      <c r="T314" s="166"/>
      <c r="AT314" s="161" t="s">
        <v>180</v>
      </c>
      <c r="AU314" s="161" t="s">
        <v>85</v>
      </c>
      <c r="AV314" s="13" t="s">
        <v>85</v>
      </c>
      <c r="AW314" s="13" t="s">
        <v>32</v>
      </c>
      <c r="AX314" s="13" t="s">
        <v>75</v>
      </c>
      <c r="AY314" s="161" t="s">
        <v>170</v>
      </c>
    </row>
    <row r="315" spans="2:65" s="12" customFormat="1" ht="10.199999999999999">
      <c r="B315" s="153"/>
      <c r="D315" s="154" t="s">
        <v>180</v>
      </c>
      <c r="E315" s="155" t="s">
        <v>1</v>
      </c>
      <c r="F315" s="156" t="s">
        <v>339</v>
      </c>
      <c r="H315" s="155" t="s">
        <v>1</v>
      </c>
      <c r="I315" s="157"/>
      <c r="L315" s="153"/>
      <c r="M315" s="158"/>
      <c r="T315" s="159"/>
      <c r="AT315" s="155" t="s">
        <v>180</v>
      </c>
      <c r="AU315" s="155" t="s">
        <v>85</v>
      </c>
      <c r="AV315" s="12" t="s">
        <v>83</v>
      </c>
      <c r="AW315" s="12" t="s">
        <v>32</v>
      </c>
      <c r="AX315" s="12" t="s">
        <v>75</v>
      </c>
      <c r="AY315" s="155" t="s">
        <v>170</v>
      </c>
    </row>
    <row r="316" spans="2:65" s="13" customFormat="1" ht="10.199999999999999">
      <c r="B316" s="160"/>
      <c r="D316" s="154" t="s">
        <v>180</v>
      </c>
      <c r="E316" s="161" t="s">
        <v>1</v>
      </c>
      <c r="F316" s="162" t="s">
        <v>380</v>
      </c>
      <c r="H316" s="163">
        <v>6</v>
      </c>
      <c r="I316" s="164"/>
      <c r="L316" s="160"/>
      <c r="M316" s="165"/>
      <c r="T316" s="166"/>
      <c r="AT316" s="161" t="s">
        <v>180</v>
      </c>
      <c r="AU316" s="161" t="s">
        <v>85</v>
      </c>
      <c r="AV316" s="13" t="s">
        <v>85</v>
      </c>
      <c r="AW316" s="13" t="s">
        <v>32</v>
      </c>
      <c r="AX316" s="13" t="s">
        <v>75</v>
      </c>
      <c r="AY316" s="161" t="s">
        <v>170</v>
      </c>
    </row>
    <row r="317" spans="2:65" s="14" customFormat="1" ht="10.199999999999999">
      <c r="B317" s="167"/>
      <c r="D317" s="154" t="s">
        <v>180</v>
      </c>
      <c r="E317" s="168" t="s">
        <v>1</v>
      </c>
      <c r="F317" s="169" t="s">
        <v>184</v>
      </c>
      <c r="H317" s="170">
        <v>24</v>
      </c>
      <c r="I317" s="171"/>
      <c r="L317" s="167"/>
      <c r="M317" s="172"/>
      <c r="T317" s="173"/>
      <c r="AT317" s="168" t="s">
        <v>180</v>
      </c>
      <c r="AU317" s="168" t="s">
        <v>85</v>
      </c>
      <c r="AV317" s="14" t="s">
        <v>176</v>
      </c>
      <c r="AW317" s="14" t="s">
        <v>32</v>
      </c>
      <c r="AX317" s="14" t="s">
        <v>83</v>
      </c>
      <c r="AY317" s="168" t="s">
        <v>170</v>
      </c>
    </row>
    <row r="318" spans="2:65" s="1" customFormat="1" ht="19.8" customHeight="1">
      <c r="B318" s="33"/>
      <c r="C318" s="135" t="s">
        <v>381</v>
      </c>
      <c r="D318" s="135" t="s">
        <v>172</v>
      </c>
      <c r="E318" s="136" t="s">
        <v>382</v>
      </c>
      <c r="F318" s="137" t="s">
        <v>383</v>
      </c>
      <c r="G318" s="138" t="s">
        <v>363</v>
      </c>
      <c r="H318" s="139">
        <v>6</v>
      </c>
      <c r="I318" s="140"/>
      <c r="J318" s="141">
        <f>ROUND(I318*H318,2)</f>
        <v>0</v>
      </c>
      <c r="K318" s="142"/>
      <c r="L318" s="33"/>
      <c r="M318" s="143" t="s">
        <v>1</v>
      </c>
      <c r="N318" s="144" t="s">
        <v>40</v>
      </c>
      <c r="P318" s="145">
        <f>O318*H318</f>
        <v>0</v>
      </c>
      <c r="Q318" s="145">
        <v>9.1050000000000006E-2</v>
      </c>
      <c r="R318" s="145">
        <f>Q318*H318</f>
        <v>0.54630000000000001</v>
      </c>
      <c r="S318" s="145">
        <v>0</v>
      </c>
      <c r="T318" s="146">
        <f>S318*H318</f>
        <v>0</v>
      </c>
      <c r="AR318" s="147" t="s">
        <v>176</v>
      </c>
      <c r="AT318" s="147" t="s">
        <v>172</v>
      </c>
      <c r="AU318" s="147" t="s">
        <v>85</v>
      </c>
      <c r="AY318" s="18" t="s">
        <v>170</v>
      </c>
      <c r="BE318" s="148">
        <f>IF(N318="základní",J318,0)</f>
        <v>0</v>
      </c>
      <c r="BF318" s="148">
        <f>IF(N318="snížená",J318,0)</f>
        <v>0</v>
      </c>
      <c r="BG318" s="148">
        <f>IF(N318="zákl. přenesená",J318,0)</f>
        <v>0</v>
      </c>
      <c r="BH318" s="148">
        <f>IF(N318="sníž. přenesená",J318,0)</f>
        <v>0</v>
      </c>
      <c r="BI318" s="148">
        <f>IF(N318="nulová",J318,0)</f>
        <v>0</v>
      </c>
      <c r="BJ318" s="18" t="s">
        <v>83</v>
      </c>
      <c r="BK318" s="148">
        <f>ROUND(I318*H318,2)</f>
        <v>0</v>
      </c>
      <c r="BL318" s="18" t="s">
        <v>176</v>
      </c>
      <c r="BM318" s="147" t="s">
        <v>384</v>
      </c>
    </row>
    <row r="319" spans="2:65" s="1" customFormat="1" ht="10.199999999999999">
      <c r="B319" s="33"/>
      <c r="D319" s="149" t="s">
        <v>178</v>
      </c>
      <c r="F319" s="150" t="s">
        <v>385</v>
      </c>
      <c r="I319" s="151"/>
      <c r="L319" s="33"/>
      <c r="M319" s="152"/>
      <c r="T319" s="57"/>
      <c r="AT319" s="18" t="s">
        <v>178</v>
      </c>
      <c r="AU319" s="18" t="s">
        <v>85</v>
      </c>
    </row>
    <row r="320" spans="2:65" s="12" customFormat="1" ht="10.199999999999999">
      <c r="B320" s="153"/>
      <c r="D320" s="154" t="s">
        <v>180</v>
      </c>
      <c r="E320" s="155" t="s">
        <v>1</v>
      </c>
      <c r="F320" s="156" t="s">
        <v>189</v>
      </c>
      <c r="H320" s="155" t="s">
        <v>1</v>
      </c>
      <c r="I320" s="157"/>
      <c r="L320" s="153"/>
      <c r="M320" s="158"/>
      <c r="T320" s="159"/>
      <c r="AT320" s="155" t="s">
        <v>180</v>
      </c>
      <c r="AU320" s="155" t="s">
        <v>85</v>
      </c>
      <c r="AV320" s="12" t="s">
        <v>83</v>
      </c>
      <c r="AW320" s="12" t="s">
        <v>32</v>
      </c>
      <c r="AX320" s="12" t="s">
        <v>75</v>
      </c>
      <c r="AY320" s="155" t="s">
        <v>170</v>
      </c>
    </row>
    <row r="321" spans="2:65" s="12" customFormat="1" ht="10.199999999999999">
      <c r="B321" s="153"/>
      <c r="D321" s="154" t="s">
        <v>180</v>
      </c>
      <c r="E321" s="155" t="s">
        <v>1</v>
      </c>
      <c r="F321" s="156" t="s">
        <v>354</v>
      </c>
      <c r="H321" s="155" t="s">
        <v>1</v>
      </c>
      <c r="I321" s="157"/>
      <c r="L321" s="153"/>
      <c r="M321" s="158"/>
      <c r="T321" s="159"/>
      <c r="AT321" s="155" t="s">
        <v>180</v>
      </c>
      <c r="AU321" s="155" t="s">
        <v>85</v>
      </c>
      <c r="AV321" s="12" t="s">
        <v>83</v>
      </c>
      <c r="AW321" s="12" t="s">
        <v>32</v>
      </c>
      <c r="AX321" s="12" t="s">
        <v>75</v>
      </c>
      <c r="AY321" s="155" t="s">
        <v>170</v>
      </c>
    </row>
    <row r="322" spans="2:65" s="13" customFormat="1" ht="10.199999999999999">
      <c r="B322" s="160"/>
      <c r="D322" s="154" t="s">
        <v>180</v>
      </c>
      <c r="E322" s="161" t="s">
        <v>1</v>
      </c>
      <c r="F322" s="162" t="s">
        <v>386</v>
      </c>
      <c r="H322" s="163">
        <v>6</v>
      </c>
      <c r="I322" s="164"/>
      <c r="L322" s="160"/>
      <c r="M322" s="165"/>
      <c r="T322" s="166"/>
      <c r="AT322" s="161" t="s">
        <v>180</v>
      </c>
      <c r="AU322" s="161" t="s">
        <v>85</v>
      </c>
      <c r="AV322" s="13" t="s">
        <v>85</v>
      </c>
      <c r="AW322" s="13" t="s">
        <v>32</v>
      </c>
      <c r="AX322" s="13" t="s">
        <v>75</v>
      </c>
      <c r="AY322" s="161" t="s">
        <v>170</v>
      </c>
    </row>
    <row r="323" spans="2:65" s="14" customFormat="1" ht="10.199999999999999">
      <c r="B323" s="167"/>
      <c r="D323" s="154" t="s">
        <v>180</v>
      </c>
      <c r="E323" s="168" t="s">
        <v>1</v>
      </c>
      <c r="F323" s="169" t="s">
        <v>184</v>
      </c>
      <c r="H323" s="170">
        <v>6</v>
      </c>
      <c r="I323" s="171"/>
      <c r="L323" s="167"/>
      <c r="M323" s="172"/>
      <c r="T323" s="173"/>
      <c r="AT323" s="168" t="s">
        <v>180</v>
      </c>
      <c r="AU323" s="168" t="s">
        <v>85</v>
      </c>
      <c r="AV323" s="14" t="s">
        <v>176</v>
      </c>
      <c r="AW323" s="14" t="s">
        <v>32</v>
      </c>
      <c r="AX323" s="14" t="s">
        <v>83</v>
      </c>
      <c r="AY323" s="168" t="s">
        <v>170</v>
      </c>
    </row>
    <row r="324" spans="2:65" s="1" customFormat="1" ht="19.8" customHeight="1">
      <c r="B324" s="33"/>
      <c r="C324" s="135" t="s">
        <v>387</v>
      </c>
      <c r="D324" s="135" t="s">
        <v>172</v>
      </c>
      <c r="E324" s="136" t="s">
        <v>388</v>
      </c>
      <c r="F324" s="137" t="s">
        <v>389</v>
      </c>
      <c r="G324" s="138" t="s">
        <v>363</v>
      </c>
      <c r="H324" s="139">
        <v>3</v>
      </c>
      <c r="I324" s="140"/>
      <c r="J324" s="141">
        <f>ROUND(I324*H324,2)</f>
        <v>0</v>
      </c>
      <c r="K324" s="142"/>
      <c r="L324" s="33"/>
      <c r="M324" s="143" t="s">
        <v>1</v>
      </c>
      <c r="N324" s="144" t="s">
        <v>40</v>
      </c>
      <c r="P324" s="145">
        <f>O324*H324</f>
        <v>0</v>
      </c>
      <c r="Q324" s="145">
        <v>0.10005</v>
      </c>
      <c r="R324" s="145">
        <f>Q324*H324</f>
        <v>0.30015000000000003</v>
      </c>
      <c r="S324" s="145">
        <v>0</v>
      </c>
      <c r="T324" s="146">
        <f>S324*H324</f>
        <v>0</v>
      </c>
      <c r="AR324" s="147" t="s">
        <v>176</v>
      </c>
      <c r="AT324" s="147" t="s">
        <v>172</v>
      </c>
      <c r="AU324" s="147" t="s">
        <v>85</v>
      </c>
      <c r="AY324" s="18" t="s">
        <v>170</v>
      </c>
      <c r="BE324" s="148">
        <f>IF(N324="základní",J324,0)</f>
        <v>0</v>
      </c>
      <c r="BF324" s="148">
        <f>IF(N324="snížená",J324,0)</f>
        <v>0</v>
      </c>
      <c r="BG324" s="148">
        <f>IF(N324="zákl. přenesená",J324,0)</f>
        <v>0</v>
      </c>
      <c r="BH324" s="148">
        <f>IF(N324="sníž. přenesená",J324,0)</f>
        <v>0</v>
      </c>
      <c r="BI324" s="148">
        <f>IF(N324="nulová",J324,0)</f>
        <v>0</v>
      </c>
      <c r="BJ324" s="18" t="s">
        <v>83</v>
      </c>
      <c r="BK324" s="148">
        <f>ROUND(I324*H324,2)</f>
        <v>0</v>
      </c>
      <c r="BL324" s="18" t="s">
        <v>176</v>
      </c>
      <c r="BM324" s="147" t="s">
        <v>390</v>
      </c>
    </row>
    <row r="325" spans="2:65" s="1" customFormat="1" ht="10.199999999999999">
      <c r="B325" s="33"/>
      <c r="D325" s="149" t="s">
        <v>178</v>
      </c>
      <c r="F325" s="150" t="s">
        <v>391</v>
      </c>
      <c r="I325" s="151"/>
      <c r="L325" s="33"/>
      <c r="M325" s="152"/>
      <c r="T325" s="57"/>
      <c r="AT325" s="18" t="s">
        <v>178</v>
      </c>
      <c r="AU325" s="18" t="s">
        <v>85</v>
      </c>
    </row>
    <row r="326" spans="2:65" s="12" customFormat="1" ht="10.199999999999999">
      <c r="B326" s="153"/>
      <c r="D326" s="154" t="s">
        <v>180</v>
      </c>
      <c r="E326" s="155" t="s">
        <v>1</v>
      </c>
      <c r="F326" s="156" t="s">
        <v>189</v>
      </c>
      <c r="H326" s="155" t="s">
        <v>1</v>
      </c>
      <c r="I326" s="157"/>
      <c r="L326" s="153"/>
      <c r="M326" s="158"/>
      <c r="T326" s="159"/>
      <c r="AT326" s="155" t="s">
        <v>180</v>
      </c>
      <c r="AU326" s="155" t="s">
        <v>85</v>
      </c>
      <c r="AV326" s="12" t="s">
        <v>83</v>
      </c>
      <c r="AW326" s="12" t="s">
        <v>32</v>
      </c>
      <c r="AX326" s="12" t="s">
        <v>75</v>
      </c>
      <c r="AY326" s="155" t="s">
        <v>170</v>
      </c>
    </row>
    <row r="327" spans="2:65" s="12" customFormat="1" ht="10.199999999999999">
      <c r="B327" s="153"/>
      <c r="D327" s="154" t="s">
        <v>180</v>
      </c>
      <c r="E327" s="155" t="s">
        <v>1</v>
      </c>
      <c r="F327" s="156" t="s">
        <v>354</v>
      </c>
      <c r="H327" s="155" t="s">
        <v>1</v>
      </c>
      <c r="I327" s="157"/>
      <c r="L327" s="153"/>
      <c r="M327" s="158"/>
      <c r="T327" s="159"/>
      <c r="AT327" s="155" t="s">
        <v>180</v>
      </c>
      <c r="AU327" s="155" t="s">
        <v>85</v>
      </c>
      <c r="AV327" s="12" t="s">
        <v>83</v>
      </c>
      <c r="AW327" s="12" t="s">
        <v>32</v>
      </c>
      <c r="AX327" s="12" t="s">
        <v>75</v>
      </c>
      <c r="AY327" s="155" t="s">
        <v>170</v>
      </c>
    </row>
    <row r="328" spans="2:65" s="13" customFormat="1" ht="10.199999999999999">
      <c r="B328" s="160"/>
      <c r="D328" s="154" t="s">
        <v>180</v>
      </c>
      <c r="E328" s="161" t="s">
        <v>1</v>
      </c>
      <c r="F328" s="162" t="s">
        <v>392</v>
      </c>
      <c r="H328" s="163">
        <v>3</v>
      </c>
      <c r="I328" s="164"/>
      <c r="L328" s="160"/>
      <c r="M328" s="165"/>
      <c r="T328" s="166"/>
      <c r="AT328" s="161" t="s">
        <v>180</v>
      </c>
      <c r="AU328" s="161" t="s">
        <v>85</v>
      </c>
      <c r="AV328" s="13" t="s">
        <v>85</v>
      </c>
      <c r="AW328" s="13" t="s">
        <v>32</v>
      </c>
      <c r="AX328" s="13" t="s">
        <v>75</v>
      </c>
      <c r="AY328" s="161" t="s">
        <v>170</v>
      </c>
    </row>
    <row r="329" spans="2:65" s="14" customFormat="1" ht="10.199999999999999">
      <c r="B329" s="167"/>
      <c r="D329" s="154" t="s">
        <v>180</v>
      </c>
      <c r="E329" s="168" t="s">
        <v>1</v>
      </c>
      <c r="F329" s="169" t="s">
        <v>184</v>
      </c>
      <c r="H329" s="170">
        <v>3</v>
      </c>
      <c r="I329" s="171"/>
      <c r="L329" s="167"/>
      <c r="M329" s="172"/>
      <c r="T329" s="173"/>
      <c r="AT329" s="168" t="s">
        <v>180</v>
      </c>
      <c r="AU329" s="168" t="s">
        <v>85</v>
      </c>
      <c r="AV329" s="14" t="s">
        <v>176</v>
      </c>
      <c r="AW329" s="14" t="s">
        <v>32</v>
      </c>
      <c r="AX329" s="14" t="s">
        <v>83</v>
      </c>
      <c r="AY329" s="168" t="s">
        <v>170</v>
      </c>
    </row>
    <row r="330" spans="2:65" s="1" customFormat="1" ht="14.4" customHeight="1">
      <c r="B330" s="33"/>
      <c r="C330" s="135" t="s">
        <v>393</v>
      </c>
      <c r="D330" s="135" t="s">
        <v>172</v>
      </c>
      <c r="E330" s="136" t="s">
        <v>394</v>
      </c>
      <c r="F330" s="137" t="s">
        <v>395</v>
      </c>
      <c r="G330" s="138" t="s">
        <v>175</v>
      </c>
      <c r="H330" s="139">
        <v>1.7749999999999999</v>
      </c>
      <c r="I330" s="140"/>
      <c r="J330" s="141">
        <f>ROUND(I330*H330,2)</f>
        <v>0</v>
      </c>
      <c r="K330" s="142"/>
      <c r="L330" s="33"/>
      <c r="M330" s="143" t="s">
        <v>1</v>
      </c>
      <c r="N330" s="144" t="s">
        <v>40</v>
      </c>
      <c r="P330" s="145">
        <f>O330*H330</f>
        <v>0</v>
      </c>
      <c r="Q330" s="145">
        <v>2.5018799999999999</v>
      </c>
      <c r="R330" s="145">
        <f>Q330*H330</f>
        <v>4.4408369999999993</v>
      </c>
      <c r="S330" s="145">
        <v>0</v>
      </c>
      <c r="T330" s="146">
        <f>S330*H330</f>
        <v>0</v>
      </c>
      <c r="AR330" s="147" t="s">
        <v>176</v>
      </c>
      <c r="AT330" s="147" t="s">
        <v>172</v>
      </c>
      <c r="AU330" s="147" t="s">
        <v>85</v>
      </c>
      <c r="AY330" s="18" t="s">
        <v>170</v>
      </c>
      <c r="BE330" s="148">
        <f>IF(N330="základní",J330,0)</f>
        <v>0</v>
      </c>
      <c r="BF330" s="148">
        <f>IF(N330="snížená",J330,0)</f>
        <v>0</v>
      </c>
      <c r="BG330" s="148">
        <f>IF(N330="zákl. přenesená",J330,0)</f>
        <v>0</v>
      </c>
      <c r="BH330" s="148">
        <f>IF(N330="sníž. přenesená",J330,0)</f>
        <v>0</v>
      </c>
      <c r="BI330" s="148">
        <f>IF(N330="nulová",J330,0)</f>
        <v>0</v>
      </c>
      <c r="BJ330" s="18" t="s">
        <v>83</v>
      </c>
      <c r="BK330" s="148">
        <f>ROUND(I330*H330,2)</f>
        <v>0</v>
      </c>
      <c r="BL330" s="18" t="s">
        <v>176</v>
      </c>
      <c r="BM330" s="147" t="s">
        <v>396</v>
      </c>
    </row>
    <row r="331" spans="2:65" s="1" customFormat="1" ht="10.199999999999999">
      <c r="B331" s="33"/>
      <c r="D331" s="149" t="s">
        <v>178</v>
      </c>
      <c r="F331" s="150" t="s">
        <v>397</v>
      </c>
      <c r="I331" s="151"/>
      <c r="L331" s="33"/>
      <c r="M331" s="152"/>
      <c r="T331" s="57"/>
      <c r="AT331" s="18" t="s">
        <v>178</v>
      </c>
      <c r="AU331" s="18" t="s">
        <v>85</v>
      </c>
    </row>
    <row r="332" spans="2:65" s="12" customFormat="1" ht="10.199999999999999">
      <c r="B332" s="153"/>
      <c r="D332" s="154" t="s">
        <v>180</v>
      </c>
      <c r="E332" s="155" t="s">
        <v>1</v>
      </c>
      <c r="F332" s="156" t="s">
        <v>189</v>
      </c>
      <c r="H332" s="155" t="s">
        <v>1</v>
      </c>
      <c r="I332" s="157"/>
      <c r="L332" s="153"/>
      <c r="M332" s="158"/>
      <c r="T332" s="159"/>
      <c r="AT332" s="155" t="s">
        <v>180</v>
      </c>
      <c r="AU332" s="155" t="s">
        <v>85</v>
      </c>
      <c r="AV332" s="12" t="s">
        <v>83</v>
      </c>
      <c r="AW332" s="12" t="s">
        <v>32</v>
      </c>
      <c r="AX332" s="12" t="s">
        <v>75</v>
      </c>
      <c r="AY332" s="155" t="s">
        <v>170</v>
      </c>
    </row>
    <row r="333" spans="2:65" s="12" customFormat="1" ht="10.199999999999999">
      <c r="B333" s="153"/>
      <c r="D333" s="154" t="s">
        <v>180</v>
      </c>
      <c r="E333" s="155" t="s">
        <v>1</v>
      </c>
      <c r="F333" s="156" t="s">
        <v>354</v>
      </c>
      <c r="H333" s="155" t="s">
        <v>1</v>
      </c>
      <c r="I333" s="157"/>
      <c r="L333" s="153"/>
      <c r="M333" s="158"/>
      <c r="T333" s="159"/>
      <c r="AT333" s="155" t="s">
        <v>180</v>
      </c>
      <c r="AU333" s="155" t="s">
        <v>85</v>
      </c>
      <c r="AV333" s="12" t="s">
        <v>83</v>
      </c>
      <c r="AW333" s="12" t="s">
        <v>32</v>
      </c>
      <c r="AX333" s="12" t="s">
        <v>75</v>
      </c>
      <c r="AY333" s="155" t="s">
        <v>170</v>
      </c>
    </row>
    <row r="334" spans="2:65" s="13" customFormat="1" ht="10.199999999999999">
      <c r="B334" s="160"/>
      <c r="D334" s="154" t="s">
        <v>180</v>
      </c>
      <c r="E334" s="161" t="s">
        <v>1</v>
      </c>
      <c r="F334" s="162" t="s">
        <v>398</v>
      </c>
      <c r="H334" s="163">
        <v>1.302</v>
      </c>
      <c r="I334" s="164"/>
      <c r="L334" s="160"/>
      <c r="M334" s="165"/>
      <c r="T334" s="166"/>
      <c r="AT334" s="161" t="s">
        <v>180</v>
      </c>
      <c r="AU334" s="161" t="s">
        <v>85</v>
      </c>
      <c r="AV334" s="13" t="s">
        <v>85</v>
      </c>
      <c r="AW334" s="13" t="s">
        <v>32</v>
      </c>
      <c r="AX334" s="13" t="s">
        <v>75</v>
      </c>
      <c r="AY334" s="161" t="s">
        <v>170</v>
      </c>
    </row>
    <row r="335" spans="2:65" s="13" customFormat="1" ht="10.199999999999999">
      <c r="B335" s="160"/>
      <c r="D335" s="154" t="s">
        <v>180</v>
      </c>
      <c r="E335" s="161" t="s">
        <v>1</v>
      </c>
      <c r="F335" s="162" t="s">
        <v>399</v>
      </c>
      <c r="H335" s="163">
        <v>0.47299999999999998</v>
      </c>
      <c r="I335" s="164"/>
      <c r="L335" s="160"/>
      <c r="M335" s="165"/>
      <c r="T335" s="166"/>
      <c r="AT335" s="161" t="s">
        <v>180</v>
      </c>
      <c r="AU335" s="161" t="s">
        <v>85</v>
      </c>
      <c r="AV335" s="13" t="s">
        <v>85</v>
      </c>
      <c r="AW335" s="13" t="s">
        <v>32</v>
      </c>
      <c r="AX335" s="13" t="s">
        <v>75</v>
      </c>
      <c r="AY335" s="161" t="s">
        <v>170</v>
      </c>
    </row>
    <row r="336" spans="2:65" s="14" customFormat="1" ht="10.199999999999999">
      <c r="B336" s="167"/>
      <c r="D336" s="154" t="s">
        <v>180</v>
      </c>
      <c r="E336" s="168" t="s">
        <v>1</v>
      </c>
      <c r="F336" s="169" t="s">
        <v>184</v>
      </c>
      <c r="H336" s="170">
        <v>1.7749999999999999</v>
      </c>
      <c r="I336" s="171"/>
      <c r="L336" s="167"/>
      <c r="M336" s="172"/>
      <c r="T336" s="173"/>
      <c r="AT336" s="168" t="s">
        <v>180</v>
      </c>
      <c r="AU336" s="168" t="s">
        <v>85</v>
      </c>
      <c r="AV336" s="14" t="s">
        <v>176</v>
      </c>
      <c r="AW336" s="14" t="s">
        <v>32</v>
      </c>
      <c r="AX336" s="14" t="s">
        <v>83</v>
      </c>
      <c r="AY336" s="168" t="s">
        <v>170</v>
      </c>
    </row>
    <row r="337" spans="2:65" s="1" customFormat="1" ht="14.4" customHeight="1">
      <c r="B337" s="33"/>
      <c r="C337" s="135" t="s">
        <v>400</v>
      </c>
      <c r="D337" s="135" t="s">
        <v>172</v>
      </c>
      <c r="E337" s="136" t="s">
        <v>401</v>
      </c>
      <c r="F337" s="137" t="s">
        <v>402</v>
      </c>
      <c r="G337" s="138" t="s">
        <v>115</v>
      </c>
      <c r="H337" s="139">
        <v>16.54</v>
      </c>
      <c r="I337" s="140"/>
      <c r="J337" s="141">
        <f>ROUND(I337*H337,2)</f>
        <v>0</v>
      </c>
      <c r="K337" s="142"/>
      <c r="L337" s="33"/>
      <c r="M337" s="143" t="s">
        <v>1</v>
      </c>
      <c r="N337" s="144" t="s">
        <v>40</v>
      </c>
      <c r="P337" s="145">
        <f>O337*H337</f>
        <v>0</v>
      </c>
      <c r="Q337" s="145">
        <v>1.409E-2</v>
      </c>
      <c r="R337" s="145">
        <f>Q337*H337</f>
        <v>0.23304859999999999</v>
      </c>
      <c r="S337" s="145">
        <v>0</v>
      </c>
      <c r="T337" s="146">
        <f>S337*H337</f>
        <v>0</v>
      </c>
      <c r="AR337" s="147" t="s">
        <v>176</v>
      </c>
      <c r="AT337" s="147" t="s">
        <v>172</v>
      </c>
      <c r="AU337" s="147" t="s">
        <v>85</v>
      </c>
      <c r="AY337" s="18" t="s">
        <v>170</v>
      </c>
      <c r="BE337" s="148">
        <f>IF(N337="základní",J337,0)</f>
        <v>0</v>
      </c>
      <c r="BF337" s="148">
        <f>IF(N337="snížená",J337,0)</f>
        <v>0</v>
      </c>
      <c r="BG337" s="148">
        <f>IF(N337="zákl. přenesená",J337,0)</f>
        <v>0</v>
      </c>
      <c r="BH337" s="148">
        <f>IF(N337="sníž. přenesená",J337,0)</f>
        <v>0</v>
      </c>
      <c r="BI337" s="148">
        <f>IF(N337="nulová",J337,0)</f>
        <v>0</v>
      </c>
      <c r="BJ337" s="18" t="s">
        <v>83</v>
      </c>
      <c r="BK337" s="148">
        <f>ROUND(I337*H337,2)</f>
        <v>0</v>
      </c>
      <c r="BL337" s="18" t="s">
        <v>176</v>
      </c>
      <c r="BM337" s="147" t="s">
        <v>403</v>
      </c>
    </row>
    <row r="338" spans="2:65" s="1" customFormat="1" ht="10.199999999999999">
      <c r="B338" s="33"/>
      <c r="D338" s="149" t="s">
        <v>178</v>
      </c>
      <c r="F338" s="150" t="s">
        <v>404</v>
      </c>
      <c r="I338" s="151"/>
      <c r="L338" s="33"/>
      <c r="M338" s="152"/>
      <c r="T338" s="57"/>
      <c r="AT338" s="18" t="s">
        <v>178</v>
      </c>
      <c r="AU338" s="18" t="s">
        <v>85</v>
      </c>
    </row>
    <row r="339" spans="2:65" s="12" customFormat="1" ht="10.199999999999999">
      <c r="B339" s="153"/>
      <c r="D339" s="154" t="s">
        <v>180</v>
      </c>
      <c r="E339" s="155" t="s">
        <v>1</v>
      </c>
      <c r="F339" s="156" t="s">
        <v>189</v>
      </c>
      <c r="H339" s="155" t="s">
        <v>1</v>
      </c>
      <c r="I339" s="157"/>
      <c r="L339" s="153"/>
      <c r="M339" s="158"/>
      <c r="T339" s="159"/>
      <c r="AT339" s="155" t="s">
        <v>180</v>
      </c>
      <c r="AU339" s="155" t="s">
        <v>85</v>
      </c>
      <c r="AV339" s="12" t="s">
        <v>83</v>
      </c>
      <c r="AW339" s="12" t="s">
        <v>32</v>
      </c>
      <c r="AX339" s="12" t="s">
        <v>75</v>
      </c>
      <c r="AY339" s="155" t="s">
        <v>170</v>
      </c>
    </row>
    <row r="340" spans="2:65" s="12" customFormat="1" ht="10.199999999999999">
      <c r="B340" s="153"/>
      <c r="D340" s="154" t="s">
        <v>180</v>
      </c>
      <c r="E340" s="155" t="s">
        <v>1</v>
      </c>
      <c r="F340" s="156" t="s">
        <v>354</v>
      </c>
      <c r="H340" s="155" t="s">
        <v>1</v>
      </c>
      <c r="I340" s="157"/>
      <c r="L340" s="153"/>
      <c r="M340" s="158"/>
      <c r="T340" s="159"/>
      <c r="AT340" s="155" t="s">
        <v>180</v>
      </c>
      <c r="AU340" s="155" t="s">
        <v>85</v>
      </c>
      <c r="AV340" s="12" t="s">
        <v>83</v>
      </c>
      <c r="AW340" s="12" t="s">
        <v>32</v>
      </c>
      <c r="AX340" s="12" t="s">
        <v>75</v>
      </c>
      <c r="AY340" s="155" t="s">
        <v>170</v>
      </c>
    </row>
    <row r="341" spans="2:65" s="13" customFormat="1" ht="10.199999999999999">
      <c r="B341" s="160"/>
      <c r="D341" s="154" t="s">
        <v>180</v>
      </c>
      <c r="E341" s="161" t="s">
        <v>1</v>
      </c>
      <c r="F341" s="162" t="s">
        <v>405</v>
      </c>
      <c r="H341" s="163">
        <v>12.16</v>
      </c>
      <c r="I341" s="164"/>
      <c r="L341" s="160"/>
      <c r="M341" s="165"/>
      <c r="T341" s="166"/>
      <c r="AT341" s="161" t="s">
        <v>180</v>
      </c>
      <c r="AU341" s="161" t="s">
        <v>85</v>
      </c>
      <c r="AV341" s="13" t="s">
        <v>85</v>
      </c>
      <c r="AW341" s="13" t="s">
        <v>32</v>
      </c>
      <c r="AX341" s="13" t="s">
        <v>75</v>
      </c>
      <c r="AY341" s="161" t="s">
        <v>170</v>
      </c>
    </row>
    <row r="342" spans="2:65" s="13" customFormat="1" ht="10.199999999999999">
      <c r="B342" s="160"/>
      <c r="D342" s="154" t="s">
        <v>180</v>
      </c>
      <c r="E342" s="161" t="s">
        <v>1</v>
      </c>
      <c r="F342" s="162" t="s">
        <v>406</v>
      </c>
      <c r="H342" s="163">
        <v>4.38</v>
      </c>
      <c r="I342" s="164"/>
      <c r="L342" s="160"/>
      <c r="M342" s="165"/>
      <c r="T342" s="166"/>
      <c r="AT342" s="161" t="s">
        <v>180</v>
      </c>
      <c r="AU342" s="161" t="s">
        <v>85</v>
      </c>
      <c r="AV342" s="13" t="s">
        <v>85</v>
      </c>
      <c r="AW342" s="13" t="s">
        <v>32</v>
      </c>
      <c r="AX342" s="13" t="s">
        <v>75</v>
      </c>
      <c r="AY342" s="161" t="s">
        <v>170</v>
      </c>
    </row>
    <row r="343" spans="2:65" s="14" customFormat="1" ht="10.199999999999999">
      <c r="B343" s="167"/>
      <c r="D343" s="154" t="s">
        <v>180</v>
      </c>
      <c r="E343" s="168" t="s">
        <v>1</v>
      </c>
      <c r="F343" s="169" t="s">
        <v>184</v>
      </c>
      <c r="H343" s="170">
        <v>16.54</v>
      </c>
      <c r="I343" s="171"/>
      <c r="L343" s="167"/>
      <c r="M343" s="172"/>
      <c r="T343" s="173"/>
      <c r="AT343" s="168" t="s">
        <v>180</v>
      </c>
      <c r="AU343" s="168" t="s">
        <v>85</v>
      </c>
      <c r="AV343" s="14" t="s">
        <v>176</v>
      </c>
      <c r="AW343" s="14" t="s">
        <v>32</v>
      </c>
      <c r="AX343" s="14" t="s">
        <v>83</v>
      </c>
      <c r="AY343" s="168" t="s">
        <v>170</v>
      </c>
    </row>
    <row r="344" spans="2:65" s="1" customFormat="1" ht="14.4" customHeight="1">
      <c r="B344" s="33"/>
      <c r="C344" s="135" t="s">
        <v>407</v>
      </c>
      <c r="D344" s="135" t="s">
        <v>172</v>
      </c>
      <c r="E344" s="136" t="s">
        <v>408</v>
      </c>
      <c r="F344" s="137" t="s">
        <v>409</v>
      </c>
      <c r="G344" s="138" t="s">
        <v>115</v>
      </c>
      <c r="H344" s="139">
        <v>16.54</v>
      </c>
      <c r="I344" s="140"/>
      <c r="J344" s="141">
        <f>ROUND(I344*H344,2)</f>
        <v>0</v>
      </c>
      <c r="K344" s="142"/>
      <c r="L344" s="33"/>
      <c r="M344" s="143" t="s">
        <v>1</v>
      </c>
      <c r="N344" s="144" t="s">
        <v>40</v>
      </c>
      <c r="P344" s="145">
        <f>O344*H344</f>
        <v>0</v>
      </c>
      <c r="Q344" s="145">
        <v>0</v>
      </c>
      <c r="R344" s="145">
        <f>Q344*H344</f>
        <v>0</v>
      </c>
      <c r="S344" s="145">
        <v>0</v>
      </c>
      <c r="T344" s="146">
        <f>S344*H344</f>
        <v>0</v>
      </c>
      <c r="AR344" s="147" t="s">
        <v>176</v>
      </c>
      <c r="AT344" s="147" t="s">
        <v>172</v>
      </c>
      <c r="AU344" s="147" t="s">
        <v>85</v>
      </c>
      <c r="AY344" s="18" t="s">
        <v>170</v>
      </c>
      <c r="BE344" s="148">
        <f>IF(N344="základní",J344,0)</f>
        <v>0</v>
      </c>
      <c r="BF344" s="148">
        <f>IF(N344="snížená",J344,0)</f>
        <v>0</v>
      </c>
      <c r="BG344" s="148">
        <f>IF(N344="zákl. přenesená",J344,0)</f>
        <v>0</v>
      </c>
      <c r="BH344" s="148">
        <f>IF(N344="sníž. přenesená",J344,0)</f>
        <v>0</v>
      </c>
      <c r="BI344" s="148">
        <f>IF(N344="nulová",J344,0)</f>
        <v>0</v>
      </c>
      <c r="BJ344" s="18" t="s">
        <v>83</v>
      </c>
      <c r="BK344" s="148">
        <f>ROUND(I344*H344,2)</f>
        <v>0</v>
      </c>
      <c r="BL344" s="18" t="s">
        <v>176</v>
      </c>
      <c r="BM344" s="147" t="s">
        <v>410</v>
      </c>
    </row>
    <row r="345" spans="2:65" s="1" customFormat="1" ht="10.199999999999999">
      <c r="B345" s="33"/>
      <c r="D345" s="149" t="s">
        <v>178</v>
      </c>
      <c r="F345" s="150" t="s">
        <v>411</v>
      </c>
      <c r="I345" s="151"/>
      <c r="L345" s="33"/>
      <c r="M345" s="152"/>
      <c r="T345" s="57"/>
      <c r="AT345" s="18" t="s">
        <v>178</v>
      </c>
      <c r="AU345" s="18" t="s">
        <v>85</v>
      </c>
    </row>
    <row r="346" spans="2:65" s="1" customFormat="1" ht="19.8" customHeight="1">
      <c r="B346" s="33"/>
      <c r="C346" s="135" t="s">
        <v>412</v>
      </c>
      <c r="D346" s="135" t="s">
        <v>172</v>
      </c>
      <c r="E346" s="136" t="s">
        <v>413</v>
      </c>
      <c r="F346" s="137" t="s">
        <v>414</v>
      </c>
      <c r="G346" s="138" t="s">
        <v>213</v>
      </c>
      <c r="H346" s="139">
        <v>0.26600000000000001</v>
      </c>
      <c r="I346" s="140"/>
      <c r="J346" s="141">
        <f>ROUND(I346*H346,2)</f>
        <v>0</v>
      </c>
      <c r="K346" s="142"/>
      <c r="L346" s="33"/>
      <c r="M346" s="143" t="s">
        <v>1</v>
      </c>
      <c r="N346" s="144" t="s">
        <v>40</v>
      </c>
      <c r="P346" s="145">
        <f>O346*H346</f>
        <v>0</v>
      </c>
      <c r="Q346" s="145">
        <v>1.04575</v>
      </c>
      <c r="R346" s="145">
        <f>Q346*H346</f>
        <v>0.27816950000000001</v>
      </c>
      <c r="S346" s="145">
        <v>0</v>
      </c>
      <c r="T346" s="146">
        <f>S346*H346</f>
        <v>0</v>
      </c>
      <c r="AR346" s="147" t="s">
        <v>176</v>
      </c>
      <c r="AT346" s="147" t="s">
        <v>172</v>
      </c>
      <c r="AU346" s="147" t="s">
        <v>85</v>
      </c>
      <c r="AY346" s="18" t="s">
        <v>170</v>
      </c>
      <c r="BE346" s="148">
        <f>IF(N346="základní",J346,0)</f>
        <v>0</v>
      </c>
      <c r="BF346" s="148">
        <f>IF(N346="snížená",J346,0)</f>
        <v>0</v>
      </c>
      <c r="BG346" s="148">
        <f>IF(N346="zákl. přenesená",J346,0)</f>
        <v>0</v>
      </c>
      <c r="BH346" s="148">
        <f>IF(N346="sníž. přenesená",J346,0)</f>
        <v>0</v>
      </c>
      <c r="BI346" s="148">
        <f>IF(N346="nulová",J346,0)</f>
        <v>0</v>
      </c>
      <c r="BJ346" s="18" t="s">
        <v>83</v>
      </c>
      <c r="BK346" s="148">
        <f>ROUND(I346*H346,2)</f>
        <v>0</v>
      </c>
      <c r="BL346" s="18" t="s">
        <v>176</v>
      </c>
      <c r="BM346" s="147" t="s">
        <v>415</v>
      </c>
    </row>
    <row r="347" spans="2:65" s="1" customFormat="1" ht="10.199999999999999">
      <c r="B347" s="33"/>
      <c r="D347" s="149" t="s">
        <v>178</v>
      </c>
      <c r="F347" s="150" t="s">
        <v>416</v>
      </c>
      <c r="I347" s="151"/>
      <c r="L347" s="33"/>
      <c r="M347" s="152"/>
      <c r="T347" s="57"/>
      <c r="AT347" s="18" t="s">
        <v>178</v>
      </c>
      <c r="AU347" s="18" t="s">
        <v>85</v>
      </c>
    </row>
    <row r="348" spans="2:65" s="12" customFormat="1" ht="10.199999999999999">
      <c r="B348" s="153"/>
      <c r="D348" s="154" t="s">
        <v>180</v>
      </c>
      <c r="E348" s="155" t="s">
        <v>1</v>
      </c>
      <c r="F348" s="156" t="s">
        <v>189</v>
      </c>
      <c r="H348" s="155" t="s">
        <v>1</v>
      </c>
      <c r="I348" s="157"/>
      <c r="L348" s="153"/>
      <c r="M348" s="158"/>
      <c r="T348" s="159"/>
      <c r="AT348" s="155" t="s">
        <v>180</v>
      </c>
      <c r="AU348" s="155" t="s">
        <v>85</v>
      </c>
      <c r="AV348" s="12" t="s">
        <v>83</v>
      </c>
      <c r="AW348" s="12" t="s">
        <v>32</v>
      </c>
      <c r="AX348" s="12" t="s">
        <v>75</v>
      </c>
      <c r="AY348" s="155" t="s">
        <v>170</v>
      </c>
    </row>
    <row r="349" spans="2:65" s="12" customFormat="1" ht="10.199999999999999">
      <c r="B349" s="153"/>
      <c r="D349" s="154" t="s">
        <v>180</v>
      </c>
      <c r="E349" s="155" t="s">
        <v>1</v>
      </c>
      <c r="F349" s="156" t="s">
        <v>417</v>
      </c>
      <c r="H349" s="155" t="s">
        <v>1</v>
      </c>
      <c r="I349" s="157"/>
      <c r="L349" s="153"/>
      <c r="M349" s="158"/>
      <c r="T349" s="159"/>
      <c r="AT349" s="155" t="s">
        <v>180</v>
      </c>
      <c r="AU349" s="155" t="s">
        <v>85</v>
      </c>
      <c r="AV349" s="12" t="s">
        <v>83</v>
      </c>
      <c r="AW349" s="12" t="s">
        <v>32</v>
      </c>
      <c r="AX349" s="12" t="s">
        <v>75</v>
      </c>
      <c r="AY349" s="155" t="s">
        <v>170</v>
      </c>
    </row>
    <row r="350" spans="2:65" s="13" customFormat="1" ht="10.199999999999999">
      <c r="B350" s="160"/>
      <c r="D350" s="154" t="s">
        <v>180</v>
      </c>
      <c r="E350" s="161" t="s">
        <v>1</v>
      </c>
      <c r="F350" s="162" t="s">
        <v>418</v>
      </c>
      <c r="H350" s="163">
        <v>0.19500000000000001</v>
      </c>
      <c r="I350" s="164"/>
      <c r="L350" s="160"/>
      <c r="M350" s="165"/>
      <c r="T350" s="166"/>
      <c r="AT350" s="161" t="s">
        <v>180</v>
      </c>
      <c r="AU350" s="161" t="s">
        <v>85</v>
      </c>
      <c r="AV350" s="13" t="s">
        <v>85</v>
      </c>
      <c r="AW350" s="13" t="s">
        <v>32</v>
      </c>
      <c r="AX350" s="13" t="s">
        <v>75</v>
      </c>
      <c r="AY350" s="161" t="s">
        <v>170</v>
      </c>
    </row>
    <row r="351" spans="2:65" s="13" customFormat="1" ht="10.199999999999999">
      <c r="B351" s="160"/>
      <c r="D351" s="154" t="s">
        <v>180</v>
      </c>
      <c r="E351" s="161" t="s">
        <v>1</v>
      </c>
      <c r="F351" s="162" t="s">
        <v>419</v>
      </c>
      <c r="H351" s="163">
        <v>7.0999999999999994E-2</v>
      </c>
      <c r="I351" s="164"/>
      <c r="L351" s="160"/>
      <c r="M351" s="165"/>
      <c r="T351" s="166"/>
      <c r="AT351" s="161" t="s">
        <v>180</v>
      </c>
      <c r="AU351" s="161" t="s">
        <v>85</v>
      </c>
      <c r="AV351" s="13" t="s">
        <v>85</v>
      </c>
      <c r="AW351" s="13" t="s">
        <v>32</v>
      </c>
      <c r="AX351" s="13" t="s">
        <v>75</v>
      </c>
      <c r="AY351" s="161" t="s">
        <v>170</v>
      </c>
    </row>
    <row r="352" spans="2:65" s="14" customFormat="1" ht="10.199999999999999">
      <c r="B352" s="167"/>
      <c r="D352" s="154" t="s">
        <v>180</v>
      </c>
      <c r="E352" s="168" t="s">
        <v>1</v>
      </c>
      <c r="F352" s="169" t="s">
        <v>184</v>
      </c>
      <c r="H352" s="170">
        <v>0.26600000000000001</v>
      </c>
      <c r="I352" s="171"/>
      <c r="L352" s="167"/>
      <c r="M352" s="172"/>
      <c r="T352" s="173"/>
      <c r="AT352" s="168" t="s">
        <v>180</v>
      </c>
      <c r="AU352" s="168" t="s">
        <v>85</v>
      </c>
      <c r="AV352" s="14" t="s">
        <v>176</v>
      </c>
      <c r="AW352" s="14" t="s">
        <v>32</v>
      </c>
      <c r="AX352" s="14" t="s">
        <v>83</v>
      </c>
      <c r="AY352" s="168" t="s">
        <v>170</v>
      </c>
    </row>
    <row r="353" spans="2:65" s="1" customFormat="1" ht="19.8" customHeight="1">
      <c r="B353" s="33"/>
      <c r="C353" s="135" t="s">
        <v>420</v>
      </c>
      <c r="D353" s="135" t="s">
        <v>172</v>
      </c>
      <c r="E353" s="136" t="s">
        <v>421</v>
      </c>
      <c r="F353" s="137" t="s">
        <v>422</v>
      </c>
      <c r="G353" s="138" t="s">
        <v>237</v>
      </c>
      <c r="H353" s="139">
        <v>27.75</v>
      </c>
      <c r="I353" s="140"/>
      <c r="J353" s="141">
        <f>ROUND(I353*H353,2)</f>
        <v>0</v>
      </c>
      <c r="K353" s="142"/>
      <c r="L353" s="33"/>
      <c r="M353" s="143" t="s">
        <v>1</v>
      </c>
      <c r="N353" s="144" t="s">
        <v>40</v>
      </c>
      <c r="P353" s="145">
        <f>O353*H353</f>
        <v>0</v>
      </c>
      <c r="Q353" s="145">
        <v>3.4000000000000002E-4</v>
      </c>
      <c r="R353" s="145">
        <f>Q353*H353</f>
        <v>9.4350000000000007E-3</v>
      </c>
      <c r="S353" s="145">
        <v>0</v>
      </c>
      <c r="T353" s="146">
        <f>S353*H353</f>
        <v>0</v>
      </c>
      <c r="AR353" s="147" t="s">
        <v>176</v>
      </c>
      <c r="AT353" s="147" t="s">
        <v>172</v>
      </c>
      <c r="AU353" s="147" t="s">
        <v>85</v>
      </c>
      <c r="AY353" s="18" t="s">
        <v>170</v>
      </c>
      <c r="BE353" s="148">
        <f>IF(N353="základní",J353,0)</f>
        <v>0</v>
      </c>
      <c r="BF353" s="148">
        <f>IF(N353="snížená",J353,0)</f>
        <v>0</v>
      </c>
      <c r="BG353" s="148">
        <f>IF(N353="zákl. přenesená",J353,0)</f>
        <v>0</v>
      </c>
      <c r="BH353" s="148">
        <f>IF(N353="sníž. přenesená",J353,0)</f>
        <v>0</v>
      </c>
      <c r="BI353" s="148">
        <f>IF(N353="nulová",J353,0)</f>
        <v>0</v>
      </c>
      <c r="BJ353" s="18" t="s">
        <v>83</v>
      </c>
      <c r="BK353" s="148">
        <f>ROUND(I353*H353,2)</f>
        <v>0</v>
      </c>
      <c r="BL353" s="18" t="s">
        <v>176</v>
      </c>
      <c r="BM353" s="147" t="s">
        <v>423</v>
      </c>
    </row>
    <row r="354" spans="2:65" s="1" customFormat="1" ht="10.199999999999999">
      <c r="B354" s="33"/>
      <c r="D354" s="149" t="s">
        <v>178</v>
      </c>
      <c r="F354" s="150" t="s">
        <v>424</v>
      </c>
      <c r="I354" s="151"/>
      <c r="L354" s="33"/>
      <c r="M354" s="152"/>
      <c r="T354" s="57"/>
      <c r="AT354" s="18" t="s">
        <v>178</v>
      </c>
      <c r="AU354" s="18" t="s">
        <v>85</v>
      </c>
    </row>
    <row r="355" spans="2:65" s="12" customFormat="1" ht="10.199999999999999">
      <c r="B355" s="153"/>
      <c r="D355" s="154" t="s">
        <v>180</v>
      </c>
      <c r="E355" s="155" t="s">
        <v>1</v>
      </c>
      <c r="F355" s="156" t="s">
        <v>189</v>
      </c>
      <c r="H355" s="155" t="s">
        <v>1</v>
      </c>
      <c r="I355" s="157"/>
      <c r="L355" s="153"/>
      <c r="M355" s="158"/>
      <c r="T355" s="159"/>
      <c r="AT355" s="155" t="s">
        <v>180</v>
      </c>
      <c r="AU355" s="155" t="s">
        <v>85</v>
      </c>
      <c r="AV355" s="12" t="s">
        <v>83</v>
      </c>
      <c r="AW355" s="12" t="s">
        <v>32</v>
      </c>
      <c r="AX355" s="12" t="s">
        <v>75</v>
      </c>
      <c r="AY355" s="155" t="s">
        <v>170</v>
      </c>
    </row>
    <row r="356" spans="2:65" s="12" customFormat="1" ht="10.199999999999999">
      <c r="B356" s="153"/>
      <c r="D356" s="154" t="s">
        <v>180</v>
      </c>
      <c r="E356" s="155" t="s">
        <v>1</v>
      </c>
      <c r="F356" s="156" t="s">
        <v>354</v>
      </c>
      <c r="H356" s="155" t="s">
        <v>1</v>
      </c>
      <c r="I356" s="157"/>
      <c r="L356" s="153"/>
      <c r="M356" s="158"/>
      <c r="T356" s="159"/>
      <c r="AT356" s="155" t="s">
        <v>180</v>
      </c>
      <c r="AU356" s="155" t="s">
        <v>85</v>
      </c>
      <c r="AV356" s="12" t="s">
        <v>83</v>
      </c>
      <c r="AW356" s="12" t="s">
        <v>32</v>
      </c>
      <c r="AX356" s="12" t="s">
        <v>75</v>
      </c>
      <c r="AY356" s="155" t="s">
        <v>170</v>
      </c>
    </row>
    <row r="357" spans="2:65" s="13" customFormat="1" ht="10.199999999999999">
      <c r="B357" s="160"/>
      <c r="D357" s="154" t="s">
        <v>180</v>
      </c>
      <c r="E357" s="161" t="s">
        <v>1</v>
      </c>
      <c r="F357" s="162" t="s">
        <v>425</v>
      </c>
      <c r="H357" s="163">
        <v>27.75</v>
      </c>
      <c r="I357" s="164"/>
      <c r="L357" s="160"/>
      <c r="M357" s="165"/>
      <c r="T357" s="166"/>
      <c r="AT357" s="161" t="s">
        <v>180</v>
      </c>
      <c r="AU357" s="161" t="s">
        <v>85</v>
      </c>
      <c r="AV357" s="13" t="s">
        <v>85</v>
      </c>
      <c r="AW357" s="13" t="s">
        <v>32</v>
      </c>
      <c r="AX357" s="13" t="s">
        <v>75</v>
      </c>
      <c r="AY357" s="161" t="s">
        <v>170</v>
      </c>
    </row>
    <row r="358" spans="2:65" s="14" customFormat="1" ht="10.199999999999999">
      <c r="B358" s="167"/>
      <c r="D358" s="154" t="s">
        <v>180</v>
      </c>
      <c r="E358" s="168" t="s">
        <v>1</v>
      </c>
      <c r="F358" s="169" t="s">
        <v>184</v>
      </c>
      <c r="H358" s="170">
        <v>27.75</v>
      </c>
      <c r="I358" s="171"/>
      <c r="L358" s="167"/>
      <c r="M358" s="172"/>
      <c r="T358" s="173"/>
      <c r="AT358" s="168" t="s">
        <v>180</v>
      </c>
      <c r="AU358" s="168" t="s">
        <v>85</v>
      </c>
      <c r="AV358" s="14" t="s">
        <v>176</v>
      </c>
      <c r="AW358" s="14" t="s">
        <v>32</v>
      </c>
      <c r="AX358" s="14" t="s">
        <v>83</v>
      </c>
      <c r="AY358" s="168" t="s">
        <v>170</v>
      </c>
    </row>
    <row r="359" spans="2:65" s="1" customFormat="1" ht="22.2" customHeight="1">
      <c r="B359" s="33"/>
      <c r="C359" s="135" t="s">
        <v>426</v>
      </c>
      <c r="D359" s="135" t="s">
        <v>172</v>
      </c>
      <c r="E359" s="136" t="s">
        <v>427</v>
      </c>
      <c r="F359" s="137" t="s">
        <v>428</v>
      </c>
      <c r="G359" s="138" t="s">
        <v>115</v>
      </c>
      <c r="H359" s="139">
        <v>21.495000000000001</v>
      </c>
      <c r="I359" s="140"/>
      <c r="J359" s="141">
        <f>ROUND(I359*H359,2)</f>
        <v>0</v>
      </c>
      <c r="K359" s="142"/>
      <c r="L359" s="33"/>
      <c r="M359" s="143" t="s">
        <v>1</v>
      </c>
      <c r="N359" s="144" t="s">
        <v>40</v>
      </c>
      <c r="P359" s="145">
        <f>O359*H359</f>
        <v>0</v>
      </c>
      <c r="Q359" s="145">
        <v>0.11396000000000001</v>
      </c>
      <c r="R359" s="145">
        <f>Q359*H359</f>
        <v>2.4495702000000001</v>
      </c>
      <c r="S359" s="145">
        <v>0</v>
      </c>
      <c r="T359" s="146">
        <f>S359*H359</f>
        <v>0</v>
      </c>
      <c r="AR359" s="147" t="s">
        <v>176</v>
      </c>
      <c r="AT359" s="147" t="s">
        <v>172</v>
      </c>
      <c r="AU359" s="147" t="s">
        <v>85</v>
      </c>
      <c r="AY359" s="18" t="s">
        <v>170</v>
      </c>
      <c r="BE359" s="148">
        <f>IF(N359="základní",J359,0)</f>
        <v>0</v>
      </c>
      <c r="BF359" s="148">
        <f>IF(N359="snížená",J359,0)</f>
        <v>0</v>
      </c>
      <c r="BG359" s="148">
        <f>IF(N359="zákl. přenesená",J359,0)</f>
        <v>0</v>
      </c>
      <c r="BH359" s="148">
        <f>IF(N359="sníž. přenesená",J359,0)</f>
        <v>0</v>
      </c>
      <c r="BI359" s="148">
        <f>IF(N359="nulová",J359,0)</f>
        <v>0</v>
      </c>
      <c r="BJ359" s="18" t="s">
        <v>83</v>
      </c>
      <c r="BK359" s="148">
        <f>ROUND(I359*H359,2)</f>
        <v>0</v>
      </c>
      <c r="BL359" s="18" t="s">
        <v>176</v>
      </c>
      <c r="BM359" s="147" t="s">
        <v>429</v>
      </c>
    </row>
    <row r="360" spans="2:65" s="1" customFormat="1" ht="10.199999999999999">
      <c r="B360" s="33"/>
      <c r="D360" s="149" t="s">
        <v>178</v>
      </c>
      <c r="F360" s="150" t="s">
        <v>430</v>
      </c>
      <c r="I360" s="151"/>
      <c r="L360" s="33"/>
      <c r="M360" s="152"/>
      <c r="T360" s="57"/>
      <c r="AT360" s="18" t="s">
        <v>178</v>
      </c>
      <c r="AU360" s="18" t="s">
        <v>85</v>
      </c>
    </row>
    <row r="361" spans="2:65" s="12" customFormat="1" ht="10.199999999999999">
      <c r="B361" s="153"/>
      <c r="D361" s="154" t="s">
        <v>180</v>
      </c>
      <c r="E361" s="155" t="s">
        <v>1</v>
      </c>
      <c r="F361" s="156" t="s">
        <v>189</v>
      </c>
      <c r="H361" s="155" t="s">
        <v>1</v>
      </c>
      <c r="I361" s="157"/>
      <c r="L361" s="153"/>
      <c r="M361" s="158"/>
      <c r="T361" s="159"/>
      <c r="AT361" s="155" t="s">
        <v>180</v>
      </c>
      <c r="AU361" s="155" t="s">
        <v>85</v>
      </c>
      <c r="AV361" s="12" t="s">
        <v>83</v>
      </c>
      <c r="AW361" s="12" t="s">
        <v>32</v>
      </c>
      <c r="AX361" s="12" t="s">
        <v>75</v>
      </c>
      <c r="AY361" s="155" t="s">
        <v>170</v>
      </c>
    </row>
    <row r="362" spans="2:65" s="13" customFormat="1" ht="10.199999999999999">
      <c r="B362" s="160"/>
      <c r="D362" s="154" t="s">
        <v>180</v>
      </c>
      <c r="E362" s="161" t="s">
        <v>1</v>
      </c>
      <c r="F362" s="162" t="s">
        <v>431</v>
      </c>
      <c r="H362" s="163">
        <v>14.22</v>
      </c>
      <c r="I362" s="164"/>
      <c r="L362" s="160"/>
      <c r="M362" s="165"/>
      <c r="T362" s="166"/>
      <c r="AT362" s="161" t="s">
        <v>180</v>
      </c>
      <c r="AU362" s="161" t="s">
        <v>85</v>
      </c>
      <c r="AV362" s="13" t="s">
        <v>85</v>
      </c>
      <c r="AW362" s="13" t="s">
        <v>32</v>
      </c>
      <c r="AX362" s="13" t="s">
        <v>75</v>
      </c>
      <c r="AY362" s="161" t="s">
        <v>170</v>
      </c>
    </row>
    <row r="363" spans="2:65" s="13" customFormat="1" ht="10.199999999999999">
      <c r="B363" s="160"/>
      <c r="D363" s="154" t="s">
        <v>180</v>
      </c>
      <c r="E363" s="161" t="s">
        <v>1</v>
      </c>
      <c r="F363" s="162" t="s">
        <v>432</v>
      </c>
      <c r="H363" s="163">
        <v>7.2750000000000004</v>
      </c>
      <c r="I363" s="164"/>
      <c r="L363" s="160"/>
      <c r="M363" s="165"/>
      <c r="T363" s="166"/>
      <c r="AT363" s="161" t="s">
        <v>180</v>
      </c>
      <c r="AU363" s="161" t="s">
        <v>85</v>
      </c>
      <c r="AV363" s="13" t="s">
        <v>85</v>
      </c>
      <c r="AW363" s="13" t="s">
        <v>32</v>
      </c>
      <c r="AX363" s="13" t="s">
        <v>75</v>
      </c>
      <c r="AY363" s="161" t="s">
        <v>170</v>
      </c>
    </row>
    <row r="364" spans="2:65" s="14" customFormat="1" ht="10.199999999999999">
      <c r="B364" s="167"/>
      <c r="D364" s="154" t="s">
        <v>180</v>
      </c>
      <c r="E364" s="168" t="s">
        <v>1</v>
      </c>
      <c r="F364" s="169" t="s">
        <v>184</v>
      </c>
      <c r="H364" s="170">
        <v>21.495000000000001</v>
      </c>
      <c r="I364" s="171"/>
      <c r="L364" s="167"/>
      <c r="M364" s="172"/>
      <c r="T364" s="173"/>
      <c r="AT364" s="168" t="s">
        <v>180</v>
      </c>
      <c r="AU364" s="168" t="s">
        <v>85</v>
      </c>
      <c r="AV364" s="14" t="s">
        <v>176</v>
      </c>
      <c r="AW364" s="14" t="s">
        <v>32</v>
      </c>
      <c r="AX364" s="14" t="s">
        <v>83</v>
      </c>
      <c r="AY364" s="168" t="s">
        <v>170</v>
      </c>
    </row>
    <row r="365" spans="2:65" s="11" customFormat="1" ht="22.8" customHeight="1">
      <c r="B365" s="123"/>
      <c r="D365" s="124" t="s">
        <v>74</v>
      </c>
      <c r="E365" s="133" t="s">
        <v>176</v>
      </c>
      <c r="F365" s="133" t="s">
        <v>433</v>
      </c>
      <c r="I365" s="126"/>
      <c r="J365" s="134">
        <f>BK365</f>
        <v>0</v>
      </c>
      <c r="L365" s="123"/>
      <c r="M365" s="128"/>
      <c r="P365" s="129">
        <f>SUM(P366:P432)</f>
        <v>0</v>
      </c>
      <c r="R365" s="129">
        <f>SUM(R366:R432)</f>
        <v>46.434398400000006</v>
      </c>
      <c r="T365" s="130">
        <f>SUM(T366:T432)</f>
        <v>0</v>
      </c>
      <c r="AR365" s="124" t="s">
        <v>83</v>
      </c>
      <c r="AT365" s="131" t="s">
        <v>74</v>
      </c>
      <c r="AU365" s="131" t="s">
        <v>83</v>
      </c>
      <c r="AY365" s="124" t="s">
        <v>170</v>
      </c>
      <c r="BK365" s="132">
        <f>SUM(BK366:BK432)</f>
        <v>0</v>
      </c>
    </row>
    <row r="366" spans="2:65" s="1" customFormat="1" ht="30" customHeight="1">
      <c r="B366" s="33"/>
      <c r="C366" s="135" t="s">
        <v>434</v>
      </c>
      <c r="D366" s="135" t="s">
        <v>172</v>
      </c>
      <c r="E366" s="136" t="s">
        <v>435</v>
      </c>
      <c r="F366" s="137" t="s">
        <v>436</v>
      </c>
      <c r="G366" s="138" t="s">
        <v>363</v>
      </c>
      <c r="H366" s="139">
        <v>19</v>
      </c>
      <c r="I366" s="140"/>
      <c r="J366" s="141">
        <f>ROUND(I366*H366,2)</f>
        <v>0</v>
      </c>
      <c r="K366" s="142"/>
      <c r="L366" s="33"/>
      <c r="M366" s="143" t="s">
        <v>1</v>
      </c>
      <c r="N366" s="144" t="s">
        <v>40</v>
      </c>
      <c r="P366" s="145">
        <f>O366*H366</f>
        <v>0</v>
      </c>
      <c r="Q366" s="145">
        <v>0.18459</v>
      </c>
      <c r="R366" s="145">
        <f>Q366*H366</f>
        <v>3.5072100000000002</v>
      </c>
      <c r="S366" s="145">
        <v>0</v>
      </c>
      <c r="T366" s="146">
        <f>S366*H366</f>
        <v>0</v>
      </c>
      <c r="AR366" s="147" t="s">
        <v>176</v>
      </c>
      <c r="AT366" s="147" t="s">
        <v>172</v>
      </c>
      <c r="AU366" s="147" t="s">
        <v>85</v>
      </c>
      <c r="AY366" s="18" t="s">
        <v>170</v>
      </c>
      <c r="BE366" s="148">
        <f>IF(N366="základní",J366,0)</f>
        <v>0</v>
      </c>
      <c r="BF366" s="148">
        <f>IF(N366="snížená",J366,0)</f>
        <v>0</v>
      </c>
      <c r="BG366" s="148">
        <f>IF(N366="zákl. přenesená",J366,0)</f>
        <v>0</v>
      </c>
      <c r="BH366" s="148">
        <f>IF(N366="sníž. přenesená",J366,0)</f>
        <v>0</v>
      </c>
      <c r="BI366" s="148">
        <f>IF(N366="nulová",J366,0)</f>
        <v>0</v>
      </c>
      <c r="BJ366" s="18" t="s">
        <v>83</v>
      </c>
      <c r="BK366" s="148">
        <f>ROUND(I366*H366,2)</f>
        <v>0</v>
      </c>
      <c r="BL366" s="18" t="s">
        <v>176</v>
      </c>
      <c r="BM366" s="147" t="s">
        <v>437</v>
      </c>
    </row>
    <row r="367" spans="2:65" s="1" customFormat="1" ht="10.199999999999999">
      <c r="B367" s="33"/>
      <c r="D367" s="149" t="s">
        <v>178</v>
      </c>
      <c r="F367" s="150" t="s">
        <v>438</v>
      </c>
      <c r="I367" s="151"/>
      <c r="L367" s="33"/>
      <c r="M367" s="152"/>
      <c r="T367" s="57"/>
      <c r="AT367" s="18" t="s">
        <v>178</v>
      </c>
      <c r="AU367" s="18" t="s">
        <v>85</v>
      </c>
    </row>
    <row r="368" spans="2:65" s="12" customFormat="1" ht="10.199999999999999">
      <c r="B368" s="153"/>
      <c r="D368" s="154" t="s">
        <v>180</v>
      </c>
      <c r="E368" s="155" t="s">
        <v>1</v>
      </c>
      <c r="F368" s="156" t="s">
        <v>189</v>
      </c>
      <c r="H368" s="155" t="s">
        <v>1</v>
      </c>
      <c r="I368" s="157"/>
      <c r="L368" s="153"/>
      <c r="M368" s="158"/>
      <c r="T368" s="159"/>
      <c r="AT368" s="155" t="s">
        <v>180</v>
      </c>
      <c r="AU368" s="155" t="s">
        <v>85</v>
      </c>
      <c r="AV368" s="12" t="s">
        <v>83</v>
      </c>
      <c r="AW368" s="12" t="s">
        <v>32</v>
      </c>
      <c r="AX368" s="12" t="s">
        <v>75</v>
      </c>
      <c r="AY368" s="155" t="s">
        <v>170</v>
      </c>
    </row>
    <row r="369" spans="2:65" s="12" customFormat="1" ht="10.199999999999999">
      <c r="B369" s="153"/>
      <c r="D369" s="154" t="s">
        <v>180</v>
      </c>
      <c r="E369" s="155" t="s">
        <v>1</v>
      </c>
      <c r="F369" s="156" t="s">
        <v>439</v>
      </c>
      <c r="H369" s="155" t="s">
        <v>1</v>
      </c>
      <c r="I369" s="157"/>
      <c r="L369" s="153"/>
      <c r="M369" s="158"/>
      <c r="T369" s="159"/>
      <c r="AT369" s="155" t="s">
        <v>180</v>
      </c>
      <c r="AU369" s="155" t="s">
        <v>85</v>
      </c>
      <c r="AV369" s="12" t="s">
        <v>83</v>
      </c>
      <c r="AW369" s="12" t="s">
        <v>32</v>
      </c>
      <c r="AX369" s="12" t="s">
        <v>75</v>
      </c>
      <c r="AY369" s="155" t="s">
        <v>170</v>
      </c>
    </row>
    <row r="370" spans="2:65" s="13" customFormat="1" ht="10.199999999999999">
      <c r="B370" s="160"/>
      <c r="D370" s="154" t="s">
        <v>180</v>
      </c>
      <c r="E370" s="161" t="s">
        <v>1</v>
      </c>
      <c r="F370" s="162" t="s">
        <v>440</v>
      </c>
      <c r="H370" s="163">
        <v>6</v>
      </c>
      <c r="I370" s="164"/>
      <c r="L370" s="160"/>
      <c r="M370" s="165"/>
      <c r="T370" s="166"/>
      <c r="AT370" s="161" t="s">
        <v>180</v>
      </c>
      <c r="AU370" s="161" t="s">
        <v>85</v>
      </c>
      <c r="AV370" s="13" t="s">
        <v>85</v>
      </c>
      <c r="AW370" s="13" t="s">
        <v>32</v>
      </c>
      <c r="AX370" s="13" t="s">
        <v>75</v>
      </c>
      <c r="AY370" s="161" t="s">
        <v>170</v>
      </c>
    </row>
    <row r="371" spans="2:65" s="13" customFormat="1" ht="10.199999999999999">
      <c r="B371" s="160"/>
      <c r="D371" s="154" t="s">
        <v>180</v>
      </c>
      <c r="E371" s="161" t="s">
        <v>1</v>
      </c>
      <c r="F371" s="162" t="s">
        <v>441</v>
      </c>
      <c r="H371" s="163">
        <v>1</v>
      </c>
      <c r="I371" s="164"/>
      <c r="L371" s="160"/>
      <c r="M371" s="165"/>
      <c r="T371" s="166"/>
      <c r="AT371" s="161" t="s">
        <v>180</v>
      </c>
      <c r="AU371" s="161" t="s">
        <v>85</v>
      </c>
      <c r="AV371" s="13" t="s">
        <v>85</v>
      </c>
      <c r="AW371" s="13" t="s">
        <v>32</v>
      </c>
      <c r="AX371" s="13" t="s">
        <v>75</v>
      </c>
      <c r="AY371" s="161" t="s">
        <v>170</v>
      </c>
    </row>
    <row r="372" spans="2:65" s="13" customFormat="1" ht="10.199999999999999">
      <c r="B372" s="160"/>
      <c r="D372" s="154" t="s">
        <v>180</v>
      </c>
      <c r="E372" s="161" t="s">
        <v>1</v>
      </c>
      <c r="F372" s="162" t="s">
        <v>442</v>
      </c>
      <c r="H372" s="163">
        <v>1</v>
      </c>
      <c r="I372" s="164"/>
      <c r="L372" s="160"/>
      <c r="M372" s="165"/>
      <c r="T372" s="166"/>
      <c r="AT372" s="161" t="s">
        <v>180</v>
      </c>
      <c r="AU372" s="161" t="s">
        <v>85</v>
      </c>
      <c r="AV372" s="13" t="s">
        <v>85</v>
      </c>
      <c r="AW372" s="13" t="s">
        <v>32</v>
      </c>
      <c r="AX372" s="13" t="s">
        <v>75</v>
      </c>
      <c r="AY372" s="161" t="s">
        <v>170</v>
      </c>
    </row>
    <row r="373" spans="2:65" s="13" customFormat="1" ht="10.199999999999999">
      <c r="B373" s="160"/>
      <c r="D373" s="154" t="s">
        <v>180</v>
      </c>
      <c r="E373" s="161" t="s">
        <v>1</v>
      </c>
      <c r="F373" s="162" t="s">
        <v>443</v>
      </c>
      <c r="H373" s="163">
        <v>9</v>
      </c>
      <c r="I373" s="164"/>
      <c r="L373" s="160"/>
      <c r="M373" s="165"/>
      <c r="T373" s="166"/>
      <c r="AT373" s="161" t="s">
        <v>180</v>
      </c>
      <c r="AU373" s="161" t="s">
        <v>85</v>
      </c>
      <c r="AV373" s="13" t="s">
        <v>85</v>
      </c>
      <c r="AW373" s="13" t="s">
        <v>32</v>
      </c>
      <c r="AX373" s="13" t="s">
        <v>75</v>
      </c>
      <c r="AY373" s="161" t="s">
        <v>170</v>
      </c>
    </row>
    <row r="374" spans="2:65" s="13" customFormat="1" ht="10.199999999999999">
      <c r="B374" s="160"/>
      <c r="D374" s="154" t="s">
        <v>180</v>
      </c>
      <c r="E374" s="161" t="s">
        <v>1</v>
      </c>
      <c r="F374" s="162" t="s">
        <v>444</v>
      </c>
      <c r="H374" s="163">
        <v>1</v>
      </c>
      <c r="I374" s="164"/>
      <c r="L374" s="160"/>
      <c r="M374" s="165"/>
      <c r="T374" s="166"/>
      <c r="AT374" s="161" t="s">
        <v>180</v>
      </c>
      <c r="AU374" s="161" t="s">
        <v>85</v>
      </c>
      <c r="AV374" s="13" t="s">
        <v>85</v>
      </c>
      <c r="AW374" s="13" t="s">
        <v>32</v>
      </c>
      <c r="AX374" s="13" t="s">
        <v>75</v>
      </c>
      <c r="AY374" s="161" t="s">
        <v>170</v>
      </c>
    </row>
    <row r="375" spans="2:65" s="13" customFormat="1" ht="10.199999999999999">
      <c r="B375" s="160"/>
      <c r="D375" s="154" t="s">
        <v>180</v>
      </c>
      <c r="E375" s="161" t="s">
        <v>1</v>
      </c>
      <c r="F375" s="162" t="s">
        <v>445</v>
      </c>
      <c r="H375" s="163">
        <v>1</v>
      </c>
      <c r="I375" s="164"/>
      <c r="L375" s="160"/>
      <c r="M375" s="165"/>
      <c r="T375" s="166"/>
      <c r="AT375" s="161" t="s">
        <v>180</v>
      </c>
      <c r="AU375" s="161" t="s">
        <v>85</v>
      </c>
      <c r="AV375" s="13" t="s">
        <v>85</v>
      </c>
      <c r="AW375" s="13" t="s">
        <v>32</v>
      </c>
      <c r="AX375" s="13" t="s">
        <v>75</v>
      </c>
      <c r="AY375" s="161" t="s">
        <v>170</v>
      </c>
    </row>
    <row r="376" spans="2:65" s="14" customFormat="1" ht="10.199999999999999">
      <c r="B376" s="167"/>
      <c r="D376" s="154" t="s">
        <v>180</v>
      </c>
      <c r="E376" s="168" t="s">
        <v>1</v>
      </c>
      <c r="F376" s="169" t="s">
        <v>184</v>
      </c>
      <c r="H376" s="170">
        <v>19</v>
      </c>
      <c r="I376" s="171"/>
      <c r="L376" s="167"/>
      <c r="M376" s="172"/>
      <c r="T376" s="173"/>
      <c r="AT376" s="168" t="s">
        <v>180</v>
      </c>
      <c r="AU376" s="168" t="s">
        <v>85</v>
      </c>
      <c r="AV376" s="14" t="s">
        <v>176</v>
      </c>
      <c r="AW376" s="14" t="s">
        <v>32</v>
      </c>
      <c r="AX376" s="14" t="s">
        <v>83</v>
      </c>
      <c r="AY376" s="168" t="s">
        <v>170</v>
      </c>
    </row>
    <row r="377" spans="2:65" s="1" customFormat="1" ht="22.2" customHeight="1">
      <c r="B377" s="33"/>
      <c r="C377" s="174" t="s">
        <v>446</v>
      </c>
      <c r="D377" s="174" t="s">
        <v>447</v>
      </c>
      <c r="E377" s="175" t="s">
        <v>448</v>
      </c>
      <c r="F377" s="176" t="s">
        <v>449</v>
      </c>
      <c r="G377" s="177" t="s">
        <v>237</v>
      </c>
      <c r="H377" s="178">
        <v>64.900000000000006</v>
      </c>
      <c r="I377" s="179"/>
      <c r="J377" s="180">
        <f>ROUND(I377*H377,2)</f>
        <v>0</v>
      </c>
      <c r="K377" s="181"/>
      <c r="L377" s="182"/>
      <c r="M377" s="183" t="s">
        <v>1</v>
      </c>
      <c r="N377" s="184" t="s">
        <v>40</v>
      </c>
      <c r="P377" s="145">
        <f>O377*H377</f>
        <v>0</v>
      </c>
      <c r="Q377" s="145">
        <v>0.29499999999999998</v>
      </c>
      <c r="R377" s="145">
        <f>Q377*H377</f>
        <v>19.145500000000002</v>
      </c>
      <c r="S377" s="145">
        <v>0</v>
      </c>
      <c r="T377" s="146">
        <f>S377*H377</f>
        <v>0</v>
      </c>
      <c r="AR377" s="147" t="s">
        <v>224</v>
      </c>
      <c r="AT377" s="147" t="s">
        <v>447</v>
      </c>
      <c r="AU377" s="147" t="s">
        <v>85</v>
      </c>
      <c r="AY377" s="18" t="s">
        <v>170</v>
      </c>
      <c r="BE377" s="148">
        <f>IF(N377="základní",J377,0)</f>
        <v>0</v>
      </c>
      <c r="BF377" s="148">
        <f>IF(N377="snížená",J377,0)</f>
        <v>0</v>
      </c>
      <c r="BG377" s="148">
        <f>IF(N377="zákl. přenesená",J377,0)</f>
        <v>0</v>
      </c>
      <c r="BH377" s="148">
        <f>IF(N377="sníž. přenesená",J377,0)</f>
        <v>0</v>
      </c>
      <c r="BI377" s="148">
        <f>IF(N377="nulová",J377,0)</f>
        <v>0</v>
      </c>
      <c r="BJ377" s="18" t="s">
        <v>83</v>
      </c>
      <c r="BK377" s="148">
        <f>ROUND(I377*H377,2)</f>
        <v>0</v>
      </c>
      <c r="BL377" s="18" t="s">
        <v>176</v>
      </c>
      <c r="BM377" s="147" t="s">
        <v>450</v>
      </c>
    </row>
    <row r="378" spans="2:65" s="12" customFormat="1" ht="10.199999999999999">
      <c r="B378" s="153"/>
      <c r="D378" s="154" t="s">
        <v>180</v>
      </c>
      <c r="E378" s="155" t="s">
        <v>1</v>
      </c>
      <c r="F378" s="156" t="s">
        <v>451</v>
      </c>
      <c r="H378" s="155" t="s">
        <v>1</v>
      </c>
      <c r="I378" s="157"/>
      <c r="L378" s="153"/>
      <c r="M378" s="158"/>
      <c r="T378" s="159"/>
      <c r="AT378" s="155" t="s">
        <v>180</v>
      </c>
      <c r="AU378" s="155" t="s">
        <v>85</v>
      </c>
      <c r="AV378" s="12" t="s">
        <v>83</v>
      </c>
      <c r="AW378" s="12" t="s">
        <v>32</v>
      </c>
      <c r="AX378" s="12" t="s">
        <v>75</v>
      </c>
      <c r="AY378" s="155" t="s">
        <v>170</v>
      </c>
    </row>
    <row r="379" spans="2:65" s="12" customFormat="1" ht="10.199999999999999">
      <c r="B379" s="153"/>
      <c r="D379" s="154" t="s">
        <v>180</v>
      </c>
      <c r="E379" s="155" t="s">
        <v>1</v>
      </c>
      <c r="F379" s="156" t="s">
        <v>189</v>
      </c>
      <c r="H379" s="155" t="s">
        <v>1</v>
      </c>
      <c r="I379" s="157"/>
      <c r="L379" s="153"/>
      <c r="M379" s="158"/>
      <c r="T379" s="159"/>
      <c r="AT379" s="155" t="s">
        <v>180</v>
      </c>
      <c r="AU379" s="155" t="s">
        <v>85</v>
      </c>
      <c r="AV379" s="12" t="s">
        <v>83</v>
      </c>
      <c r="AW379" s="12" t="s">
        <v>32</v>
      </c>
      <c r="AX379" s="12" t="s">
        <v>75</v>
      </c>
      <c r="AY379" s="155" t="s">
        <v>170</v>
      </c>
    </row>
    <row r="380" spans="2:65" s="12" customFormat="1" ht="10.199999999999999">
      <c r="B380" s="153"/>
      <c r="D380" s="154" t="s">
        <v>180</v>
      </c>
      <c r="E380" s="155" t="s">
        <v>1</v>
      </c>
      <c r="F380" s="156" t="s">
        <v>439</v>
      </c>
      <c r="H380" s="155" t="s">
        <v>1</v>
      </c>
      <c r="I380" s="157"/>
      <c r="L380" s="153"/>
      <c r="M380" s="158"/>
      <c r="T380" s="159"/>
      <c r="AT380" s="155" t="s">
        <v>180</v>
      </c>
      <c r="AU380" s="155" t="s">
        <v>85</v>
      </c>
      <c r="AV380" s="12" t="s">
        <v>83</v>
      </c>
      <c r="AW380" s="12" t="s">
        <v>32</v>
      </c>
      <c r="AX380" s="12" t="s">
        <v>75</v>
      </c>
      <c r="AY380" s="155" t="s">
        <v>170</v>
      </c>
    </row>
    <row r="381" spans="2:65" s="13" customFormat="1" ht="10.199999999999999">
      <c r="B381" s="160"/>
      <c r="D381" s="154" t="s">
        <v>180</v>
      </c>
      <c r="E381" s="161" t="s">
        <v>1</v>
      </c>
      <c r="F381" s="162" t="s">
        <v>452</v>
      </c>
      <c r="H381" s="163">
        <v>19.5</v>
      </c>
      <c r="I381" s="164"/>
      <c r="L381" s="160"/>
      <c r="M381" s="165"/>
      <c r="T381" s="166"/>
      <c r="AT381" s="161" t="s">
        <v>180</v>
      </c>
      <c r="AU381" s="161" t="s">
        <v>85</v>
      </c>
      <c r="AV381" s="13" t="s">
        <v>85</v>
      </c>
      <c r="AW381" s="13" t="s">
        <v>32</v>
      </c>
      <c r="AX381" s="13" t="s">
        <v>75</v>
      </c>
      <c r="AY381" s="161" t="s">
        <v>170</v>
      </c>
    </row>
    <row r="382" spans="2:65" s="13" customFormat="1" ht="10.199999999999999">
      <c r="B382" s="160"/>
      <c r="D382" s="154" t="s">
        <v>180</v>
      </c>
      <c r="E382" s="161" t="s">
        <v>1</v>
      </c>
      <c r="F382" s="162" t="s">
        <v>453</v>
      </c>
      <c r="H382" s="163">
        <v>3.25</v>
      </c>
      <c r="I382" s="164"/>
      <c r="L382" s="160"/>
      <c r="M382" s="165"/>
      <c r="T382" s="166"/>
      <c r="AT382" s="161" t="s">
        <v>180</v>
      </c>
      <c r="AU382" s="161" t="s">
        <v>85</v>
      </c>
      <c r="AV382" s="13" t="s">
        <v>85</v>
      </c>
      <c r="AW382" s="13" t="s">
        <v>32</v>
      </c>
      <c r="AX382" s="13" t="s">
        <v>75</v>
      </c>
      <c r="AY382" s="161" t="s">
        <v>170</v>
      </c>
    </row>
    <row r="383" spans="2:65" s="13" customFormat="1" ht="10.199999999999999">
      <c r="B383" s="160"/>
      <c r="D383" s="154" t="s">
        <v>180</v>
      </c>
      <c r="E383" s="161" t="s">
        <v>1</v>
      </c>
      <c r="F383" s="162" t="s">
        <v>454</v>
      </c>
      <c r="H383" s="163">
        <v>3.25</v>
      </c>
      <c r="I383" s="164"/>
      <c r="L383" s="160"/>
      <c r="M383" s="165"/>
      <c r="T383" s="166"/>
      <c r="AT383" s="161" t="s">
        <v>180</v>
      </c>
      <c r="AU383" s="161" t="s">
        <v>85</v>
      </c>
      <c r="AV383" s="13" t="s">
        <v>85</v>
      </c>
      <c r="AW383" s="13" t="s">
        <v>32</v>
      </c>
      <c r="AX383" s="13" t="s">
        <v>75</v>
      </c>
      <c r="AY383" s="161" t="s">
        <v>170</v>
      </c>
    </row>
    <row r="384" spans="2:65" s="13" customFormat="1" ht="10.199999999999999">
      <c r="B384" s="160"/>
      <c r="D384" s="154" t="s">
        <v>180</v>
      </c>
      <c r="E384" s="161" t="s">
        <v>1</v>
      </c>
      <c r="F384" s="162" t="s">
        <v>455</v>
      </c>
      <c r="H384" s="163">
        <v>27</v>
      </c>
      <c r="I384" s="164"/>
      <c r="L384" s="160"/>
      <c r="M384" s="165"/>
      <c r="T384" s="166"/>
      <c r="AT384" s="161" t="s">
        <v>180</v>
      </c>
      <c r="AU384" s="161" t="s">
        <v>85</v>
      </c>
      <c r="AV384" s="13" t="s">
        <v>85</v>
      </c>
      <c r="AW384" s="13" t="s">
        <v>32</v>
      </c>
      <c r="AX384" s="13" t="s">
        <v>75</v>
      </c>
      <c r="AY384" s="161" t="s">
        <v>170</v>
      </c>
    </row>
    <row r="385" spans="2:65" s="13" customFormat="1" ht="10.199999999999999">
      <c r="B385" s="160"/>
      <c r="D385" s="154" t="s">
        <v>180</v>
      </c>
      <c r="E385" s="161" t="s">
        <v>1</v>
      </c>
      <c r="F385" s="162" t="s">
        <v>456</v>
      </c>
      <c r="H385" s="163">
        <v>3</v>
      </c>
      <c r="I385" s="164"/>
      <c r="L385" s="160"/>
      <c r="M385" s="165"/>
      <c r="T385" s="166"/>
      <c r="AT385" s="161" t="s">
        <v>180</v>
      </c>
      <c r="AU385" s="161" t="s">
        <v>85</v>
      </c>
      <c r="AV385" s="13" t="s">
        <v>85</v>
      </c>
      <c r="AW385" s="13" t="s">
        <v>32</v>
      </c>
      <c r="AX385" s="13" t="s">
        <v>75</v>
      </c>
      <c r="AY385" s="161" t="s">
        <v>170</v>
      </c>
    </row>
    <row r="386" spans="2:65" s="13" customFormat="1" ht="10.199999999999999">
      <c r="B386" s="160"/>
      <c r="D386" s="154" t="s">
        <v>180</v>
      </c>
      <c r="E386" s="161" t="s">
        <v>1</v>
      </c>
      <c r="F386" s="162" t="s">
        <v>457</v>
      </c>
      <c r="H386" s="163">
        <v>3</v>
      </c>
      <c r="I386" s="164"/>
      <c r="L386" s="160"/>
      <c r="M386" s="165"/>
      <c r="T386" s="166"/>
      <c r="AT386" s="161" t="s">
        <v>180</v>
      </c>
      <c r="AU386" s="161" t="s">
        <v>85</v>
      </c>
      <c r="AV386" s="13" t="s">
        <v>85</v>
      </c>
      <c r="AW386" s="13" t="s">
        <v>32</v>
      </c>
      <c r="AX386" s="13" t="s">
        <v>75</v>
      </c>
      <c r="AY386" s="161" t="s">
        <v>170</v>
      </c>
    </row>
    <row r="387" spans="2:65" s="14" customFormat="1" ht="10.199999999999999">
      <c r="B387" s="167"/>
      <c r="D387" s="154" t="s">
        <v>180</v>
      </c>
      <c r="E387" s="168" t="s">
        <v>1</v>
      </c>
      <c r="F387" s="169" t="s">
        <v>184</v>
      </c>
      <c r="H387" s="170">
        <v>59</v>
      </c>
      <c r="I387" s="171"/>
      <c r="L387" s="167"/>
      <c r="M387" s="172"/>
      <c r="T387" s="173"/>
      <c r="AT387" s="168" t="s">
        <v>180</v>
      </c>
      <c r="AU387" s="168" t="s">
        <v>85</v>
      </c>
      <c r="AV387" s="14" t="s">
        <v>176</v>
      </c>
      <c r="AW387" s="14" t="s">
        <v>32</v>
      </c>
      <c r="AX387" s="14" t="s">
        <v>83</v>
      </c>
      <c r="AY387" s="168" t="s">
        <v>170</v>
      </c>
    </row>
    <row r="388" spans="2:65" s="13" customFormat="1" ht="10.199999999999999">
      <c r="B388" s="160"/>
      <c r="D388" s="154" t="s">
        <v>180</v>
      </c>
      <c r="F388" s="162" t="s">
        <v>458</v>
      </c>
      <c r="H388" s="163">
        <v>64.900000000000006</v>
      </c>
      <c r="I388" s="164"/>
      <c r="L388" s="160"/>
      <c r="M388" s="165"/>
      <c r="T388" s="166"/>
      <c r="AT388" s="161" t="s">
        <v>180</v>
      </c>
      <c r="AU388" s="161" t="s">
        <v>85</v>
      </c>
      <c r="AV388" s="13" t="s">
        <v>85</v>
      </c>
      <c r="AW388" s="13" t="s">
        <v>4</v>
      </c>
      <c r="AX388" s="13" t="s">
        <v>83</v>
      </c>
      <c r="AY388" s="161" t="s">
        <v>170</v>
      </c>
    </row>
    <row r="389" spans="2:65" s="1" customFormat="1" ht="22.2" customHeight="1">
      <c r="B389" s="33"/>
      <c r="C389" s="135" t="s">
        <v>459</v>
      </c>
      <c r="D389" s="135" t="s">
        <v>172</v>
      </c>
      <c r="E389" s="136" t="s">
        <v>460</v>
      </c>
      <c r="F389" s="137" t="s">
        <v>461</v>
      </c>
      <c r="G389" s="138" t="s">
        <v>213</v>
      </c>
      <c r="H389" s="139">
        <v>0.28499999999999998</v>
      </c>
      <c r="I389" s="140"/>
      <c r="J389" s="141">
        <f>ROUND(I389*H389,2)</f>
        <v>0</v>
      </c>
      <c r="K389" s="142"/>
      <c r="L389" s="33"/>
      <c r="M389" s="143" t="s">
        <v>1</v>
      </c>
      <c r="N389" s="144" t="s">
        <v>40</v>
      </c>
      <c r="P389" s="145">
        <f>O389*H389</f>
        <v>0</v>
      </c>
      <c r="Q389" s="145">
        <v>1.221E-2</v>
      </c>
      <c r="R389" s="145">
        <f>Q389*H389</f>
        <v>3.4798499999999996E-3</v>
      </c>
      <c r="S389" s="145">
        <v>0</v>
      </c>
      <c r="T389" s="146">
        <f>S389*H389</f>
        <v>0</v>
      </c>
      <c r="AR389" s="147" t="s">
        <v>176</v>
      </c>
      <c r="AT389" s="147" t="s">
        <v>172</v>
      </c>
      <c r="AU389" s="147" t="s">
        <v>85</v>
      </c>
      <c r="AY389" s="18" t="s">
        <v>170</v>
      </c>
      <c r="BE389" s="148">
        <f>IF(N389="základní",J389,0)</f>
        <v>0</v>
      </c>
      <c r="BF389" s="148">
        <f>IF(N389="snížená",J389,0)</f>
        <v>0</v>
      </c>
      <c r="BG389" s="148">
        <f>IF(N389="zákl. přenesená",J389,0)</f>
        <v>0</v>
      </c>
      <c r="BH389" s="148">
        <f>IF(N389="sníž. přenesená",J389,0)</f>
        <v>0</v>
      </c>
      <c r="BI389" s="148">
        <f>IF(N389="nulová",J389,0)</f>
        <v>0</v>
      </c>
      <c r="BJ389" s="18" t="s">
        <v>83</v>
      </c>
      <c r="BK389" s="148">
        <f>ROUND(I389*H389,2)</f>
        <v>0</v>
      </c>
      <c r="BL389" s="18" t="s">
        <v>176</v>
      </c>
      <c r="BM389" s="147" t="s">
        <v>462</v>
      </c>
    </row>
    <row r="390" spans="2:65" s="1" customFormat="1" ht="10.199999999999999">
      <c r="B390" s="33"/>
      <c r="D390" s="149" t="s">
        <v>178</v>
      </c>
      <c r="F390" s="150" t="s">
        <v>463</v>
      </c>
      <c r="I390" s="151"/>
      <c r="L390" s="33"/>
      <c r="M390" s="152"/>
      <c r="T390" s="57"/>
      <c r="AT390" s="18" t="s">
        <v>178</v>
      </c>
      <c r="AU390" s="18" t="s">
        <v>85</v>
      </c>
    </row>
    <row r="391" spans="2:65" s="12" customFormat="1" ht="10.199999999999999">
      <c r="B391" s="153"/>
      <c r="D391" s="154" t="s">
        <v>180</v>
      </c>
      <c r="E391" s="155" t="s">
        <v>1</v>
      </c>
      <c r="F391" s="156" t="s">
        <v>464</v>
      </c>
      <c r="H391" s="155" t="s">
        <v>1</v>
      </c>
      <c r="I391" s="157"/>
      <c r="L391" s="153"/>
      <c r="M391" s="158"/>
      <c r="T391" s="159"/>
      <c r="AT391" s="155" t="s">
        <v>180</v>
      </c>
      <c r="AU391" s="155" t="s">
        <v>85</v>
      </c>
      <c r="AV391" s="12" t="s">
        <v>83</v>
      </c>
      <c r="AW391" s="12" t="s">
        <v>32</v>
      </c>
      <c r="AX391" s="12" t="s">
        <v>75</v>
      </c>
      <c r="AY391" s="155" t="s">
        <v>170</v>
      </c>
    </row>
    <row r="392" spans="2:65" s="12" customFormat="1" ht="10.199999999999999">
      <c r="B392" s="153"/>
      <c r="D392" s="154" t="s">
        <v>180</v>
      </c>
      <c r="E392" s="155" t="s">
        <v>1</v>
      </c>
      <c r="F392" s="156" t="s">
        <v>465</v>
      </c>
      <c r="H392" s="155" t="s">
        <v>1</v>
      </c>
      <c r="I392" s="157"/>
      <c r="L392" s="153"/>
      <c r="M392" s="158"/>
      <c r="T392" s="159"/>
      <c r="AT392" s="155" t="s">
        <v>180</v>
      </c>
      <c r="AU392" s="155" t="s">
        <v>85</v>
      </c>
      <c r="AV392" s="12" t="s">
        <v>83</v>
      </c>
      <c r="AW392" s="12" t="s">
        <v>32</v>
      </c>
      <c r="AX392" s="12" t="s">
        <v>75</v>
      </c>
      <c r="AY392" s="155" t="s">
        <v>170</v>
      </c>
    </row>
    <row r="393" spans="2:65" s="13" customFormat="1" ht="10.199999999999999">
      <c r="B393" s="160"/>
      <c r="D393" s="154" t="s">
        <v>180</v>
      </c>
      <c r="E393" s="161" t="s">
        <v>1</v>
      </c>
      <c r="F393" s="162" t="s">
        <v>466</v>
      </c>
      <c r="H393" s="163">
        <v>0.28499999999999998</v>
      </c>
      <c r="I393" s="164"/>
      <c r="L393" s="160"/>
      <c r="M393" s="165"/>
      <c r="T393" s="166"/>
      <c r="AT393" s="161" t="s">
        <v>180</v>
      </c>
      <c r="AU393" s="161" t="s">
        <v>85</v>
      </c>
      <c r="AV393" s="13" t="s">
        <v>85</v>
      </c>
      <c r="AW393" s="13" t="s">
        <v>32</v>
      </c>
      <c r="AX393" s="13" t="s">
        <v>75</v>
      </c>
      <c r="AY393" s="161" t="s">
        <v>170</v>
      </c>
    </row>
    <row r="394" spans="2:65" s="14" customFormat="1" ht="10.199999999999999">
      <c r="B394" s="167"/>
      <c r="D394" s="154" t="s">
        <v>180</v>
      </c>
      <c r="E394" s="168" t="s">
        <v>1</v>
      </c>
      <c r="F394" s="169" t="s">
        <v>184</v>
      </c>
      <c r="H394" s="170">
        <v>0.28499999999999998</v>
      </c>
      <c r="I394" s="171"/>
      <c r="L394" s="167"/>
      <c r="M394" s="172"/>
      <c r="T394" s="173"/>
      <c r="AT394" s="168" t="s">
        <v>180</v>
      </c>
      <c r="AU394" s="168" t="s">
        <v>85</v>
      </c>
      <c r="AV394" s="14" t="s">
        <v>176</v>
      </c>
      <c r="AW394" s="14" t="s">
        <v>32</v>
      </c>
      <c r="AX394" s="14" t="s">
        <v>83</v>
      </c>
      <c r="AY394" s="168" t="s">
        <v>170</v>
      </c>
    </row>
    <row r="395" spans="2:65" s="1" customFormat="1" ht="19.8" customHeight="1">
      <c r="B395" s="33"/>
      <c r="C395" s="174" t="s">
        <v>467</v>
      </c>
      <c r="D395" s="174" t="s">
        <v>447</v>
      </c>
      <c r="E395" s="175" t="s">
        <v>468</v>
      </c>
      <c r="F395" s="176" t="s">
        <v>469</v>
      </c>
      <c r="G395" s="177" t="s">
        <v>213</v>
      </c>
      <c r="H395" s="178">
        <v>0.28499999999999998</v>
      </c>
      <c r="I395" s="179"/>
      <c r="J395" s="180">
        <f>ROUND(I395*H395,2)</f>
        <v>0</v>
      </c>
      <c r="K395" s="181"/>
      <c r="L395" s="182"/>
      <c r="M395" s="183" t="s">
        <v>1</v>
      </c>
      <c r="N395" s="184" t="s">
        <v>40</v>
      </c>
      <c r="P395" s="145">
        <f>O395*H395</f>
        <v>0</v>
      </c>
      <c r="Q395" s="145">
        <v>1</v>
      </c>
      <c r="R395" s="145">
        <f>Q395*H395</f>
        <v>0.28499999999999998</v>
      </c>
      <c r="S395" s="145">
        <v>0</v>
      </c>
      <c r="T395" s="146">
        <f>S395*H395</f>
        <v>0</v>
      </c>
      <c r="AR395" s="147" t="s">
        <v>224</v>
      </c>
      <c r="AT395" s="147" t="s">
        <v>447</v>
      </c>
      <c r="AU395" s="147" t="s">
        <v>85</v>
      </c>
      <c r="AY395" s="18" t="s">
        <v>170</v>
      </c>
      <c r="BE395" s="148">
        <f>IF(N395="základní",J395,0)</f>
        <v>0</v>
      </c>
      <c r="BF395" s="148">
        <f>IF(N395="snížená",J395,0)</f>
        <v>0</v>
      </c>
      <c r="BG395" s="148">
        <f>IF(N395="zákl. přenesená",J395,0)</f>
        <v>0</v>
      </c>
      <c r="BH395" s="148">
        <f>IF(N395="sníž. přenesená",J395,0)</f>
        <v>0</v>
      </c>
      <c r="BI395" s="148">
        <f>IF(N395="nulová",J395,0)</f>
        <v>0</v>
      </c>
      <c r="BJ395" s="18" t="s">
        <v>83</v>
      </c>
      <c r="BK395" s="148">
        <f>ROUND(I395*H395,2)</f>
        <v>0</v>
      </c>
      <c r="BL395" s="18" t="s">
        <v>176</v>
      </c>
      <c r="BM395" s="147" t="s">
        <v>470</v>
      </c>
    </row>
    <row r="396" spans="2:65" s="1" customFormat="1" ht="19.2">
      <c r="B396" s="33"/>
      <c r="D396" s="154" t="s">
        <v>471</v>
      </c>
      <c r="F396" s="185" t="s">
        <v>472</v>
      </c>
      <c r="I396" s="151"/>
      <c r="L396" s="33"/>
      <c r="M396" s="152"/>
      <c r="T396" s="57"/>
      <c r="AT396" s="18" t="s">
        <v>471</v>
      </c>
      <c r="AU396" s="18" t="s">
        <v>85</v>
      </c>
    </row>
    <row r="397" spans="2:65" s="1" customFormat="1" ht="14.4" customHeight="1">
      <c r="B397" s="33"/>
      <c r="C397" s="135" t="s">
        <v>473</v>
      </c>
      <c r="D397" s="135" t="s">
        <v>172</v>
      </c>
      <c r="E397" s="136" t="s">
        <v>474</v>
      </c>
      <c r="F397" s="137" t="s">
        <v>475</v>
      </c>
      <c r="G397" s="138" t="s">
        <v>175</v>
      </c>
      <c r="H397" s="139">
        <v>8.5719999999999992</v>
      </c>
      <c r="I397" s="140"/>
      <c r="J397" s="141">
        <f>ROUND(I397*H397,2)</f>
        <v>0</v>
      </c>
      <c r="K397" s="142"/>
      <c r="L397" s="33"/>
      <c r="M397" s="143" t="s">
        <v>1</v>
      </c>
      <c r="N397" s="144" t="s">
        <v>40</v>
      </c>
      <c r="P397" s="145">
        <f>O397*H397</f>
        <v>0</v>
      </c>
      <c r="Q397" s="145">
        <v>2.5019800000000001</v>
      </c>
      <c r="R397" s="145">
        <f>Q397*H397</f>
        <v>21.446972559999999</v>
      </c>
      <c r="S397" s="145">
        <v>0</v>
      </c>
      <c r="T397" s="146">
        <f>S397*H397</f>
        <v>0</v>
      </c>
      <c r="AR397" s="147" t="s">
        <v>176</v>
      </c>
      <c r="AT397" s="147" t="s">
        <v>172</v>
      </c>
      <c r="AU397" s="147" t="s">
        <v>85</v>
      </c>
      <c r="AY397" s="18" t="s">
        <v>170</v>
      </c>
      <c r="BE397" s="148">
        <f>IF(N397="základní",J397,0)</f>
        <v>0</v>
      </c>
      <c r="BF397" s="148">
        <f>IF(N397="snížená",J397,0)</f>
        <v>0</v>
      </c>
      <c r="BG397" s="148">
        <f>IF(N397="zákl. přenesená",J397,0)</f>
        <v>0</v>
      </c>
      <c r="BH397" s="148">
        <f>IF(N397="sníž. přenesená",J397,0)</f>
        <v>0</v>
      </c>
      <c r="BI397" s="148">
        <f>IF(N397="nulová",J397,0)</f>
        <v>0</v>
      </c>
      <c r="BJ397" s="18" t="s">
        <v>83</v>
      </c>
      <c r="BK397" s="148">
        <f>ROUND(I397*H397,2)</f>
        <v>0</v>
      </c>
      <c r="BL397" s="18" t="s">
        <v>176</v>
      </c>
      <c r="BM397" s="147" t="s">
        <v>476</v>
      </c>
    </row>
    <row r="398" spans="2:65" s="1" customFormat="1" ht="10.199999999999999">
      <c r="B398" s="33"/>
      <c r="D398" s="149" t="s">
        <v>178</v>
      </c>
      <c r="F398" s="150" t="s">
        <v>477</v>
      </c>
      <c r="I398" s="151"/>
      <c r="L398" s="33"/>
      <c r="M398" s="152"/>
      <c r="T398" s="57"/>
      <c r="AT398" s="18" t="s">
        <v>178</v>
      </c>
      <c r="AU398" s="18" t="s">
        <v>85</v>
      </c>
    </row>
    <row r="399" spans="2:65" s="12" customFormat="1" ht="10.199999999999999">
      <c r="B399" s="153"/>
      <c r="D399" s="154" t="s">
        <v>180</v>
      </c>
      <c r="E399" s="155" t="s">
        <v>1</v>
      </c>
      <c r="F399" s="156" t="s">
        <v>189</v>
      </c>
      <c r="H399" s="155" t="s">
        <v>1</v>
      </c>
      <c r="I399" s="157"/>
      <c r="L399" s="153"/>
      <c r="M399" s="158"/>
      <c r="T399" s="159"/>
      <c r="AT399" s="155" t="s">
        <v>180</v>
      </c>
      <c r="AU399" s="155" t="s">
        <v>85</v>
      </c>
      <c r="AV399" s="12" t="s">
        <v>83</v>
      </c>
      <c r="AW399" s="12" t="s">
        <v>32</v>
      </c>
      <c r="AX399" s="12" t="s">
        <v>75</v>
      </c>
      <c r="AY399" s="155" t="s">
        <v>170</v>
      </c>
    </row>
    <row r="400" spans="2:65" s="12" customFormat="1" ht="10.199999999999999">
      <c r="B400" s="153"/>
      <c r="D400" s="154" t="s">
        <v>180</v>
      </c>
      <c r="E400" s="155" t="s">
        <v>1</v>
      </c>
      <c r="F400" s="156" t="s">
        <v>354</v>
      </c>
      <c r="H400" s="155" t="s">
        <v>1</v>
      </c>
      <c r="I400" s="157"/>
      <c r="L400" s="153"/>
      <c r="M400" s="158"/>
      <c r="T400" s="159"/>
      <c r="AT400" s="155" t="s">
        <v>180</v>
      </c>
      <c r="AU400" s="155" t="s">
        <v>85</v>
      </c>
      <c r="AV400" s="12" t="s">
        <v>83</v>
      </c>
      <c r="AW400" s="12" t="s">
        <v>32</v>
      </c>
      <c r="AX400" s="12" t="s">
        <v>75</v>
      </c>
      <c r="AY400" s="155" t="s">
        <v>170</v>
      </c>
    </row>
    <row r="401" spans="2:65" s="13" customFormat="1" ht="10.199999999999999">
      <c r="B401" s="160"/>
      <c r="D401" s="154" t="s">
        <v>180</v>
      </c>
      <c r="E401" s="161" t="s">
        <v>1</v>
      </c>
      <c r="F401" s="162" t="s">
        <v>478</v>
      </c>
      <c r="H401" s="163">
        <v>4.7850000000000001</v>
      </c>
      <c r="I401" s="164"/>
      <c r="L401" s="160"/>
      <c r="M401" s="165"/>
      <c r="T401" s="166"/>
      <c r="AT401" s="161" t="s">
        <v>180</v>
      </c>
      <c r="AU401" s="161" t="s">
        <v>85</v>
      </c>
      <c r="AV401" s="13" t="s">
        <v>85</v>
      </c>
      <c r="AW401" s="13" t="s">
        <v>32</v>
      </c>
      <c r="AX401" s="13" t="s">
        <v>75</v>
      </c>
      <c r="AY401" s="161" t="s">
        <v>170</v>
      </c>
    </row>
    <row r="402" spans="2:65" s="12" customFormat="1" ht="10.199999999999999">
      <c r="B402" s="153"/>
      <c r="D402" s="154" t="s">
        <v>180</v>
      </c>
      <c r="E402" s="155" t="s">
        <v>1</v>
      </c>
      <c r="F402" s="156" t="s">
        <v>339</v>
      </c>
      <c r="H402" s="155" t="s">
        <v>1</v>
      </c>
      <c r="I402" s="157"/>
      <c r="L402" s="153"/>
      <c r="M402" s="158"/>
      <c r="T402" s="159"/>
      <c r="AT402" s="155" t="s">
        <v>180</v>
      </c>
      <c r="AU402" s="155" t="s">
        <v>85</v>
      </c>
      <c r="AV402" s="12" t="s">
        <v>83</v>
      </c>
      <c r="AW402" s="12" t="s">
        <v>32</v>
      </c>
      <c r="AX402" s="12" t="s">
        <v>75</v>
      </c>
      <c r="AY402" s="155" t="s">
        <v>170</v>
      </c>
    </row>
    <row r="403" spans="2:65" s="13" customFormat="1" ht="10.199999999999999">
      <c r="B403" s="160"/>
      <c r="D403" s="154" t="s">
        <v>180</v>
      </c>
      <c r="E403" s="161" t="s">
        <v>1</v>
      </c>
      <c r="F403" s="162" t="s">
        <v>479</v>
      </c>
      <c r="H403" s="163">
        <v>0.13700000000000001</v>
      </c>
      <c r="I403" s="164"/>
      <c r="L403" s="160"/>
      <c r="M403" s="165"/>
      <c r="T403" s="166"/>
      <c r="AT403" s="161" t="s">
        <v>180</v>
      </c>
      <c r="AU403" s="161" t="s">
        <v>85</v>
      </c>
      <c r="AV403" s="13" t="s">
        <v>85</v>
      </c>
      <c r="AW403" s="13" t="s">
        <v>32</v>
      </c>
      <c r="AX403" s="13" t="s">
        <v>75</v>
      </c>
      <c r="AY403" s="161" t="s">
        <v>170</v>
      </c>
    </row>
    <row r="404" spans="2:65" s="13" customFormat="1" ht="10.199999999999999">
      <c r="B404" s="160"/>
      <c r="D404" s="154" t="s">
        <v>180</v>
      </c>
      <c r="E404" s="161" t="s">
        <v>1</v>
      </c>
      <c r="F404" s="162" t="s">
        <v>480</v>
      </c>
      <c r="H404" s="163">
        <v>2.0369999999999999</v>
      </c>
      <c r="I404" s="164"/>
      <c r="L404" s="160"/>
      <c r="M404" s="165"/>
      <c r="T404" s="166"/>
      <c r="AT404" s="161" t="s">
        <v>180</v>
      </c>
      <c r="AU404" s="161" t="s">
        <v>85</v>
      </c>
      <c r="AV404" s="13" t="s">
        <v>85</v>
      </c>
      <c r="AW404" s="13" t="s">
        <v>32</v>
      </c>
      <c r="AX404" s="13" t="s">
        <v>75</v>
      </c>
      <c r="AY404" s="161" t="s">
        <v>170</v>
      </c>
    </row>
    <row r="405" spans="2:65" s="12" customFormat="1" ht="10.199999999999999">
      <c r="B405" s="153"/>
      <c r="D405" s="154" t="s">
        <v>180</v>
      </c>
      <c r="E405" s="155" t="s">
        <v>1</v>
      </c>
      <c r="F405" s="156" t="s">
        <v>481</v>
      </c>
      <c r="H405" s="155" t="s">
        <v>1</v>
      </c>
      <c r="I405" s="157"/>
      <c r="L405" s="153"/>
      <c r="M405" s="158"/>
      <c r="T405" s="159"/>
      <c r="AT405" s="155" t="s">
        <v>180</v>
      </c>
      <c r="AU405" s="155" t="s">
        <v>85</v>
      </c>
      <c r="AV405" s="12" t="s">
        <v>83</v>
      </c>
      <c r="AW405" s="12" t="s">
        <v>32</v>
      </c>
      <c r="AX405" s="12" t="s">
        <v>75</v>
      </c>
      <c r="AY405" s="155" t="s">
        <v>170</v>
      </c>
    </row>
    <row r="406" spans="2:65" s="13" customFormat="1" ht="10.199999999999999">
      <c r="B406" s="160"/>
      <c r="D406" s="154" t="s">
        <v>180</v>
      </c>
      <c r="E406" s="161" t="s">
        <v>1</v>
      </c>
      <c r="F406" s="162" t="s">
        <v>482</v>
      </c>
      <c r="H406" s="163">
        <v>1.613</v>
      </c>
      <c r="I406" s="164"/>
      <c r="L406" s="160"/>
      <c r="M406" s="165"/>
      <c r="T406" s="166"/>
      <c r="AT406" s="161" t="s">
        <v>180</v>
      </c>
      <c r="AU406" s="161" t="s">
        <v>85</v>
      </c>
      <c r="AV406" s="13" t="s">
        <v>85</v>
      </c>
      <c r="AW406" s="13" t="s">
        <v>32</v>
      </c>
      <c r="AX406" s="13" t="s">
        <v>75</v>
      </c>
      <c r="AY406" s="161" t="s">
        <v>170</v>
      </c>
    </row>
    <row r="407" spans="2:65" s="14" customFormat="1" ht="10.199999999999999">
      <c r="B407" s="167"/>
      <c r="D407" s="154" t="s">
        <v>180</v>
      </c>
      <c r="E407" s="168" t="s">
        <v>1</v>
      </c>
      <c r="F407" s="169" t="s">
        <v>184</v>
      </c>
      <c r="H407" s="170">
        <v>8.572000000000001</v>
      </c>
      <c r="I407" s="171"/>
      <c r="L407" s="167"/>
      <c r="M407" s="172"/>
      <c r="T407" s="173"/>
      <c r="AT407" s="168" t="s">
        <v>180</v>
      </c>
      <c r="AU407" s="168" t="s">
        <v>85</v>
      </c>
      <c r="AV407" s="14" t="s">
        <v>176</v>
      </c>
      <c r="AW407" s="14" t="s">
        <v>32</v>
      </c>
      <c r="AX407" s="14" t="s">
        <v>83</v>
      </c>
      <c r="AY407" s="168" t="s">
        <v>170</v>
      </c>
    </row>
    <row r="408" spans="2:65" s="1" customFormat="1" ht="14.4" customHeight="1">
      <c r="B408" s="33"/>
      <c r="C408" s="135" t="s">
        <v>483</v>
      </c>
      <c r="D408" s="135" t="s">
        <v>172</v>
      </c>
      <c r="E408" s="136" t="s">
        <v>484</v>
      </c>
      <c r="F408" s="137" t="s">
        <v>485</v>
      </c>
      <c r="G408" s="138" t="s">
        <v>115</v>
      </c>
      <c r="H408" s="139">
        <v>61.969000000000001</v>
      </c>
      <c r="I408" s="140"/>
      <c r="J408" s="141">
        <f>ROUND(I408*H408,2)</f>
        <v>0</v>
      </c>
      <c r="K408" s="142"/>
      <c r="L408" s="33"/>
      <c r="M408" s="143" t="s">
        <v>1</v>
      </c>
      <c r="N408" s="144" t="s">
        <v>40</v>
      </c>
      <c r="P408" s="145">
        <f>O408*H408</f>
        <v>0</v>
      </c>
      <c r="Q408" s="145">
        <v>1.1169999999999999E-2</v>
      </c>
      <c r="R408" s="145">
        <f>Q408*H408</f>
        <v>0.69219372999999995</v>
      </c>
      <c r="S408" s="145">
        <v>0</v>
      </c>
      <c r="T408" s="146">
        <f>S408*H408</f>
        <v>0</v>
      </c>
      <c r="AR408" s="147" t="s">
        <v>176</v>
      </c>
      <c r="AT408" s="147" t="s">
        <v>172</v>
      </c>
      <c r="AU408" s="147" t="s">
        <v>85</v>
      </c>
      <c r="AY408" s="18" t="s">
        <v>170</v>
      </c>
      <c r="BE408" s="148">
        <f>IF(N408="základní",J408,0)</f>
        <v>0</v>
      </c>
      <c r="BF408" s="148">
        <f>IF(N408="snížená",J408,0)</f>
        <v>0</v>
      </c>
      <c r="BG408" s="148">
        <f>IF(N408="zákl. přenesená",J408,0)</f>
        <v>0</v>
      </c>
      <c r="BH408" s="148">
        <f>IF(N408="sníž. přenesená",J408,0)</f>
        <v>0</v>
      </c>
      <c r="BI408" s="148">
        <f>IF(N408="nulová",J408,0)</f>
        <v>0</v>
      </c>
      <c r="BJ408" s="18" t="s">
        <v>83</v>
      </c>
      <c r="BK408" s="148">
        <f>ROUND(I408*H408,2)</f>
        <v>0</v>
      </c>
      <c r="BL408" s="18" t="s">
        <v>176</v>
      </c>
      <c r="BM408" s="147" t="s">
        <v>486</v>
      </c>
    </row>
    <row r="409" spans="2:65" s="1" customFormat="1" ht="10.199999999999999">
      <c r="B409" s="33"/>
      <c r="D409" s="149" t="s">
        <v>178</v>
      </c>
      <c r="F409" s="150" t="s">
        <v>487</v>
      </c>
      <c r="I409" s="151"/>
      <c r="L409" s="33"/>
      <c r="M409" s="152"/>
      <c r="T409" s="57"/>
      <c r="AT409" s="18" t="s">
        <v>178</v>
      </c>
      <c r="AU409" s="18" t="s">
        <v>85</v>
      </c>
    </row>
    <row r="410" spans="2:65" s="12" customFormat="1" ht="10.199999999999999">
      <c r="B410" s="153"/>
      <c r="D410" s="154" t="s">
        <v>180</v>
      </c>
      <c r="E410" s="155" t="s">
        <v>1</v>
      </c>
      <c r="F410" s="156" t="s">
        <v>189</v>
      </c>
      <c r="H410" s="155" t="s">
        <v>1</v>
      </c>
      <c r="I410" s="157"/>
      <c r="L410" s="153"/>
      <c r="M410" s="158"/>
      <c r="T410" s="159"/>
      <c r="AT410" s="155" t="s">
        <v>180</v>
      </c>
      <c r="AU410" s="155" t="s">
        <v>85</v>
      </c>
      <c r="AV410" s="12" t="s">
        <v>83</v>
      </c>
      <c r="AW410" s="12" t="s">
        <v>32</v>
      </c>
      <c r="AX410" s="12" t="s">
        <v>75</v>
      </c>
      <c r="AY410" s="155" t="s">
        <v>170</v>
      </c>
    </row>
    <row r="411" spans="2:65" s="12" customFormat="1" ht="10.199999999999999">
      <c r="B411" s="153"/>
      <c r="D411" s="154" t="s">
        <v>180</v>
      </c>
      <c r="E411" s="155" t="s">
        <v>1</v>
      </c>
      <c r="F411" s="156" t="s">
        <v>354</v>
      </c>
      <c r="H411" s="155" t="s">
        <v>1</v>
      </c>
      <c r="I411" s="157"/>
      <c r="L411" s="153"/>
      <c r="M411" s="158"/>
      <c r="T411" s="159"/>
      <c r="AT411" s="155" t="s">
        <v>180</v>
      </c>
      <c r="AU411" s="155" t="s">
        <v>85</v>
      </c>
      <c r="AV411" s="12" t="s">
        <v>83</v>
      </c>
      <c r="AW411" s="12" t="s">
        <v>32</v>
      </c>
      <c r="AX411" s="12" t="s">
        <v>75</v>
      </c>
      <c r="AY411" s="155" t="s">
        <v>170</v>
      </c>
    </row>
    <row r="412" spans="2:65" s="13" customFormat="1" ht="10.199999999999999">
      <c r="B412" s="160"/>
      <c r="D412" s="154" t="s">
        <v>180</v>
      </c>
      <c r="E412" s="161" t="s">
        <v>1</v>
      </c>
      <c r="F412" s="162" t="s">
        <v>488</v>
      </c>
      <c r="H412" s="163">
        <v>31.9</v>
      </c>
      <c r="I412" s="164"/>
      <c r="L412" s="160"/>
      <c r="M412" s="165"/>
      <c r="T412" s="166"/>
      <c r="AT412" s="161" t="s">
        <v>180</v>
      </c>
      <c r="AU412" s="161" t="s">
        <v>85</v>
      </c>
      <c r="AV412" s="13" t="s">
        <v>85</v>
      </c>
      <c r="AW412" s="13" t="s">
        <v>32</v>
      </c>
      <c r="AX412" s="13" t="s">
        <v>75</v>
      </c>
      <c r="AY412" s="161" t="s">
        <v>170</v>
      </c>
    </row>
    <row r="413" spans="2:65" s="12" customFormat="1" ht="10.199999999999999">
      <c r="B413" s="153"/>
      <c r="D413" s="154" t="s">
        <v>180</v>
      </c>
      <c r="E413" s="155" t="s">
        <v>1</v>
      </c>
      <c r="F413" s="156" t="s">
        <v>339</v>
      </c>
      <c r="H413" s="155" t="s">
        <v>1</v>
      </c>
      <c r="I413" s="157"/>
      <c r="L413" s="153"/>
      <c r="M413" s="158"/>
      <c r="T413" s="159"/>
      <c r="AT413" s="155" t="s">
        <v>180</v>
      </c>
      <c r="AU413" s="155" t="s">
        <v>85</v>
      </c>
      <c r="AV413" s="12" t="s">
        <v>83</v>
      </c>
      <c r="AW413" s="12" t="s">
        <v>32</v>
      </c>
      <c r="AX413" s="12" t="s">
        <v>75</v>
      </c>
      <c r="AY413" s="155" t="s">
        <v>170</v>
      </c>
    </row>
    <row r="414" spans="2:65" s="13" customFormat="1" ht="10.199999999999999">
      <c r="B414" s="160"/>
      <c r="D414" s="154" t="s">
        <v>180</v>
      </c>
      <c r="E414" s="161" t="s">
        <v>1</v>
      </c>
      <c r="F414" s="162" t="s">
        <v>489</v>
      </c>
      <c r="H414" s="163">
        <v>1.3680000000000001</v>
      </c>
      <c r="I414" s="164"/>
      <c r="L414" s="160"/>
      <c r="M414" s="165"/>
      <c r="T414" s="166"/>
      <c r="AT414" s="161" t="s">
        <v>180</v>
      </c>
      <c r="AU414" s="161" t="s">
        <v>85</v>
      </c>
      <c r="AV414" s="13" t="s">
        <v>85</v>
      </c>
      <c r="AW414" s="13" t="s">
        <v>32</v>
      </c>
      <c r="AX414" s="13" t="s">
        <v>75</v>
      </c>
      <c r="AY414" s="161" t="s">
        <v>170</v>
      </c>
    </row>
    <row r="415" spans="2:65" s="13" customFormat="1" ht="10.199999999999999">
      <c r="B415" s="160"/>
      <c r="D415" s="154" t="s">
        <v>180</v>
      </c>
      <c r="E415" s="161" t="s">
        <v>1</v>
      </c>
      <c r="F415" s="162" t="s">
        <v>490</v>
      </c>
      <c r="H415" s="163">
        <v>16.292999999999999</v>
      </c>
      <c r="I415" s="164"/>
      <c r="L415" s="160"/>
      <c r="M415" s="165"/>
      <c r="T415" s="166"/>
      <c r="AT415" s="161" t="s">
        <v>180</v>
      </c>
      <c r="AU415" s="161" t="s">
        <v>85</v>
      </c>
      <c r="AV415" s="13" t="s">
        <v>85</v>
      </c>
      <c r="AW415" s="13" t="s">
        <v>32</v>
      </c>
      <c r="AX415" s="13" t="s">
        <v>75</v>
      </c>
      <c r="AY415" s="161" t="s">
        <v>170</v>
      </c>
    </row>
    <row r="416" spans="2:65" s="12" customFormat="1" ht="10.199999999999999">
      <c r="B416" s="153"/>
      <c r="D416" s="154" t="s">
        <v>180</v>
      </c>
      <c r="E416" s="155" t="s">
        <v>1</v>
      </c>
      <c r="F416" s="156" t="s">
        <v>481</v>
      </c>
      <c r="H416" s="155" t="s">
        <v>1</v>
      </c>
      <c r="I416" s="157"/>
      <c r="L416" s="153"/>
      <c r="M416" s="158"/>
      <c r="T416" s="159"/>
      <c r="AT416" s="155" t="s">
        <v>180</v>
      </c>
      <c r="AU416" s="155" t="s">
        <v>85</v>
      </c>
      <c r="AV416" s="12" t="s">
        <v>83</v>
      </c>
      <c r="AW416" s="12" t="s">
        <v>32</v>
      </c>
      <c r="AX416" s="12" t="s">
        <v>75</v>
      </c>
      <c r="AY416" s="155" t="s">
        <v>170</v>
      </c>
    </row>
    <row r="417" spans="2:65" s="13" customFormat="1" ht="10.199999999999999">
      <c r="B417" s="160"/>
      <c r="D417" s="154" t="s">
        <v>180</v>
      </c>
      <c r="E417" s="161" t="s">
        <v>1</v>
      </c>
      <c r="F417" s="162" t="s">
        <v>491</v>
      </c>
      <c r="H417" s="163">
        <v>12.407999999999999</v>
      </c>
      <c r="I417" s="164"/>
      <c r="L417" s="160"/>
      <c r="M417" s="165"/>
      <c r="T417" s="166"/>
      <c r="AT417" s="161" t="s">
        <v>180</v>
      </c>
      <c r="AU417" s="161" t="s">
        <v>85</v>
      </c>
      <c r="AV417" s="13" t="s">
        <v>85</v>
      </c>
      <c r="AW417" s="13" t="s">
        <v>32</v>
      </c>
      <c r="AX417" s="13" t="s">
        <v>75</v>
      </c>
      <c r="AY417" s="161" t="s">
        <v>170</v>
      </c>
    </row>
    <row r="418" spans="2:65" s="14" customFormat="1" ht="10.199999999999999">
      <c r="B418" s="167"/>
      <c r="D418" s="154" t="s">
        <v>180</v>
      </c>
      <c r="E418" s="168" t="s">
        <v>1</v>
      </c>
      <c r="F418" s="169" t="s">
        <v>184</v>
      </c>
      <c r="H418" s="170">
        <v>61.969000000000001</v>
      </c>
      <c r="I418" s="171"/>
      <c r="L418" s="167"/>
      <c r="M418" s="172"/>
      <c r="T418" s="173"/>
      <c r="AT418" s="168" t="s">
        <v>180</v>
      </c>
      <c r="AU418" s="168" t="s">
        <v>85</v>
      </c>
      <c r="AV418" s="14" t="s">
        <v>176</v>
      </c>
      <c r="AW418" s="14" t="s">
        <v>32</v>
      </c>
      <c r="AX418" s="14" t="s">
        <v>83</v>
      </c>
      <c r="AY418" s="168" t="s">
        <v>170</v>
      </c>
    </row>
    <row r="419" spans="2:65" s="1" customFormat="1" ht="14.4" customHeight="1">
      <c r="B419" s="33"/>
      <c r="C419" s="135" t="s">
        <v>492</v>
      </c>
      <c r="D419" s="135" t="s">
        <v>172</v>
      </c>
      <c r="E419" s="136" t="s">
        <v>493</v>
      </c>
      <c r="F419" s="137" t="s">
        <v>494</v>
      </c>
      <c r="G419" s="138" t="s">
        <v>115</v>
      </c>
      <c r="H419" s="139">
        <v>61.969000000000001</v>
      </c>
      <c r="I419" s="140"/>
      <c r="J419" s="141">
        <f>ROUND(I419*H419,2)</f>
        <v>0</v>
      </c>
      <c r="K419" s="142"/>
      <c r="L419" s="33"/>
      <c r="M419" s="143" t="s">
        <v>1</v>
      </c>
      <c r="N419" s="144" t="s">
        <v>40</v>
      </c>
      <c r="P419" s="145">
        <f>O419*H419</f>
        <v>0</v>
      </c>
      <c r="Q419" s="145">
        <v>0</v>
      </c>
      <c r="R419" s="145">
        <f>Q419*H419</f>
        <v>0</v>
      </c>
      <c r="S419" s="145">
        <v>0</v>
      </c>
      <c r="T419" s="146">
        <f>S419*H419</f>
        <v>0</v>
      </c>
      <c r="AR419" s="147" t="s">
        <v>176</v>
      </c>
      <c r="AT419" s="147" t="s">
        <v>172</v>
      </c>
      <c r="AU419" s="147" t="s">
        <v>85</v>
      </c>
      <c r="AY419" s="18" t="s">
        <v>170</v>
      </c>
      <c r="BE419" s="148">
        <f>IF(N419="základní",J419,0)</f>
        <v>0</v>
      </c>
      <c r="BF419" s="148">
        <f>IF(N419="snížená",J419,0)</f>
        <v>0</v>
      </c>
      <c r="BG419" s="148">
        <f>IF(N419="zákl. přenesená",J419,0)</f>
        <v>0</v>
      </c>
      <c r="BH419" s="148">
        <f>IF(N419="sníž. přenesená",J419,0)</f>
        <v>0</v>
      </c>
      <c r="BI419" s="148">
        <f>IF(N419="nulová",J419,0)</f>
        <v>0</v>
      </c>
      <c r="BJ419" s="18" t="s">
        <v>83</v>
      </c>
      <c r="BK419" s="148">
        <f>ROUND(I419*H419,2)</f>
        <v>0</v>
      </c>
      <c r="BL419" s="18" t="s">
        <v>176</v>
      </c>
      <c r="BM419" s="147" t="s">
        <v>495</v>
      </c>
    </row>
    <row r="420" spans="2:65" s="1" customFormat="1" ht="10.199999999999999">
      <c r="B420" s="33"/>
      <c r="D420" s="149" t="s">
        <v>178</v>
      </c>
      <c r="F420" s="150" t="s">
        <v>496</v>
      </c>
      <c r="I420" s="151"/>
      <c r="L420" s="33"/>
      <c r="M420" s="152"/>
      <c r="T420" s="57"/>
      <c r="AT420" s="18" t="s">
        <v>178</v>
      </c>
      <c r="AU420" s="18" t="s">
        <v>85</v>
      </c>
    </row>
    <row r="421" spans="2:65" s="1" customFormat="1" ht="19.8" customHeight="1">
      <c r="B421" s="33"/>
      <c r="C421" s="135" t="s">
        <v>497</v>
      </c>
      <c r="D421" s="135" t="s">
        <v>172</v>
      </c>
      <c r="E421" s="136" t="s">
        <v>498</v>
      </c>
      <c r="F421" s="137" t="s">
        <v>499</v>
      </c>
      <c r="G421" s="138" t="s">
        <v>213</v>
      </c>
      <c r="H421" s="139">
        <v>1.286</v>
      </c>
      <c r="I421" s="140"/>
      <c r="J421" s="141">
        <f>ROUND(I421*H421,2)</f>
        <v>0</v>
      </c>
      <c r="K421" s="142"/>
      <c r="L421" s="33"/>
      <c r="M421" s="143" t="s">
        <v>1</v>
      </c>
      <c r="N421" s="144" t="s">
        <v>40</v>
      </c>
      <c r="P421" s="145">
        <f>O421*H421</f>
        <v>0</v>
      </c>
      <c r="Q421" s="145">
        <v>1.05291</v>
      </c>
      <c r="R421" s="145">
        <f>Q421*H421</f>
        <v>1.3540422599999999</v>
      </c>
      <c r="S421" s="145">
        <v>0</v>
      </c>
      <c r="T421" s="146">
        <f>S421*H421</f>
        <v>0</v>
      </c>
      <c r="AR421" s="147" t="s">
        <v>176</v>
      </c>
      <c r="AT421" s="147" t="s">
        <v>172</v>
      </c>
      <c r="AU421" s="147" t="s">
        <v>85</v>
      </c>
      <c r="AY421" s="18" t="s">
        <v>170</v>
      </c>
      <c r="BE421" s="148">
        <f>IF(N421="základní",J421,0)</f>
        <v>0</v>
      </c>
      <c r="BF421" s="148">
        <f>IF(N421="snížená",J421,0)</f>
        <v>0</v>
      </c>
      <c r="BG421" s="148">
        <f>IF(N421="zákl. přenesená",J421,0)</f>
        <v>0</v>
      </c>
      <c r="BH421" s="148">
        <f>IF(N421="sníž. přenesená",J421,0)</f>
        <v>0</v>
      </c>
      <c r="BI421" s="148">
        <f>IF(N421="nulová",J421,0)</f>
        <v>0</v>
      </c>
      <c r="BJ421" s="18" t="s">
        <v>83</v>
      </c>
      <c r="BK421" s="148">
        <f>ROUND(I421*H421,2)</f>
        <v>0</v>
      </c>
      <c r="BL421" s="18" t="s">
        <v>176</v>
      </c>
      <c r="BM421" s="147" t="s">
        <v>500</v>
      </c>
    </row>
    <row r="422" spans="2:65" s="1" customFormat="1" ht="10.199999999999999">
      <c r="B422" s="33"/>
      <c r="D422" s="149" t="s">
        <v>178</v>
      </c>
      <c r="F422" s="150" t="s">
        <v>501</v>
      </c>
      <c r="I422" s="151"/>
      <c r="L422" s="33"/>
      <c r="M422" s="152"/>
      <c r="T422" s="57"/>
      <c r="AT422" s="18" t="s">
        <v>178</v>
      </c>
      <c r="AU422" s="18" t="s">
        <v>85</v>
      </c>
    </row>
    <row r="423" spans="2:65" s="12" customFormat="1" ht="10.199999999999999">
      <c r="B423" s="153"/>
      <c r="D423" s="154" t="s">
        <v>180</v>
      </c>
      <c r="E423" s="155" t="s">
        <v>1</v>
      </c>
      <c r="F423" s="156" t="s">
        <v>189</v>
      </c>
      <c r="H423" s="155" t="s">
        <v>1</v>
      </c>
      <c r="I423" s="157"/>
      <c r="L423" s="153"/>
      <c r="M423" s="158"/>
      <c r="T423" s="159"/>
      <c r="AT423" s="155" t="s">
        <v>180</v>
      </c>
      <c r="AU423" s="155" t="s">
        <v>85</v>
      </c>
      <c r="AV423" s="12" t="s">
        <v>83</v>
      </c>
      <c r="AW423" s="12" t="s">
        <v>32</v>
      </c>
      <c r="AX423" s="12" t="s">
        <v>75</v>
      </c>
      <c r="AY423" s="155" t="s">
        <v>170</v>
      </c>
    </row>
    <row r="424" spans="2:65" s="12" customFormat="1" ht="10.199999999999999">
      <c r="B424" s="153"/>
      <c r="D424" s="154" t="s">
        <v>180</v>
      </c>
      <c r="E424" s="155" t="s">
        <v>1</v>
      </c>
      <c r="F424" s="156" t="s">
        <v>502</v>
      </c>
      <c r="H424" s="155" t="s">
        <v>1</v>
      </c>
      <c r="I424" s="157"/>
      <c r="L424" s="153"/>
      <c r="M424" s="158"/>
      <c r="T424" s="159"/>
      <c r="AT424" s="155" t="s">
        <v>180</v>
      </c>
      <c r="AU424" s="155" t="s">
        <v>85</v>
      </c>
      <c r="AV424" s="12" t="s">
        <v>83</v>
      </c>
      <c r="AW424" s="12" t="s">
        <v>32</v>
      </c>
      <c r="AX424" s="12" t="s">
        <v>75</v>
      </c>
      <c r="AY424" s="155" t="s">
        <v>170</v>
      </c>
    </row>
    <row r="425" spans="2:65" s="12" customFormat="1" ht="10.199999999999999">
      <c r="B425" s="153"/>
      <c r="D425" s="154" t="s">
        <v>180</v>
      </c>
      <c r="E425" s="155" t="s">
        <v>1</v>
      </c>
      <c r="F425" s="156" t="s">
        <v>354</v>
      </c>
      <c r="H425" s="155" t="s">
        <v>1</v>
      </c>
      <c r="I425" s="157"/>
      <c r="L425" s="153"/>
      <c r="M425" s="158"/>
      <c r="T425" s="159"/>
      <c r="AT425" s="155" t="s">
        <v>180</v>
      </c>
      <c r="AU425" s="155" t="s">
        <v>85</v>
      </c>
      <c r="AV425" s="12" t="s">
        <v>83</v>
      </c>
      <c r="AW425" s="12" t="s">
        <v>32</v>
      </c>
      <c r="AX425" s="12" t="s">
        <v>75</v>
      </c>
      <c r="AY425" s="155" t="s">
        <v>170</v>
      </c>
    </row>
    <row r="426" spans="2:65" s="13" customFormat="1" ht="10.199999999999999">
      <c r="B426" s="160"/>
      <c r="D426" s="154" t="s">
        <v>180</v>
      </c>
      <c r="E426" s="161" t="s">
        <v>1</v>
      </c>
      <c r="F426" s="162" t="s">
        <v>503</v>
      </c>
      <c r="H426" s="163">
        <v>0.71799999999999997</v>
      </c>
      <c r="I426" s="164"/>
      <c r="L426" s="160"/>
      <c r="M426" s="165"/>
      <c r="T426" s="166"/>
      <c r="AT426" s="161" t="s">
        <v>180</v>
      </c>
      <c r="AU426" s="161" t="s">
        <v>85</v>
      </c>
      <c r="AV426" s="13" t="s">
        <v>85</v>
      </c>
      <c r="AW426" s="13" t="s">
        <v>32</v>
      </c>
      <c r="AX426" s="13" t="s">
        <v>75</v>
      </c>
      <c r="AY426" s="161" t="s">
        <v>170</v>
      </c>
    </row>
    <row r="427" spans="2:65" s="12" customFormat="1" ht="10.199999999999999">
      <c r="B427" s="153"/>
      <c r="D427" s="154" t="s">
        <v>180</v>
      </c>
      <c r="E427" s="155" t="s">
        <v>1</v>
      </c>
      <c r="F427" s="156" t="s">
        <v>339</v>
      </c>
      <c r="H427" s="155" t="s">
        <v>1</v>
      </c>
      <c r="I427" s="157"/>
      <c r="L427" s="153"/>
      <c r="M427" s="158"/>
      <c r="T427" s="159"/>
      <c r="AT427" s="155" t="s">
        <v>180</v>
      </c>
      <c r="AU427" s="155" t="s">
        <v>85</v>
      </c>
      <c r="AV427" s="12" t="s">
        <v>83</v>
      </c>
      <c r="AW427" s="12" t="s">
        <v>32</v>
      </c>
      <c r="AX427" s="12" t="s">
        <v>75</v>
      </c>
      <c r="AY427" s="155" t="s">
        <v>170</v>
      </c>
    </row>
    <row r="428" spans="2:65" s="13" customFormat="1" ht="10.199999999999999">
      <c r="B428" s="160"/>
      <c r="D428" s="154" t="s">
        <v>180</v>
      </c>
      <c r="E428" s="161" t="s">
        <v>1</v>
      </c>
      <c r="F428" s="162" t="s">
        <v>504</v>
      </c>
      <c r="H428" s="163">
        <v>2.1000000000000001E-2</v>
      </c>
      <c r="I428" s="164"/>
      <c r="L428" s="160"/>
      <c r="M428" s="165"/>
      <c r="T428" s="166"/>
      <c r="AT428" s="161" t="s">
        <v>180</v>
      </c>
      <c r="AU428" s="161" t="s">
        <v>85</v>
      </c>
      <c r="AV428" s="13" t="s">
        <v>85</v>
      </c>
      <c r="AW428" s="13" t="s">
        <v>32</v>
      </c>
      <c r="AX428" s="13" t="s">
        <v>75</v>
      </c>
      <c r="AY428" s="161" t="s">
        <v>170</v>
      </c>
    </row>
    <row r="429" spans="2:65" s="13" customFormat="1" ht="10.199999999999999">
      <c r="B429" s="160"/>
      <c r="D429" s="154" t="s">
        <v>180</v>
      </c>
      <c r="E429" s="161" t="s">
        <v>1</v>
      </c>
      <c r="F429" s="162" t="s">
        <v>505</v>
      </c>
      <c r="H429" s="163">
        <v>0.30499999999999999</v>
      </c>
      <c r="I429" s="164"/>
      <c r="L429" s="160"/>
      <c r="M429" s="165"/>
      <c r="T429" s="166"/>
      <c r="AT429" s="161" t="s">
        <v>180</v>
      </c>
      <c r="AU429" s="161" t="s">
        <v>85</v>
      </c>
      <c r="AV429" s="13" t="s">
        <v>85</v>
      </c>
      <c r="AW429" s="13" t="s">
        <v>32</v>
      </c>
      <c r="AX429" s="13" t="s">
        <v>75</v>
      </c>
      <c r="AY429" s="161" t="s">
        <v>170</v>
      </c>
    </row>
    <row r="430" spans="2:65" s="12" customFormat="1" ht="10.199999999999999">
      <c r="B430" s="153"/>
      <c r="D430" s="154" t="s">
        <v>180</v>
      </c>
      <c r="E430" s="155" t="s">
        <v>1</v>
      </c>
      <c r="F430" s="156" t="s">
        <v>481</v>
      </c>
      <c r="H430" s="155" t="s">
        <v>1</v>
      </c>
      <c r="I430" s="157"/>
      <c r="L430" s="153"/>
      <c r="M430" s="158"/>
      <c r="T430" s="159"/>
      <c r="AT430" s="155" t="s">
        <v>180</v>
      </c>
      <c r="AU430" s="155" t="s">
        <v>85</v>
      </c>
      <c r="AV430" s="12" t="s">
        <v>83</v>
      </c>
      <c r="AW430" s="12" t="s">
        <v>32</v>
      </c>
      <c r="AX430" s="12" t="s">
        <v>75</v>
      </c>
      <c r="AY430" s="155" t="s">
        <v>170</v>
      </c>
    </row>
    <row r="431" spans="2:65" s="13" customFormat="1" ht="10.199999999999999">
      <c r="B431" s="160"/>
      <c r="D431" s="154" t="s">
        <v>180</v>
      </c>
      <c r="E431" s="161" t="s">
        <v>1</v>
      </c>
      <c r="F431" s="162" t="s">
        <v>506</v>
      </c>
      <c r="H431" s="163">
        <v>0.24199999999999999</v>
      </c>
      <c r="I431" s="164"/>
      <c r="L431" s="160"/>
      <c r="M431" s="165"/>
      <c r="T431" s="166"/>
      <c r="AT431" s="161" t="s">
        <v>180</v>
      </c>
      <c r="AU431" s="161" t="s">
        <v>85</v>
      </c>
      <c r="AV431" s="13" t="s">
        <v>85</v>
      </c>
      <c r="AW431" s="13" t="s">
        <v>32</v>
      </c>
      <c r="AX431" s="13" t="s">
        <v>75</v>
      </c>
      <c r="AY431" s="161" t="s">
        <v>170</v>
      </c>
    </row>
    <row r="432" spans="2:65" s="14" customFormat="1" ht="10.199999999999999">
      <c r="B432" s="167"/>
      <c r="D432" s="154" t="s">
        <v>180</v>
      </c>
      <c r="E432" s="168" t="s">
        <v>1</v>
      </c>
      <c r="F432" s="169" t="s">
        <v>184</v>
      </c>
      <c r="H432" s="170">
        <v>1.286</v>
      </c>
      <c r="I432" s="171"/>
      <c r="L432" s="167"/>
      <c r="M432" s="172"/>
      <c r="T432" s="173"/>
      <c r="AT432" s="168" t="s">
        <v>180</v>
      </c>
      <c r="AU432" s="168" t="s">
        <v>85</v>
      </c>
      <c r="AV432" s="14" t="s">
        <v>176</v>
      </c>
      <c r="AW432" s="14" t="s">
        <v>32</v>
      </c>
      <c r="AX432" s="14" t="s">
        <v>83</v>
      </c>
      <c r="AY432" s="168" t="s">
        <v>170</v>
      </c>
    </row>
    <row r="433" spans="2:65" s="11" customFormat="1" ht="22.8" customHeight="1">
      <c r="B433" s="123"/>
      <c r="D433" s="124" t="s">
        <v>74</v>
      </c>
      <c r="E433" s="133" t="s">
        <v>205</v>
      </c>
      <c r="F433" s="133" t="s">
        <v>507</v>
      </c>
      <c r="I433" s="126"/>
      <c r="J433" s="134">
        <f>BK433</f>
        <v>0</v>
      </c>
      <c r="L433" s="123"/>
      <c r="M433" s="128"/>
      <c r="P433" s="129">
        <f>SUM(P434:P447)</f>
        <v>0</v>
      </c>
      <c r="R433" s="129">
        <f>SUM(R434:R447)</f>
        <v>10.517170400000001</v>
      </c>
      <c r="T433" s="130">
        <f>SUM(T434:T447)</f>
        <v>0</v>
      </c>
      <c r="AR433" s="124" t="s">
        <v>83</v>
      </c>
      <c r="AT433" s="131" t="s">
        <v>74</v>
      </c>
      <c r="AU433" s="131" t="s">
        <v>83</v>
      </c>
      <c r="AY433" s="124" t="s">
        <v>170</v>
      </c>
      <c r="BK433" s="132">
        <f>SUM(BK434:BK447)</f>
        <v>0</v>
      </c>
    </row>
    <row r="434" spans="2:65" s="1" customFormat="1" ht="19.8" customHeight="1">
      <c r="B434" s="33"/>
      <c r="C434" s="135" t="s">
        <v>508</v>
      </c>
      <c r="D434" s="135" t="s">
        <v>172</v>
      </c>
      <c r="E434" s="136" t="s">
        <v>509</v>
      </c>
      <c r="F434" s="137" t="s">
        <v>510</v>
      </c>
      <c r="G434" s="138" t="s">
        <v>115</v>
      </c>
      <c r="H434" s="139">
        <v>46.92</v>
      </c>
      <c r="I434" s="140"/>
      <c r="J434" s="141">
        <f>ROUND(I434*H434,2)</f>
        <v>0</v>
      </c>
      <c r="K434" s="142"/>
      <c r="L434" s="33"/>
      <c r="M434" s="143" t="s">
        <v>1</v>
      </c>
      <c r="N434" s="144" t="s">
        <v>40</v>
      </c>
      <c r="P434" s="145">
        <f>O434*H434</f>
        <v>0</v>
      </c>
      <c r="Q434" s="145">
        <v>0</v>
      </c>
      <c r="R434" s="145">
        <f>Q434*H434</f>
        <v>0</v>
      </c>
      <c r="S434" s="145">
        <v>0</v>
      </c>
      <c r="T434" s="146">
        <f>S434*H434</f>
        <v>0</v>
      </c>
      <c r="AR434" s="147" t="s">
        <v>176</v>
      </c>
      <c r="AT434" s="147" t="s">
        <v>172</v>
      </c>
      <c r="AU434" s="147" t="s">
        <v>85</v>
      </c>
      <c r="AY434" s="18" t="s">
        <v>170</v>
      </c>
      <c r="BE434" s="148">
        <f>IF(N434="základní",J434,0)</f>
        <v>0</v>
      </c>
      <c r="BF434" s="148">
        <f>IF(N434="snížená",J434,0)</f>
        <v>0</v>
      </c>
      <c r="BG434" s="148">
        <f>IF(N434="zákl. přenesená",J434,0)</f>
        <v>0</v>
      </c>
      <c r="BH434" s="148">
        <f>IF(N434="sníž. přenesená",J434,0)</f>
        <v>0</v>
      </c>
      <c r="BI434" s="148">
        <f>IF(N434="nulová",J434,0)</f>
        <v>0</v>
      </c>
      <c r="BJ434" s="18" t="s">
        <v>83</v>
      </c>
      <c r="BK434" s="148">
        <f>ROUND(I434*H434,2)</f>
        <v>0</v>
      </c>
      <c r="BL434" s="18" t="s">
        <v>176</v>
      </c>
      <c r="BM434" s="147" t="s">
        <v>511</v>
      </c>
    </row>
    <row r="435" spans="2:65" s="1" customFormat="1" ht="10.199999999999999">
      <c r="B435" s="33"/>
      <c r="D435" s="149" t="s">
        <v>178</v>
      </c>
      <c r="F435" s="150" t="s">
        <v>512</v>
      </c>
      <c r="I435" s="151"/>
      <c r="L435" s="33"/>
      <c r="M435" s="152"/>
      <c r="T435" s="57"/>
      <c r="AT435" s="18" t="s">
        <v>178</v>
      </c>
      <c r="AU435" s="18" t="s">
        <v>85</v>
      </c>
    </row>
    <row r="436" spans="2:65" s="12" customFormat="1" ht="10.199999999999999">
      <c r="B436" s="153"/>
      <c r="D436" s="154" t="s">
        <v>180</v>
      </c>
      <c r="E436" s="155" t="s">
        <v>1</v>
      </c>
      <c r="F436" s="156" t="s">
        <v>513</v>
      </c>
      <c r="H436" s="155" t="s">
        <v>1</v>
      </c>
      <c r="I436" s="157"/>
      <c r="L436" s="153"/>
      <c r="M436" s="158"/>
      <c r="T436" s="159"/>
      <c r="AT436" s="155" t="s">
        <v>180</v>
      </c>
      <c r="AU436" s="155" t="s">
        <v>85</v>
      </c>
      <c r="AV436" s="12" t="s">
        <v>83</v>
      </c>
      <c r="AW436" s="12" t="s">
        <v>32</v>
      </c>
      <c r="AX436" s="12" t="s">
        <v>75</v>
      </c>
      <c r="AY436" s="155" t="s">
        <v>170</v>
      </c>
    </row>
    <row r="437" spans="2:65" s="12" customFormat="1" ht="10.199999999999999">
      <c r="B437" s="153"/>
      <c r="D437" s="154" t="s">
        <v>180</v>
      </c>
      <c r="E437" s="155" t="s">
        <v>1</v>
      </c>
      <c r="F437" s="156" t="s">
        <v>514</v>
      </c>
      <c r="H437" s="155" t="s">
        <v>1</v>
      </c>
      <c r="I437" s="157"/>
      <c r="L437" s="153"/>
      <c r="M437" s="158"/>
      <c r="T437" s="159"/>
      <c r="AT437" s="155" t="s">
        <v>180</v>
      </c>
      <c r="AU437" s="155" t="s">
        <v>85</v>
      </c>
      <c r="AV437" s="12" t="s">
        <v>83</v>
      </c>
      <c r="AW437" s="12" t="s">
        <v>32</v>
      </c>
      <c r="AX437" s="12" t="s">
        <v>75</v>
      </c>
      <c r="AY437" s="155" t="s">
        <v>170</v>
      </c>
    </row>
    <row r="438" spans="2:65" s="13" customFormat="1" ht="10.199999999999999">
      <c r="B438" s="160"/>
      <c r="D438" s="154" t="s">
        <v>180</v>
      </c>
      <c r="E438" s="161" t="s">
        <v>1</v>
      </c>
      <c r="F438" s="162" t="s">
        <v>515</v>
      </c>
      <c r="H438" s="163">
        <v>46.92</v>
      </c>
      <c r="I438" s="164"/>
      <c r="L438" s="160"/>
      <c r="M438" s="165"/>
      <c r="T438" s="166"/>
      <c r="AT438" s="161" t="s">
        <v>180</v>
      </c>
      <c r="AU438" s="161" t="s">
        <v>85</v>
      </c>
      <c r="AV438" s="13" t="s">
        <v>85</v>
      </c>
      <c r="AW438" s="13" t="s">
        <v>32</v>
      </c>
      <c r="AX438" s="13" t="s">
        <v>75</v>
      </c>
      <c r="AY438" s="161" t="s">
        <v>170</v>
      </c>
    </row>
    <row r="439" spans="2:65" s="14" customFormat="1" ht="10.199999999999999">
      <c r="B439" s="167"/>
      <c r="D439" s="154" t="s">
        <v>180</v>
      </c>
      <c r="E439" s="168" t="s">
        <v>1</v>
      </c>
      <c r="F439" s="169" t="s">
        <v>184</v>
      </c>
      <c r="H439" s="170">
        <v>46.92</v>
      </c>
      <c r="I439" s="171"/>
      <c r="L439" s="167"/>
      <c r="M439" s="172"/>
      <c r="T439" s="173"/>
      <c r="AT439" s="168" t="s">
        <v>180</v>
      </c>
      <c r="AU439" s="168" t="s">
        <v>85</v>
      </c>
      <c r="AV439" s="14" t="s">
        <v>176</v>
      </c>
      <c r="AW439" s="14" t="s">
        <v>32</v>
      </c>
      <c r="AX439" s="14" t="s">
        <v>83</v>
      </c>
      <c r="AY439" s="168" t="s">
        <v>170</v>
      </c>
    </row>
    <row r="440" spans="2:65" s="1" customFormat="1" ht="22.2" customHeight="1">
      <c r="B440" s="33"/>
      <c r="C440" s="135" t="s">
        <v>516</v>
      </c>
      <c r="D440" s="135" t="s">
        <v>172</v>
      </c>
      <c r="E440" s="136" t="s">
        <v>517</v>
      </c>
      <c r="F440" s="137" t="s">
        <v>518</v>
      </c>
      <c r="G440" s="138" t="s">
        <v>115</v>
      </c>
      <c r="H440" s="139">
        <v>46.92</v>
      </c>
      <c r="I440" s="140"/>
      <c r="J440" s="141">
        <f>ROUND(I440*H440,2)</f>
        <v>0</v>
      </c>
      <c r="K440" s="142"/>
      <c r="L440" s="33"/>
      <c r="M440" s="143" t="s">
        <v>1</v>
      </c>
      <c r="N440" s="144" t="s">
        <v>40</v>
      </c>
      <c r="P440" s="145">
        <f>O440*H440</f>
        <v>0</v>
      </c>
      <c r="Q440" s="145">
        <v>8.9219999999999994E-2</v>
      </c>
      <c r="R440" s="145">
        <f>Q440*H440</f>
        <v>4.1862024</v>
      </c>
      <c r="S440" s="145">
        <v>0</v>
      </c>
      <c r="T440" s="146">
        <f>S440*H440</f>
        <v>0</v>
      </c>
      <c r="AR440" s="147" t="s">
        <v>176</v>
      </c>
      <c r="AT440" s="147" t="s">
        <v>172</v>
      </c>
      <c r="AU440" s="147" t="s">
        <v>85</v>
      </c>
      <c r="AY440" s="18" t="s">
        <v>170</v>
      </c>
      <c r="BE440" s="148">
        <f>IF(N440="základní",J440,0)</f>
        <v>0</v>
      </c>
      <c r="BF440" s="148">
        <f>IF(N440="snížená",J440,0)</f>
        <v>0</v>
      </c>
      <c r="BG440" s="148">
        <f>IF(N440="zákl. přenesená",J440,0)</f>
        <v>0</v>
      </c>
      <c r="BH440" s="148">
        <f>IF(N440="sníž. přenesená",J440,0)</f>
        <v>0</v>
      </c>
      <c r="BI440" s="148">
        <f>IF(N440="nulová",J440,0)</f>
        <v>0</v>
      </c>
      <c r="BJ440" s="18" t="s">
        <v>83</v>
      </c>
      <c r="BK440" s="148">
        <f>ROUND(I440*H440,2)</f>
        <v>0</v>
      </c>
      <c r="BL440" s="18" t="s">
        <v>176</v>
      </c>
      <c r="BM440" s="147" t="s">
        <v>519</v>
      </c>
    </row>
    <row r="441" spans="2:65" s="1" customFormat="1" ht="10.199999999999999">
      <c r="B441" s="33"/>
      <c r="D441" s="149" t="s">
        <v>178</v>
      </c>
      <c r="F441" s="150" t="s">
        <v>520</v>
      </c>
      <c r="I441" s="151"/>
      <c r="L441" s="33"/>
      <c r="M441" s="152"/>
      <c r="T441" s="57"/>
      <c r="AT441" s="18" t="s">
        <v>178</v>
      </c>
      <c r="AU441" s="18" t="s">
        <v>85</v>
      </c>
    </row>
    <row r="442" spans="2:65" s="12" customFormat="1" ht="10.199999999999999">
      <c r="B442" s="153"/>
      <c r="D442" s="154" t="s">
        <v>180</v>
      </c>
      <c r="E442" s="155" t="s">
        <v>1</v>
      </c>
      <c r="F442" s="156" t="s">
        <v>513</v>
      </c>
      <c r="H442" s="155" t="s">
        <v>1</v>
      </c>
      <c r="I442" s="157"/>
      <c r="L442" s="153"/>
      <c r="M442" s="158"/>
      <c r="T442" s="159"/>
      <c r="AT442" s="155" t="s">
        <v>180</v>
      </c>
      <c r="AU442" s="155" t="s">
        <v>85</v>
      </c>
      <c r="AV442" s="12" t="s">
        <v>83</v>
      </c>
      <c r="AW442" s="12" t="s">
        <v>32</v>
      </c>
      <c r="AX442" s="12" t="s">
        <v>75</v>
      </c>
      <c r="AY442" s="155" t="s">
        <v>170</v>
      </c>
    </row>
    <row r="443" spans="2:65" s="12" customFormat="1" ht="10.199999999999999">
      <c r="B443" s="153"/>
      <c r="D443" s="154" t="s">
        <v>180</v>
      </c>
      <c r="E443" s="155" t="s">
        <v>1</v>
      </c>
      <c r="F443" s="156" t="s">
        <v>514</v>
      </c>
      <c r="H443" s="155" t="s">
        <v>1</v>
      </c>
      <c r="I443" s="157"/>
      <c r="L443" s="153"/>
      <c r="M443" s="158"/>
      <c r="T443" s="159"/>
      <c r="AT443" s="155" t="s">
        <v>180</v>
      </c>
      <c r="AU443" s="155" t="s">
        <v>85</v>
      </c>
      <c r="AV443" s="12" t="s">
        <v>83</v>
      </c>
      <c r="AW443" s="12" t="s">
        <v>32</v>
      </c>
      <c r="AX443" s="12" t="s">
        <v>75</v>
      </c>
      <c r="AY443" s="155" t="s">
        <v>170</v>
      </c>
    </row>
    <row r="444" spans="2:65" s="13" customFormat="1" ht="10.199999999999999">
      <c r="B444" s="160"/>
      <c r="D444" s="154" t="s">
        <v>180</v>
      </c>
      <c r="E444" s="161" t="s">
        <v>1</v>
      </c>
      <c r="F444" s="162" t="s">
        <v>515</v>
      </c>
      <c r="H444" s="163">
        <v>46.92</v>
      </c>
      <c r="I444" s="164"/>
      <c r="L444" s="160"/>
      <c r="M444" s="165"/>
      <c r="T444" s="166"/>
      <c r="AT444" s="161" t="s">
        <v>180</v>
      </c>
      <c r="AU444" s="161" t="s">
        <v>85</v>
      </c>
      <c r="AV444" s="13" t="s">
        <v>85</v>
      </c>
      <c r="AW444" s="13" t="s">
        <v>32</v>
      </c>
      <c r="AX444" s="13" t="s">
        <v>75</v>
      </c>
      <c r="AY444" s="161" t="s">
        <v>170</v>
      </c>
    </row>
    <row r="445" spans="2:65" s="14" customFormat="1" ht="10.199999999999999">
      <c r="B445" s="167"/>
      <c r="D445" s="154" t="s">
        <v>180</v>
      </c>
      <c r="E445" s="168" t="s">
        <v>1</v>
      </c>
      <c r="F445" s="169" t="s">
        <v>184</v>
      </c>
      <c r="H445" s="170">
        <v>46.92</v>
      </c>
      <c r="I445" s="171"/>
      <c r="L445" s="167"/>
      <c r="M445" s="172"/>
      <c r="T445" s="173"/>
      <c r="AT445" s="168" t="s">
        <v>180</v>
      </c>
      <c r="AU445" s="168" t="s">
        <v>85</v>
      </c>
      <c r="AV445" s="14" t="s">
        <v>176</v>
      </c>
      <c r="AW445" s="14" t="s">
        <v>32</v>
      </c>
      <c r="AX445" s="14" t="s">
        <v>83</v>
      </c>
      <c r="AY445" s="168" t="s">
        <v>170</v>
      </c>
    </row>
    <row r="446" spans="2:65" s="1" customFormat="1" ht="19.8" customHeight="1">
      <c r="B446" s="33"/>
      <c r="C446" s="174" t="s">
        <v>521</v>
      </c>
      <c r="D446" s="174" t="s">
        <v>447</v>
      </c>
      <c r="E446" s="175" t="s">
        <v>522</v>
      </c>
      <c r="F446" s="176" t="s">
        <v>523</v>
      </c>
      <c r="G446" s="177" t="s">
        <v>115</v>
      </c>
      <c r="H446" s="178">
        <v>48.328000000000003</v>
      </c>
      <c r="I446" s="179"/>
      <c r="J446" s="180">
        <f>ROUND(I446*H446,2)</f>
        <v>0</v>
      </c>
      <c r="K446" s="181"/>
      <c r="L446" s="182"/>
      <c r="M446" s="183" t="s">
        <v>1</v>
      </c>
      <c r="N446" s="184" t="s">
        <v>40</v>
      </c>
      <c r="P446" s="145">
        <f>O446*H446</f>
        <v>0</v>
      </c>
      <c r="Q446" s="145">
        <v>0.13100000000000001</v>
      </c>
      <c r="R446" s="145">
        <f>Q446*H446</f>
        <v>6.3309680000000004</v>
      </c>
      <c r="S446" s="145">
        <v>0</v>
      </c>
      <c r="T446" s="146">
        <f>S446*H446</f>
        <v>0</v>
      </c>
      <c r="AR446" s="147" t="s">
        <v>224</v>
      </c>
      <c r="AT446" s="147" t="s">
        <v>447</v>
      </c>
      <c r="AU446" s="147" t="s">
        <v>85</v>
      </c>
      <c r="AY446" s="18" t="s">
        <v>170</v>
      </c>
      <c r="BE446" s="148">
        <f>IF(N446="základní",J446,0)</f>
        <v>0</v>
      </c>
      <c r="BF446" s="148">
        <f>IF(N446="snížená",J446,0)</f>
        <v>0</v>
      </c>
      <c r="BG446" s="148">
        <f>IF(N446="zákl. přenesená",J446,0)</f>
        <v>0</v>
      </c>
      <c r="BH446" s="148">
        <f>IF(N446="sníž. přenesená",J446,0)</f>
        <v>0</v>
      </c>
      <c r="BI446" s="148">
        <f>IF(N446="nulová",J446,0)</f>
        <v>0</v>
      </c>
      <c r="BJ446" s="18" t="s">
        <v>83</v>
      </c>
      <c r="BK446" s="148">
        <f>ROUND(I446*H446,2)</f>
        <v>0</v>
      </c>
      <c r="BL446" s="18" t="s">
        <v>176</v>
      </c>
      <c r="BM446" s="147" t="s">
        <v>524</v>
      </c>
    </row>
    <row r="447" spans="2:65" s="13" customFormat="1" ht="10.199999999999999">
      <c r="B447" s="160"/>
      <c r="D447" s="154" t="s">
        <v>180</v>
      </c>
      <c r="F447" s="162" t="s">
        <v>525</v>
      </c>
      <c r="H447" s="163">
        <v>48.328000000000003</v>
      </c>
      <c r="I447" s="164"/>
      <c r="L447" s="160"/>
      <c r="M447" s="165"/>
      <c r="T447" s="166"/>
      <c r="AT447" s="161" t="s">
        <v>180</v>
      </c>
      <c r="AU447" s="161" t="s">
        <v>85</v>
      </c>
      <c r="AV447" s="13" t="s">
        <v>85</v>
      </c>
      <c r="AW447" s="13" t="s">
        <v>4</v>
      </c>
      <c r="AX447" s="13" t="s">
        <v>83</v>
      </c>
      <c r="AY447" s="161" t="s">
        <v>170</v>
      </c>
    </row>
    <row r="448" spans="2:65" s="11" customFormat="1" ht="22.8" customHeight="1">
      <c r="B448" s="123"/>
      <c r="D448" s="124" t="s">
        <v>74</v>
      </c>
      <c r="E448" s="133" t="s">
        <v>210</v>
      </c>
      <c r="F448" s="133" t="s">
        <v>526</v>
      </c>
      <c r="I448" s="126"/>
      <c r="J448" s="134">
        <f>BK448</f>
        <v>0</v>
      </c>
      <c r="L448" s="123"/>
      <c r="M448" s="128"/>
      <c r="P448" s="129">
        <f>SUM(P449:P585)</f>
        <v>0</v>
      </c>
      <c r="R448" s="129">
        <f>SUM(R449:R585)</f>
        <v>37.388151880000002</v>
      </c>
      <c r="T448" s="130">
        <f>SUM(T449:T585)</f>
        <v>6.7354000000000003E-4</v>
      </c>
      <c r="AR448" s="124" t="s">
        <v>83</v>
      </c>
      <c r="AT448" s="131" t="s">
        <v>74</v>
      </c>
      <c r="AU448" s="131" t="s">
        <v>83</v>
      </c>
      <c r="AY448" s="124" t="s">
        <v>170</v>
      </c>
      <c r="BK448" s="132">
        <f>SUM(BK449:BK585)</f>
        <v>0</v>
      </c>
    </row>
    <row r="449" spans="2:65" s="1" customFormat="1" ht="19.8" customHeight="1">
      <c r="B449" s="33"/>
      <c r="C449" s="135" t="s">
        <v>527</v>
      </c>
      <c r="D449" s="135" t="s">
        <v>172</v>
      </c>
      <c r="E449" s="136" t="s">
        <v>528</v>
      </c>
      <c r="F449" s="137" t="s">
        <v>529</v>
      </c>
      <c r="G449" s="138" t="s">
        <v>115</v>
      </c>
      <c r="H449" s="139">
        <v>0.7</v>
      </c>
      <c r="I449" s="140"/>
      <c r="J449" s="141">
        <f>ROUND(I449*H449,2)</f>
        <v>0</v>
      </c>
      <c r="K449" s="142"/>
      <c r="L449" s="33"/>
      <c r="M449" s="143" t="s">
        <v>1</v>
      </c>
      <c r="N449" s="144" t="s">
        <v>40</v>
      </c>
      <c r="P449" s="145">
        <f>O449*H449</f>
        <v>0</v>
      </c>
      <c r="Q449" s="145">
        <v>5.6000000000000001E-2</v>
      </c>
      <c r="R449" s="145">
        <f>Q449*H449</f>
        <v>3.9199999999999999E-2</v>
      </c>
      <c r="S449" s="145">
        <v>0</v>
      </c>
      <c r="T449" s="146">
        <f>S449*H449</f>
        <v>0</v>
      </c>
      <c r="AR449" s="147" t="s">
        <v>176</v>
      </c>
      <c r="AT449" s="147" t="s">
        <v>172</v>
      </c>
      <c r="AU449" s="147" t="s">
        <v>85</v>
      </c>
      <c r="AY449" s="18" t="s">
        <v>170</v>
      </c>
      <c r="BE449" s="148">
        <f>IF(N449="základní",J449,0)</f>
        <v>0</v>
      </c>
      <c r="BF449" s="148">
        <f>IF(N449="snížená",J449,0)</f>
        <v>0</v>
      </c>
      <c r="BG449" s="148">
        <f>IF(N449="zákl. přenesená",J449,0)</f>
        <v>0</v>
      </c>
      <c r="BH449" s="148">
        <f>IF(N449="sníž. přenesená",J449,0)</f>
        <v>0</v>
      </c>
      <c r="BI449" s="148">
        <f>IF(N449="nulová",J449,0)</f>
        <v>0</v>
      </c>
      <c r="BJ449" s="18" t="s">
        <v>83</v>
      </c>
      <c r="BK449" s="148">
        <f>ROUND(I449*H449,2)</f>
        <v>0</v>
      </c>
      <c r="BL449" s="18" t="s">
        <v>176</v>
      </c>
      <c r="BM449" s="147" t="s">
        <v>530</v>
      </c>
    </row>
    <row r="450" spans="2:65" s="1" customFormat="1" ht="10.199999999999999">
      <c r="B450" s="33"/>
      <c r="D450" s="149" t="s">
        <v>178</v>
      </c>
      <c r="F450" s="150" t="s">
        <v>531</v>
      </c>
      <c r="I450" s="151"/>
      <c r="L450" s="33"/>
      <c r="M450" s="152"/>
      <c r="T450" s="57"/>
      <c r="AT450" s="18" t="s">
        <v>178</v>
      </c>
      <c r="AU450" s="18" t="s">
        <v>85</v>
      </c>
    </row>
    <row r="451" spans="2:65" s="12" customFormat="1" ht="10.199999999999999">
      <c r="B451" s="153"/>
      <c r="D451" s="154" t="s">
        <v>180</v>
      </c>
      <c r="E451" s="155" t="s">
        <v>1</v>
      </c>
      <c r="F451" s="156" t="s">
        <v>532</v>
      </c>
      <c r="H451" s="155" t="s">
        <v>1</v>
      </c>
      <c r="I451" s="157"/>
      <c r="L451" s="153"/>
      <c r="M451" s="158"/>
      <c r="T451" s="159"/>
      <c r="AT451" s="155" t="s">
        <v>180</v>
      </c>
      <c r="AU451" s="155" t="s">
        <v>85</v>
      </c>
      <c r="AV451" s="12" t="s">
        <v>83</v>
      </c>
      <c r="AW451" s="12" t="s">
        <v>32</v>
      </c>
      <c r="AX451" s="12" t="s">
        <v>75</v>
      </c>
      <c r="AY451" s="155" t="s">
        <v>170</v>
      </c>
    </row>
    <row r="452" spans="2:65" s="12" customFormat="1" ht="10.199999999999999">
      <c r="B452" s="153"/>
      <c r="D452" s="154" t="s">
        <v>180</v>
      </c>
      <c r="E452" s="155" t="s">
        <v>1</v>
      </c>
      <c r="F452" s="156" t="s">
        <v>533</v>
      </c>
      <c r="H452" s="155" t="s">
        <v>1</v>
      </c>
      <c r="I452" s="157"/>
      <c r="L452" s="153"/>
      <c r="M452" s="158"/>
      <c r="T452" s="159"/>
      <c r="AT452" s="155" t="s">
        <v>180</v>
      </c>
      <c r="AU452" s="155" t="s">
        <v>85</v>
      </c>
      <c r="AV452" s="12" t="s">
        <v>83</v>
      </c>
      <c r="AW452" s="12" t="s">
        <v>32</v>
      </c>
      <c r="AX452" s="12" t="s">
        <v>75</v>
      </c>
      <c r="AY452" s="155" t="s">
        <v>170</v>
      </c>
    </row>
    <row r="453" spans="2:65" s="13" customFormat="1" ht="10.199999999999999">
      <c r="B453" s="160"/>
      <c r="D453" s="154" t="s">
        <v>180</v>
      </c>
      <c r="E453" s="161" t="s">
        <v>1</v>
      </c>
      <c r="F453" s="162" t="s">
        <v>534</v>
      </c>
      <c r="H453" s="163">
        <v>0.7</v>
      </c>
      <c r="I453" s="164"/>
      <c r="L453" s="160"/>
      <c r="M453" s="165"/>
      <c r="T453" s="166"/>
      <c r="AT453" s="161" t="s">
        <v>180</v>
      </c>
      <c r="AU453" s="161" t="s">
        <v>85</v>
      </c>
      <c r="AV453" s="13" t="s">
        <v>85</v>
      </c>
      <c r="AW453" s="13" t="s">
        <v>32</v>
      </c>
      <c r="AX453" s="13" t="s">
        <v>75</v>
      </c>
      <c r="AY453" s="161" t="s">
        <v>170</v>
      </c>
    </row>
    <row r="454" spans="2:65" s="14" customFormat="1" ht="10.199999999999999">
      <c r="B454" s="167"/>
      <c r="D454" s="154" t="s">
        <v>180</v>
      </c>
      <c r="E454" s="168" t="s">
        <v>1</v>
      </c>
      <c r="F454" s="169" t="s">
        <v>184</v>
      </c>
      <c r="H454" s="170">
        <v>0.7</v>
      </c>
      <c r="I454" s="171"/>
      <c r="L454" s="167"/>
      <c r="M454" s="172"/>
      <c r="T454" s="173"/>
      <c r="AT454" s="168" t="s">
        <v>180</v>
      </c>
      <c r="AU454" s="168" t="s">
        <v>85</v>
      </c>
      <c r="AV454" s="14" t="s">
        <v>176</v>
      </c>
      <c r="AW454" s="14" t="s">
        <v>32</v>
      </c>
      <c r="AX454" s="14" t="s">
        <v>83</v>
      </c>
      <c r="AY454" s="168" t="s">
        <v>170</v>
      </c>
    </row>
    <row r="455" spans="2:65" s="1" customFormat="1" ht="22.2" customHeight="1">
      <c r="B455" s="33"/>
      <c r="C455" s="135" t="s">
        <v>535</v>
      </c>
      <c r="D455" s="135" t="s">
        <v>172</v>
      </c>
      <c r="E455" s="136" t="s">
        <v>536</v>
      </c>
      <c r="F455" s="137" t="s">
        <v>537</v>
      </c>
      <c r="G455" s="138" t="s">
        <v>115</v>
      </c>
      <c r="H455" s="139">
        <v>60.494999999999997</v>
      </c>
      <c r="I455" s="140"/>
      <c r="J455" s="141">
        <f>ROUND(I455*H455,2)</f>
        <v>0</v>
      </c>
      <c r="K455" s="142"/>
      <c r="L455" s="33"/>
      <c r="M455" s="143" t="s">
        <v>1</v>
      </c>
      <c r="N455" s="144" t="s">
        <v>40</v>
      </c>
      <c r="P455" s="145">
        <f>O455*H455</f>
        <v>0</v>
      </c>
      <c r="Q455" s="145">
        <v>6.5599999999999999E-3</v>
      </c>
      <c r="R455" s="145">
        <f>Q455*H455</f>
        <v>0.39684719999999996</v>
      </c>
      <c r="S455" s="145">
        <v>0</v>
      </c>
      <c r="T455" s="146">
        <f>S455*H455</f>
        <v>0</v>
      </c>
      <c r="AR455" s="147" t="s">
        <v>176</v>
      </c>
      <c r="AT455" s="147" t="s">
        <v>172</v>
      </c>
      <c r="AU455" s="147" t="s">
        <v>85</v>
      </c>
      <c r="AY455" s="18" t="s">
        <v>170</v>
      </c>
      <c r="BE455" s="148">
        <f>IF(N455="základní",J455,0)</f>
        <v>0</v>
      </c>
      <c r="BF455" s="148">
        <f>IF(N455="snížená",J455,0)</f>
        <v>0</v>
      </c>
      <c r="BG455" s="148">
        <f>IF(N455="zákl. přenesená",J455,0)</f>
        <v>0</v>
      </c>
      <c r="BH455" s="148">
        <f>IF(N455="sníž. přenesená",J455,0)</f>
        <v>0</v>
      </c>
      <c r="BI455" s="148">
        <f>IF(N455="nulová",J455,0)</f>
        <v>0</v>
      </c>
      <c r="BJ455" s="18" t="s">
        <v>83</v>
      </c>
      <c r="BK455" s="148">
        <f>ROUND(I455*H455,2)</f>
        <v>0</v>
      </c>
      <c r="BL455" s="18" t="s">
        <v>176</v>
      </c>
      <c r="BM455" s="147" t="s">
        <v>538</v>
      </c>
    </row>
    <row r="456" spans="2:65" s="1" customFormat="1" ht="10.199999999999999">
      <c r="B456" s="33"/>
      <c r="D456" s="149" t="s">
        <v>178</v>
      </c>
      <c r="F456" s="150" t="s">
        <v>539</v>
      </c>
      <c r="I456" s="151"/>
      <c r="L456" s="33"/>
      <c r="M456" s="152"/>
      <c r="T456" s="57"/>
      <c r="AT456" s="18" t="s">
        <v>178</v>
      </c>
      <c r="AU456" s="18" t="s">
        <v>85</v>
      </c>
    </row>
    <row r="457" spans="2:65" s="12" customFormat="1" ht="10.199999999999999">
      <c r="B457" s="153"/>
      <c r="D457" s="154" t="s">
        <v>180</v>
      </c>
      <c r="E457" s="155" t="s">
        <v>1</v>
      </c>
      <c r="F457" s="156" t="s">
        <v>513</v>
      </c>
      <c r="H457" s="155" t="s">
        <v>1</v>
      </c>
      <c r="I457" s="157"/>
      <c r="L457" s="153"/>
      <c r="M457" s="158"/>
      <c r="T457" s="159"/>
      <c r="AT457" s="155" t="s">
        <v>180</v>
      </c>
      <c r="AU457" s="155" t="s">
        <v>85</v>
      </c>
      <c r="AV457" s="12" t="s">
        <v>83</v>
      </c>
      <c r="AW457" s="12" t="s">
        <v>32</v>
      </c>
      <c r="AX457" s="12" t="s">
        <v>75</v>
      </c>
      <c r="AY457" s="155" t="s">
        <v>170</v>
      </c>
    </row>
    <row r="458" spans="2:65" s="12" customFormat="1" ht="10.199999999999999">
      <c r="B458" s="153"/>
      <c r="D458" s="154" t="s">
        <v>180</v>
      </c>
      <c r="E458" s="155" t="s">
        <v>1</v>
      </c>
      <c r="F458" s="156" t="s">
        <v>540</v>
      </c>
      <c r="H458" s="155" t="s">
        <v>1</v>
      </c>
      <c r="I458" s="157"/>
      <c r="L458" s="153"/>
      <c r="M458" s="158"/>
      <c r="T458" s="159"/>
      <c r="AT458" s="155" t="s">
        <v>180</v>
      </c>
      <c r="AU458" s="155" t="s">
        <v>85</v>
      </c>
      <c r="AV458" s="12" t="s">
        <v>83</v>
      </c>
      <c r="AW458" s="12" t="s">
        <v>32</v>
      </c>
      <c r="AX458" s="12" t="s">
        <v>75</v>
      </c>
      <c r="AY458" s="155" t="s">
        <v>170</v>
      </c>
    </row>
    <row r="459" spans="2:65" s="13" customFormat="1" ht="10.199999999999999">
      <c r="B459" s="160"/>
      <c r="D459" s="154" t="s">
        <v>180</v>
      </c>
      <c r="E459" s="161" t="s">
        <v>1</v>
      </c>
      <c r="F459" s="162" t="s">
        <v>541</v>
      </c>
      <c r="H459" s="163">
        <v>60.494999999999997</v>
      </c>
      <c r="I459" s="164"/>
      <c r="L459" s="160"/>
      <c r="M459" s="165"/>
      <c r="T459" s="166"/>
      <c r="AT459" s="161" t="s">
        <v>180</v>
      </c>
      <c r="AU459" s="161" t="s">
        <v>85</v>
      </c>
      <c r="AV459" s="13" t="s">
        <v>85</v>
      </c>
      <c r="AW459" s="13" t="s">
        <v>32</v>
      </c>
      <c r="AX459" s="13" t="s">
        <v>75</v>
      </c>
      <c r="AY459" s="161" t="s">
        <v>170</v>
      </c>
    </row>
    <row r="460" spans="2:65" s="14" customFormat="1" ht="10.199999999999999">
      <c r="B460" s="167"/>
      <c r="D460" s="154" t="s">
        <v>180</v>
      </c>
      <c r="E460" s="168" t="s">
        <v>1</v>
      </c>
      <c r="F460" s="169" t="s">
        <v>184</v>
      </c>
      <c r="H460" s="170">
        <v>60.494999999999997</v>
      </c>
      <c r="I460" s="171"/>
      <c r="L460" s="167"/>
      <c r="M460" s="172"/>
      <c r="T460" s="173"/>
      <c r="AT460" s="168" t="s">
        <v>180</v>
      </c>
      <c r="AU460" s="168" t="s">
        <v>85</v>
      </c>
      <c r="AV460" s="14" t="s">
        <v>176</v>
      </c>
      <c r="AW460" s="14" t="s">
        <v>32</v>
      </c>
      <c r="AX460" s="14" t="s">
        <v>83</v>
      </c>
      <c r="AY460" s="168" t="s">
        <v>170</v>
      </c>
    </row>
    <row r="461" spans="2:65" s="1" customFormat="1" ht="22.2" customHeight="1">
      <c r="B461" s="33"/>
      <c r="C461" s="135" t="s">
        <v>542</v>
      </c>
      <c r="D461" s="135" t="s">
        <v>172</v>
      </c>
      <c r="E461" s="136" t="s">
        <v>543</v>
      </c>
      <c r="F461" s="137" t="s">
        <v>544</v>
      </c>
      <c r="G461" s="138" t="s">
        <v>115</v>
      </c>
      <c r="H461" s="139">
        <v>350.19400000000002</v>
      </c>
      <c r="I461" s="140"/>
      <c r="J461" s="141">
        <f>ROUND(I461*H461,2)</f>
        <v>0</v>
      </c>
      <c r="K461" s="142"/>
      <c r="L461" s="33"/>
      <c r="M461" s="143" t="s">
        <v>1</v>
      </c>
      <c r="N461" s="144" t="s">
        <v>40</v>
      </c>
      <c r="P461" s="145">
        <f>O461*H461</f>
        <v>0</v>
      </c>
      <c r="Q461" s="145">
        <v>1.2500000000000001E-2</v>
      </c>
      <c r="R461" s="145">
        <f>Q461*H461</f>
        <v>4.3774250000000006</v>
      </c>
      <c r="S461" s="145">
        <v>0</v>
      </c>
      <c r="T461" s="146">
        <f>S461*H461</f>
        <v>0</v>
      </c>
      <c r="AR461" s="147" t="s">
        <v>176</v>
      </c>
      <c r="AT461" s="147" t="s">
        <v>172</v>
      </c>
      <c r="AU461" s="147" t="s">
        <v>85</v>
      </c>
      <c r="AY461" s="18" t="s">
        <v>170</v>
      </c>
      <c r="BE461" s="148">
        <f>IF(N461="základní",J461,0)</f>
        <v>0</v>
      </c>
      <c r="BF461" s="148">
        <f>IF(N461="snížená",J461,0)</f>
        <v>0</v>
      </c>
      <c r="BG461" s="148">
        <f>IF(N461="zákl. přenesená",J461,0)</f>
        <v>0</v>
      </c>
      <c r="BH461" s="148">
        <f>IF(N461="sníž. přenesená",J461,0)</f>
        <v>0</v>
      </c>
      <c r="BI461" s="148">
        <f>IF(N461="nulová",J461,0)</f>
        <v>0</v>
      </c>
      <c r="BJ461" s="18" t="s">
        <v>83</v>
      </c>
      <c r="BK461" s="148">
        <f>ROUND(I461*H461,2)</f>
        <v>0</v>
      </c>
      <c r="BL461" s="18" t="s">
        <v>176</v>
      </c>
      <c r="BM461" s="147" t="s">
        <v>545</v>
      </c>
    </row>
    <row r="462" spans="2:65" s="1" customFormat="1" ht="10.199999999999999">
      <c r="B462" s="33"/>
      <c r="D462" s="149" t="s">
        <v>178</v>
      </c>
      <c r="F462" s="150" t="s">
        <v>546</v>
      </c>
      <c r="I462" s="151"/>
      <c r="L462" s="33"/>
      <c r="M462" s="152"/>
      <c r="T462" s="57"/>
      <c r="AT462" s="18" t="s">
        <v>178</v>
      </c>
      <c r="AU462" s="18" t="s">
        <v>85</v>
      </c>
    </row>
    <row r="463" spans="2:65" s="12" customFormat="1" ht="10.199999999999999">
      <c r="B463" s="153"/>
      <c r="D463" s="154" t="s">
        <v>180</v>
      </c>
      <c r="E463" s="155" t="s">
        <v>1</v>
      </c>
      <c r="F463" s="156" t="s">
        <v>513</v>
      </c>
      <c r="H463" s="155" t="s">
        <v>1</v>
      </c>
      <c r="I463" s="157"/>
      <c r="L463" s="153"/>
      <c r="M463" s="158"/>
      <c r="T463" s="159"/>
      <c r="AT463" s="155" t="s">
        <v>180</v>
      </c>
      <c r="AU463" s="155" t="s">
        <v>85</v>
      </c>
      <c r="AV463" s="12" t="s">
        <v>83</v>
      </c>
      <c r="AW463" s="12" t="s">
        <v>32</v>
      </c>
      <c r="AX463" s="12" t="s">
        <v>75</v>
      </c>
      <c r="AY463" s="155" t="s">
        <v>170</v>
      </c>
    </row>
    <row r="464" spans="2:65" s="13" customFormat="1" ht="20.399999999999999">
      <c r="B464" s="160"/>
      <c r="D464" s="154" t="s">
        <v>180</v>
      </c>
      <c r="E464" s="161" t="s">
        <v>1</v>
      </c>
      <c r="F464" s="162" t="s">
        <v>547</v>
      </c>
      <c r="H464" s="163">
        <v>54.551000000000002</v>
      </c>
      <c r="I464" s="164"/>
      <c r="L464" s="160"/>
      <c r="M464" s="165"/>
      <c r="T464" s="166"/>
      <c r="AT464" s="161" t="s">
        <v>180</v>
      </c>
      <c r="AU464" s="161" t="s">
        <v>85</v>
      </c>
      <c r="AV464" s="13" t="s">
        <v>85</v>
      </c>
      <c r="AW464" s="13" t="s">
        <v>32</v>
      </c>
      <c r="AX464" s="13" t="s">
        <v>75</v>
      </c>
      <c r="AY464" s="161" t="s">
        <v>170</v>
      </c>
    </row>
    <row r="465" spans="2:51" s="13" customFormat="1" ht="10.199999999999999">
      <c r="B465" s="160"/>
      <c r="D465" s="154" t="s">
        <v>180</v>
      </c>
      <c r="E465" s="161" t="s">
        <v>1</v>
      </c>
      <c r="F465" s="162" t="s">
        <v>548</v>
      </c>
      <c r="H465" s="163">
        <v>22.545000000000002</v>
      </c>
      <c r="I465" s="164"/>
      <c r="L465" s="160"/>
      <c r="M465" s="165"/>
      <c r="T465" s="166"/>
      <c r="AT465" s="161" t="s">
        <v>180</v>
      </c>
      <c r="AU465" s="161" t="s">
        <v>85</v>
      </c>
      <c r="AV465" s="13" t="s">
        <v>85</v>
      </c>
      <c r="AW465" s="13" t="s">
        <v>32</v>
      </c>
      <c r="AX465" s="13" t="s">
        <v>75</v>
      </c>
      <c r="AY465" s="161" t="s">
        <v>170</v>
      </c>
    </row>
    <row r="466" spans="2:51" s="13" customFormat="1" ht="20.399999999999999">
      <c r="B466" s="160"/>
      <c r="D466" s="154" t="s">
        <v>180</v>
      </c>
      <c r="E466" s="161" t="s">
        <v>1</v>
      </c>
      <c r="F466" s="162" t="s">
        <v>549</v>
      </c>
      <c r="H466" s="163">
        <v>24.626000000000001</v>
      </c>
      <c r="I466" s="164"/>
      <c r="L466" s="160"/>
      <c r="M466" s="165"/>
      <c r="T466" s="166"/>
      <c r="AT466" s="161" t="s">
        <v>180</v>
      </c>
      <c r="AU466" s="161" t="s">
        <v>85</v>
      </c>
      <c r="AV466" s="13" t="s">
        <v>85</v>
      </c>
      <c r="AW466" s="13" t="s">
        <v>32</v>
      </c>
      <c r="AX466" s="13" t="s">
        <v>75</v>
      </c>
      <c r="AY466" s="161" t="s">
        <v>170</v>
      </c>
    </row>
    <row r="467" spans="2:51" s="13" customFormat="1" ht="10.199999999999999">
      <c r="B467" s="160"/>
      <c r="D467" s="154" t="s">
        <v>180</v>
      </c>
      <c r="E467" s="161" t="s">
        <v>1</v>
      </c>
      <c r="F467" s="162" t="s">
        <v>550</v>
      </c>
      <c r="H467" s="163">
        <v>18.989999999999998</v>
      </c>
      <c r="I467" s="164"/>
      <c r="L467" s="160"/>
      <c r="M467" s="165"/>
      <c r="T467" s="166"/>
      <c r="AT467" s="161" t="s">
        <v>180</v>
      </c>
      <c r="AU467" s="161" t="s">
        <v>85</v>
      </c>
      <c r="AV467" s="13" t="s">
        <v>85</v>
      </c>
      <c r="AW467" s="13" t="s">
        <v>32</v>
      </c>
      <c r="AX467" s="13" t="s">
        <v>75</v>
      </c>
      <c r="AY467" s="161" t="s">
        <v>170</v>
      </c>
    </row>
    <row r="468" spans="2:51" s="13" customFormat="1" ht="20.399999999999999">
      <c r="B468" s="160"/>
      <c r="D468" s="154" t="s">
        <v>180</v>
      </c>
      <c r="E468" s="161" t="s">
        <v>1</v>
      </c>
      <c r="F468" s="162" t="s">
        <v>551</v>
      </c>
      <c r="H468" s="163">
        <v>9.5429999999999993</v>
      </c>
      <c r="I468" s="164"/>
      <c r="L468" s="160"/>
      <c r="M468" s="165"/>
      <c r="T468" s="166"/>
      <c r="AT468" s="161" t="s">
        <v>180</v>
      </c>
      <c r="AU468" s="161" t="s">
        <v>85</v>
      </c>
      <c r="AV468" s="13" t="s">
        <v>85</v>
      </c>
      <c r="AW468" s="13" t="s">
        <v>32</v>
      </c>
      <c r="AX468" s="13" t="s">
        <v>75</v>
      </c>
      <c r="AY468" s="161" t="s">
        <v>170</v>
      </c>
    </row>
    <row r="469" spans="2:51" s="13" customFormat="1" ht="20.399999999999999">
      <c r="B469" s="160"/>
      <c r="D469" s="154" t="s">
        <v>180</v>
      </c>
      <c r="E469" s="161" t="s">
        <v>1</v>
      </c>
      <c r="F469" s="162" t="s">
        <v>552</v>
      </c>
      <c r="H469" s="163">
        <v>24.605</v>
      </c>
      <c r="I469" s="164"/>
      <c r="L469" s="160"/>
      <c r="M469" s="165"/>
      <c r="T469" s="166"/>
      <c r="AT469" s="161" t="s">
        <v>180</v>
      </c>
      <c r="AU469" s="161" t="s">
        <v>85</v>
      </c>
      <c r="AV469" s="13" t="s">
        <v>85</v>
      </c>
      <c r="AW469" s="13" t="s">
        <v>32</v>
      </c>
      <c r="AX469" s="13" t="s">
        <v>75</v>
      </c>
      <c r="AY469" s="161" t="s">
        <v>170</v>
      </c>
    </row>
    <row r="470" spans="2:51" s="13" customFormat="1" ht="10.199999999999999">
      <c r="B470" s="160"/>
      <c r="D470" s="154" t="s">
        <v>180</v>
      </c>
      <c r="E470" s="161" t="s">
        <v>1</v>
      </c>
      <c r="F470" s="162" t="s">
        <v>553</v>
      </c>
      <c r="H470" s="163">
        <v>25.33</v>
      </c>
      <c r="I470" s="164"/>
      <c r="L470" s="160"/>
      <c r="M470" s="165"/>
      <c r="T470" s="166"/>
      <c r="AT470" s="161" t="s">
        <v>180</v>
      </c>
      <c r="AU470" s="161" t="s">
        <v>85</v>
      </c>
      <c r="AV470" s="13" t="s">
        <v>85</v>
      </c>
      <c r="AW470" s="13" t="s">
        <v>32</v>
      </c>
      <c r="AX470" s="13" t="s">
        <v>75</v>
      </c>
      <c r="AY470" s="161" t="s">
        <v>170</v>
      </c>
    </row>
    <row r="471" spans="2:51" s="12" customFormat="1" ht="10.199999999999999">
      <c r="B471" s="153"/>
      <c r="D471" s="154" t="s">
        <v>180</v>
      </c>
      <c r="E471" s="155" t="s">
        <v>1</v>
      </c>
      <c r="F471" s="156" t="s">
        <v>554</v>
      </c>
      <c r="H471" s="155" t="s">
        <v>1</v>
      </c>
      <c r="I471" s="157"/>
      <c r="L471" s="153"/>
      <c r="M471" s="158"/>
      <c r="T471" s="159"/>
      <c r="AT471" s="155" t="s">
        <v>180</v>
      </c>
      <c r="AU471" s="155" t="s">
        <v>85</v>
      </c>
      <c r="AV471" s="12" t="s">
        <v>83</v>
      </c>
      <c r="AW471" s="12" t="s">
        <v>32</v>
      </c>
      <c r="AX471" s="12" t="s">
        <v>75</v>
      </c>
      <c r="AY471" s="155" t="s">
        <v>170</v>
      </c>
    </row>
    <row r="472" spans="2:51" s="13" customFormat="1" ht="30.6">
      <c r="B472" s="160"/>
      <c r="D472" s="154" t="s">
        <v>180</v>
      </c>
      <c r="E472" s="161" t="s">
        <v>1</v>
      </c>
      <c r="F472" s="162" t="s">
        <v>555</v>
      </c>
      <c r="H472" s="163">
        <v>117.465</v>
      </c>
      <c r="I472" s="164"/>
      <c r="L472" s="160"/>
      <c r="M472" s="165"/>
      <c r="T472" s="166"/>
      <c r="AT472" s="161" t="s">
        <v>180</v>
      </c>
      <c r="AU472" s="161" t="s">
        <v>85</v>
      </c>
      <c r="AV472" s="13" t="s">
        <v>85</v>
      </c>
      <c r="AW472" s="13" t="s">
        <v>32</v>
      </c>
      <c r="AX472" s="13" t="s">
        <v>75</v>
      </c>
      <c r="AY472" s="161" t="s">
        <v>170</v>
      </c>
    </row>
    <row r="473" spans="2:51" s="13" customFormat="1" ht="30.6">
      <c r="B473" s="160"/>
      <c r="D473" s="154" t="s">
        <v>180</v>
      </c>
      <c r="E473" s="161" t="s">
        <v>1</v>
      </c>
      <c r="F473" s="162" t="s">
        <v>556</v>
      </c>
      <c r="H473" s="163">
        <v>-31.49</v>
      </c>
      <c r="I473" s="164"/>
      <c r="L473" s="160"/>
      <c r="M473" s="165"/>
      <c r="T473" s="166"/>
      <c r="AT473" s="161" t="s">
        <v>180</v>
      </c>
      <c r="AU473" s="161" t="s">
        <v>85</v>
      </c>
      <c r="AV473" s="13" t="s">
        <v>85</v>
      </c>
      <c r="AW473" s="13" t="s">
        <v>32</v>
      </c>
      <c r="AX473" s="13" t="s">
        <v>75</v>
      </c>
      <c r="AY473" s="161" t="s">
        <v>170</v>
      </c>
    </row>
    <row r="474" spans="2:51" s="13" customFormat="1" ht="10.199999999999999">
      <c r="B474" s="160"/>
      <c r="D474" s="154" t="s">
        <v>180</v>
      </c>
      <c r="E474" s="161" t="s">
        <v>1</v>
      </c>
      <c r="F474" s="162" t="s">
        <v>557</v>
      </c>
      <c r="H474" s="163">
        <v>22.771999999999998</v>
      </c>
      <c r="I474" s="164"/>
      <c r="L474" s="160"/>
      <c r="M474" s="165"/>
      <c r="T474" s="166"/>
      <c r="AT474" s="161" t="s">
        <v>180</v>
      </c>
      <c r="AU474" s="161" t="s">
        <v>85</v>
      </c>
      <c r="AV474" s="13" t="s">
        <v>85</v>
      </c>
      <c r="AW474" s="13" t="s">
        <v>32</v>
      </c>
      <c r="AX474" s="13" t="s">
        <v>75</v>
      </c>
      <c r="AY474" s="161" t="s">
        <v>170</v>
      </c>
    </row>
    <row r="475" spans="2:51" s="13" customFormat="1" ht="20.399999999999999">
      <c r="B475" s="160"/>
      <c r="D475" s="154" t="s">
        <v>180</v>
      </c>
      <c r="E475" s="161" t="s">
        <v>1</v>
      </c>
      <c r="F475" s="162" t="s">
        <v>558</v>
      </c>
      <c r="H475" s="163">
        <v>25.247</v>
      </c>
      <c r="I475" s="164"/>
      <c r="L475" s="160"/>
      <c r="M475" s="165"/>
      <c r="T475" s="166"/>
      <c r="AT475" s="161" t="s">
        <v>180</v>
      </c>
      <c r="AU475" s="161" t="s">
        <v>85</v>
      </c>
      <c r="AV475" s="13" t="s">
        <v>85</v>
      </c>
      <c r="AW475" s="13" t="s">
        <v>32</v>
      </c>
      <c r="AX475" s="13" t="s">
        <v>75</v>
      </c>
      <c r="AY475" s="161" t="s">
        <v>170</v>
      </c>
    </row>
    <row r="476" spans="2:51" s="12" customFormat="1" ht="10.199999999999999">
      <c r="B476" s="153"/>
      <c r="D476" s="154" t="s">
        <v>180</v>
      </c>
      <c r="E476" s="155" t="s">
        <v>1</v>
      </c>
      <c r="F476" s="156" t="s">
        <v>559</v>
      </c>
      <c r="H476" s="155" t="s">
        <v>1</v>
      </c>
      <c r="I476" s="157"/>
      <c r="L476" s="153"/>
      <c r="M476" s="158"/>
      <c r="T476" s="159"/>
      <c r="AT476" s="155" t="s">
        <v>180</v>
      </c>
      <c r="AU476" s="155" t="s">
        <v>85</v>
      </c>
      <c r="AV476" s="12" t="s">
        <v>83</v>
      </c>
      <c r="AW476" s="12" t="s">
        <v>32</v>
      </c>
      <c r="AX476" s="12" t="s">
        <v>75</v>
      </c>
      <c r="AY476" s="155" t="s">
        <v>170</v>
      </c>
    </row>
    <row r="477" spans="2:51" s="13" customFormat="1" ht="20.399999999999999">
      <c r="B477" s="160"/>
      <c r="D477" s="154" t="s">
        <v>180</v>
      </c>
      <c r="E477" s="161" t="s">
        <v>1</v>
      </c>
      <c r="F477" s="162" t="s">
        <v>560</v>
      </c>
      <c r="H477" s="163">
        <v>122.64</v>
      </c>
      <c r="I477" s="164"/>
      <c r="L477" s="160"/>
      <c r="M477" s="165"/>
      <c r="T477" s="166"/>
      <c r="AT477" s="161" t="s">
        <v>180</v>
      </c>
      <c r="AU477" s="161" t="s">
        <v>85</v>
      </c>
      <c r="AV477" s="13" t="s">
        <v>85</v>
      </c>
      <c r="AW477" s="13" t="s">
        <v>32</v>
      </c>
      <c r="AX477" s="13" t="s">
        <v>75</v>
      </c>
      <c r="AY477" s="161" t="s">
        <v>170</v>
      </c>
    </row>
    <row r="478" spans="2:51" s="13" customFormat="1" ht="30.6">
      <c r="B478" s="160"/>
      <c r="D478" s="154" t="s">
        <v>180</v>
      </c>
      <c r="E478" s="161" t="s">
        <v>1</v>
      </c>
      <c r="F478" s="162" t="s">
        <v>561</v>
      </c>
      <c r="H478" s="163">
        <v>-26.135000000000002</v>
      </c>
      <c r="I478" s="164"/>
      <c r="L478" s="160"/>
      <c r="M478" s="165"/>
      <c r="T478" s="166"/>
      <c r="AT478" s="161" t="s">
        <v>180</v>
      </c>
      <c r="AU478" s="161" t="s">
        <v>85</v>
      </c>
      <c r="AV478" s="13" t="s">
        <v>85</v>
      </c>
      <c r="AW478" s="13" t="s">
        <v>32</v>
      </c>
      <c r="AX478" s="13" t="s">
        <v>75</v>
      </c>
      <c r="AY478" s="161" t="s">
        <v>170</v>
      </c>
    </row>
    <row r="479" spans="2:51" s="12" customFormat="1" ht="10.199999999999999">
      <c r="B479" s="153"/>
      <c r="D479" s="154" t="s">
        <v>180</v>
      </c>
      <c r="E479" s="155" t="s">
        <v>1</v>
      </c>
      <c r="F479" s="156" t="s">
        <v>562</v>
      </c>
      <c r="H479" s="155" t="s">
        <v>1</v>
      </c>
      <c r="I479" s="157"/>
      <c r="L479" s="153"/>
      <c r="M479" s="158"/>
      <c r="T479" s="159"/>
      <c r="AT479" s="155" t="s">
        <v>180</v>
      </c>
      <c r="AU479" s="155" t="s">
        <v>85</v>
      </c>
      <c r="AV479" s="12" t="s">
        <v>83</v>
      </c>
      <c r="AW479" s="12" t="s">
        <v>32</v>
      </c>
      <c r="AX479" s="12" t="s">
        <v>75</v>
      </c>
      <c r="AY479" s="155" t="s">
        <v>170</v>
      </c>
    </row>
    <row r="480" spans="2:51" s="13" customFormat="1" ht="10.199999999999999">
      <c r="B480" s="160"/>
      <c r="D480" s="154" t="s">
        <v>180</v>
      </c>
      <c r="E480" s="161" t="s">
        <v>1</v>
      </c>
      <c r="F480" s="162" t="s">
        <v>563</v>
      </c>
      <c r="H480" s="163">
        <v>-60.494999999999997</v>
      </c>
      <c r="I480" s="164"/>
      <c r="L480" s="160"/>
      <c r="M480" s="165"/>
      <c r="T480" s="166"/>
      <c r="AT480" s="161" t="s">
        <v>180</v>
      </c>
      <c r="AU480" s="161" t="s">
        <v>85</v>
      </c>
      <c r="AV480" s="13" t="s">
        <v>85</v>
      </c>
      <c r="AW480" s="13" t="s">
        <v>32</v>
      </c>
      <c r="AX480" s="13" t="s">
        <v>75</v>
      </c>
      <c r="AY480" s="161" t="s">
        <v>170</v>
      </c>
    </row>
    <row r="481" spans="2:65" s="14" customFormat="1" ht="10.199999999999999">
      <c r="B481" s="167"/>
      <c r="D481" s="154" t="s">
        <v>180</v>
      </c>
      <c r="E481" s="168" t="s">
        <v>1</v>
      </c>
      <c r="F481" s="169" t="s">
        <v>184</v>
      </c>
      <c r="H481" s="170">
        <v>350.19399999999996</v>
      </c>
      <c r="I481" s="171"/>
      <c r="L481" s="167"/>
      <c r="M481" s="172"/>
      <c r="T481" s="173"/>
      <c r="AT481" s="168" t="s">
        <v>180</v>
      </c>
      <c r="AU481" s="168" t="s">
        <v>85</v>
      </c>
      <c r="AV481" s="14" t="s">
        <v>176</v>
      </c>
      <c r="AW481" s="14" t="s">
        <v>32</v>
      </c>
      <c r="AX481" s="14" t="s">
        <v>83</v>
      </c>
      <c r="AY481" s="168" t="s">
        <v>170</v>
      </c>
    </row>
    <row r="482" spans="2:65" s="1" customFormat="1" ht="22.2" customHeight="1">
      <c r="B482" s="33"/>
      <c r="C482" s="135" t="s">
        <v>564</v>
      </c>
      <c r="D482" s="135" t="s">
        <v>172</v>
      </c>
      <c r="E482" s="136" t="s">
        <v>565</v>
      </c>
      <c r="F482" s="137" t="s">
        <v>566</v>
      </c>
      <c r="G482" s="138" t="s">
        <v>115</v>
      </c>
      <c r="H482" s="139">
        <v>156.48699999999999</v>
      </c>
      <c r="I482" s="140"/>
      <c r="J482" s="141">
        <f>ROUND(I482*H482,2)</f>
        <v>0</v>
      </c>
      <c r="K482" s="142"/>
      <c r="L482" s="33"/>
      <c r="M482" s="143" t="s">
        <v>1</v>
      </c>
      <c r="N482" s="144" t="s">
        <v>40</v>
      </c>
      <c r="P482" s="145">
        <f>O482*H482</f>
        <v>0</v>
      </c>
      <c r="Q482" s="145">
        <v>2.2000000000000001E-4</v>
      </c>
      <c r="R482" s="145">
        <f>Q482*H482</f>
        <v>3.4427140000000002E-2</v>
      </c>
      <c r="S482" s="145">
        <v>0</v>
      </c>
      <c r="T482" s="146">
        <f>S482*H482</f>
        <v>0</v>
      </c>
      <c r="AR482" s="147" t="s">
        <v>176</v>
      </c>
      <c r="AT482" s="147" t="s">
        <v>172</v>
      </c>
      <c r="AU482" s="147" t="s">
        <v>85</v>
      </c>
      <c r="AY482" s="18" t="s">
        <v>170</v>
      </c>
      <c r="BE482" s="148">
        <f>IF(N482="základní",J482,0)</f>
        <v>0</v>
      </c>
      <c r="BF482" s="148">
        <f>IF(N482="snížená",J482,0)</f>
        <v>0</v>
      </c>
      <c r="BG482" s="148">
        <f>IF(N482="zákl. přenesená",J482,0)</f>
        <v>0</v>
      </c>
      <c r="BH482" s="148">
        <f>IF(N482="sníž. přenesená",J482,0)</f>
        <v>0</v>
      </c>
      <c r="BI482" s="148">
        <f>IF(N482="nulová",J482,0)</f>
        <v>0</v>
      </c>
      <c r="BJ482" s="18" t="s">
        <v>83</v>
      </c>
      <c r="BK482" s="148">
        <f>ROUND(I482*H482,2)</f>
        <v>0</v>
      </c>
      <c r="BL482" s="18" t="s">
        <v>176</v>
      </c>
      <c r="BM482" s="147" t="s">
        <v>567</v>
      </c>
    </row>
    <row r="483" spans="2:65" s="1" customFormat="1" ht="10.199999999999999">
      <c r="B483" s="33"/>
      <c r="D483" s="149" t="s">
        <v>178</v>
      </c>
      <c r="F483" s="150" t="s">
        <v>568</v>
      </c>
      <c r="I483" s="151"/>
      <c r="L483" s="33"/>
      <c r="M483" s="152"/>
      <c r="T483" s="57"/>
      <c r="AT483" s="18" t="s">
        <v>178</v>
      </c>
      <c r="AU483" s="18" t="s">
        <v>85</v>
      </c>
    </row>
    <row r="484" spans="2:65" s="12" customFormat="1" ht="10.199999999999999">
      <c r="B484" s="153"/>
      <c r="D484" s="154" t="s">
        <v>180</v>
      </c>
      <c r="E484" s="155" t="s">
        <v>1</v>
      </c>
      <c r="F484" s="156" t="s">
        <v>181</v>
      </c>
      <c r="H484" s="155" t="s">
        <v>1</v>
      </c>
      <c r="I484" s="157"/>
      <c r="L484" s="153"/>
      <c r="M484" s="158"/>
      <c r="T484" s="159"/>
      <c r="AT484" s="155" t="s">
        <v>180</v>
      </c>
      <c r="AU484" s="155" t="s">
        <v>85</v>
      </c>
      <c r="AV484" s="12" t="s">
        <v>83</v>
      </c>
      <c r="AW484" s="12" t="s">
        <v>32</v>
      </c>
      <c r="AX484" s="12" t="s">
        <v>75</v>
      </c>
      <c r="AY484" s="155" t="s">
        <v>170</v>
      </c>
    </row>
    <row r="485" spans="2:65" s="12" customFormat="1" ht="10.199999999999999">
      <c r="B485" s="153"/>
      <c r="D485" s="154" t="s">
        <v>180</v>
      </c>
      <c r="E485" s="155" t="s">
        <v>1</v>
      </c>
      <c r="F485" s="156" t="s">
        <v>569</v>
      </c>
      <c r="H485" s="155" t="s">
        <v>1</v>
      </c>
      <c r="I485" s="157"/>
      <c r="L485" s="153"/>
      <c r="M485" s="158"/>
      <c r="T485" s="159"/>
      <c r="AT485" s="155" t="s">
        <v>180</v>
      </c>
      <c r="AU485" s="155" t="s">
        <v>85</v>
      </c>
      <c r="AV485" s="12" t="s">
        <v>83</v>
      </c>
      <c r="AW485" s="12" t="s">
        <v>32</v>
      </c>
      <c r="AX485" s="12" t="s">
        <v>75</v>
      </c>
      <c r="AY485" s="155" t="s">
        <v>170</v>
      </c>
    </row>
    <row r="486" spans="2:65" s="13" customFormat="1" ht="10.199999999999999">
      <c r="B486" s="160"/>
      <c r="D486" s="154" t="s">
        <v>180</v>
      </c>
      <c r="E486" s="161" t="s">
        <v>1</v>
      </c>
      <c r="F486" s="162" t="s">
        <v>570</v>
      </c>
      <c r="H486" s="163">
        <v>156.107</v>
      </c>
      <c r="I486" s="164"/>
      <c r="L486" s="160"/>
      <c r="M486" s="165"/>
      <c r="T486" s="166"/>
      <c r="AT486" s="161" t="s">
        <v>180</v>
      </c>
      <c r="AU486" s="161" t="s">
        <v>85</v>
      </c>
      <c r="AV486" s="13" t="s">
        <v>85</v>
      </c>
      <c r="AW486" s="13" t="s">
        <v>32</v>
      </c>
      <c r="AX486" s="13" t="s">
        <v>75</v>
      </c>
      <c r="AY486" s="161" t="s">
        <v>170</v>
      </c>
    </row>
    <row r="487" spans="2:65" s="13" customFormat="1" ht="10.199999999999999">
      <c r="B487" s="160"/>
      <c r="D487" s="154" t="s">
        <v>180</v>
      </c>
      <c r="E487" s="161" t="s">
        <v>1</v>
      </c>
      <c r="F487" s="162" t="s">
        <v>571</v>
      </c>
      <c r="H487" s="163">
        <v>33.198</v>
      </c>
      <c r="I487" s="164"/>
      <c r="L487" s="160"/>
      <c r="M487" s="165"/>
      <c r="T487" s="166"/>
      <c r="AT487" s="161" t="s">
        <v>180</v>
      </c>
      <c r="AU487" s="161" t="s">
        <v>85</v>
      </c>
      <c r="AV487" s="13" t="s">
        <v>85</v>
      </c>
      <c r="AW487" s="13" t="s">
        <v>32</v>
      </c>
      <c r="AX487" s="13" t="s">
        <v>75</v>
      </c>
      <c r="AY487" s="161" t="s">
        <v>170</v>
      </c>
    </row>
    <row r="488" spans="2:65" s="13" customFormat="1" ht="30.6">
      <c r="B488" s="160"/>
      <c r="D488" s="154" t="s">
        <v>180</v>
      </c>
      <c r="E488" s="161" t="s">
        <v>1</v>
      </c>
      <c r="F488" s="162" t="s">
        <v>572</v>
      </c>
      <c r="H488" s="163">
        <v>19.263999999999999</v>
      </c>
      <c r="I488" s="164"/>
      <c r="L488" s="160"/>
      <c r="M488" s="165"/>
      <c r="T488" s="166"/>
      <c r="AT488" s="161" t="s">
        <v>180</v>
      </c>
      <c r="AU488" s="161" t="s">
        <v>85</v>
      </c>
      <c r="AV488" s="13" t="s">
        <v>85</v>
      </c>
      <c r="AW488" s="13" t="s">
        <v>32</v>
      </c>
      <c r="AX488" s="13" t="s">
        <v>75</v>
      </c>
      <c r="AY488" s="161" t="s">
        <v>170</v>
      </c>
    </row>
    <row r="489" spans="2:65" s="12" customFormat="1" ht="10.199999999999999">
      <c r="B489" s="153"/>
      <c r="D489" s="154" t="s">
        <v>180</v>
      </c>
      <c r="E489" s="155" t="s">
        <v>1</v>
      </c>
      <c r="F489" s="156" t="s">
        <v>347</v>
      </c>
      <c r="H489" s="155" t="s">
        <v>1</v>
      </c>
      <c r="I489" s="157"/>
      <c r="L489" s="153"/>
      <c r="M489" s="158"/>
      <c r="T489" s="159"/>
      <c r="AT489" s="155" t="s">
        <v>180</v>
      </c>
      <c r="AU489" s="155" t="s">
        <v>85</v>
      </c>
      <c r="AV489" s="12" t="s">
        <v>83</v>
      </c>
      <c r="AW489" s="12" t="s">
        <v>32</v>
      </c>
      <c r="AX489" s="12" t="s">
        <v>75</v>
      </c>
      <c r="AY489" s="155" t="s">
        <v>170</v>
      </c>
    </row>
    <row r="490" spans="2:65" s="13" customFormat="1" ht="30.6">
      <c r="B490" s="160"/>
      <c r="D490" s="154" t="s">
        <v>180</v>
      </c>
      <c r="E490" s="161" t="s">
        <v>1</v>
      </c>
      <c r="F490" s="162" t="s">
        <v>573</v>
      </c>
      <c r="H490" s="163">
        <v>-52.082000000000001</v>
      </c>
      <c r="I490" s="164"/>
      <c r="L490" s="160"/>
      <c r="M490" s="165"/>
      <c r="T490" s="166"/>
      <c r="AT490" s="161" t="s">
        <v>180</v>
      </c>
      <c r="AU490" s="161" t="s">
        <v>85</v>
      </c>
      <c r="AV490" s="13" t="s">
        <v>85</v>
      </c>
      <c r="AW490" s="13" t="s">
        <v>32</v>
      </c>
      <c r="AX490" s="13" t="s">
        <v>75</v>
      </c>
      <c r="AY490" s="161" t="s">
        <v>170</v>
      </c>
    </row>
    <row r="491" spans="2:65" s="14" customFormat="1" ht="10.199999999999999">
      <c r="B491" s="167"/>
      <c r="D491" s="154" t="s">
        <v>180</v>
      </c>
      <c r="E491" s="168" t="s">
        <v>1</v>
      </c>
      <c r="F491" s="169" t="s">
        <v>184</v>
      </c>
      <c r="H491" s="170">
        <v>156.48700000000002</v>
      </c>
      <c r="I491" s="171"/>
      <c r="L491" s="167"/>
      <c r="M491" s="172"/>
      <c r="T491" s="173"/>
      <c r="AT491" s="168" t="s">
        <v>180</v>
      </c>
      <c r="AU491" s="168" t="s">
        <v>85</v>
      </c>
      <c r="AV491" s="14" t="s">
        <v>176</v>
      </c>
      <c r="AW491" s="14" t="s">
        <v>32</v>
      </c>
      <c r="AX491" s="14" t="s">
        <v>83</v>
      </c>
      <c r="AY491" s="168" t="s">
        <v>170</v>
      </c>
    </row>
    <row r="492" spans="2:65" s="1" customFormat="1" ht="34.799999999999997" customHeight="1">
      <c r="B492" s="33"/>
      <c r="C492" s="135" t="s">
        <v>574</v>
      </c>
      <c r="D492" s="135" t="s">
        <v>172</v>
      </c>
      <c r="E492" s="136" t="s">
        <v>575</v>
      </c>
      <c r="F492" s="137" t="s">
        <v>576</v>
      </c>
      <c r="G492" s="138" t="s">
        <v>115</v>
      </c>
      <c r="H492" s="139">
        <v>59.134999999999998</v>
      </c>
      <c r="I492" s="140"/>
      <c r="J492" s="141">
        <f>ROUND(I492*H492,2)</f>
        <v>0</v>
      </c>
      <c r="K492" s="142"/>
      <c r="L492" s="33"/>
      <c r="M492" s="143" t="s">
        <v>1</v>
      </c>
      <c r="N492" s="144" t="s">
        <v>40</v>
      </c>
      <c r="P492" s="145">
        <f>O492*H492</f>
        <v>0</v>
      </c>
      <c r="Q492" s="145">
        <v>8.5199999999999998E-3</v>
      </c>
      <c r="R492" s="145">
        <f>Q492*H492</f>
        <v>0.50383020000000001</v>
      </c>
      <c r="S492" s="145">
        <v>0</v>
      </c>
      <c r="T492" s="146">
        <f>S492*H492</f>
        <v>0</v>
      </c>
      <c r="AR492" s="147" t="s">
        <v>176</v>
      </c>
      <c r="AT492" s="147" t="s">
        <v>172</v>
      </c>
      <c r="AU492" s="147" t="s">
        <v>85</v>
      </c>
      <c r="AY492" s="18" t="s">
        <v>170</v>
      </c>
      <c r="BE492" s="148">
        <f>IF(N492="základní",J492,0)</f>
        <v>0</v>
      </c>
      <c r="BF492" s="148">
        <f>IF(N492="snížená",J492,0)</f>
        <v>0</v>
      </c>
      <c r="BG492" s="148">
        <f>IF(N492="zákl. přenesená",J492,0)</f>
        <v>0</v>
      </c>
      <c r="BH492" s="148">
        <f>IF(N492="sníž. přenesená",J492,0)</f>
        <v>0</v>
      </c>
      <c r="BI492" s="148">
        <f>IF(N492="nulová",J492,0)</f>
        <v>0</v>
      </c>
      <c r="BJ492" s="18" t="s">
        <v>83</v>
      </c>
      <c r="BK492" s="148">
        <f>ROUND(I492*H492,2)</f>
        <v>0</v>
      </c>
      <c r="BL492" s="18" t="s">
        <v>176</v>
      </c>
      <c r="BM492" s="147" t="s">
        <v>577</v>
      </c>
    </row>
    <row r="493" spans="2:65" s="1" customFormat="1" ht="10.199999999999999">
      <c r="B493" s="33"/>
      <c r="D493" s="149" t="s">
        <v>178</v>
      </c>
      <c r="F493" s="150" t="s">
        <v>578</v>
      </c>
      <c r="I493" s="151"/>
      <c r="L493" s="33"/>
      <c r="M493" s="152"/>
      <c r="T493" s="57"/>
      <c r="AT493" s="18" t="s">
        <v>178</v>
      </c>
      <c r="AU493" s="18" t="s">
        <v>85</v>
      </c>
    </row>
    <row r="494" spans="2:65" s="12" customFormat="1" ht="10.199999999999999">
      <c r="B494" s="153"/>
      <c r="D494" s="154" t="s">
        <v>180</v>
      </c>
      <c r="E494" s="155" t="s">
        <v>1</v>
      </c>
      <c r="F494" s="156" t="s">
        <v>181</v>
      </c>
      <c r="H494" s="155" t="s">
        <v>1</v>
      </c>
      <c r="I494" s="157"/>
      <c r="L494" s="153"/>
      <c r="M494" s="158"/>
      <c r="T494" s="159"/>
      <c r="AT494" s="155" t="s">
        <v>180</v>
      </c>
      <c r="AU494" s="155" t="s">
        <v>85</v>
      </c>
      <c r="AV494" s="12" t="s">
        <v>83</v>
      </c>
      <c r="AW494" s="12" t="s">
        <v>32</v>
      </c>
      <c r="AX494" s="12" t="s">
        <v>75</v>
      </c>
      <c r="AY494" s="155" t="s">
        <v>170</v>
      </c>
    </row>
    <row r="495" spans="2:65" s="12" customFormat="1" ht="10.199999999999999">
      <c r="B495" s="153"/>
      <c r="D495" s="154" t="s">
        <v>180</v>
      </c>
      <c r="E495" s="155" t="s">
        <v>1</v>
      </c>
      <c r="F495" s="156" t="s">
        <v>579</v>
      </c>
      <c r="H495" s="155" t="s">
        <v>1</v>
      </c>
      <c r="I495" s="157"/>
      <c r="L495" s="153"/>
      <c r="M495" s="158"/>
      <c r="T495" s="159"/>
      <c r="AT495" s="155" t="s">
        <v>180</v>
      </c>
      <c r="AU495" s="155" t="s">
        <v>85</v>
      </c>
      <c r="AV495" s="12" t="s">
        <v>83</v>
      </c>
      <c r="AW495" s="12" t="s">
        <v>32</v>
      </c>
      <c r="AX495" s="12" t="s">
        <v>75</v>
      </c>
      <c r="AY495" s="155" t="s">
        <v>170</v>
      </c>
    </row>
    <row r="496" spans="2:65" s="13" customFormat="1" ht="10.199999999999999">
      <c r="B496" s="160"/>
      <c r="D496" s="154" t="s">
        <v>180</v>
      </c>
      <c r="E496" s="161" t="s">
        <v>1</v>
      </c>
      <c r="F496" s="162" t="s">
        <v>580</v>
      </c>
      <c r="H496" s="163">
        <v>59.134999999999998</v>
      </c>
      <c r="I496" s="164"/>
      <c r="L496" s="160"/>
      <c r="M496" s="165"/>
      <c r="T496" s="166"/>
      <c r="AT496" s="161" t="s">
        <v>180</v>
      </c>
      <c r="AU496" s="161" t="s">
        <v>85</v>
      </c>
      <c r="AV496" s="13" t="s">
        <v>85</v>
      </c>
      <c r="AW496" s="13" t="s">
        <v>32</v>
      </c>
      <c r="AX496" s="13" t="s">
        <v>75</v>
      </c>
      <c r="AY496" s="161" t="s">
        <v>170</v>
      </c>
    </row>
    <row r="497" spans="2:65" s="14" customFormat="1" ht="10.199999999999999">
      <c r="B497" s="167"/>
      <c r="D497" s="154" t="s">
        <v>180</v>
      </c>
      <c r="E497" s="168" t="s">
        <v>1</v>
      </c>
      <c r="F497" s="169" t="s">
        <v>184</v>
      </c>
      <c r="H497" s="170">
        <v>59.134999999999998</v>
      </c>
      <c r="I497" s="171"/>
      <c r="L497" s="167"/>
      <c r="M497" s="172"/>
      <c r="T497" s="173"/>
      <c r="AT497" s="168" t="s">
        <v>180</v>
      </c>
      <c r="AU497" s="168" t="s">
        <v>85</v>
      </c>
      <c r="AV497" s="14" t="s">
        <v>176</v>
      </c>
      <c r="AW497" s="14" t="s">
        <v>32</v>
      </c>
      <c r="AX497" s="14" t="s">
        <v>83</v>
      </c>
      <c r="AY497" s="168" t="s">
        <v>170</v>
      </c>
    </row>
    <row r="498" spans="2:65" s="1" customFormat="1" ht="22.2" customHeight="1">
      <c r="B498" s="33"/>
      <c r="C498" s="174" t="s">
        <v>581</v>
      </c>
      <c r="D498" s="174" t="s">
        <v>447</v>
      </c>
      <c r="E498" s="175" t="s">
        <v>582</v>
      </c>
      <c r="F498" s="176" t="s">
        <v>583</v>
      </c>
      <c r="G498" s="177" t="s">
        <v>115</v>
      </c>
      <c r="H498" s="178">
        <v>62.091999999999999</v>
      </c>
      <c r="I498" s="179"/>
      <c r="J498" s="180">
        <f>ROUND(I498*H498,2)</f>
        <v>0</v>
      </c>
      <c r="K498" s="181"/>
      <c r="L498" s="182"/>
      <c r="M498" s="183" t="s">
        <v>1</v>
      </c>
      <c r="N498" s="184" t="s">
        <v>40</v>
      </c>
      <c r="P498" s="145">
        <f>O498*H498</f>
        <v>0</v>
      </c>
      <c r="Q498" s="145">
        <v>3.0000000000000001E-3</v>
      </c>
      <c r="R498" s="145">
        <f>Q498*H498</f>
        <v>0.186276</v>
      </c>
      <c r="S498" s="145">
        <v>0</v>
      </c>
      <c r="T498" s="146">
        <f>S498*H498</f>
        <v>0</v>
      </c>
      <c r="AR498" s="147" t="s">
        <v>224</v>
      </c>
      <c r="AT498" s="147" t="s">
        <v>447</v>
      </c>
      <c r="AU498" s="147" t="s">
        <v>85</v>
      </c>
      <c r="AY498" s="18" t="s">
        <v>170</v>
      </c>
      <c r="BE498" s="148">
        <f>IF(N498="základní",J498,0)</f>
        <v>0</v>
      </c>
      <c r="BF498" s="148">
        <f>IF(N498="snížená",J498,0)</f>
        <v>0</v>
      </c>
      <c r="BG498" s="148">
        <f>IF(N498="zákl. přenesená",J498,0)</f>
        <v>0</v>
      </c>
      <c r="BH498" s="148">
        <f>IF(N498="sníž. přenesená",J498,0)</f>
        <v>0</v>
      </c>
      <c r="BI498" s="148">
        <f>IF(N498="nulová",J498,0)</f>
        <v>0</v>
      </c>
      <c r="BJ498" s="18" t="s">
        <v>83</v>
      </c>
      <c r="BK498" s="148">
        <f>ROUND(I498*H498,2)</f>
        <v>0</v>
      </c>
      <c r="BL498" s="18" t="s">
        <v>176</v>
      </c>
      <c r="BM498" s="147" t="s">
        <v>584</v>
      </c>
    </row>
    <row r="499" spans="2:65" s="13" customFormat="1" ht="10.199999999999999">
      <c r="B499" s="160"/>
      <c r="D499" s="154" t="s">
        <v>180</v>
      </c>
      <c r="F499" s="162" t="s">
        <v>585</v>
      </c>
      <c r="H499" s="163">
        <v>62.091999999999999</v>
      </c>
      <c r="I499" s="164"/>
      <c r="L499" s="160"/>
      <c r="M499" s="165"/>
      <c r="T499" s="166"/>
      <c r="AT499" s="161" t="s">
        <v>180</v>
      </c>
      <c r="AU499" s="161" t="s">
        <v>85</v>
      </c>
      <c r="AV499" s="13" t="s">
        <v>85</v>
      </c>
      <c r="AW499" s="13" t="s">
        <v>4</v>
      </c>
      <c r="AX499" s="13" t="s">
        <v>83</v>
      </c>
      <c r="AY499" s="161" t="s">
        <v>170</v>
      </c>
    </row>
    <row r="500" spans="2:65" s="1" customFormat="1" ht="34.799999999999997" customHeight="1">
      <c r="B500" s="33"/>
      <c r="C500" s="135" t="s">
        <v>586</v>
      </c>
      <c r="D500" s="135" t="s">
        <v>172</v>
      </c>
      <c r="E500" s="136" t="s">
        <v>587</v>
      </c>
      <c r="F500" s="137" t="s">
        <v>588</v>
      </c>
      <c r="G500" s="138" t="s">
        <v>115</v>
      </c>
      <c r="H500" s="139">
        <v>137.22300000000001</v>
      </c>
      <c r="I500" s="140"/>
      <c r="J500" s="141">
        <f>ROUND(I500*H500,2)</f>
        <v>0</v>
      </c>
      <c r="K500" s="142"/>
      <c r="L500" s="33"/>
      <c r="M500" s="143" t="s">
        <v>1</v>
      </c>
      <c r="N500" s="144" t="s">
        <v>40</v>
      </c>
      <c r="P500" s="145">
        <f>O500*H500</f>
        <v>0</v>
      </c>
      <c r="Q500" s="145">
        <v>8.6800000000000002E-3</v>
      </c>
      <c r="R500" s="145">
        <f>Q500*H500</f>
        <v>1.1910956400000001</v>
      </c>
      <c r="S500" s="145">
        <v>0</v>
      </c>
      <c r="T500" s="146">
        <f>S500*H500</f>
        <v>0</v>
      </c>
      <c r="AR500" s="147" t="s">
        <v>176</v>
      </c>
      <c r="AT500" s="147" t="s">
        <v>172</v>
      </c>
      <c r="AU500" s="147" t="s">
        <v>85</v>
      </c>
      <c r="AY500" s="18" t="s">
        <v>170</v>
      </c>
      <c r="BE500" s="148">
        <f>IF(N500="základní",J500,0)</f>
        <v>0</v>
      </c>
      <c r="BF500" s="148">
        <f>IF(N500="snížená",J500,0)</f>
        <v>0</v>
      </c>
      <c r="BG500" s="148">
        <f>IF(N500="zákl. přenesená",J500,0)</f>
        <v>0</v>
      </c>
      <c r="BH500" s="148">
        <f>IF(N500="sníž. přenesená",J500,0)</f>
        <v>0</v>
      </c>
      <c r="BI500" s="148">
        <f>IF(N500="nulová",J500,0)</f>
        <v>0</v>
      </c>
      <c r="BJ500" s="18" t="s">
        <v>83</v>
      </c>
      <c r="BK500" s="148">
        <f>ROUND(I500*H500,2)</f>
        <v>0</v>
      </c>
      <c r="BL500" s="18" t="s">
        <v>176</v>
      </c>
      <c r="BM500" s="147" t="s">
        <v>589</v>
      </c>
    </row>
    <row r="501" spans="2:65" s="1" customFormat="1" ht="10.199999999999999">
      <c r="B501" s="33"/>
      <c r="D501" s="149" t="s">
        <v>178</v>
      </c>
      <c r="F501" s="150" t="s">
        <v>590</v>
      </c>
      <c r="I501" s="151"/>
      <c r="L501" s="33"/>
      <c r="M501" s="152"/>
      <c r="T501" s="57"/>
      <c r="AT501" s="18" t="s">
        <v>178</v>
      </c>
      <c r="AU501" s="18" t="s">
        <v>85</v>
      </c>
    </row>
    <row r="502" spans="2:65" s="12" customFormat="1" ht="10.199999999999999">
      <c r="B502" s="153"/>
      <c r="D502" s="154" t="s">
        <v>180</v>
      </c>
      <c r="E502" s="155" t="s">
        <v>1</v>
      </c>
      <c r="F502" s="156" t="s">
        <v>181</v>
      </c>
      <c r="H502" s="155" t="s">
        <v>1</v>
      </c>
      <c r="I502" s="157"/>
      <c r="L502" s="153"/>
      <c r="M502" s="158"/>
      <c r="T502" s="159"/>
      <c r="AT502" s="155" t="s">
        <v>180</v>
      </c>
      <c r="AU502" s="155" t="s">
        <v>85</v>
      </c>
      <c r="AV502" s="12" t="s">
        <v>83</v>
      </c>
      <c r="AW502" s="12" t="s">
        <v>32</v>
      </c>
      <c r="AX502" s="12" t="s">
        <v>75</v>
      </c>
      <c r="AY502" s="155" t="s">
        <v>170</v>
      </c>
    </row>
    <row r="503" spans="2:65" s="12" customFormat="1" ht="10.199999999999999">
      <c r="B503" s="153"/>
      <c r="D503" s="154" t="s">
        <v>180</v>
      </c>
      <c r="E503" s="155" t="s">
        <v>1</v>
      </c>
      <c r="F503" s="156" t="s">
        <v>569</v>
      </c>
      <c r="H503" s="155" t="s">
        <v>1</v>
      </c>
      <c r="I503" s="157"/>
      <c r="L503" s="153"/>
      <c r="M503" s="158"/>
      <c r="T503" s="159"/>
      <c r="AT503" s="155" t="s">
        <v>180</v>
      </c>
      <c r="AU503" s="155" t="s">
        <v>85</v>
      </c>
      <c r="AV503" s="12" t="s">
        <v>83</v>
      </c>
      <c r="AW503" s="12" t="s">
        <v>32</v>
      </c>
      <c r="AX503" s="12" t="s">
        <v>75</v>
      </c>
      <c r="AY503" s="155" t="s">
        <v>170</v>
      </c>
    </row>
    <row r="504" spans="2:65" s="13" customFormat="1" ht="10.199999999999999">
      <c r="B504" s="160"/>
      <c r="D504" s="154" t="s">
        <v>180</v>
      </c>
      <c r="E504" s="161" t="s">
        <v>1</v>
      </c>
      <c r="F504" s="162" t="s">
        <v>570</v>
      </c>
      <c r="H504" s="163">
        <v>156.107</v>
      </c>
      <c r="I504" s="164"/>
      <c r="L504" s="160"/>
      <c r="M504" s="165"/>
      <c r="T504" s="166"/>
      <c r="AT504" s="161" t="s">
        <v>180</v>
      </c>
      <c r="AU504" s="161" t="s">
        <v>85</v>
      </c>
      <c r="AV504" s="13" t="s">
        <v>85</v>
      </c>
      <c r="AW504" s="13" t="s">
        <v>32</v>
      </c>
      <c r="AX504" s="13" t="s">
        <v>75</v>
      </c>
      <c r="AY504" s="161" t="s">
        <v>170</v>
      </c>
    </row>
    <row r="505" spans="2:65" s="13" customFormat="1" ht="10.199999999999999">
      <c r="B505" s="160"/>
      <c r="D505" s="154" t="s">
        <v>180</v>
      </c>
      <c r="E505" s="161" t="s">
        <v>1</v>
      </c>
      <c r="F505" s="162" t="s">
        <v>571</v>
      </c>
      <c r="H505" s="163">
        <v>33.198</v>
      </c>
      <c r="I505" s="164"/>
      <c r="L505" s="160"/>
      <c r="M505" s="165"/>
      <c r="T505" s="166"/>
      <c r="AT505" s="161" t="s">
        <v>180</v>
      </c>
      <c r="AU505" s="161" t="s">
        <v>85</v>
      </c>
      <c r="AV505" s="13" t="s">
        <v>85</v>
      </c>
      <c r="AW505" s="13" t="s">
        <v>32</v>
      </c>
      <c r="AX505" s="13" t="s">
        <v>75</v>
      </c>
      <c r="AY505" s="161" t="s">
        <v>170</v>
      </c>
    </row>
    <row r="506" spans="2:65" s="12" customFormat="1" ht="10.199999999999999">
      <c r="B506" s="153"/>
      <c r="D506" s="154" t="s">
        <v>180</v>
      </c>
      <c r="E506" s="155" t="s">
        <v>1</v>
      </c>
      <c r="F506" s="156" t="s">
        <v>347</v>
      </c>
      <c r="H506" s="155" t="s">
        <v>1</v>
      </c>
      <c r="I506" s="157"/>
      <c r="L506" s="153"/>
      <c r="M506" s="158"/>
      <c r="T506" s="159"/>
      <c r="AT506" s="155" t="s">
        <v>180</v>
      </c>
      <c r="AU506" s="155" t="s">
        <v>85</v>
      </c>
      <c r="AV506" s="12" t="s">
        <v>83</v>
      </c>
      <c r="AW506" s="12" t="s">
        <v>32</v>
      </c>
      <c r="AX506" s="12" t="s">
        <v>75</v>
      </c>
      <c r="AY506" s="155" t="s">
        <v>170</v>
      </c>
    </row>
    <row r="507" spans="2:65" s="13" customFormat="1" ht="30.6">
      <c r="B507" s="160"/>
      <c r="D507" s="154" t="s">
        <v>180</v>
      </c>
      <c r="E507" s="161" t="s">
        <v>1</v>
      </c>
      <c r="F507" s="162" t="s">
        <v>573</v>
      </c>
      <c r="H507" s="163">
        <v>-52.082000000000001</v>
      </c>
      <c r="I507" s="164"/>
      <c r="L507" s="160"/>
      <c r="M507" s="165"/>
      <c r="T507" s="166"/>
      <c r="AT507" s="161" t="s">
        <v>180</v>
      </c>
      <c r="AU507" s="161" t="s">
        <v>85</v>
      </c>
      <c r="AV507" s="13" t="s">
        <v>85</v>
      </c>
      <c r="AW507" s="13" t="s">
        <v>32</v>
      </c>
      <c r="AX507" s="13" t="s">
        <v>75</v>
      </c>
      <c r="AY507" s="161" t="s">
        <v>170</v>
      </c>
    </row>
    <row r="508" spans="2:65" s="14" customFormat="1" ht="10.199999999999999">
      <c r="B508" s="167"/>
      <c r="D508" s="154" t="s">
        <v>180</v>
      </c>
      <c r="E508" s="168" t="s">
        <v>1</v>
      </c>
      <c r="F508" s="169" t="s">
        <v>184</v>
      </c>
      <c r="H508" s="170">
        <v>137.22300000000001</v>
      </c>
      <c r="I508" s="171"/>
      <c r="L508" s="167"/>
      <c r="M508" s="172"/>
      <c r="T508" s="173"/>
      <c r="AT508" s="168" t="s">
        <v>180</v>
      </c>
      <c r="AU508" s="168" t="s">
        <v>85</v>
      </c>
      <c r="AV508" s="14" t="s">
        <v>176</v>
      </c>
      <c r="AW508" s="14" t="s">
        <v>32</v>
      </c>
      <c r="AX508" s="14" t="s">
        <v>83</v>
      </c>
      <c r="AY508" s="168" t="s">
        <v>170</v>
      </c>
    </row>
    <row r="509" spans="2:65" s="1" customFormat="1" ht="19.8" customHeight="1">
      <c r="B509" s="33"/>
      <c r="C509" s="174" t="s">
        <v>591</v>
      </c>
      <c r="D509" s="174" t="s">
        <v>447</v>
      </c>
      <c r="E509" s="175" t="s">
        <v>592</v>
      </c>
      <c r="F509" s="176" t="s">
        <v>593</v>
      </c>
      <c r="G509" s="177" t="s">
        <v>115</v>
      </c>
      <c r="H509" s="178">
        <v>144.084</v>
      </c>
      <c r="I509" s="179"/>
      <c r="J509" s="180">
        <f>ROUND(I509*H509,2)</f>
        <v>0</v>
      </c>
      <c r="K509" s="181"/>
      <c r="L509" s="182"/>
      <c r="M509" s="183" t="s">
        <v>1</v>
      </c>
      <c r="N509" s="184" t="s">
        <v>40</v>
      </c>
      <c r="P509" s="145">
        <f>O509*H509</f>
        <v>0</v>
      </c>
      <c r="Q509" s="145">
        <v>2.7000000000000001E-3</v>
      </c>
      <c r="R509" s="145">
        <f>Q509*H509</f>
        <v>0.38902680000000001</v>
      </c>
      <c r="S509" s="145">
        <v>0</v>
      </c>
      <c r="T509" s="146">
        <f>S509*H509</f>
        <v>0</v>
      </c>
      <c r="AR509" s="147" t="s">
        <v>224</v>
      </c>
      <c r="AT509" s="147" t="s">
        <v>447</v>
      </c>
      <c r="AU509" s="147" t="s">
        <v>85</v>
      </c>
      <c r="AY509" s="18" t="s">
        <v>170</v>
      </c>
      <c r="BE509" s="148">
        <f>IF(N509="základní",J509,0)</f>
        <v>0</v>
      </c>
      <c r="BF509" s="148">
        <f>IF(N509="snížená",J509,0)</f>
        <v>0</v>
      </c>
      <c r="BG509" s="148">
        <f>IF(N509="zákl. přenesená",J509,0)</f>
        <v>0</v>
      </c>
      <c r="BH509" s="148">
        <f>IF(N509="sníž. přenesená",J509,0)</f>
        <v>0</v>
      </c>
      <c r="BI509" s="148">
        <f>IF(N509="nulová",J509,0)</f>
        <v>0</v>
      </c>
      <c r="BJ509" s="18" t="s">
        <v>83</v>
      </c>
      <c r="BK509" s="148">
        <f>ROUND(I509*H509,2)</f>
        <v>0</v>
      </c>
      <c r="BL509" s="18" t="s">
        <v>176</v>
      </c>
      <c r="BM509" s="147" t="s">
        <v>594</v>
      </c>
    </row>
    <row r="510" spans="2:65" s="13" customFormat="1" ht="10.199999999999999">
      <c r="B510" s="160"/>
      <c r="D510" s="154" t="s">
        <v>180</v>
      </c>
      <c r="F510" s="162" t="s">
        <v>595</v>
      </c>
      <c r="H510" s="163">
        <v>144.084</v>
      </c>
      <c r="I510" s="164"/>
      <c r="L510" s="160"/>
      <c r="M510" s="165"/>
      <c r="T510" s="166"/>
      <c r="AT510" s="161" t="s">
        <v>180</v>
      </c>
      <c r="AU510" s="161" t="s">
        <v>85</v>
      </c>
      <c r="AV510" s="13" t="s">
        <v>85</v>
      </c>
      <c r="AW510" s="13" t="s">
        <v>4</v>
      </c>
      <c r="AX510" s="13" t="s">
        <v>83</v>
      </c>
      <c r="AY510" s="161" t="s">
        <v>170</v>
      </c>
    </row>
    <row r="511" spans="2:65" s="1" customFormat="1" ht="40.200000000000003" customHeight="1">
      <c r="B511" s="33"/>
      <c r="C511" s="135" t="s">
        <v>596</v>
      </c>
      <c r="D511" s="135" t="s">
        <v>172</v>
      </c>
      <c r="E511" s="136" t="s">
        <v>597</v>
      </c>
      <c r="F511" s="137" t="s">
        <v>598</v>
      </c>
      <c r="G511" s="138" t="s">
        <v>115</v>
      </c>
      <c r="H511" s="139">
        <v>54.11</v>
      </c>
      <c r="I511" s="140"/>
      <c r="J511" s="141">
        <f>ROUND(I511*H511,2)</f>
        <v>0</v>
      </c>
      <c r="K511" s="142"/>
      <c r="L511" s="33"/>
      <c r="M511" s="143" t="s">
        <v>1</v>
      </c>
      <c r="N511" s="144" t="s">
        <v>40</v>
      </c>
      <c r="P511" s="145">
        <f>O511*H511</f>
        <v>0</v>
      </c>
      <c r="Q511" s="145">
        <v>1.1599999999999999E-2</v>
      </c>
      <c r="R511" s="145">
        <f>Q511*H511</f>
        <v>0.6276759999999999</v>
      </c>
      <c r="S511" s="145">
        <v>0</v>
      </c>
      <c r="T511" s="146">
        <f>S511*H511</f>
        <v>0</v>
      </c>
      <c r="AR511" s="147" t="s">
        <v>176</v>
      </c>
      <c r="AT511" s="147" t="s">
        <v>172</v>
      </c>
      <c r="AU511" s="147" t="s">
        <v>85</v>
      </c>
      <c r="AY511" s="18" t="s">
        <v>170</v>
      </c>
      <c r="BE511" s="148">
        <f>IF(N511="základní",J511,0)</f>
        <v>0</v>
      </c>
      <c r="BF511" s="148">
        <f>IF(N511="snížená",J511,0)</f>
        <v>0</v>
      </c>
      <c r="BG511" s="148">
        <f>IF(N511="zákl. přenesená",J511,0)</f>
        <v>0</v>
      </c>
      <c r="BH511" s="148">
        <f>IF(N511="sníž. přenesená",J511,0)</f>
        <v>0</v>
      </c>
      <c r="BI511" s="148">
        <f>IF(N511="nulová",J511,0)</f>
        <v>0</v>
      </c>
      <c r="BJ511" s="18" t="s">
        <v>83</v>
      </c>
      <c r="BK511" s="148">
        <f>ROUND(I511*H511,2)</f>
        <v>0</v>
      </c>
      <c r="BL511" s="18" t="s">
        <v>176</v>
      </c>
      <c r="BM511" s="147" t="s">
        <v>599</v>
      </c>
    </row>
    <row r="512" spans="2:65" s="1" customFormat="1" ht="10.199999999999999">
      <c r="B512" s="33"/>
      <c r="D512" s="149" t="s">
        <v>178</v>
      </c>
      <c r="F512" s="150" t="s">
        <v>600</v>
      </c>
      <c r="I512" s="151"/>
      <c r="L512" s="33"/>
      <c r="M512" s="152"/>
      <c r="T512" s="57"/>
      <c r="AT512" s="18" t="s">
        <v>178</v>
      </c>
      <c r="AU512" s="18" t="s">
        <v>85</v>
      </c>
    </row>
    <row r="513" spans="2:65" s="12" customFormat="1" ht="10.199999999999999">
      <c r="B513" s="153"/>
      <c r="D513" s="154" t="s">
        <v>180</v>
      </c>
      <c r="E513" s="155" t="s">
        <v>1</v>
      </c>
      <c r="F513" s="156" t="s">
        <v>181</v>
      </c>
      <c r="H513" s="155" t="s">
        <v>1</v>
      </c>
      <c r="I513" s="157"/>
      <c r="L513" s="153"/>
      <c r="M513" s="158"/>
      <c r="T513" s="159"/>
      <c r="AT513" s="155" t="s">
        <v>180</v>
      </c>
      <c r="AU513" s="155" t="s">
        <v>85</v>
      </c>
      <c r="AV513" s="12" t="s">
        <v>83</v>
      </c>
      <c r="AW513" s="12" t="s">
        <v>32</v>
      </c>
      <c r="AX513" s="12" t="s">
        <v>75</v>
      </c>
      <c r="AY513" s="155" t="s">
        <v>170</v>
      </c>
    </row>
    <row r="514" spans="2:65" s="12" customFormat="1" ht="10.199999999999999">
      <c r="B514" s="153"/>
      <c r="D514" s="154" t="s">
        <v>180</v>
      </c>
      <c r="E514" s="155" t="s">
        <v>1</v>
      </c>
      <c r="F514" s="156" t="s">
        <v>601</v>
      </c>
      <c r="H514" s="155" t="s">
        <v>1</v>
      </c>
      <c r="I514" s="157"/>
      <c r="L514" s="153"/>
      <c r="M514" s="158"/>
      <c r="T514" s="159"/>
      <c r="AT514" s="155" t="s">
        <v>180</v>
      </c>
      <c r="AU514" s="155" t="s">
        <v>85</v>
      </c>
      <c r="AV514" s="12" t="s">
        <v>83</v>
      </c>
      <c r="AW514" s="12" t="s">
        <v>32</v>
      </c>
      <c r="AX514" s="12" t="s">
        <v>75</v>
      </c>
      <c r="AY514" s="155" t="s">
        <v>170</v>
      </c>
    </row>
    <row r="515" spans="2:65" s="13" customFormat="1" ht="10.199999999999999">
      <c r="B515" s="160"/>
      <c r="D515" s="154" t="s">
        <v>180</v>
      </c>
      <c r="E515" s="161" t="s">
        <v>1</v>
      </c>
      <c r="F515" s="162" t="s">
        <v>602</v>
      </c>
      <c r="H515" s="163">
        <v>54.11</v>
      </c>
      <c r="I515" s="164"/>
      <c r="L515" s="160"/>
      <c r="M515" s="165"/>
      <c r="T515" s="166"/>
      <c r="AT515" s="161" t="s">
        <v>180</v>
      </c>
      <c r="AU515" s="161" t="s">
        <v>85</v>
      </c>
      <c r="AV515" s="13" t="s">
        <v>85</v>
      </c>
      <c r="AW515" s="13" t="s">
        <v>32</v>
      </c>
      <c r="AX515" s="13" t="s">
        <v>75</v>
      </c>
      <c r="AY515" s="161" t="s">
        <v>170</v>
      </c>
    </row>
    <row r="516" spans="2:65" s="14" customFormat="1" ht="10.199999999999999">
      <c r="B516" s="167"/>
      <c r="D516" s="154" t="s">
        <v>180</v>
      </c>
      <c r="E516" s="168" t="s">
        <v>1</v>
      </c>
      <c r="F516" s="169" t="s">
        <v>184</v>
      </c>
      <c r="H516" s="170">
        <v>54.11</v>
      </c>
      <c r="I516" s="171"/>
      <c r="L516" s="167"/>
      <c r="M516" s="172"/>
      <c r="T516" s="173"/>
      <c r="AT516" s="168" t="s">
        <v>180</v>
      </c>
      <c r="AU516" s="168" t="s">
        <v>85</v>
      </c>
      <c r="AV516" s="14" t="s">
        <v>176</v>
      </c>
      <c r="AW516" s="14" t="s">
        <v>32</v>
      </c>
      <c r="AX516" s="14" t="s">
        <v>83</v>
      </c>
      <c r="AY516" s="168" t="s">
        <v>170</v>
      </c>
    </row>
    <row r="517" spans="2:65" s="1" customFormat="1" ht="22.2" customHeight="1">
      <c r="B517" s="33"/>
      <c r="C517" s="174" t="s">
        <v>603</v>
      </c>
      <c r="D517" s="174" t="s">
        <v>447</v>
      </c>
      <c r="E517" s="175" t="s">
        <v>604</v>
      </c>
      <c r="F517" s="176" t="s">
        <v>605</v>
      </c>
      <c r="G517" s="177" t="s">
        <v>115</v>
      </c>
      <c r="H517" s="178">
        <v>56.816000000000003</v>
      </c>
      <c r="I517" s="179"/>
      <c r="J517" s="180">
        <f>ROUND(I517*H517,2)</f>
        <v>0</v>
      </c>
      <c r="K517" s="181"/>
      <c r="L517" s="182"/>
      <c r="M517" s="183" t="s">
        <v>1</v>
      </c>
      <c r="N517" s="184" t="s">
        <v>40</v>
      </c>
      <c r="P517" s="145">
        <f>O517*H517</f>
        <v>0</v>
      </c>
      <c r="Q517" s="145">
        <v>2.5000000000000001E-2</v>
      </c>
      <c r="R517" s="145">
        <f>Q517*H517</f>
        <v>1.4204000000000001</v>
      </c>
      <c r="S517" s="145">
        <v>0</v>
      </c>
      <c r="T517" s="146">
        <f>S517*H517</f>
        <v>0</v>
      </c>
      <c r="AR517" s="147" t="s">
        <v>224</v>
      </c>
      <c r="AT517" s="147" t="s">
        <v>447</v>
      </c>
      <c r="AU517" s="147" t="s">
        <v>85</v>
      </c>
      <c r="AY517" s="18" t="s">
        <v>170</v>
      </c>
      <c r="BE517" s="148">
        <f>IF(N517="základní",J517,0)</f>
        <v>0</v>
      </c>
      <c r="BF517" s="148">
        <f>IF(N517="snížená",J517,0)</f>
        <v>0</v>
      </c>
      <c r="BG517" s="148">
        <f>IF(N517="zákl. přenesená",J517,0)</f>
        <v>0</v>
      </c>
      <c r="BH517" s="148">
        <f>IF(N517="sníž. přenesená",J517,0)</f>
        <v>0</v>
      </c>
      <c r="BI517" s="148">
        <f>IF(N517="nulová",J517,0)</f>
        <v>0</v>
      </c>
      <c r="BJ517" s="18" t="s">
        <v>83</v>
      </c>
      <c r="BK517" s="148">
        <f>ROUND(I517*H517,2)</f>
        <v>0</v>
      </c>
      <c r="BL517" s="18" t="s">
        <v>176</v>
      </c>
      <c r="BM517" s="147" t="s">
        <v>606</v>
      </c>
    </row>
    <row r="518" spans="2:65" s="13" customFormat="1" ht="10.199999999999999">
      <c r="B518" s="160"/>
      <c r="D518" s="154" t="s">
        <v>180</v>
      </c>
      <c r="F518" s="162" t="s">
        <v>607</v>
      </c>
      <c r="H518" s="163">
        <v>56.816000000000003</v>
      </c>
      <c r="I518" s="164"/>
      <c r="L518" s="160"/>
      <c r="M518" s="165"/>
      <c r="T518" s="166"/>
      <c r="AT518" s="161" t="s">
        <v>180</v>
      </c>
      <c r="AU518" s="161" t="s">
        <v>85</v>
      </c>
      <c r="AV518" s="13" t="s">
        <v>85</v>
      </c>
      <c r="AW518" s="13" t="s">
        <v>4</v>
      </c>
      <c r="AX518" s="13" t="s">
        <v>83</v>
      </c>
      <c r="AY518" s="161" t="s">
        <v>170</v>
      </c>
    </row>
    <row r="519" spans="2:65" s="1" customFormat="1" ht="22.2" customHeight="1">
      <c r="B519" s="33"/>
      <c r="C519" s="135" t="s">
        <v>608</v>
      </c>
      <c r="D519" s="135" t="s">
        <v>172</v>
      </c>
      <c r="E519" s="136" t="s">
        <v>609</v>
      </c>
      <c r="F519" s="137" t="s">
        <v>610</v>
      </c>
      <c r="G519" s="138" t="s">
        <v>237</v>
      </c>
      <c r="H519" s="139">
        <v>45.005000000000003</v>
      </c>
      <c r="I519" s="140"/>
      <c r="J519" s="141">
        <f>ROUND(I519*H519,2)</f>
        <v>0</v>
      </c>
      <c r="K519" s="142"/>
      <c r="L519" s="33"/>
      <c r="M519" s="143" t="s">
        <v>1</v>
      </c>
      <c r="N519" s="144" t="s">
        <v>40</v>
      </c>
      <c r="P519" s="145">
        <f>O519*H519</f>
        <v>0</v>
      </c>
      <c r="Q519" s="145">
        <v>3.0000000000000001E-5</v>
      </c>
      <c r="R519" s="145">
        <f>Q519*H519</f>
        <v>1.35015E-3</v>
      </c>
      <c r="S519" s="145">
        <v>0</v>
      </c>
      <c r="T519" s="146">
        <f>S519*H519</f>
        <v>0</v>
      </c>
      <c r="AR519" s="147" t="s">
        <v>176</v>
      </c>
      <c r="AT519" s="147" t="s">
        <v>172</v>
      </c>
      <c r="AU519" s="147" t="s">
        <v>85</v>
      </c>
      <c r="AY519" s="18" t="s">
        <v>170</v>
      </c>
      <c r="BE519" s="148">
        <f>IF(N519="základní",J519,0)</f>
        <v>0</v>
      </c>
      <c r="BF519" s="148">
        <f>IF(N519="snížená",J519,0)</f>
        <v>0</v>
      </c>
      <c r="BG519" s="148">
        <f>IF(N519="zákl. přenesená",J519,0)</f>
        <v>0</v>
      </c>
      <c r="BH519" s="148">
        <f>IF(N519="sníž. přenesená",J519,0)</f>
        <v>0</v>
      </c>
      <c r="BI519" s="148">
        <f>IF(N519="nulová",J519,0)</f>
        <v>0</v>
      </c>
      <c r="BJ519" s="18" t="s">
        <v>83</v>
      </c>
      <c r="BK519" s="148">
        <f>ROUND(I519*H519,2)</f>
        <v>0</v>
      </c>
      <c r="BL519" s="18" t="s">
        <v>176</v>
      </c>
      <c r="BM519" s="147" t="s">
        <v>611</v>
      </c>
    </row>
    <row r="520" spans="2:65" s="1" customFormat="1" ht="10.199999999999999">
      <c r="B520" s="33"/>
      <c r="D520" s="149" t="s">
        <v>178</v>
      </c>
      <c r="F520" s="150" t="s">
        <v>612</v>
      </c>
      <c r="I520" s="151"/>
      <c r="L520" s="33"/>
      <c r="M520" s="152"/>
      <c r="T520" s="57"/>
      <c r="AT520" s="18" t="s">
        <v>178</v>
      </c>
      <c r="AU520" s="18" t="s">
        <v>85</v>
      </c>
    </row>
    <row r="521" spans="2:65" s="12" customFormat="1" ht="10.199999999999999">
      <c r="B521" s="153"/>
      <c r="D521" s="154" t="s">
        <v>180</v>
      </c>
      <c r="E521" s="155" t="s">
        <v>1</v>
      </c>
      <c r="F521" s="156" t="s">
        <v>181</v>
      </c>
      <c r="H521" s="155" t="s">
        <v>1</v>
      </c>
      <c r="I521" s="157"/>
      <c r="L521" s="153"/>
      <c r="M521" s="158"/>
      <c r="T521" s="159"/>
      <c r="AT521" s="155" t="s">
        <v>180</v>
      </c>
      <c r="AU521" s="155" t="s">
        <v>85</v>
      </c>
      <c r="AV521" s="12" t="s">
        <v>83</v>
      </c>
      <c r="AW521" s="12" t="s">
        <v>32</v>
      </c>
      <c r="AX521" s="12" t="s">
        <v>75</v>
      </c>
      <c r="AY521" s="155" t="s">
        <v>170</v>
      </c>
    </row>
    <row r="522" spans="2:65" s="12" customFormat="1" ht="10.199999999999999">
      <c r="B522" s="153"/>
      <c r="D522" s="154" t="s">
        <v>180</v>
      </c>
      <c r="E522" s="155" t="s">
        <v>1</v>
      </c>
      <c r="F522" s="156" t="s">
        <v>579</v>
      </c>
      <c r="H522" s="155" t="s">
        <v>1</v>
      </c>
      <c r="I522" s="157"/>
      <c r="L522" s="153"/>
      <c r="M522" s="158"/>
      <c r="T522" s="159"/>
      <c r="AT522" s="155" t="s">
        <v>180</v>
      </c>
      <c r="AU522" s="155" t="s">
        <v>85</v>
      </c>
      <c r="AV522" s="12" t="s">
        <v>83</v>
      </c>
      <c r="AW522" s="12" t="s">
        <v>32</v>
      </c>
      <c r="AX522" s="12" t="s">
        <v>75</v>
      </c>
      <c r="AY522" s="155" t="s">
        <v>170</v>
      </c>
    </row>
    <row r="523" spans="2:65" s="13" customFormat="1" ht="10.199999999999999">
      <c r="B523" s="160"/>
      <c r="D523" s="154" t="s">
        <v>180</v>
      </c>
      <c r="E523" s="161" t="s">
        <v>1</v>
      </c>
      <c r="F523" s="162" t="s">
        <v>613</v>
      </c>
      <c r="H523" s="163">
        <v>65.704999999999998</v>
      </c>
      <c r="I523" s="164"/>
      <c r="L523" s="160"/>
      <c r="M523" s="165"/>
      <c r="T523" s="166"/>
      <c r="AT523" s="161" t="s">
        <v>180</v>
      </c>
      <c r="AU523" s="161" t="s">
        <v>85</v>
      </c>
      <c r="AV523" s="13" t="s">
        <v>85</v>
      </c>
      <c r="AW523" s="13" t="s">
        <v>32</v>
      </c>
      <c r="AX523" s="13" t="s">
        <v>75</v>
      </c>
      <c r="AY523" s="161" t="s">
        <v>170</v>
      </c>
    </row>
    <row r="524" spans="2:65" s="13" customFormat="1" ht="10.199999999999999">
      <c r="B524" s="160"/>
      <c r="D524" s="154" t="s">
        <v>180</v>
      </c>
      <c r="E524" s="161" t="s">
        <v>1</v>
      </c>
      <c r="F524" s="162" t="s">
        <v>614</v>
      </c>
      <c r="H524" s="163">
        <v>-20.7</v>
      </c>
      <c r="I524" s="164"/>
      <c r="L524" s="160"/>
      <c r="M524" s="165"/>
      <c r="T524" s="166"/>
      <c r="AT524" s="161" t="s">
        <v>180</v>
      </c>
      <c r="AU524" s="161" t="s">
        <v>85</v>
      </c>
      <c r="AV524" s="13" t="s">
        <v>85</v>
      </c>
      <c r="AW524" s="13" t="s">
        <v>32</v>
      </c>
      <c r="AX524" s="13" t="s">
        <v>75</v>
      </c>
      <c r="AY524" s="161" t="s">
        <v>170</v>
      </c>
    </row>
    <row r="525" spans="2:65" s="14" customFormat="1" ht="10.199999999999999">
      <c r="B525" s="167"/>
      <c r="D525" s="154" t="s">
        <v>180</v>
      </c>
      <c r="E525" s="168" t="s">
        <v>1</v>
      </c>
      <c r="F525" s="169" t="s">
        <v>184</v>
      </c>
      <c r="H525" s="170">
        <v>45.004999999999995</v>
      </c>
      <c r="I525" s="171"/>
      <c r="L525" s="167"/>
      <c r="M525" s="172"/>
      <c r="T525" s="173"/>
      <c r="AT525" s="168" t="s">
        <v>180</v>
      </c>
      <c r="AU525" s="168" t="s">
        <v>85</v>
      </c>
      <c r="AV525" s="14" t="s">
        <v>176</v>
      </c>
      <c r="AW525" s="14" t="s">
        <v>32</v>
      </c>
      <c r="AX525" s="14" t="s">
        <v>83</v>
      </c>
      <c r="AY525" s="168" t="s">
        <v>170</v>
      </c>
    </row>
    <row r="526" spans="2:65" s="1" customFormat="1" ht="22.2" customHeight="1">
      <c r="B526" s="33"/>
      <c r="C526" s="174" t="s">
        <v>615</v>
      </c>
      <c r="D526" s="174" t="s">
        <v>447</v>
      </c>
      <c r="E526" s="175" t="s">
        <v>616</v>
      </c>
      <c r="F526" s="176" t="s">
        <v>617</v>
      </c>
      <c r="G526" s="177" t="s">
        <v>237</v>
      </c>
      <c r="H526" s="178">
        <v>47.255000000000003</v>
      </c>
      <c r="I526" s="179"/>
      <c r="J526" s="180">
        <f>ROUND(I526*H526,2)</f>
        <v>0</v>
      </c>
      <c r="K526" s="181"/>
      <c r="L526" s="182"/>
      <c r="M526" s="183" t="s">
        <v>1</v>
      </c>
      <c r="N526" s="184" t="s">
        <v>40</v>
      </c>
      <c r="P526" s="145">
        <f>O526*H526</f>
        <v>0</v>
      </c>
      <c r="Q526" s="145">
        <v>5.9999999999999995E-4</v>
      </c>
      <c r="R526" s="145">
        <f>Q526*H526</f>
        <v>2.8353E-2</v>
      </c>
      <c r="S526" s="145">
        <v>0</v>
      </c>
      <c r="T526" s="146">
        <f>S526*H526</f>
        <v>0</v>
      </c>
      <c r="AR526" s="147" t="s">
        <v>224</v>
      </c>
      <c r="AT526" s="147" t="s">
        <v>447</v>
      </c>
      <c r="AU526" s="147" t="s">
        <v>85</v>
      </c>
      <c r="AY526" s="18" t="s">
        <v>170</v>
      </c>
      <c r="BE526" s="148">
        <f>IF(N526="základní",J526,0)</f>
        <v>0</v>
      </c>
      <c r="BF526" s="148">
        <f>IF(N526="snížená",J526,0)</f>
        <v>0</v>
      </c>
      <c r="BG526" s="148">
        <f>IF(N526="zákl. přenesená",J526,0)</f>
        <v>0</v>
      </c>
      <c r="BH526" s="148">
        <f>IF(N526="sníž. přenesená",J526,0)</f>
        <v>0</v>
      </c>
      <c r="BI526" s="148">
        <f>IF(N526="nulová",J526,0)</f>
        <v>0</v>
      </c>
      <c r="BJ526" s="18" t="s">
        <v>83</v>
      </c>
      <c r="BK526" s="148">
        <f>ROUND(I526*H526,2)</f>
        <v>0</v>
      </c>
      <c r="BL526" s="18" t="s">
        <v>176</v>
      </c>
      <c r="BM526" s="147" t="s">
        <v>618</v>
      </c>
    </row>
    <row r="527" spans="2:65" s="13" customFormat="1" ht="10.199999999999999">
      <c r="B527" s="160"/>
      <c r="D527" s="154" t="s">
        <v>180</v>
      </c>
      <c r="F527" s="162" t="s">
        <v>619</v>
      </c>
      <c r="H527" s="163">
        <v>47.255000000000003</v>
      </c>
      <c r="I527" s="164"/>
      <c r="L527" s="160"/>
      <c r="M527" s="165"/>
      <c r="T527" s="166"/>
      <c r="AT527" s="161" t="s">
        <v>180</v>
      </c>
      <c r="AU527" s="161" t="s">
        <v>85</v>
      </c>
      <c r="AV527" s="13" t="s">
        <v>85</v>
      </c>
      <c r="AW527" s="13" t="s">
        <v>4</v>
      </c>
      <c r="AX527" s="13" t="s">
        <v>83</v>
      </c>
      <c r="AY527" s="161" t="s">
        <v>170</v>
      </c>
    </row>
    <row r="528" spans="2:65" s="1" customFormat="1" ht="14.4" customHeight="1">
      <c r="B528" s="33"/>
      <c r="C528" s="135" t="s">
        <v>620</v>
      </c>
      <c r="D528" s="135" t="s">
        <v>172</v>
      </c>
      <c r="E528" s="136" t="s">
        <v>621</v>
      </c>
      <c r="F528" s="137" t="s">
        <v>622</v>
      </c>
      <c r="G528" s="138" t="s">
        <v>237</v>
      </c>
      <c r="H528" s="139">
        <v>122.288</v>
      </c>
      <c r="I528" s="140"/>
      <c r="J528" s="141">
        <f>ROUND(I528*H528,2)</f>
        <v>0</v>
      </c>
      <c r="K528" s="142"/>
      <c r="L528" s="33"/>
      <c r="M528" s="143" t="s">
        <v>1</v>
      </c>
      <c r="N528" s="144" t="s">
        <v>40</v>
      </c>
      <c r="P528" s="145">
        <f>O528*H528</f>
        <v>0</v>
      </c>
      <c r="Q528" s="145">
        <v>0</v>
      </c>
      <c r="R528" s="145">
        <f>Q528*H528</f>
        <v>0</v>
      </c>
      <c r="S528" s="145">
        <v>0</v>
      </c>
      <c r="T528" s="146">
        <f>S528*H528</f>
        <v>0</v>
      </c>
      <c r="AR528" s="147" t="s">
        <v>176</v>
      </c>
      <c r="AT528" s="147" t="s">
        <v>172</v>
      </c>
      <c r="AU528" s="147" t="s">
        <v>85</v>
      </c>
      <c r="AY528" s="18" t="s">
        <v>170</v>
      </c>
      <c r="BE528" s="148">
        <f>IF(N528="základní",J528,0)</f>
        <v>0</v>
      </c>
      <c r="BF528" s="148">
        <f>IF(N528="snížená",J528,0)</f>
        <v>0</v>
      </c>
      <c r="BG528" s="148">
        <f>IF(N528="zákl. přenesená",J528,0)</f>
        <v>0</v>
      </c>
      <c r="BH528" s="148">
        <f>IF(N528="sníž. přenesená",J528,0)</f>
        <v>0</v>
      </c>
      <c r="BI528" s="148">
        <f>IF(N528="nulová",J528,0)</f>
        <v>0</v>
      </c>
      <c r="BJ528" s="18" t="s">
        <v>83</v>
      </c>
      <c r="BK528" s="148">
        <f>ROUND(I528*H528,2)</f>
        <v>0</v>
      </c>
      <c r="BL528" s="18" t="s">
        <v>176</v>
      </c>
      <c r="BM528" s="147" t="s">
        <v>623</v>
      </c>
    </row>
    <row r="529" spans="2:65" s="1" customFormat="1" ht="10.199999999999999">
      <c r="B529" s="33"/>
      <c r="D529" s="149" t="s">
        <v>178</v>
      </c>
      <c r="F529" s="150" t="s">
        <v>624</v>
      </c>
      <c r="I529" s="151"/>
      <c r="L529" s="33"/>
      <c r="M529" s="152"/>
      <c r="T529" s="57"/>
      <c r="AT529" s="18" t="s">
        <v>178</v>
      </c>
      <c r="AU529" s="18" t="s">
        <v>85</v>
      </c>
    </row>
    <row r="530" spans="2:65" s="12" customFormat="1" ht="10.199999999999999">
      <c r="B530" s="153"/>
      <c r="D530" s="154" t="s">
        <v>180</v>
      </c>
      <c r="E530" s="155" t="s">
        <v>1</v>
      </c>
      <c r="F530" s="156" t="s">
        <v>625</v>
      </c>
      <c r="H530" s="155" t="s">
        <v>1</v>
      </c>
      <c r="I530" s="157"/>
      <c r="L530" s="153"/>
      <c r="M530" s="158"/>
      <c r="T530" s="159"/>
      <c r="AT530" s="155" t="s">
        <v>180</v>
      </c>
      <c r="AU530" s="155" t="s">
        <v>85</v>
      </c>
      <c r="AV530" s="12" t="s">
        <v>83</v>
      </c>
      <c r="AW530" s="12" t="s">
        <v>32</v>
      </c>
      <c r="AX530" s="12" t="s">
        <v>75</v>
      </c>
      <c r="AY530" s="155" t="s">
        <v>170</v>
      </c>
    </row>
    <row r="531" spans="2:65" s="13" customFormat="1" ht="10.199999999999999">
      <c r="B531" s="160"/>
      <c r="D531" s="154" t="s">
        <v>180</v>
      </c>
      <c r="E531" s="161" t="s">
        <v>1</v>
      </c>
      <c r="F531" s="162" t="s">
        <v>626</v>
      </c>
      <c r="H531" s="163">
        <v>17.2</v>
      </c>
      <c r="I531" s="164"/>
      <c r="L531" s="160"/>
      <c r="M531" s="165"/>
      <c r="T531" s="166"/>
      <c r="AT531" s="161" t="s">
        <v>180</v>
      </c>
      <c r="AU531" s="161" t="s">
        <v>85</v>
      </c>
      <c r="AV531" s="13" t="s">
        <v>85</v>
      </c>
      <c r="AW531" s="13" t="s">
        <v>32</v>
      </c>
      <c r="AX531" s="13" t="s">
        <v>75</v>
      </c>
      <c r="AY531" s="161" t="s">
        <v>170</v>
      </c>
    </row>
    <row r="532" spans="2:65" s="13" customFormat="1" ht="20.399999999999999">
      <c r="B532" s="160"/>
      <c r="D532" s="154" t="s">
        <v>180</v>
      </c>
      <c r="E532" s="161" t="s">
        <v>1</v>
      </c>
      <c r="F532" s="162" t="s">
        <v>627</v>
      </c>
      <c r="H532" s="163">
        <v>83.888000000000005</v>
      </c>
      <c r="I532" s="164"/>
      <c r="L532" s="160"/>
      <c r="M532" s="165"/>
      <c r="T532" s="166"/>
      <c r="AT532" s="161" t="s">
        <v>180</v>
      </c>
      <c r="AU532" s="161" t="s">
        <v>85</v>
      </c>
      <c r="AV532" s="13" t="s">
        <v>85</v>
      </c>
      <c r="AW532" s="13" t="s">
        <v>32</v>
      </c>
      <c r="AX532" s="13" t="s">
        <v>75</v>
      </c>
      <c r="AY532" s="161" t="s">
        <v>170</v>
      </c>
    </row>
    <row r="533" spans="2:65" s="15" customFormat="1" ht="10.199999999999999">
      <c r="B533" s="186"/>
      <c r="D533" s="154" t="s">
        <v>180</v>
      </c>
      <c r="E533" s="187" t="s">
        <v>1</v>
      </c>
      <c r="F533" s="188" t="s">
        <v>628</v>
      </c>
      <c r="H533" s="189">
        <v>101.08800000000001</v>
      </c>
      <c r="I533" s="190"/>
      <c r="L533" s="186"/>
      <c r="M533" s="191"/>
      <c r="T533" s="192"/>
      <c r="AT533" s="187" t="s">
        <v>180</v>
      </c>
      <c r="AU533" s="187" t="s">
        <v>85</v>
      </c>
      <c r="AV533" s="15" t="s">
        <v>117</v>
      </c>
      <c r="AW533" s="15" t="s">
        <v>32</v>
      </c>
      <c r="AX533" s="15" t="s">
        <v>75</v>
      </c>
      <c r="AY533" s="187" t="s">
        <v>170</v>
      </c>
    </row>
    <row r="534" spans="2:65" s="12" customFormat="1" ht="10.199999999999999">
      <c r="B534" s="153"/>
      <c r="D534" s="154" t="s">
        <v>180</v>
      </c>
      <c r="E534" s="155" t="s">
        <v>1</v>
      </c>
      <c r="F534" s="156" t="s">
        <v>629</v>
      </c>
      <c r="H534" s="155" t="s">
        <v>1</v>
      </c>
      <c r="I534" s="157"/>
      <c r="L534" s="153"/>
      <c r="M534" s="158"/>
      <c r="T534" s="159"/>
      <c r="AT534" s="155" t="s">
        <v>180</v>
      </c>
      <c r="AU534" s="155" t="s">
        <v>85</v>
      </c>
      <c r="AV534" s="12" t="s">
        <v>83</v>
      </c>
      <c r="AW534" s="12" t="s">
        <v>32</v>
      </c>
      <c r="AX534" s="12" t="s">
        <v>75</v>
      </c>
      <c r="AY534" s="155" t="s">
        <v>170</v>
      </c>
    </row>
    <row r="535" spans="2:65" s="13" customFormat="1" ht="10.199999999999999">
      <c r="B535" s="160"/>
      <c r="D535" s="154" t="s">
        <v>180</v>
      </c>
      <c r="E535" s="161" t="s">
        <v>1</v>
      </c>
      <c r="F535" s="162" t="s">
        <v>630</v>
      </c>
      <c r="H535" s="163">
        <v>7.7</v>
      </c>
      <c r="I535" s="164"/>
      <c r="L535" s="160"/>
      <c r="M535" s="165"/>
      <c r="T535" s="166"/>
      <c r="AT535" s="161" t="s">
        <v>180</v>
      </c>
      <c r="AU535" s="161" t="s">
        <v>85</v>
      </c>
      <c r="AV535" s="13" t="s">
        <v>85</v>
      </c>
      <c r="AW535" s="13" t="s">
        <v>32</v>
      </c>
      <c r="AX535" s="13" t="s">
        <v>75</v>
      </c>
      <c r="AY535" s="161" t="s">
        <v>170</v>
      </c>
    </row>
    <row r="536" spans="2:65" s="13" customFormat="1" ht="10.199999999999999">
      <c r="B536" s="160"/>
      <c r="D536" s="154" t="s">
        <v>180</v>
      </c>
      <c r="E536" s="161" t="s">
        <v>1</v>
      </c>
      <c r="F536" s="162" t="s">
        <v>631</v>
      </c>
      <c r="H536" s="163">
        <v>6.75</v>
      </c>
      <c r="I536" s="164"/>
      <c r="L536" s="160"/>
      <c r="M536" s="165"/>
      <c r="T536" s="166"/>
      <c r="AT536" s="161" t="s">
        <v>180</v>
      </c>
      <c r="AU536" s="161" t="s">
        <v>85</v>
      </c>
      <c r="AV536" s="13" t="s">
        <v>85</v>
      </c>
      <c r="AW536" s="13" t="s">
        <v>32</v>
      </c>
      <c r="AX536" s="13" t="s">
        <v>75</v>
      </c>
      <c r="AY536" s="161" t="s">
        <v>170</v>
      </c>
    </row>
    <row r="537" spans="2:65" s="13" customFormat="1" ht="10.199999999999999">
      <c r="B537" s="160"/>
      <c r="D537" s="154" t="s">
        <v>180</v>
      </c>
      <c r="E537" s="161" t="s">
        <v>1</v>
      </c>
      <c r="F537" s="162" t="s">
        <v>632</v>
      </c>
      <c r="H537" s="163">
        <v>6.75</v>
      </c>
      <c r="I537" s="164"/>
      <c r="L537" s="160"/>
      <c r="M537" s="165"/>
      <c r="T537" s="166"/>
      <c r="AT537" s="161" t="s">
        <v>180</v>
      </c>
      <c r="AU537" s="161" t="s">
        <v>85</v>
      </c>
      <c r="AV537" s="13" t="s">
        <v>85</v>
      </c>
      <c r="AW537" s="13" t="s">
        <v>32</v>
      </c>
      <c r="AX537" s="13" t="s">
        <v>75</v>
      </c>
      <c r="AY537" s="161" t="s">
        <v>170</v>
      </c>
    </row>
    <row r="538" spans="2:65" s="14" customFormat="1" ht="10.199999999999999">
      <c r="B538" s="167"/>
      <c r="D538" s="154" t="s">
        <v>180</v>
      </c>
      <c r="E538" s="168" t="s">
        <v>1</v>
      </c>
      <c r="F538" s="169" t="s">
        <v>184</v>
      </c>
      <c r="H538" s="170">
        <v>122.28800000000001</v>
      </c>
      <c r="I538" s="171"/>
      <c r="L538" s="167"/>
      <c r="M538" s="172"/>
      <c r="T538" s="173"/>
      <c r="AT538" s="168" t="s">
        <v>180</v>
      </c>
      <c r="AU538" s="168" t="s">
        <v>85</v>
      </c>
      <c r="AV538" s="14" t="s">
        <v>176</v>
      </c>
      <c r="AW538" s="14" t="s">
        <v>32</v>
      </c>
      <c r="AX538" s="14" t="s">
        <v>83</v>
      </c>
      <c r="AY538" s="168" t="s">
        <v>170</v>
      </c>
    </row>
    <row r="539" spans="2:65" s="1" customFormat="1" ht="22.2" customHeight="1">
      <c r="B539" s="33"/>
      <c r="C539" s="174" t="s">
        <v>633</v>
      </c>
      <c r="D539" s="174" t="s">
        <v>447</v>
      </c>
      <c r="E539" s="175" t="s">
        <v>634</v>
      </c>
      <c r="F539" s="176" t="s">
        <v>635</v>
      </c>
      <c r="G539" s="177" t="s">
        <v>237</v>
      </c>
      <c r="H539" s="178">
        <v>106.142</v>
      </c>
      <c r="I539" s="179"/>
      <c r="J539" s="180">
        <f>ROUND(I539*H539,2)</f>
        <v>0</v>
      </c>
      <c r="K539" s="181"/>
      <c r="L539" s="182"/>
      <c r="M539" s="183" t="s">
        <v>1</v>
      </c>
      <c r="N539" s="184" t="s">
        <v>40</v>
      </c>
      <c r="P539" s="145">
        <f>O539*H539</f>
        <v>0</v>
      </c>
      <c r="Q539" s="145">
        <v>1E-4</v>
      </c>
      <c r="R539" s="145">
        <f>Q539*H539</f>
        <v>1.0614200000000001E-2</v>
      </c>
      <c r="S539" s="145">
        <v>0</v>
      </c>
      <c r="T539" s="146">
        <f>S539*H539</f>
        <v>0</v>
      </c>
      <c r="AR539" s="147" t="s">
        <v>224</v>
      </c>
      <c r="AT539" s="147" t="s">
        <v>447</v>
      </c>
      <c r="AU539" s="147" t="s">
        <v>85</v>
      </c>
      <c r="AY539" s="18" t="s">
        <v>170</v>
      </c>
      <c r="BE539" s="148">
        <f>IF(N539="základní",J539,0)</f>
        <v>0</v>
      </c>
      <c r="BF539" s="148">
        <f>IF(N539="snížená",J539,0)</f>
        <v>0</v>
      </c>
      <c r="BG539" s="148">
        <f>IF(N539="zákl. přenesená",J539,0)</f>
        <v>0</v>
      </c>
      <c r="BH539" s="148">
        <f>IF(N539="sníž. přenesená",J539,0)</f>
        <v>0</v>
      </c>
      <c r="BI539" s="148">
        <f>IF(N539="nulová",J539,0)</f>
        <v>0</v>
      </c>
      <c r="BJ539" s="18" t="s">
        <v>83</v>
      </c>
      <c r="BK539" s="148">
        <f>ROUND(I539*H539,2)</f>
        <v>0</v>
      </c>
      <c r="BL539" s="18" t="s">
        <v>176</v>
      </c>
      <c r="BM539" s="147" t="s">
        <v>636</v>
      </c>
    </row>
    <row r="540" spans="2:65" s="13" customFormat="1" ht="10.199999999999999">
      <c r="B540" s="160"/>
      <c r="D540" s="154" t="s">
        <v>180</v>
      </c>
      <c r="F540" s="162" t="s">
        <v>637</v>
      </c>
      <c r="H540" s="163">
        <v>106.142</v>
      </c>
      <c r="I540" s="164"/>
      <c r="L540" s="160"/>
      <c r="M540" s="165"/>
      <c r="T540" s="166"/>
      <c r="AT540" s="161" t="s">
        <v>180</v>
      </c>
      <c r="AU540" s="161" t="s">
        <v>85</v>
      </c>
      <c r="AV540" s="13" t="s">
        <v>85</v>
      </c>
      <c r="AW540" s="13" t="s">
        <v>4</v>
      </c>
      <c r="AX540" s="13" t="s">
        <v>83</v>
      </c>
      <c r="AY540" s="161" t="s">
        <v>170</v>
      </c>
    </row>
    <row r="541" spans="2:65" s="1" customFormat="1" ht="22.2" customHeight="1">
      <c r="B541" s="33"/>
      <c r="C541" s="174" t="s">
        <v>638</v>
      </c>
      <c r="D541" s="174" t="s">
        <v>447</v>
      </c>
      <c r="E541" s="175" t="s">
        <v>639</v>
      </c>
      <c r="F541" s="176" t="s">
        <v>640</v>
      </c>
      <c r="G541" s="177" t="s">
        <v>237</v>
      </c>
      <c r="H541" s="178">
        <v>8.0850000000000009</v>
      </c>
      <c r="I541" s="179"/>
      <c r="J541" s="180">
        <f>ROUND(I541*H541,2)</f>
        <v>0</v>
      </c>
      <c r="K541" s="181"/>
      <c r="L541" s="182"/>
      <c r="M541" s="183" t="s">
        <v>1</v>
      </c>
      <c r="N541" s="184" t="s">
        <v>40</v>
      </c>
      <c r="P541" s="145">
        <f>O541*H541</f>
        <v>0</v>
      </c>
      <c r="Q541" s="145">
        <v>4.0000000000000003E-5</v>
      </c>
      <c r="R541" s="145">
        <f>Q541*H541</f>
        <v>3.2340000000000005E-4</v>
      </c>
      <c r="S541" s="145">
        <v>0</v>
      </c>
      <c r="T541" s="146">
        <f>S541*H541</f>
        <v>0</v>
      </c>
      <c r="AR541" s="147" t="s">
        <v>224</v>
      </c>
      <c r="AT541" s="147" t="s">
        <v>447</v>
      </c>
      <c r="AU541" s="147" t="s">
        <v>85</v>
      </c>
      <c r="AY541" s="18" t="s">
        <v>170</v>
      </c>
      <c r="BE541" s="148">
        <f>IF(N541="základní",J541,0)</f>
        <v>0</v>
      </c>
      <c r="BF541" s="148">
        <f>IF(N541="snížená",J541,0)</f>
        <v>0</v>
      </c>
      <c r="BG541" s="148">
        <f>IF(N541="zákl. přenesená",J541,0)</f>
        <v>0</v>
      </c>
      <c r="BH541" s="148">
        <f>IF(N541="sníž. přenesená",J541,0)</f>
        <v>0</v>
      </c>
      <c r="BI541" s="148">
        <f>IF(N541="nulová",J541,0)</f>
        <v>0</v>
      </c>
      <c r="BJ541" s="18" t="s">
        <v>83</v>
      </c>
      <c r="BK541" s="148">
        <f>ROUND(I541*H541,2)</f>
        <v>0</v>
      </c>
      <c r="BL541" s="18" t="s">
        <v>176</v>
      </c>
      <c r="BM541" s="147" t="s">
        <v>641</v>
      </c>
    </row>
    <row r="542" spans="2:65" s="13" customFormat="1" ht="10.199999999999999">
      <c r="B542" s="160"/>
      <c r="D542" s="154" t="s">
        <v>180</v>
      </c>
      <c r="F542" s="162" t="s">
        <v>642</v>
      </c>
      <c r="H542" s="163">
        <v>8.0850000000000009</v>
      </c>
      <c r="I542" s="164"/>
      <c r="L542" s="160"/>
      <c r="M542" s="165"/>
      <c r="T542" s="166"/>
      <c r="AT542" s="161" t="s">
        <v>180</v>
      </c>
      <c r="AU542" s="161" t="s">
        <v>85</v>
      </c>
      <c r="AV542" s="13" t="s">
        <v>85</v>
      </c>
      <c r="AW542" s="13" t="s">
        <v>4</v>
      </c>
      <c r="AX542" s="13" t="s">
        <v>83</v>
      </c>
      <c r="AY542" s="161" t="s">
        <v>170</v>
      </c>
    </row>
    <row r="543" spans="2:65" s="1" customFormat="1" ht="22.2" customHeight="1">
      <c r="B543" s="33"/>
      <c r="C543" s="174" t="s">
        <v>643</v>
      </c>
      <c r="D543" s="174" t="s">
        <v>447</v>
      </c>
      <c r="E543" s="175" t="s">
        <v>644</v>
      </c>
      <c r="F543" s="176" t="s">
        <v>645</v>
      </c>
      <c r="G543" s="177" t="s">
        <v>237</v>
      </c>
      <c r="H543" s="178">
        <v>7.0880000000000001</v>
      </c>
      <c r="I543" s="179"/>
      <c r="J543" s="180">
        <f>ROUND(I543*H543,2)</f>
        <v>0</v>
      </c>
      <c r="K543" s="181"/>
      <c r="L543" s="182"/>
      <c r="M543" s="183" t="s">
        <v>1</v>
      </c>
      <c r="N543" s="184" t="s">
        <v>40</v>
      </c>
      <c r="P543" s="145">
        <f>O543*H543</f>
        <v>0</v>
      </c>
      <c r="Q543" s="145">
        <v>2.9999999999999997E-4</v>
      </c>
      <c r="R543" s="145">
        <f>Q543*H543</f>
        <v>2.1263999999999996E-3</v>
      </c>
      <c r="S543" s="145">
        <v>0</v>
      </c>
      <c r="T543" s="146">
        <f>S543*H543</f>
        <v>0</v>
      </c>
      <c r="AR543" s="147" t="s">
        <v>224</v>
      </c>
      <c r="AT543" s="147" t="s">
        <v>447</v>
      </c>
      <c r="AU543" s="147" t="s">
        <v>85</v>
      </c>
      <c r="AY543" s="18" t="s">
        <v>170</v>
      </c>
      <c r="BE543" s="148">
        <f>IF(N543="základní",J543,0)</f>
        <v>0</v>
      </c>
      <c r="BF543" s="148">
        <f>IF(N543="snížená",J543,0)</f>
        <v>0</v>
      </c>
      <c r="BG543" s="148">
        <f>IF(N543="zákl. přenesená",J543,0)</f>
        <v>0</v>
      </c>
      <c r="BH543" s="148">
        <f>IF(N543="sníž. přenesená",J543,0)</f>
        <v>0</v>
      </c>
      <c r="BI543" s="148">
        <f>IF(N543="nulová",J543,0)</f>
        <v>0</v>
      </c>
      <c r="BJ543" s="18" t="s">
        <v>83</v>
      </c>
      <c r="BK543" s="148">
        <f>ROUND(I543*H543,2)</f>
        <v>0</v>
      </c>
      <c r="BL543" s="18" t="s">
        <v>176</v>
      </c>
      <c r="BM543" s="147" t="s">
        <v>646</v>
      </c>
    </row>
    <row r="544" spans="2:65" s="13" customFormat="1" ht="10.199999999999999">
      <c r="B544" s="160"/>
      <c r="D544" s="154" t="s">
        <v>180</v>
      </c>
      <c r="F544" s="162" t="s">
        <v>647</v>
      </c>
      <c r="H544" s="163">
        <v>7.0880000000000001</v>
      </c>
      <c r="I544" s="164"/>
      <c r="L544" s="160"/>
      <c r="M544" s="165"/>
      <c r="T544" s="166"/>
      <c r="AT544" s="161" t="s">
        <v>180</v>
      </c>
      <c r="AU544" s="161" t="s">
        <v>85</v>
      </c>
      <c r="AV544" s="13" t="s">
        <v>85</v>
      </c>
      <c r="AW544" s="13" t="s">
        <v>4</v>
      </c>
      <c r="AX544" s="13" t="s">
        <v>83</v>
      </c>
      <c r="AY544" s="161" t="s">
        <v>170</v>
      </c>
    </row>
    <row r="545" spans="2:65" s="1" customFormat="1" ht="22.2" customHeight="1">
      <c r="B545" s="33"/>
      <c r="C545" s="174" t="s">
        <v>648</v>
      </c>
      <c r="D545" s="174" t="s">
        <v>447</v>
      </c>
      <c r="E545" s="175" t="s">
        <v>649</v>
      </c>
      <c r="F545" s="176" t="s">
        <v>650</v>
      </c>
      <c r="G545" s="177" t="s">
        <v>237</v>
      </c>
      <c r="H545" s="178">
        <v>7.0880000000000001</v>
      </c>
      <c r="I545" s="179"/>
      <c r="J545" s="180">
        <f>ROUND(I545*H545,2)</f>
        <v>0</v>
      </c>
      <c r="K545" s="181"/>
      <c r="L545" s="182"/>
      <c r="M545" s="183" t="s">
        <v>1</v>
      </c>
      <c r="N545" s="184" t="s">
        <v>40</v>
      </c>
      <c r="P545" s="145">
        <f>O545*H545</f>
        <v>0</v>
      </c>
      <c r="Q545" s="145">
        <v>2.0000000000000001E-4</v>
      </c>
      <c r="R545" s="145">
        <f>Q545*H545</f>
        <v>1.4176E-3</v>
      </c>
      <c r="S545" s="145">
        <v>0</v>
      </c>
      <c r="T545" s="146">
        <f>S545*H545</f>
        <v>0</v>
      </c>
      <c r="AR545" s="147" t="s">
        <v>224</v>
      </c>
      <c r="AT545" s="147" t="s">
        <v>447</v>
      </c>
      <c r="AU545" s="147" t="s">
        <v>85</v>
      </c>
      <c r="AY545" s="18" t="s">
        <v>170</v>
      </c>
      <c r="BE545" s="148">
        <f>IF(N545="základní",J545,0)</f>
        <v>0</v>
      </c>
      <c r="BF545" s="148">
        <f>IF(N545="snížená",J545,0)</f>
        <v>0</v>
      </c>
      <c r="BG545" s="148">
        <f>IF(N545="zákl. přenesená",J545,0)</f>
        <v>0</v>
      </c>
      <c r="BH545" s="148">
        <f>IF(N545="sníž. přenesená",J545,0)</f>
        <v>0</v>
      </c>
      <c r="BI545" s="148">
        <f>IF(N545="nulová",J545,0)</f>
        <v>0</v>
      </c>
      <c r="BJ545" s="18" t="s">
        <v>83</v>
      </c>
      <c r="BK545" s="148">
        <f>ROUND(I545*H545,2)</f>
        <v>0</v>
      </c>
      <c r="BL545" s="18" t="s">
        <v>176</v>
      </c>
      <c r="BM545" s="147" t="s">
        <v>651</v>
      </c>
    </row>
    <row r="546" spans="2:65" s="13" customFormat="1" ht="10.199999999999999">
      <c r="B546" s="160"/>
      <c r="D546" s="154" t="s">
        <v>180</v>
      </c>
      <c r="F546" s="162" t="s">
        <v>647</v>
      </c>
      <c r="H546" s="163">
        <v>7.0880000000000001</v>
      </c>
      <c r="I546" s="164"/>
      <c r="L546" s="160"/>
      <c r="M546" s="165"/>
      <c r="T546" s="166"/>
      <c r="AT546" s="161" t="s">
        <v>180</v>
      </c>
      <c r="AU546" s="161" t="s">
        <v>85</v>
      </c>
      <c r="AV546" s="13" t="s">
        <v>85</v>
      </c>
      <c r="AW546" s="13" t="s">
        <v>4</v>
      </c>
      <c r="AX546" s="13" t="s">
        <v>83</v>
      </c>
      <c r="AY546" s="161" t="s">
        <v>170</v>
      </c>
    </row>
    <row r="547" spans="2:65" s="1" customFormat="1" ht="22.2" customHeight="1">
      <c r="B547" s="33"/>
      <c r="C547" s="135" t="s">
        <v>652</v>
      </c>
      <c r="D547" s="135" t="s">
        <v>172</v>
      </c>
      <c r="E547" s="136" t="s">
        <v>653</v>
      </c>
      <c r="F547" s="137" t="s">
        <v>654</v>
      </c>
      <c r="G547" s="138" t="s">
        <v>115</v>
      </c>
      <c r="H547" s="139">
        <v>54.11</v>
      </c>
      <c r="I547" s="140"/>
      <c r="J547" s="141">
        <f>ROUND(I547*H547,2)</f>
        <v>0</v>
      </c>
      <c r="K547" s="142"/>
      <c r="L547" s="33"/>
      <c r="M547" s="143" t="s">
        <v>1</v>
      </c>
      <c r="N547" s="144" t="s">
        <v>40</v>
      </c>
      <c r="P547" s="145">
        <f>O547*H547</f>
        <v>0</v>
      </c>
      <c r="Q547" s="145">
        <v>2.6900000000000001E-3</v>
      </c>
      <c r="R547" s="145">
        <f>Q547*H547</f>
        <v>0.14555590000000002</v>
      </c>
      <c r="S547" s="145">
        <v>0</v>
      </c>
      <c r="T547" s="146">
        <f>S547*H547</f>
        <v>0</v>
      </c>
      <c r="AR547" s="147" t="s">
        <v>176</v>
      </c>
      <c r="AT547" s="147" t="s">
        <v>172</v>
      </c>
      <c r="AU547" s="147" t="s">
        <v>85</v>
      </c>
      <c r="AY547" s="18" t="s">
        <v>170</v>
      </c>
      <c r="BE547" s="148">
        <f>IF(N547="základní",J547,0)</f>
        <v>0</v>
      </c>
      <c r="BF547" s="148">
        <f>IF(N547="snížená",J547,0)</f>
        <v>0</v>
      </c>
      <c r="BG547" s="148">
        <f>IF(N547="zákl. přenesená",J547,0)</f>
        <v>0</v>
      </c>
      <c r="BH547" s="148">
        <f>IF(N547="sníž. přenesená",J547,0)</f>
        <v>0</v>
      </c>
      <c r="BI547" s="148">
        <f>IF(N547="nulová",J547,0)</f>
        <v>0</v>
      </c>
      <c r="BJ547" s="18" t="s">
        <v>83</v>
      </c>
      <c r="BK547" s="148">
        <f>ROUND(I547*H547,2)</f>
        <v>0</v>
      </c>
      <c r="BL547" s="18" t="s">
        <v>176</v>
      </c>
      <c r="BM547" s="147" t="s">
        <v>655</v>
      </c>
    </row>
    <row r="548" spans="2:65" s="12" customFormat="1" ht="10.199999999999999">
      <c r="B548" s="153"/>
      <c r="D548" s="154" t="s">
        <v>180</v>
      </c>
      <c r="E548" s="155" t="s">
        <v>1</v>
      </c>
      <c r="F548" s="156" t="s">
        <v>181</v>
      </c>
      <c r="H548" s="155" t="s">
        <v>1</v>
      </c>
      <c r="I548" s="157"/>
      <c r="L548" s="153"/>
      <c r="M548" s="158"/>
      <c r="T548" s="159"/>
      <c r="AT548" s="155" t="s">
        <v>180</v>
      </c>
      <c r="AU548" s="155" t="s">
        <v>85</v>
      </c>
      <c r="AV548" s="12" t="s">
        <v>83</v>
      </c>
      <c r="AW548" s="12" t="s">
        <v>32</v>
      </c>
      <c r="AX548" s="12" t="s">
        <v>75</v>
      </c>
      <c r="AY548" s="155" t="s">
        <v>170</v>
      </c>
    </row>
    <row r="549" spans="2:65" s="12" customFormat="1" ht="10.199999999999999">
      <c r="B549" s="153"/>
      <c r="D549" s="154" t="s">
        <v>180</v>
      </c>
      <c r="E549" s="155" t="s">
        <v>1</v>
      </c>
      <c r="F549" s="156" t="s">
        <v>601</v>
      </c>
      <c r="H549" s="155" t="s">
        <v>1</v>
      </c>
      <c r="I549" s="157"/>
      <c r="L549" s="153"/>
      <c r="M549" s="158"/>
      <c r="T549" s="159"/>
      <c r="AT549" s="155" t="s">
        <v>180</v>
      </c>
      <c r="AU549" s="155" t="s">
        <v>85</v>
      </c>
      <c r="AV549" s="12" t="s">
        <v>83</v>
      </c>
      <c r="AW549" s="12" t="s">
        <v>32</v>
      </c>
      <c r="AX549" s="12" t="s">
        <v>75</v>
      </c>
      <c r="AY549" s="155" t="s">
        <v>170</v>
      </c>
    </row>
    <row r="550" spans="2:65" s="13" customFormat="1" ht="10.199999999999999">
      <c r="B550" s="160"/>
      <c r="D550" s="154" t="s">
        <v>180</v>
      </c>
      <c r="E550" s="161" t="s">
        <v>1</v>
      </c>
      <c r="F550" s="162" t="s">
        <v>602</v>
      </c>
      <c r="H550" s="163">
        <v>54.11</v>
      </c>
      <c r="I550" s="164"/>
      <c r="L550" s="160"/>
      <c r="M550" s="165"/>
      <c r="T550" s="166"/>
      <c r="AT550" s="161" t="s">
        <v>180</v>
      </c>
      <c r="AU550" s="161" t="s">
        <v>85</v>
      </c>
      <c r="AV550" s="13" t="s">
        <v>85</v>
      </c>
      <c r="AW550" s="13" t="s">
        <v>32</v>
      </c>
      <c r="AX550" s="13" t="s">
        <v>75</v>
      </c>
      <c r="AY550" s="161" t="s">
        <v>170</v>
      </c>
    </row>
    <row r="551" spans="2:65" s="14" customFormat="1" ht="10.199999999999999">
      <c r="B551" s="167"/>
      <c r="D551" s="154" t="s">
        <v>180</v>
      </c>
      <c r="E551" s="168" t="s">
        <v>1</v>
      </c>
      <c r="F551" s="169" t="s">
        <v>184</v>
      </c>
      <c r="H551" s="170">
        <v>54.11</v>
      </c>
      <c r="I551" s="171"/>
      <c r="L551" s="167"/>
      <c r="M551" s="172"/>
      <c r="T551" s="173"/>
      <c r="AT551" s="168" t="s">
        <v>180</v>
      </c>
      <c r="AU551" s="168" t="s">
        <v>85</v>
      </c>
      <c r="AV551" s="14" t="s">
        <v>176</v>
      </c>
      <c r="AW551" s="14" t="s">
        <v>32</v>
      </c>
      <c r="AX551" s="14" t="s">
        <v>83</v>
      </c>
      <c r="AY551" s="168" t="s">
        <v>170</v>
      </c>
    </row>
    <row r="552" spans="2:65" s="1" customFormat="1" ht="30" customHeight="1">
      <c r="B552" s="33"/>
      <c r="C552" s="135" t="s">
        <v>656</v>
      </c>
      <c r="D552" s="135" t="s">
        <v>172</v>
      </c>
      <c r="E552" s="136" t="s">
        <v>657</v>
      </c>
      <c r="F552" s="137" t="s">
        <v>658</v>
      </c>
      <c r="G552" s="138" t="s">
        <v>115</v>
      </c>
      <c r="H552" s="139">
        <v>156.48699999999999</v>
      </c>
      <c r="I552" s="140"/>
      <c r="J552" s="141">
        <f>ROUND(I552*H552,2)</f>
        <v>0</v>
      </c>
      <c r="K552" s="142"/>
      <c r="L552" s="33"/>
      <c r="M552" s="143" t="s">
        <v>1</v>
      </c>
      <c r="N552" s="144" t="s">
        <v>40</v>
      </c>
      <c r="P552" s="145">
        <f>O552*H552</f>
        <v>0</v>
      </c>
      <c r="Q552" s="145">
        <v>2.7499999999999998E-3</v>
      </c>
      <c r="R552" s="145">
        <f>Q552*H552</f>
        <v>0.43033924999999995</v>
      </c>
      <c r="S552" s="145">
        <v>0</v>
      </c>
      <c r="T552" s="146">
        <f>S552*H552</f>
        <v>0</v>
      </c>
      <c r="AR552" s="147" t="s">
        <v>176</v>
      </c>
      <c r="AT552" s="147" t="s">
        <v>172</v>
      </c>
      <c r="AU552" s="147" t="s">
        <v>85</v>
      </c>
      <c r="AY552" s="18" t="s">
        <v>170</v>
      </c>
      <c r="BE552" s="148">
        <f>IF(N552="základní",J552,0)</f>
        <v>0</v>
      </c>
      <c r="BF552" s="148">
        <f>IF(N552="snížená",J552,0)</f>
        <v>0</v>
      </c>
      <c r="BG552" s="148">
        <f>IF(N552="zákl. přenesená",J552,0)</f>
        <v>0</v>
      </c>
      <c r="BH552" s="148">
        <f>IF(N552="sníž. přenesená",J552,0)</f>
        <v>0</v>
      </c>
      <c r="BI552" s="148">
        <f>IF(N552="nulová",J552,0)</f>
        <v>0</v>
      </c>
      <c r="BJ552" s="18" t="s">
        <v>83</v>
      </c>
      <c r="BK552" s="148">
        <f>ROUND(I552*H552,2)</f>
        <v>0</v>
      </c>
      <c r="BL552" s="18" t="s">
        <v>176</v>
      </c>
      <c r="BM552" s="147" t="s">
        <v>659</v>
      </c>
    </row>
    <row r="553" spans="2:65" s="1" customFormat="1" ht="10.199999999999999">
      <c r="B553" s="33"/>
      <c r="D553" s="149" t="s">
        <v>178</v>
      </c>
      <c r="F553" s="150" t="s">
        <v>660</v>
      </c>
      <c r="I553" s="151"/>
      <c r="L553" s="33"/>
      <c r="M553" s="152"/>
      <c r="T553" s="57"/>
      <c r="AT553" s="18" t="s">
        <v>178</v>
      </c>
      <c r="AU553" s="18" t="s">
        <v>85</v>
      </c>
    </row>
    <row r="554" spans="2:65" s="1" customFormat="1" ht="22.2" customHeight="1">
      <c r="B554" s="33"/>
      <c r="C554" s="135" t="s">
        <v>661</v>
      </c>
      <c r="D554" s="135" t="s">
        <v>172</v>
      </c>
      <c r="E554" s="136" t="s">
        <v>662</v>
      </c>
      <c r="F554" s="137" t="s">
        <v>663</v>
      </c>
      <c r="G554" s="138" t="s">
        <v>115</v>
      </c>
      <c r="H554" s="139">
        <v>67.353999999999999</v>
      </c>
      <c r="I554" s="140"/>
      <c r="J554" s="141">
        <f>ROUND(I554*H554,2)</f>
        <v>0</v>
      </c>
      <c r="K554" s="142"/>
      <c r="L554" s="33"/>
      <c r="M554" s="143" t="s">
        <v>1</v>
      </c>
      <c r="N554" s="144" t="s">
        <v>40</v>
      </c>
      <c r="P554" s="145">
        <f>O554*H554</f>
        <v>0</v>
      </c>
      <c r="Q554" s="145">
        <v>0</v>
      </c>
      <c r="R554" s="145">
        <f>Q554*H554</f>
        <v>0</v>
      </c>
      <c r="S554" s="145">
        <v>1.0000000000000001E-5</v>
      </c>
      <c r="T554" s="146">
        <f>S554*H554</f>
        <v>6.7354000000000003E-4</v>
      </c>
      <c r="AR554" s="147" t="s">
        <v>176</v>
      </c>
      <c r="AT554" s="147" t="s">
        <v>172</v>
      </c>
      <c r="AU554" s="147" t="s">
        <v>85</v>
      </c>
      <c r="AY554" s="18" t="s">
        <v>170</v>
      </c>
      <c r="BE554" s="148">
        <f>IF(N554="základní",J554,0)</f>
        <v>0</v>
      </c>
      <c r="BF554" s="148">
        <f>IF(N554="snížená",J554,0)</f>
        <v>0</v>
      </c>
      <c r="BG554" s="148">
        <f>IF(N554="zákl. přenesená",J554,0)</f>
        <v>0</v>
      </c>
      <c r="BH554" s="148">
        <f>IF(N554="sníž. přenesená",J554,0)</f>
        <v>0</v>
      </c>
      <c r="BI554" s="148">
        <f>IF(N554="nulová",J554,0)</f>
        <v>0</v>
      </c>
      <c r="BJ554" s="18" t="s">
        <v>83</v>
      </c>
      <c r="BK554" s="148">
        <f>ROUND(I554*H554,2)</f>
        <v>0</v>
      </c>
      <c r="BL554" s="18" t="s">
        <v>176</v>
      </c>
      <c r="BM554" s="147" t="s">
        <v>664</v>
      </c>
    </row>
    <row r="555" spans="2:65" s="1" customFormat="1" ht="10.199999999999999">
      <c r="B555" s="33"/>
      <c r="D555" s="149" t="s">
        <v>178</v>
      </c>
      <c r="F555" s="150" t="s">
        <v>665</v>
      </c>
      <c r="I555" s="151"/>
      <c r="L555" s="33"/>
      <c r="M555" s="152"/>
      <c r="T555" s="57"/>
      <c r="AT555" s="18" t="s">
        <v>178</v>
      </c>
      <c r="AU555" s="18" t="s">
        <v>85</v>
      </c>
    </row>
    <row r="556" spans="2:65" s="12" customFormat="1" ht="10.199999999999999">
      <c r="B556" s="153"/>
      <c r="D556" s="154" t="s">
        <v>180</v>
      </c>
      <c r="E556" s="155" t="s">
        <v>1</v>
      </c>
      <c r="F556" s="156" t="s">
        <v>666</v>
      </c>
      <c r="H556" s="155" t="s">
        <v>1</v>
      </c>
      <c r="I556" s="157"/>
      <c r="L556" s="153"/>
      <c r="M556" s="158"/>
      <c r="T556" s="159"/>
      <c r="AT556" s="155" t="s">
        <v>180</v>
      </c>
      <c r="AU556" s="155" t="s">
        <v>85</v>
      </c>
      <c r="AV556" s="12" t="s">
        <v>83</v>
      </c>
      <c r="AW556" s="12" t="s">
        <v>32</v>
      </c>
      <c r="AX556" s="12" t="s">
        <v>75</v>
      </c>
      <c r="AY556" s="155" t="s">
        <v>170</v>
      </c>
    </row>
    <row r="557" spans="2:65" s="12" customFormat="1" ht="10.199999999999999">
      <c r="B557" s="153"/>
      <c r="D557" s="154" t="s">
        <v>180</v>
      </c>
      <c r="E557" s="155" t="s">
        <v>1</v>
      </c>
      <c r="F557" s="156" t="s">
        <v>667</v>
      </c>
      <c r="H557" s="155" t="s">
        <v>1</v>
      </c>
      <c r="I557" s="157"/>
      <c r="L557" s="153"/>
      <c r="M557" s="158"/>
      <c r="T557" s="159"/>
      <c r="AT557" s="155" t="s">
        <v>180</v>
      </c>
      <c r="AU557" s="155" t="s">
        <v>85</v>
      </c>
      <c r="AV557" s="12" t="s">
        <v>83</v>
      </c>
      <c r="AW557" s="12" t="s">
        <v>32</v>
      </c>
      <c r="AX557" s="12" t="s">
        <v>75</v>
      </c>
      <c r="AY557" s="155" t="s">
        <v>170</v>
      </c>
    </row>
    <row r="558" spans="2:65" s="13" customFormat="1" ht="20.399999999999999">
      <c r="B558" s="160"/>
      <c r="D558" s="154" t="s">
        <v>180</v>
      </c>
      <c r="E558" s="161" t="s">
        <v>1</v>
      </c>
      <c r="F558" s="162" t="s">
        <v>668</v>
      </c>
      <c r="H558" s="163">
        <v>67.353999999999999</v>
      </c>
      <c r="I558" s="164"/>
      <c r="L558" s="160"/>
      <c r="M558" s="165"/>
      <c r="T558" s="166"/>
      <c r="AT558" s="161" t="s">
        <v>180</v>
      </c>
      <c r="AU558" s="161" t="s">
        <v>85</v>
      </c>
      <c r="AV558" s="13" t="s">
        <v>85</v>
      </c>
      <c r="AW558" s="13" t="s">
        <v>32</v>
      </c>
      <c r="AX558" s="13" t="s">
        <v>75</v>
      </c>
      <c r="AY558" s="161" t="s">
        <v>170</v>
      </c>
    </row>
    <row r="559" spans="2:65" s="14" customFormat="1" ht="10.199999999999999">
      <c r="B559" s="167"/>
      <c r="D559" s="154" t="s">
        <v>180</v>
      </c>
      <c r="E559" s="168" t="s">
        <v>1</v>
      </c>
      <c r="F559" s="169" t="s">
        <v>184</v>
      </c>
      <c r="H559" s="170">
        <v>67.353999999999999</v>
      </c>
      <c r="I559" s="171"/>
      <c r="L559" s="167"/>
      <c r="M559" s="172"/>
      <c r="T559" s="173"/>
      <c r="AT559" s="168" t="s">
        <v>180</v>
      </c>
      <c r="AU559" s="168" t="s">
        <v>85</v>
      </c>
      <c r="AV559" s="14" t="s">
        <v>176</v>
      </c>
      <c r="AW559" s="14" t="s">
        <v>32</v>
      </c>
      <c r="AX559" s="14" t="s">
        <v>83</v>
      </c>
      <c r="AY559" s="168" t="s">
        <v>170</v>
      </c>
    </row>
    <row r="560" spans="2:65" s="1" customFormat="1" ht="22.2" customHeight="1">
      <c r="B560" s="33"/>
      <c r="C560" s="135" t="s">
        <v>669</v>
      </c>
      <c r="D560" s="135" t="s">
        <v>172</v>
      </c>
      <c r="E560" s="136" t="s">
        <v>670</v>
      </c>
      <c r="F560" s="137" t="s">
        <v>671</v>
      </c>
      <c r="G560" s="138" t="s">
        <v>115</v>
      </c>
      <c r="H560" s="139">
        <v>103.01</v>
      </c>
      <c r="I560" s="140"/>
      <c r="J560" s="141">
        <f>ROUND(I560*H560,2)</f>
        <v>0</v>
      </c>
      <c r="K560" s="142"/>
      <c r="L560" s="33"/>
      <c r="M560" s="143" t="s">
        <v>1</v>
      </c>
      <c r="N560" s="144" t="s">
        <v>40</v>
      </c>
      <c r="P560" s="145">
        <f>O560*H560</f>
        <v>0</v>
      </c>
      <c r="Q560" s="145">
        <v>9.4500000000000001E-2</v>
      </c>
      <c r="R560" s="145">
        <f>Q560*H560</f>
        <v>9.7344450000000009</v>
      </c>
      <c r="S560" s="145">
        <v>0</v>
      </c>
      <c r="T560" s="146">
        <f>S560*H560</f>
        <v>0</v>
      </c>
      <c r="AR560" s="147" t="s">
        <v>176</v>
      </c>
      <c r="AT560" s="147" t="s">
        <v>172</v>
      </c>
      <c r="AU560" s="147" t="s">
        <v>85</v>
      </c>
      <c r="AY560" s="18" t="s">
        <v>170</v>
      </c>
      <c r="BE560" s="148">
        <f>IF(N560="základní",J560,0)</f>
        <v>0</v>
      </c>
      <c r="BF560" s="148">
        <f>IF(N560="snížená",J560,0)</f>
        <v>0</v>
      </c>
      <c r="BG560" s="148">
        <f>IF(N560="zákl. přenesená",J560,0)</f>
        <v>0</v>
      </c>
      <c r="BH560" s="148">
        <f>IF(N560="sníž. přenesená",J560,0)</f>
        <v>0</v>
      </c>
      <c r="BI560" s="148">
        <f>IF(N560="nulová",J560,0)</f>
        <v>0</v>
      </c>
      <c r="BJ560" s="18" t="s">
        <v>83</v>
      </c>
      <c r="BK560" s="148">
        <f>ROUND(I560*H560,2)</f>
        <v>0</v>
      </c>
      <c r="BL560" s="18" t="s">
        <v>176</v>
      </c>
      <c r="BM560" s="147" t="s">
        <v>672</v>
      </c>
    </row>
    <row r="561" spans="2:65" s="1" customFormat="1" ht="10.199999999999999">
      <c r="B561" s="33"/>
      <c r="D561" s="149" t="s">
        <v>178</v>
      </c>
      <c r="F561" s="150" t="s">
        <v>673</v>
      </c>
      <c r="I561" s="151"/>
      <c r="L561" s="33"/>
      <c r="M561" s="152"/>
      <c r="T561" s="57"/>
      <c r="AT561" s="18" t="s">
        <v>178</v>
      </c>
      <c r="AU561" s="18" t="s">
        <v>85</v>
      </c>
    </row>
    <row r="562" spans="2:65" s="12" customFormat="1" ht="10.199999999999999">
      <c r="B562" s="153"/>
      <c r="D562" s="154" t="s">
        <v>180</v>
      </c>
      <c r="E562" s="155" t="s">
        <v>1</v>
      </c>
      <c r="F562" s="156" t="s">
        <v>674</v>
      </c>
      <c r="H562" s="155" t="s">
        <v>1</v>
      </c>
      <c r="I562" s="157"/>
      <c r="L562" s="153"/>
      <c r="M562" s="158"/>
      <c r="T562" s="159"/>
      <c r="AT562" s="155" t="s">
        <v>180</v>
      </c>
      <c r="AU562" s="155" t="s">
        <v>85</v>
      </c>
      <c r="AV562" s="12" t="s">
        <v>83</v>
      </c>
      <c r="AW562" s="12" t="s">
        <v>32</v>
      </c>
      <c r="AX562" s="12" t="s">
        <v>75</v>
      </c>
      <c r="AY562" s="155" t="s">
        <v>170</v>
      </c>
    </row>
    <row r="563" spans="2:65" s="13" customFormat="1" ht="10.199999999999999">
      <c r="B563" s="160"/>
      <c r="D563" s="154" t="s">
        <v>180</v>
      </c>
      <c r="E563" s="161" t="s">
        <v>1</v>
      </c>
      <c r="F563" s="162" t="s">
        <v>118</v>
      </c>
      <c r="H563" s="163">
        <v>103.01</v>
      </c>
      <c r="I563" s="164"/>
      <c r="L563" s="160"/>
      <c r="M563" s="165"/>
      <c r="T563" s="166"/>
      <c r="AT563" s="161" t="s">
        <v>180</v>
      </c>
      <c r="AU563" s="161" t="s">
        <v>85</v>
      </c>
      <c r="AV563" s="13" t="s">
        <v>85</v>
      </c>
      <c r="AW563" s="13" t="s">
        <v>32</v>
      </c>
      <c r="AX563" s="13" t="s">
        <v>75</v>
      </c>
      <c r="AY563" s="161" t="s">
        <v>170</v>
      </c>
    </row>
    <row r="564" spans="2:65" s="14" customFormat="1" ht="10.199999999999999">
      <c r="B564" s="167"/>
      <c r="D564" s="154" t="s">
        <v>180</v>
      </c>
      <c r="E564" s="168" t="s">
        <v>1</v>
      </c>
      <c r="F564" s="169" t="s">
        <v>184</v>
      </c>
      <c r="H564" s="170">
        <v>103.01</v>
      </c>
      <c r="I564" s="171"/>
      <c r="L564" s="167"/>
      <c r="M564" s="172"/>
      <c r="T564" s="173"/>
      <c r="AT564" s="168" t="s">
        <v>180</v>
      </c>
      <c r="AU564" s="168" t="s">
        <v>85</v>
      </c>
      <c r="AV564" s="14" t="s">
        <v>176</v>
      </c>
      <c r="AW564" s="14" t="s">
        <v>32</v>
      </c>
      <c r="AX564" s="14" t="s">
        <v>83</v>
      </c>
      <c r="AY564" s="168" t="s">
        <v>170</v>
      </c>
    </row>
    <row r="565" spans="2:65" s="1" customFormat="1" ht="22.2" customHeight="1">
      <c r="B565" s="33"/>
      <c r="C565" s="135" t="s">
        <v>675</v>
      </c>
      <c r="D565" s="135" t="s">
        <v>172</v>
      </c>
      <c r="E565" s="136" t="s">
        <v>676</v>
      </c>
      <c r="F565" s="137" t="s">
        <v>677</v>
      </c>
      <c r="G565" s="138" t="s">
        <v>115</v>
      </c>
      <c r="H565" s="139">
        <v>309.02999999999997</v>
      </c>
      <c r="I565" s="140"/>
      <c r="J565" s="141">
        <f>ROUND(I565*H565,2)</f>
        <v>0</v>
      </c>
      <c r="K565" s="142"/>
      <c r="L565" s="33"/>
      <c r="M565" s="143" t="s">
        <v>1</v>
      </c>
      <c r="N565" s="144" t="s">
        <v>40</v>
      </c>
      <c r="P565" s="145">
        <f>O565*H565</f>
        <v>0</v>
      </c>
      <c r="Q565" s="145">
        <v>1.89E-2</v>
      </c>
      <c r="R565" s="145">
        <f>Q565*H565</f>
        <v>5.8406669999999998</v>
      </c>
      <c r="S565" s="145">
        <v>0</v>
      </c>
      <c r="T565" s="146">
        <f>S565*H565</f>
        <v>0</v>
      </c>
      <c r="AR565" s="147" t="s">
        <v>176</v>
      </c>
      <c r="AT565" s="147" t="s">
        <v>172</v>
      </c>
      <c r="AU565" s="147" t="s">
        <v>85</v>
      </c>
      <c r="AY565" s="18" t="s">
        <v>170</v>
      </c>
      <c r="BE565" s="148">
        <f>IF(N565="základní",J565,0)</f>
        <v>0</v>
      </c>
      <c r="BF565" s="148">
        <f>IF(N565="snížená",J565,0)</f>
        <v>0</v>
      </c>
      <c r="BG565" s="148">
        <f>IF(N565="zákl. přenesená",J565,0)</f>
        <v>0</v>
      </c>
      <c r="BH565" s="148">
        <f>IF(N565="sníž. přenesená",J565,0)</f>
        <v>0</v>
      </c>
      <c r="BI565" s="148">
        <f>IF(N565="nulová",J565,0)</f>
        <v>0</v>
      </c>
      <c r="BJ565" s="18" t="s">
        <v>83</v>
      </c>
      <c r="BK565" s="148">
        <f>ROUND(I565*H565,2)</f>
        <v>0</v>
      </c>
      <c r="BL565" s="18" t="s">
        <v>176</v>
      </c>
      <c r="BM565" s="147" t="s">
        <v>678</v>
      </c>
    </row>
    <row r="566" spans="2:65" s="1" customFormat="1" ht="10.199999999999999">
      <c r="B566" s="33"/>
      <c r="D566" s="149" t="s">
        <v>178</v>
      </c>
      <c r="F566" s="150" t="s">
        <v>679</v>
      </c>
      <c r="I566" s="151"/>
      <c r="L566" s="33"/>
      <c r="M566" s="152"/>
      <c r="T566" s="57"/>
      <c r="AT566" s="18" t="s">
        <v>178</v>
      </c>
      <c r="AU566" s="18" t="s">
        <v>85</v>
      </c>
    </row>
    <row r="567" spans="2:65" s="12" customFormat="1" ht="10.199999999999999">
      <c r="B567" s="153"/>
      <c r="D567" s="154" t="s">
        <v>180</v>
      </c>
      <c r="E567" s="155" t="s">
        <v>1</v>
      </c>
      <c r="F567" s="156" t="s">
        <v>674</v>
      </c>
      <c r="H567" s="155" t="s">
        <v>1</v>
      </c>
      <c r="I567" s="157"/>
      <c r="L567" s="153"/>
      <c r="M567" s="158"/>
      <c r="T567" s="159"/>
      <c r="AT567" s="155" t="s">
        <v>180</v>
      </c>
      <c r="AU567" s="155" t="s">
        <v>85</v>
      </c>
      <c r="AV567" s="12" t="s">
        <v>83</v>
      </c>
      <c r="AW567" s="12" t="s">
        <v>32</v>
      </c>
      <c r="AX567" s="12" t="s">
        <v>75</v>
      </c>
      <c r="AY567" s="155" t="s">
        <v>170</v>
      </c>
    </row>
    <row r="568" spans="2:65" s="13" customFormat="1" ht="10.199999999999999">
      <c r="B568" s="160"/>
      <c r="D568" s="154" t="s">
        <v>180</v>
      </c>
      <c r="E568" s="161" t="s">
        <v>1</v>
      </c>
      <c r="F568" s="162" t="s">
        <v>680</v>
      </c>
      <c r="H568" s="163">
        <v>309.02999999999997</v>
      </c>
      <c r="I568" s="164"/>
      <c r="L568" s="160"/>
      <c r="M568" s="165"/>
      <c r="T568" s="166"/>
      <c r="AT568" s="161" t="s">
        <v>180</v>
      </c>
      <c r="AU568" s="161" t="s">
        <v>85</v>
      </c>
      <c r="AV568" s="13" t="s">
        <v>85</v>
      </c>
      <c r="AW568" s="13" t="s">
        <v>32</v>
      </c>
      <c r="AX568" s="13" t="s">
        <v>75</v>
      </c>
      <c r="AY568" s="161" t="s">
        <v>170</v>
      </c>
    </row>
    <row r="569" spans="2:65" s="14" customFormat="1" ht="10.199999999999999">
      <c r="B569" s="167"/>
      <c r="D569" s="154" t="s">
        <v>180</v>
      </c>
      <c r="E569" s="168" t="s">
        <v>1</v>
      </c>
      <c r="F569" s="169" t="s">
        <v>184</v>
      </c>
      <c r="H569" s="170">
        <v>309.02999999999997</v>
      </c>
      <c r="I569" s="171"/>
      <c r="L569" s="167"/>
      <c r="M569" s="172"/>
      <c r="T569" s="173"/>
      <c r="AT569" s="168" t="s">
        <v>180</v>
      </c>
      <c r="AU569" s="168" t="s">
        <v>85</v>
      </c>
      <c r="AV569" s="14" t="s">
        <v>176</v>
      </c>
      <c r="AW569" s="14" t="s">
        <v>32</v>
      </c>
      <c r="AX569" s="14" t="s">
        <v>83</v>
      </c>
      <c r="AY569" s="168" t="s">
        <v>170</v>
      </c>
    </row>
    <row r="570" spans="2:65" s="1" customFormat="1" ht="22.2" customHeight="1">
      <c r="B570" s="33"/>
      <c r="C570" s="135" t="s">
        <v>681</v>
      </c>
      <c r="D570" s="135" t="s">
        <v>172</v>
      </c>
      <c r="E570" s="136" t="s">
        <v>682</v>
      </c>
      <c r="F570" s="137" t="s">
        <v>683</v>
      </c>
      <c r="G570" s="138" t="s">
        <v>115</v>
      </c>
      <c r="H570" s="139">
        <v>84.1</v>
      </c>
      <c r="I570" s="140"/>
      <c r="J570" s="141">
        <f>ROUND(I570*H570,2)</f>
        <v>0</v>
      </c>
      <c r="K570" s="142"/>
      <c r="L570" s="33"/>
      <c r="M570" s="143" t="s">
        <v>1</v>
      </c>
      <c r="N570" s="144" t="s">
        <v>40</v>
      </c>
      <c r="P570" s="145">
        <f>O570*H570</f>
        <v>0</v>
      </c>
      <c r="Q570" s="145">
        <v>0.11</v>
      </c>
      <c r="R570" s="145">
        <f>Q570*H570</f>
        <v>9.2509999999999994</v>
      </c>
      <c r="S570" s="145">
        <v>0</v>
      </c>
      <c r="T570" s="146">
        <f>S570*H570</f>
        <v>0</v>
      </c>
      <c r="AR570" s="147" t="s">
        <v>176</v>
      </c>
      <c r="AT570" s="147" t="s">
        <v>172</v>
      </c>
      <c r="AU570" s="147" t="s">
        <v>85</v>
      </c>
      <c r="AY570" s="18" t="s">
        <v>170</v>
      </c>
      <c r="BE570" s="148">
        <f>IF(N570="základní",J570,0)</f>
        <v>0</v>
      </c>
      <c r="BF570" s="148">
        <f>IF(N570="snížená",J570,0)</f>
        <v>0</v>
      </c>
      <c r="BG570" s="148">
        <f>IF(N570="zákl. přenesená",J570,0)</f>
        <v>0</v>
      </c>
      <c r="BH570" s="148">
        <f>IF(N570="sníž. přenesená",J570,0)</f>
        <v>0</v>
      </c>
      <c r="BI570" s="148">
        <f>IF(N570="nulová",J570,0)</f>
        <v>0</v>
      </c>
      <c r="BJ570" s="18" t="s">
        <v>83</v>
      </c>
      <c r="BK570" s="148">
        <f>ROUND(I570*H570,2)</f>
        <v>0</v>
      </c>
      <c r="BL570" s="18" t="s">
        <v>176</v>
      </c>
      <c r="BM570" s="147" t="s">
        <v>684</v>
      </c>
    </row>
    <row r="571" spans="2:65" s="1" customFormat="1" ht="10.199999999999999">
      <c r="B571" s="33"/>
      <c r="D571" s="149" t="s">
        <v>178</v>
      </c>
      <c r="F571" s="150" t="s">
        <v>685</v>
      </c>
      <c r="I571" s="151"/>
      <c r="L571" s="33"/>
      <c r="M571" s="152"/>
      <c r="T571" s="57"/>
      <c r="AT571" s="18" t="s">
        <v>178</v>
      </c>
      <c r="AU571" s="18" t="s">
        <v>85</v>
      </c>
    </row>
    <row r="572" spans="2:65" s="12" customFormat="1" ht="10.199999999999999">
      <c r="B572" s="153"/>
      <c r="D572" s="154" t="s">
        <v>180</v>
      </c>
      <c r="E572" s="155" t="s">
        <v>1</v>
      </c>
      <c r="F572" s="156" t="s">
        <v>674</v>
      </c>
      <c r="H572" s="155" t="s">
        <v>1</v>
      </c>
      <c r="I572" s="157"/>
      <c r="L572" s="153"/>
      <c r="M572" s="158"/>
      <c r="T572" s="159"/>
      <c r="AT572" s="155" t="s">
        <v>180</v>
      </c>
      <c r="AU572" s="155" t="s">
        <v>85</v>
      </c>
      <c r="AV572" s="12" t="s">
        <v>83</v>
      </c>
      <c r="AW572" s="12" t="s">
        <v>32</v>
      </c>
      <c r="AX572" s="12" t="s">
        <v>75</v>
      </c>
      <c r="AY572" s="155" t="s">
        <v>170</v>
      </c>
    </row>
    <row r="573" spans="2:65" s="13" customFormat="1" ht="10.199999999999999">
      <c r="B573" s="160"/>
      <c r="D573" s="154" t="s">
        <v>180</v>
      </c>
      <c r="E573" s="161" t="s">
        <v>1</v>
      </c>
      <c r="F573" s="162" t="s">
        <v>113</v>
      </c>
      <c r="H573" s="163">
        <v>84.1</v>
      </c>
      <c r="I573" s="164"/>
      <c r="L573" s="160"/>
      <c r="M573" s="165"/>
      <c r="T573" s="166"/>
      <c r="AT573" s="161" t="s">
        <v>180</v>
      </c>
      <c r="AU573" s="161" t="s">
        <v>85</v>
      </c>
      <c r="AV573" s="13" t="s">
        <v>85</v>
      </c>
      <c r="AW573" s="13" t="s">
        <v>32</v>
      </c>
      <c r="AX573" s="13" t="s">
        <v>75</v>
      </c>
      <c r="AY573" s="161" t="s">
        <v>170</v>
      </c>
    </row>
    <row r="574" spans="2:65" s="14" customFormat="1" ht="10.199999999999999">
      <c r="B574" s="167"/>
      <c r="D574" s="154" t="s">
        <v>180</v>
      </c>
      <c r="E574" s="168" t="s">
        <v>1</v>
      </c>
      <c r="F574" s="169" t="s">
        <v>184</v>
      </c>
      <c r="H574" s="170">
        <v>84.1</v>
      </c>
      <c r="I574" s="171"/>
      <c r="L574" s="167"/>
      <c r="M574" s="172"/>
      <c r="T574" s="173"/>
      <c r="AT574" s="168" t="s">
        <v>180</v>
      </c>
      <c r="AU574" s="168" t="s">
        <v>85</v>
      </c>
      <c r="AV574" s="14" t="s">
        <v>176</v>
      </c>
      <c r="AW574" s="14" t="s">
        <v>32</v>
      </c>
      <c r="AX574" s="14" t="s">
        <v>83</v>
      </c>
      <c r="AY574" s="168" t="s">
        <v>170</v>
      </c>
    </row>
    <row r="575" spans="2:65" s="1" customFormat="1" ht="22.2" customHeight="1">
      <c r="B575" s="33"/>
      <c r="C575" s="135" t="s">
        <v>686</v>
      </c>
      <c r="D575" s="135" t="s">
        <v>172</v>
      </c>
      <c r="E575" s="136" t="s">
        <v>687</v>
      </c>
      <c r="F575" s="137" t="s">
        <v>688</v>
      </c>
      <c r="G575" s="138" t="s">
        <v>115</v>
      </c>
      <c r="H575" s="139">
        <v>252.3</v>
      </c>
      <c r="I575" s="140"/>
      <c r="J575" s="141">
        <f>ROUND(I575*H575,2)</f>
        <v>0</v>
      </c>
      <c r="K575" s="142"/>
      <c r="L575" s="33"/>
      <c r="M575" s="143" t="s">
        <v>1</v>
      </c>
      <c r="N575" s="144" t="s">
        <v>40</v>
      </c>
      <c r="P575" s="145">
        <f>O575*H575</f>
        <v>0</v>
      </c>
      <c r="Q575" s="145">
        <v>1.0999999999999999E-2</v>
      </c>
      <c r="R575" s="145">
        <f>Q575*H575</f>
        <v>2.7753000000000001</v>
      </c>
      <c r="S575" s="145">
        <v>0</v>
      </c>
      <c r="T575" s="146">
        <f>S575*H575</f>
        <v>0</v>
      </c>
      <c r="AR575" s="147" t="s">
        <v>176</v>
      </c>
      <c r="AT575" s="147" t="s">
        <v>172</v>
      </c>
      <c r="AU575" s="147" t="s">
        <v>85</v>
      </c>
      <c r="AY575" s="18" t="s">
        <v>170</v>
      </c>
      <c r="BE575" s="148">
        <f>IF(N575="základní",J575,0)</f>
        <v>0</v>
      </c>
      <c r="BF575" s="148">
        <f>IF(N575="snížená",J575,0)</f>
        <v>0</v>
      </c>
      <c r="BG575" s="148">
        <f>IF(N575="zákl. přenesená",J575,0)</f>
        <v>0</v>
      </c>
      <c r="BH575" s="148">
        <f>IF(N575="sníž. přenesená",J575,0)</f>
        <v>0</v>
      </c>
      <c r="BI575" s="148">
        <f>IF(N575="nulová",J575,0)</f>
        <v>0</v>
      </c>
      <c r="BJ575" s="18" t="s">
        <v>83</v>
      </c>
      <c r="BK575" s="148">
        <f>ROUND(I575*H575,2)</f>
        <v>0</v>
      </c>
      <c r="BL575" s="18" t="s">
        <v>176</v>
      </c>
      <c r="BM575" s="147" t="s">
        <v>689</v>
      </c>
    </row>
    <row r="576" spans="2:65" s="1" customFormat="1" ht="10.199999999999999">
      <c r="B576" s="33"/>
      <c r="D576" s="149" t="s">
        <v>178</v>
      </c>
      <c r="F576" s="150" t="s">
        <v>690</v>
      </c>
      <c r="I576" s="151"/>
      <c r="L576" s="33"/>
      <c r="M576" s="152"/>
      <c r="T576" s="57"/>
      <c r="AT576" s="18" t="s">
        <v>178</v>
      </c>
      <c r="AU576" s="18" t="s">
        <v>85</v>
      </c>
    </row>
    <row r="577" spans="2:65" s="12" customFormat="1" ht="10.199999999999999">
      <c r="B577" s="153"/>
      <c r="D577" s="154" t="s">
        <v>180</v>
      </c>
      <c r="E577" s="155" t="s">
        <v>1</v>
      </c>
      <c r="F577" s="156" t="s">
        <v>674</v>
      </c>
      <c r="H577" s="155" t="s">
        <v>1</v>
      </c>
      <c r="I577" s="157"/>
      <c r="L577" s="153"/>
      <c r="M577" s="158"/>
      <c r="T577" s="159"/>
      <c r="AT577" s="155" t="s">
        <v>180</v>
      </c>
      <c r="AU577" s="155" t="s">
        <v>85</v>
      </c>
      <c r="AV577" s="12" t="s">
        <v>83</v>
      </c>
      <c r="AW577" s="12" t="s">
        <v>32</v>
      </c>
      <c r="AX577" s="12" t="s">
        <v>75</v>
      </c>
      <c r="AY577" s="155" t="s">
        <v>170</v>
      </c>
    </row>
    <row r="578" spans="2:65" s="13" customFormat="1" ht="10.199999999999999">
      <c r="B578" s="160"/>
      <c r="D578" s="154" t="s">
        <v>180</v>
      </c>
      <c r="E578" s="161" t="s">
        <v>1</v>
      </c>
      <c r="F578" s="162" t="s">
        <v>691</v>
      </c>
      <c r="H578" s="163">
        <v>252.3</v>
      </c>
      <c r="I578" s="164"/>
      <c r="L578" s="160"/>
      <c r="M578" s="165"/>
      <c r="T578" s="166"/>
      <c r="AT578" s="161" t="s">
        <v>180</v>
      </c>
      <c r="AU578" s="161" t="s">
        <v>85</v>
      </c>
      <c r="AV578" s="13" t="s">
        <v>85</v>
      </c>
      <c r="AW578" s="13" t="s">
        <v>32</v>
      </c>
      <c r="AX578" s="13" t="s">
        <v>75</v>
      </c>
      <c r="AY578" s="161" t="s">
        <v>170</v>
      </c>
    </row>
    <row r="579" spans="2:65" s="14" customFormat="1" ht="10.199999999999999">
      <c r="B579" s="167"/>
      <c r="D579" s="154" t="s">
        <v>180</v>
      </c>
      <c r="E579" s="168" t="s">
        <v>1</v>
      </c>
      <c r="F579" s="169" t="s">
        <v>184</v>
      </c>
      <c r="H579" s="170">
        <v>252.3</v>
      </c>
      <c r="I579" s="171"/>
      <c r="L579" s="167"/>
      <c r="M579" s="172"/>
      <c r="T579" s="173"/>
      <c r="AT579" s="168" t="s">
        <v>180</v>
      </c>
      <c r="AU579" s="168" t="s">
        <v>85</v>
      </c>
      <c r="AV579" s="14" t="s">
        <v>176</v>
      </c>
      <c r="AW579" s="14" t="s">
        <v>32</v>
      </c>
      <c r="AX579" s="14" t="s">
        <v>83</v>
      </c>
      <c r="AY579" s="168" t="s">
        <v>170</v>
      </c>
    </row>
    <row r="580" spans="2:65" s="1" customFormat="1" ht="30" customHeight="1">
      <c r="B580" s="33"/>
      <c r="C580" s="135" t="s">
        <v>692</v>
      </c>
      <c r="D580" s="135" t="s">
        <v>172</v>
      </c>
      <c r="E580" s="136" t="s">
        <v>693</v>
      </c>
      <c r="F580" s="137" t="s">
        <v>694</v>
      </c>
      <c r="G580" s="138" t="s">
        <v>237</v>
      </c>
      <c r="H580" s="139">
        <v>22.8</v>
      </c>
      <c r="I580" s="140"/>
      <c r="J580" s="141">
        <f>ROUND(I580*H580,2)</f>
        <v>0</v>
      </c>
      <c r="K580" s="142"/>
      <c r="L580" s="33"/>
      <c r="M580" s="143" t="s">
        <v>1</v>
      </c>
      <c r="N580" s="144" t="s">
        <v>40</v>
      </c>
      <c r="P580" s="145">
        <f>O580*H580</f>
        <v>0</v>
      </c>
      <c r="Q580" s="145">
        <v>2.0000000000000002E-5</v>
      </c>
      <c r="R580" s="145">
        <f>Q580*H580</f>
        <v>4.5600000000000003E-4</v>
      </c>
      <c r="S580" s="145">
        <v>0</v>
      </c>
      <c r="T580" s="146">
        <f>S580*H580</f>
        <v>0</v>
      </c>
      <c r="AR580" s="147" t="s">
        <v>176</v>
      </c>
      <c r="AT580" s="147" t="s">
        <v>172</v>
      </c>
      <c r="AU580" s="147" t="s">
        <v>85</v>
      </c>
      <c r="AY580" s="18" t="s">
        <v>170</v>
      </c>
      <c r="BE580" s="148">
        <f>IF(N580="základní",J580,0)</f>
        <v>0</v>
      </c>
      <c r="BF580" s="148">
        <f>IF(N580="snížená",J580,0)</f>
        <v>0</v>
      </c>
      <c r="BG580" s="148">
        <f>IF(N580="zákl. přenesená",J580,0)</f>
        <v>0</v>
      </c>
      <c r="BH580" s="148">
        <f>IF(N580="sníž. přenesená",J580,0)</f>
        <v>0</v>
      </c>
      <c r="BI580" s="148">
        <f>IF(N580="nulová",J580,0)</f>
        <v>0</v>
      </c>
      <c r="BJ580" s="18" t="s">
        <v>83</v>
      </c>
      <c r="BK580" s="148">
        <f>ROUND(I580*H580,2)</f>
        <v>0</v>
      </c>
      <c r="BL580" s="18" t="s">
        <v>176</v>
      </c>
      <c r="BM580" s="147" t="s">
        <v>695</v>
      </c>
    </row>
    <row r="581" spans="2:65" s="1" customFormat="1" ht="10.199999999999999">
      <c r="B581" s="33"/>
      <c r="D581" s="149" t="s">
        <v>178</v>
      </c>
      <c r="F581" s="150" t="s">
        <v>696</v>
      </c>
      <c r="I581" s="151"/>
      <c r="L581" s="33"/>
      <c r="M581" s="152"/>
      <c r="T581" s="57"/>
      <c r="AT581" s="18" t="s">
        <v>178</v>
      </c>
      <c r="AU581" s="18" t="s">
        <v>85</v>
      </c>
    </row>
    <row r="582" spans="2:65" s="12" customFormat="1" ht="10.199999999999999">
      <c r="B582" s="153"/>
      <c r="D582" s="154" t="s">
        <v>180</v>
      </c>
      <c r="E582" s="155" t="s">
        <v>1</v>
      </c>
      <c r="F582" s="156" t="s">
        <v>697</v>
      </c>
      <c r="H582" s="155" t="s">
        <v>1</v>
      </c>
      <c r="I582" s="157"/>
      <c r="L582" s="153"/>
      <c r="M582" s="158"/>
      <c r="T582" s="159"/>
      <c r="AT582" s="155" t="s">
        <v>180</v>
      </c>
      <c r="AU582" s="155" t="s">
        <v>85</v>
      </c>
      <c r="AV582" s="12" t="s">
        <v>83</v>
      </c>
      <c r="AW582" s="12" t="s">
        <v>32</v>
      </c>
      <c r="AX582" s="12" t="s">
        <v>75</v>
      </c>
      <c r="AY582" s="155" t="s">
        <v>170</v>
      </c>
    </row>
    <row r="583" spans="2:65" s="12" customFormat="1" ht="10.199999999999999">
      <c r="B583" s="153"/>
      <c r="D583" s="154" t="s">
        <v>180</v>
      </c>
      <c r="E583" s="155" t="s">
        <v>1</v>
      </c>
      <c r="F583" s="156" t="s">
        <v>698</v>
      </c>
      <c r="H583" s="155" t="s">
        <v>1</v>
      </c>
      <c r="I583" s="157"/>
      <c r="L583" s="153"/>
      <c r="M583" s="158"/>
      <c r="T583" s="159"/>
      <c r="AT583" s="155" t="s">
        <v>180</v>
      </c>
      <c r="AU583" s="155" t="s">
        <v>85</v>
      </c>
      <c r="AV583" s="12" t="s">
        <v>83</v>
      </c>
      <c r="AW583" s="12" t="s">
        <v>32</v>
      </c>
      <c r="AX583" s="12" t="s">
        <v>75</v>
      </c>
      <c r="AY583" s="155" t="s">
        <v>170</v>
      </c>
    </row>
    <row r="584" spans="2:65" s="13" customFormat="1" ht="10.199999999999999">
      <c r="B584" s="160"/>
      <c r="D584" s="154" t="s">
        <v>180</v>
      </c>
      <c r="E584" s="161" t="s">
        <v>1</v>
      </c>
      <c r="F584" s="162" t="s">
        <v>699</v>
      </c>
      <c r="H584" s="163">
        <v>22.8</v>
      </c>
      <c r="I584" s="164"/>
      <c r="L584" s="160"/>
      <c r="M584" s="165"/>
      <c r="T584" s="166"/>
      <c r="AT584" s="161" t="s">
        <v>180</v>
      </c>
      <c r="AU584" s="161" t="s">
        <v>85</v>
      </c>
      <c r="AV584" s="13" t="s">
        <v>85</v>
      </c>
      <c r="AW584" s="13" t="s">
        <v>32</v>
      </c>
      <c r="AX584" s="13" t="s">
        <v>75</v>
      </c>
      <c r="AY584" s="161" t="s">
        <v>170</v>
      </c>
    </row>
    <row r="585" spans="2:65" s="14" customFormat="1" ht="10.199999999999999">
      <c r="B585" s="167"/>
      <c r="D585" s="154" t="s">
        <v>180</v>
      </c>
      <c r="E585" s="168" t="s">
        <v>1</v>
      </c>
      <c r="F585" s="169" t="s">
        <v>184</v>
      </c>
      <c r="H585" s="170">
        <v>22.8</v>
      </c>
      <c r="I585" s="171"/>
      <c r="L585" s="167"/>
      <c r="M585" s="172"/>
      <c r="T585" s="173"/>
      <c r="AT585" s="168" t="s">
        <v>180</v>
      </c>
      <c r="AU585" s="168" t="s">
        <v>85</v>
      </c>
      <c r="AV585" s="14" t="s">
        <v>176</v>
      </c>
      <c r="AW585" s="14" t="s">
        <v>32</v>
      </c>
      <c r="AX585" s="14" t="s">
        <v>83</v>
      </c>
      <c r="AY585" s="168" t="s">
        <v>170</v>
      </c>
    </row>
    <row r="586" spans="2:65" s="11" customFormat="1" ht="22.8" customHeight="1">
      <c r="B586" s="123"/>
      <c r="D586" s="124" t="s">
        <v>74</v>
      </c>
      <c r="E586" s="133" t="s">
        <v>234</v>
      </c>
      <c r="F586" s="133" t="s">
        <v>700</v>
      </c>
      <c r="I586" s="126"/>
      <c r="J586" s="134">
        <f>BK586</f>
        <v>0</v>
      </c>
      <c r="L586" s="123"/>
      <c r="M586" s="128"/>
      <c r="P586" s="129">
        <f>SUM(P587:P623)</f>
        <v>0</v>
      </c>
      <c r="R586" s="129">
        <f>SUM(R587:R623)</f>
        <v>3.4379650000000005E-2</v>
      </c>
      <c r="T586" s="130">
        <f>SUM(T587:T623)</f>
        <v>0.06</v>
      </c>
      <c r="AR586" s="124" t="s">
        <v>83</v>
      </c>
      <c r="AT586" s="131" t="s">
        <v>74</v>
      </c>
      <c r="AU586" s="131" t="s">
        <v>83</v>
      </c>
      <c r="AY586" s="124" t="s">
        <v>170</v>
      </c>
      <c r="BK586" s="132">
        <f>SUM(BK587:BK623)</f>
        <v>0</v>
      </c>
    </row>
    <row r="587" spans="2:65" s="1" customFormat="1" ht="30" customHeight="1">
      <c r="B587" s="33"/>
      <c r="C587" s="135" t="s">
        <v>701</v>
      </c>
      <c r="D587" s="135" t="s">
        <v>172</v>
      </c>
      <c r="E587" s="136" t="s">
        <v>702</v>
      </c>
      <c r="F587" s="137" t="s">
        <v>703</v>
      </c>
      <c r="G587" s="138" t="s">
        <v>115</v>
      </c>
      <c r="H587" s="139">
        <v>202.06</v>
      </c>
      <c r="I587" s="140"/>
      <c r="J587" s="141">
        <f>ROUND(I587*H587,2)</f>
        <v>0</v>
      </c>
      <c r="K587" s="142"/>
      <c r="L587" s="33"/>
      <c r="M587" s="143" t="s">
        <v>1</v>
      </c>
      <c r="N587" s="144" t="s">
        <v>40</v>
      </c>
      <c r="P587" s="145">
        <f>O587*H587</f>
        <v>0</v>
      </c>
      <c r="Q587" s="145">
        <v>0</v>
      </c>
      <c r="R587" s="145">
        <f>Q587*H587</f>
        <v>0</v>
      </c>
      <c r="S587" s="145">
        <v>0</v>
      </c>
      <c r="T587" s="146">
        <f>S587*H587</f>
        <v>0</v>
      </c>
      <c r="AR587" s="147" t="s">
        <v>176</v>
      </c>
      <c r="AT587" s="147" t="s">
        <v>172</v>
      </c>
      <c r="AU587" s="147" t="s">
        <v>85</v>
      </c>
      <c r="AY587" s="18" t="s">
        <v>170</v>
      </c>
      <c r="BE587" s="148">
        <f>IF(N587="základní",J587,0)</f>
        <v>0</v>
      </c>
      <c r="BF587" s="148">
        <f>IF(N587="snížená",J587,0)</f>
        <v>0</v>
      </c>
      <c r="BG587" s="148">
        <f>IF(N587="zákl. přenesená",J587,0)</f>
        <v>0</v>
      </c>
      <c r="BH587" s="148">
        <f>IF(N587="sníž. přenesená",J587,0)</f>
        <v>0</v>
      </c>
      <c r="BI587" s="148">
        <f>IF(N587="nulová",J587,0)</f>
        <v>0</v>
      </c>
      <c r="BJ587" s="18" t="s">
        <v>83</v>
      </c>
      <c r="BK587" s="148">
        <f>ROUND(I587*H587,2)</f>
        <v>0</v>
      </c>
      <c r="BL587" s="18" t="s">
        <v>176</v>
      </c>
      <c r="BM587" s="147" t="s">
        <v>704</v>
      </c>
    </row>
    <row r="588" spans="2:65" s="1" customFormat="1" ht="10.199999999999999">
      <c r="B588" s="33"/>
      <c r="D588" s="149" t="s">
        <v>178</v>
      </c>
      <c r="F588" s="150" t="s">
        <v>705</v>
      </c>
      <c r="I588" s="151"/>
      <c r="L588" s="33"/>
      <c r="M588" s="152"/>
      <c r="T588" s="57"/>
      <c r="AT588" s="18" t="s">
        <v>178</v>
      </c>
      <c r="AU588" s="18" t="s">
        <v>85</v>
      </c>
    </row>
    <row r="589" spans="2:65" s="12" customFormat="1" ht="10.199999999999999">
      <c r="B589" s="153"/>
      <c r="D589" s="154" t="s">
        <v>180</v>
      </c>
      <c r="E589" s="155" t="s">
        <v>1</v>
      </c>
      <c r="F589" s="156" t="s">
        <v>706</v>
      </c>
      <c r="H589" s="155" t="s">
        <v>1</v>
      </c>
      <c r="I589" s="157"/>
      <c r="L589" s="153"/>
      <c r="M589" s="158"/>
      <c r="T589" s="159"/>
      <c r="AT589" s="155" t="s">
        <v>180</v>
      </c>
      <c r="AU589" s="155" t="s">
        <v>85</v>
      </c>
      <c r="AV589" s="12" t="s">
        <v>83</v>
      </c>
      <c r="AW589" s="12" t="s">
        <v>32</v>
      </c>
      <c r="AX589" s="12" t="s">
        <v>75</v>
      </c>
      <c r="AY589" s="155" t="s">
        <v>170</v>
      </c>
    </row>
    <row r="590" spans="2:65" s="13" customFormat="1" ht="10.199999999999999">
      <c r="B590" s="160"/>
      <c r="D590" s="154" t="s">
        <v>180</v>
      </c>
      <c r="E590" s="161" t="s">
        <v>1</v>
      </c>
      <c r="F590" s="162" t="s">
        <v>707</v>
      </c>
      <c r="H590" s="163">
        <v>76.7</v>
      </c>
      <c r="I590" s="164"/>
      <c r="L590" s="160"/>
      <c r="M590" s="165"/>
      <c r="T590" s="166"/>
      <c r="AT590" s="161" t="s">
        <v>180</v>
      </c>
      <c r="AU590" s="161" t="s">
        <v>85</v>
      </c>
      <c r="AV590" s="13" t="s">
        <v>85</v>
      </c>
      <c r="AW590" s="13" t="s">
        <v>32</v>
      </c>
      <c r="AX590" s="13" t="s">
        <v>75</v>
      </c>
      <c r="AY590" s="161" t="s">
        <v>170</v>
      </c>
    </row>
    <row r="591" spans="2:65" s="13" customFormat="1" ht="10.199999999999999">
      <c r="B591" s="160"/>
      <c r="D591" s="154" t="s">
        <v>180</v>
      </c>
      <c r="E591" s="161" t="s">
        <v>1</v>
      </c>
      <c r="F591" s="162" t="s">
        <v>708</v>
      </c>
      <c r="H591" s="163">
        <v>125.36</v>
      </c>
      <c r="I591" s="164"/>
      <c r="L591" s="160"/>
      <c r="M591" s="165"/>
      <c r="T591" s="166"/>
      <c r="AT591" s="161" t="s">
        <v>180</v>
      </c>
      <c r="AU591" s="161" t="s">
        <v>85</v>
      </c>
      <c r="AV591" s="13" t="s">
        <v>85</v>
      </c>
      <c r="AW591" s="13" t="s">
        <v>32</v>
      </c>
      <c r="AX591" s="13" t="s">
        <v>75</v>
      </c>
      <c r="AY591" s="161" t="s">
        <v>170</v>
      </c>
    </row>
    <row r="592" spans="2:65" s="14" customFormat="1" ht="10.199999999999999">
      <c r="B592" s="167"/>
      <c r="D592" s="154" t="s">
        <v>180</v>
      </c>
      <c r="E592" s="168" t="s">
        <v>1</v>
      </c>
      <c r="F592" s="169" t="s">
        <v>184</v>
      </c>
      <c r="H592" s="170">
        <v>202.06</v>
      </c>
      <c r="I592" s="171"/>
      <c r="L592" s="167"/>
      <c r="M592" s="172"/>
      <c r="T592" s="173"/>
      <c r="AT592" s="168" t="s">
        <v>180</v>
      </c>
      <c r="AU592" s="168" t="s">
        <v>85</v>
      </c>
      <c r="AV592" s="14" t="s">
        <v>176</v>
      </c>
      <c r="AW592" s="14" t="s">
        <v>32</v>
      </c>
      <c r="AX592" s="14" t="s">
        <v>83</v>
      </c>
      <c r="AY592" s="168" t="s">
        <v>170</v>
      </c>
    </row>
    <row r="593" spans="2:65" s="1" customFormat="1" ht="34.799999999999997" customHeight="1">
      <c r="B593" s="33"/>
      <c r="C593" s="135" t="s">
        <v>709</v>
      </c>
      <c r="D593" s="135" t="s">
        <v>172</v>
      </c>
      <c r="E593" s="136" t="s">
        <v>710</v>
      </c>
      <c r="F593" s="137" t="s">
        <v>711</v>
      </c>
      <c r="G593" s="138" t="s">
        <v>115</v>
      </c>
      <c r="H593" s="139">
        <v>18185.400000000001</v>
      </c>
      <c r="I593" s="140"/>
      <c r="J593" s="141">
        <f>ROUND(I593*H593,2)</f>
        <v>0</v>
      </c>
      <c r="K593" s="142"/>
      <c r="L593" s="33"/>
      <c r="M593" s="143" t="s">
        <v>1</v>
      </c>
      <c r="N593" s="144" t="s">
        <v>40</v>
      </c>
      <c r="P593" s="145">
        <f>O593*H593</f>
        <v>0</v>
      </c>
      <c r="Q593" s="145">
        <v>0</v>
      </c>
      <c r="R593" s="145">
        <f>Q593*H593</f>
        <v>0</v>
      </c>
      <c r="S593" s="145">
        <v>0</v>
      </c>
      <c r="T593" s="146">
        <f>S593*H593</f>
        <v>0</v>
      </c>
      <c r="AR593" s="147" t="s">
        <v>176</v>
      </c>
      <c r="AT593" s="147" t="s">
        <v>172</v>
      </c>
      <c r="AU593" s="147" t="s">
        <v>85</v>
      </c>
      <c r="AY593" s="18" t="s">
        <v>170</v>
      </c>
      <c r="BE593" s="148">
        <f>IF(N593="základní",J593,0)</f>
        <v>0</v>
      </c>
      <c r="BF593" s="148">
        <f>IF(N593="snížená",J593,0)</f>
        <v>0</v>
      </c>
      <c r="BG593" s="148">
        <f>IF(N593="zákl. přenesená",J593,0)</f>
        <v>0</v>
      </c>
      <c r="BH593" s="148">
        <f>IF(N593="sníž. přenesená",J593,0)</f>
        <v>0</v>
      </c>
      <c r="BI593" s="148">
        <f>IF(N593="nulová",J593,0)</f>
        <v>0</v>
      </c>
      <c r="BJ593" s="18" t="s">
        <v>83</v>
      </c>
      <c r="BK593" s="148">
        <f>ROUND(I593*H593,2)</f>
        <v>0</v>
      </c>
      <c r="BL593" s="18" t="s">
        <v>176</v>
      </c>
      <c r="BM593" s="147" t="s">
        <v>712</v>
      </c>
    </row>
    <row r="594" spans="2:65" s="1" customFormat="1" ht="10.199999999999999">
      <c r="B594" s="33"/>
      <c r="D594" s="149" t="s">
        <v>178</v>
      </c>
      <c r="F594" s="150" t="s">
        <v>713</v>
      </c>
      <c r="I594" s="151"/>
      <c r="L594" s="33"/>
      <c r="M594" s="152"/>
      <c r="T594" s="57"/>
      <c r="AT594" s="18" t="s">
        <v>178</v>
      </c>
      <c r="AU594" s="18" t="s">
        <v>85</v>
      </c>
    </row>
    <row r="595" spans="2:65" s="13" customFormat="1" ht="10.199999999999999">
      <c r="B595" s="160"/>
      <c r="D595" s="154" t="s">
        <v>180</v>
      </c>
      <c r="F595" s="162" t="s">
        <v>714</v>
      </c>
      <c r="H595" s="163">
        <v>18185.400000000001</v>
      </c>
      <c r="I595" s="164"/>
      <c r="L595" s="160"/>
      <c r="M595" s="165"/>
      <c r="T595" s="166"/>
      <c r="AT595" s="161" t="s">
        <v>180</v>
      </c>
      <c r="AU595" s="161" t="s">
        <v>85</v>
      </c>
      <c r="AV595" s="13" t="s">
        <v>85</v>
      </c>
      <c r="AW595" s="13" t="s">
        <v>4</v>
      </c>
      <c r="AX595" s="13" t="s">
        <v>83</v>
      </c>
      <c r="AY595" s="161" t="s">
        <v>170</v>
      </c>
    </row>
    <row r="596" spans="2:65" s="1" customFormat="1" ht="34.799999999999997" customHeight="1">
      <c r="B596" s="33"/>
      <c r="C596" s="135" t="s">
        <v>715</v>
      </c>
      <c r="D596" s="135" t="s">
        <v>172</v>
      </c>
      <c r="E596" s="136" t="s">
        <v>716</v>
      </c>
      <c r="F596" s="137" t="s">
        <v>717</v>
      </c>
      <c r="G596" s="138" t="s">
        <v>115</v>
      </c>
      <c r="H596" s="139">
        <v>202.06</v>
      </c>
      <c r="I596" s="140"/>
      <c r="J596" s="141">
        <f>ROUND(I596*H596,2)</f>
        <v>0</v>
      </c>
      <c r="K596" s="142"/>
      <c r="L596" s="33"/>
      <c r="M596" s="143" t="s">
        <v>1</v>
      </c>
      <c r="N596" s="144" t="s">
        <v>40</v>
      </c>
      <c r="P596" s="145">
        <f>O596*H596</f>
        <v>0</v>
      </c>
      <c r="Q596" s="145">
        <v>0</v>
      </c>
      <c r="R596" s="145">
        <f>Q596*H596</f>
        <v>0</v>
      </c>
      <c r="S596" s="145">
        <v>0</v>
      </c>
      <c r="T596" s="146">
        <f>S596*H596</f>
        <v>0</v>
      </c>
      <c r="AR596" s="147" t="s">
        <v>176</v>
      </c>
      <c r="AT596" s="147" t="s">
        <v>172</v>
      </c>
      <c r="AU596" s="147" t="s">
        <v>85</v>
      </c>
      <c r="AY596" s="18" t="s">
        <v>170</v>
      </c>
      <c r="BE596" s="148">
        <f>IF(N596="základní",J596,0)</f>
        <v>0</v>
      </c>
      <c r="BF596" s="148">
        <f>IF(N596="snížená",J596,0)</f>
        <v>0</v>
      </c>
      <c r="BG596" s="148">
        <f>IF(N596="zákl. přenesená",J596,0)</f>
        <v>0</v>
      </c>
      <c r="BH596" s="148">
        <f>IF(N596="sníž. přenesená",J596,0)</f>
        <v>0</v>
      </c>
      <c r="BI596" s="148">
        <f>IF(N596="nulová",J596,0)</f>
        <v>0</v>
      </c>
      <c r="BJ596" s="18" t="s">
        <v>83</v>
      </c>
      <c r="BK596" s="148">
        <f>ROUND(I596*H596,2)</f>
        <v>0</v>
      </c>
      <c r="BL596" s="18" t="s">
        <v>176</v>
      </c>
      <c r="BM596" s="147" t="s">
        <v>718</v>
      </c>
    </row>
    <row r="597" spans="2:65" s="1" customFormat="1" ht="10.199999999999999">
      <c r="B597" s="33"/>
      <c r="D597" s="149" t="s">
        <v>178</v>
      </c>
      <c r="F597" s="150" t="s">
        <v>719</v>
      </c>
      <c r="I597" s="151"/>
      <c r="L597" s="33"/>
      <c r="M597" s="152"/>
      <c r="T597" s="57"/>
      <c r="AT597" s="18" t="s">
        <v>178</v>
      </c>
      <c r="AU597" s="18" t="s">
        <v>85</v>
      </c>
    </row>
    <row r="598" spans="2:65" s="1" customFormat="1" ht="30" customHeight="1">
      <c r="B598" s="33"/>
      <c r="C598" s="135" t="s">
        <v>720</v>
      </c>
      <c r="D598" s="135" t="s">
        <v>172</v>
      </c>
      <c r="E598" s="136" t="s">
        <v>721</v>
      </c>
      <c r="F598" s="137" t="s">
        <v>722</v>
      </c>
      <c r="G598" s="138" t="s">
        <v>115</v>
      </c>
      <c r="H598" s="139">
        <v>59.2</v>
      </c>
      <c r="I598" s="140"/>
      <c r="J598" s="141">
        <f>ROUND(I598*H598,2)</f>
        <v>0</v>
      </c>
      <c r="K598" s="142"/>
      <c r="L598" s="33"/>
      <c r="M598" s="143" t="s">
        <v>1</v>
      </c>
      <c r="N598" s="144" t="s">
        <v>40</v>
      </c>
      <c r="P598" s="145">
        <f>O598*H598</f>
        <v>0</v>
      </c>
      <c r="Q598" s="145">
        <v>1.2999999999999999E-4</v>
      </c>
      <c r="R598" s="145">
        <f>Q598*H598</f>
        <v>7.6959999999999997E-3</v>
      </c>
      <c r="S598" s="145">
        <v>0</v>
      </c>
      <c r="T598" s="146">
        <f>S598*H598</f>
        <v>0</v>
      </c>
      <c r="AR598" s="147" t="s">
        <v>176</v>
      </c>
      <c r="AT598" s="147" t="s">
        <v>172</v>
      </c>
      <c r="AU598" s="147" t="s">
        <v>85</v>
      </c>
      <c r="AY598" s="18" t="s">
        <v>170</v>
      </c>
      <c r="BE598" s="148">
        <f>IF(N598="základní",J598,0)</f>
        <v>0</v>
      </c>
      <c r="BF598" s="148">
        <f>IF(N598="snížená",J598,0)</f>
        <v>0</v>
      </c>
      <c r="BG598" s="148">
        <f>IF(N598="zákl. přenesená",J598,0)</f>
        <v>0</v>
      </c>
      <c r="BH598" s="148">
        <f>IF(N598="sníž. přenesená",J598,0)</f>
        <v>0</v>
      </c>
      <c r="BI598" s="148">
        <f>IF(N598="nulová",J598,0)</f>
        <v>0</v>
      </c>
      <c r="BJ598" s="18" t="s">
        <v>83</v>
      </c>
      <c r="BK598" s="148">
        <f>ROUND(I598*H598,2)</f>
        <v>0</v>
      </c>
      <c r="BL598" s="18" t="s">
        <v>176</v>
      </c>
      <c r="BM598" s="147" t="s">
        <v>723</v>
      </c>
    </row>
    <row r="599" spans="2:65" s="1" customFormat="1" ht="10.199999999999999">
      <c r="B599" s="33"/>
      <c r="D599" s="149" t="s">
        <v>178</v>
      </c>
      <c r="F599" s="150" t="s">
        <v>724</v>
      </c>
      <c r="I599" s="151"/>
      <c r="L599" s="33"/>
      <c r="M599" s="152"/>
      <c r="T599" s="57"/>
      <c r="AT599" s="18" t="s">
        <v>178</v>
      </c>
      <c r="AU599" s="18" t="s">
        <v>85</v>
      </c>
    </row>
    <row r="600" spans="2:65" s="12" customFormat="1" ht="10.199999999999999">
      <c r="B600" s="153"/>
      <c r="D600" s="154" t="s">
        <v>180</v>
      </c>
      <c r="E600" s="155" t="s">
        <v>1</v>
      </c>
      <c r="F600" s="156" t="s">
        <v>513</v>
      </c>
      <c r="H600" s="155" t="s">
        <v>1</v>
      </c>
      <c r="I600" s="157"/>
      <c r="L600" s="153"/>
      <c r="M600" s="158"/>
      <c r="T600" s="159"/>
      <c r="AT600" s="155" t="s">
        <v>180</v>
      </c>
      <c r="AU600" s="155" t="s">
        <v>85</v>
      </c>
      <c r="AV600" s="12" t="s">
        <v>83</v>
      </c>
      <c r="AW600" s="12" t="s">
        <v>32</v>
      </c>
      <c r="AX600" s="12" t="s">
        <v>75</v>
      </c>
      <c r="AY600" s="155" t="s">
        <v>170</v>
      </c>
    </row>
    <row r="601" spans="2:65" s="13" customFormat="1" ht="10.199999999999999">
      <c r="B601" s="160"/>
      <c r="D601" s="154" t="s">
        <v>180</v>
      </c>
      <c r="E601" s="161" t="s">
        <v>1</v>
      </c>
      <c r="F601" s="162" t="s">
        <v>725</v>
      </c>
      <c r="H601" s="163">
        <v>59.2</v>
      </c>
      <c r="I601" s="164"/>
      <c r="L601" s="160"/>
      <c r="M601" s="165"/>
      <c r="T601" s="166"/>
      <c r="AT601" s="161" t="s">
        <v>180</v>
      </c>
      <c r="AU601" s="161" t="s">
        <v>85</v>
      </c>
      <c r="AV601" s="13" t="s">
        <v>85</v>
      </c>
      <c r="AW601" s="13" t="s">
        <v>32</v>
      </c>
      <c r="AX601" s="13" t="s">
        <v>75</v>
      </c>
      <c r="AY601" s="161" t="s">
        <v>170</v>
      </c>
    </row>
    <row r="602" spans="2:65" s="14" customFormat="1" ht="10.199999999999999">
      <c r="B602" s="167"/>
      <c r="D602" s="154" t="s">
        <v>180</v>
      </c>
      <c r="E602" s="168" t="s">
        <v>1</v>
      </c>
      <c r="F602" s="169" t="s">
        <v>184</v>
      </c>
      <c r="H602" s="170">
        <v>59.2</v>
      </c>
      <c r="I602" s="171"/>
      <c r="L602" s="167"/>
      <c r="M602" s="172"/>
      <c r="T602" s="173"/>
      <c r="AT602" s="168" t="s">
        <v>180</v>
      </c>
      <c r="AU602" s="168" t="s">
        <v>85</v>
      </c>
      <c r="AV602" s="14" t="s">
        <v>176</v>
      </c>
      <c r="AW602" s="14" t="s">
        <v>32</v>
      </c>
      <c r="AX602" s="14" t="s">
        <v>83</v>
      </c>
      <c r="AY602" s="168" t="s">
        <v>170</v>
      </c>
    </row>
    <row r="603" spans="2:65" s="1" customFormat="1" ht="34.799999999999997" customHeight="1">
      <c r="B603" s="33"/>
      <c r="C603" s="135" t="s">
        <v>726</v>
      </c>
      <c r="D603" s="135" t="s">
        <v>172</v>
      </c>
      <c r="E603" s="136" t="s">
        <v>727</v>
      </c>
      <c r="F603" s="137" t="s">
        <v>728</v>
      </c>
      <c r="G603" s="138" t="s">
        <v>115</v>
      </c>
      <c r="H603" s="139">
        <v>91.424999999999997</v>
      </c>
      <c r="I603" s="140"/>
      <c r="J603" s="141">
        <f>ROUND(I603*H603,2)</f>
        <v>0</v>
      </c>
      <c r="K603" s="142"/>
      <c r="L603" s="33"/>
      <c r="M603" s="143" t="s">
        <v>1</v>
      </c>
      <c r="N603" s="144" t="s">
        <v>40</v>
      </c>
      <c r="P603" s="145">
        <f>O603*H603</f>
        <v>0</v>
      </c>
      <c r="Q603" s="145">
        <v>2.1000000000000001E-4</v>
      </c>
      <c r="R603" s="145">
        <f>Q603*H603</f>
        <v>1.9199250000000001E-2</v>
      </c>
      <c r="S603" s="145">
        <v>0</v>
      </c>
      <c r="T603" s="146">
        <f>S603*H603</f>
        <v>0</v>
      </c>
      <c r="AR603" s="147" t="s">
        <v>176</v>
      </c>
      <c r="AT603" s="147" t="s">
        <v>172</v>
      </c>
      <c r="AU603" s="147" t="s">
        <v>85</v>
      </c>
      <c r="AY603" s="18" t="s">
        <v>170</v>
      </c>
      <c r="BE603" s="148">
        <f>IF(N603="základní",J603,0)</f>
        <v>0</v>
      </c>
      <c r="BF603" s="148">
        <f>IF(N603="snížená",J603,0)</f>
        <v>0</v>
      </c>
      <c r="BG603" s="148">
        <f>IF(N603="zákl. přenesená",J603,0)</f>
        <v>0</v>
      </c>
      <c r="BH603" s="148">
        <f>IF(N603="sníž. přenesená",J603,0)</f>
        <v>0</v>
      </c>
      <c r="BI603" s="148">
        <f>IF(N603="nulová",J603,0)</f>
        <v>0</v>
      </c>
      <c r="BJ603" s="18" t="s">
        <v>83</v>
      </c>
      <c r="BK603" s="148">
        <f>ROUND(I603*H603,2)</f>
        <v>0</v>
      </c>
      <c r="BL603" s="18" t="s">
        <v>176</v>
      </c>
      <c r="BM603" s="147" t="s">
        <v>729</v>
      </c>
    </row>
    <row r="604" spans="2:65" s="1" customFormat="1" ht="10.199999999999999">
      <c r="B604" s="33"/>
      <c r="D604" s="149" t="s">
        <v>178</v>
      </c>
      <c r="F604" s="150" t="s">
        <v>730</v>
      </c>
      <c r="I604" s="151"/>
      <c r="L604" s="33"/>
      <c r="M604" s="152"/>
      <c r="T604" s="57"/>
      <c r="AT604" s="18" t="s">
        <v>178</v>
      </c>
      <c r="AU604" s="18" t="s">
        <v>85</v>
      </c>
    </row>
    <row r="605" spans="2:65" s="12" customFormat="1" ht="10.199999999999999">
      <c r="B605" s="153"/>
      <c r="D605" s="154" t="s">
        <v>180</v>
      </c>
      <c r="E605" s="155" t="s">
        <v>1</v>
      </c>
      <c r="F605" s="156" t="s">
        <v>513</v>
      </c>
      <c r="H605" s="155" t="s">
        <v>1</v>
      </c>
      <c r="I605" s="157"/>
      <c r="L605" s="153"/>
      <c r="M605" s="158"/>
      <c r="T605" s="159"/>
      <c r="AT605" s="155" t="s">
        <v>180</v>
      </c>
      <c r="AU605" s="155" t="s">
        <v>85</v>
      </c>
      <c r="AV605" s="12" t="s">
        <v>83</v>
      </c>
      <c r="AW605" s="12" t="s">
        <v>32</v>
      </c>
      <c r="AX605" s="12" t="s">
        <v>75</v>
      </c>
      <c r="AY605" s="155" t="s">
        <v>170</v>
      </c>
    </row>
    <row r="606" spans="2:65" s="13" customFormat="1" ht="10.199999999999999">
      <c r="B606" s="160"/>
      <c r="D606" s="154" t="s">
        <v>180</v>
      </c>
      <c r="E606" s="161" t="s">
        <v>1</v>
      </c>
      <c r="F606" s="162" t="s">
        <v>731</v>
      </c>
      <c r="H606" s="163">
        <v>91.424999999999997</v>
      </c>
      <c r="I606" s="164"/>
      <c r="L606" s="160"/>
      <c r="M606" s="165"/>
      <c r="T606" s="166"/>
      <c r="AT606" s="161" t="s">
        <v>180</v>
      </c>
      <c r="AU606" s="161" t="s">
        <v>85</v>
      </c>
      <c r="AV606" s="13" t="s">
        <v>85</v>
      </c>
      <c r="AW606" s="13" t="s">
        <v>32</v>
      </c>
      <c r="AX606" s="13" t="s">
        <v>75</v>
      </c>
      <c r="AY606" s="161" t="s">
        <v>170</v>
      </c>
    </row>
    <row r="607" spans="2:65" s="14" customFormat="1" ht="10.199999999999999">
      <c r="B607" s="167"/>
      <c r="D607" s="154" t="s">
        <v>180</v>
      </c>
      <c r="E607" s="168" t="s">
        <v>1</v>
      </c>
      <c r="F607" s="169" t="s">
        <v>184</v>
      </c>
      <c r="H607" s="170">
        <v>91.424999999999997</v>
      </c>
      <c r="I607" s="171"/>
      <c r="L607" s="167"/>
      <c r="M607" s="172"/>
      <c r="T607" s="173"/>
      <c r="AT607" s="168" t="s">
        <v>180</v>
      </c>
      <c r="AU607" s="168" t="s">
        <v>85</v>
      </c>
      <c r="AV607" s="14" t="s">
        <v>176</v>
      </c>
      <c r="AW607" s="14" t="s">
        <v>32</v>
      </c>
      <c r="AX607" s="14" t="s">
        <v>83</v>
      </c>
      <c r="AY607" s="168" t="s">
        <v>170</v>
      </c>
    </row>
    <row r="608" spans="2:65" s="1" customFormat="1" ht="22.2" customHeight="1">
      <c r="B608" s="33"/>
      <c r="C608" s="135" t="s">
        <v>732</v>
      </c>
      <c r="D608" s="135" t="s">
        <v>172</v>
      </c>
      <c r="E608" s="136" t="s">
        <v>733</v>
      </c>
      <c r="F608" s="137" t="s">
        <v>734</v>
      </c>
      <c r="G608" s="138" t="s">
        <v>115</v>
      </c>
      <c r="H608" s="139">
        <v>59.2</v>
      </c>
      <c r="I608" s="140"/>
      <c r="J608" s="141">
        <f>ROUND(I608*H608,2)</f>
        <v>0</v>
      </c>
      <c r="K608" s="142"/>
      <c r="L608" s="33"/>
      <c r="M608" s="143" t="s">
        <v>1</v>
      </c>
      <c r="N608" s="144" t="s">
        <v>40</v>
      </c>
      <c r="P608" s="145">
        <f>O608*H608</f>
        <v>0</v>
      </c>
      <c r="Q608" s="145">
        <v>4.0000000000000003E-5</v>
      </c>
      <c r="R608" s="145">
        <f>Q608*H608</f>
        <v>2.3680000000000003E-3</v>
      </c>
      <c r="S608" s="145">
        <v>0</v>
      </c>
      <c r="T608" s="146">
        <f>S608*H608</f>
        <v>0</v>
      </c>
      <c r="AR608" s="147" t="s">
        <v>176</v>
      </c>
      <c r="AT608" s="147" t="s">
        <v>172</v>
      </c>
      <c r="AU608" s="147" t="s">
        <v>85</v>
      </c>
      <c r="AY608" s="18" t="s">
        <v>170</v>
      </c>
      <c r="BE608" s="148">
        <f>IF(N608="základní",J608,0)</f>
        <v>0</v>
      </c>
      <c r="BF608" s="148">
        <f>IF(N608="snížená",J608,0)</f>
        <v>0</v>
      </c>
      <c r="BG608" s="148">
        <f>IF(N608="zákl. přenesená",J608,0)</f>
        <v>0</v>
      </c>
      <c r="BH608" s="148">
        <f>IF(N608="sníž. přenesená",J608,0)</f>
        <v>0</v>
      </c>
      <c r="BI608" s="148">
        <f>IF(N608="nulová",J608,0)</f>
        <v>0</v>
      </c>
      <c r="BJ608" s="18" t="s">
        <v>83</v>
      </c>
      <c r="BK608" s="148">
        <f>ROUND(I608*H608,2)</f>
        <v>0</v>
      </c>
      <c r="BL608" s="18" t="s">
        <v>176</v>
      </c>
      <c r="BM608" s="147" t="s">
        <v>735</v>
      </c>
    </row>
    <row r="609" spans="2:65" s="1" customFormat="1" ht="10.199999999999999">
      <c r="B609" s="33"/>
      <c r="D609" s="149" t="s">
        <v>178</v>
      </c>
      <c r="F609" s="150" t="s">
        <v>736</v>
      </c>
      <c r="I609" s="151"/>
      <c r="L609" s="33"/>
      <c r="M609" s="152"/>
      <c r="T609" s="57"/>
      <c r="AT609" s="18" t="s">
        <v>178</v>
      </c>
      <c r="AU609" s="18" t="s">
        <v>85</v>
      </c>
    </row>
    <row r="610" spans="2:65" s="12" customFormat="1" ht="10.199999999999999">
      <c r="B610" s="153"/>
      <c r="D610" s="154" t="s">
        <v>180</v>
      </c>
      <c r="E610" s="155" t="s">
        <v>1</v>
      </c>
      <c r="F610" s="156" t="s">
        <v>513</v>
      </c>
      <c r="H610" s="155" t="s">
        <v>1</v>
      </c>
      <c r="I610" s="157"/>
      <c r="L610" s="153"/>
      <c r="M610" s="158"/>
      <c r="T610" s="159"/>
      <c r="AT610" s="155" t="s">
        <v>180</v>
      </c>
      <c r="AU610" s="155" t="s">
        <v>85</v>
      </c>
      <c r="AV610" s="12" t="s">
        <v>83</v>
      </c>
      <c r="AW610" s="12" t="s">
        <v>32</v>
      </c>
      <c r="AX610" s="12" t="s">
        <v>75</v>
      </c>
      <c r="AY610" s="155" t="s">
        <v>170</v>
      </c>
    </row>
    <row r="611" spans="2:65" s="13" customFormat="1" ht="10.199999999999999">
      <c r="B611" s="160"/>
      <c r="D611" s="154" t="s">
        <v>180</v>
      </c>
      <c r="E611" s="161" t="s">
        <v>1</v>
      </c>
      <c r="F611" s="162" t="s">
        <v>725</v>
      </c>
      <c r="H611" s="163">
        <v>59.2</v>
      </c>
      <c r="I611" s="164"/>
      <c r="L611" s="160"/>
      <c r="M611" s="165"/>
      <c r="T611" s="166"/>
      <c r="AT611" s="161" t="s">
        <v>180</v>
      </c>
      <c r="AU611" s="161" t="s">
        <v>85</v>
      </c>
      <c r="AV611" s="13" t="s">
        <v>85</v>
      </c>
      <c r="AW611" s="13" t="s">
        <v>32</v>
      </c>
      <c r="AX611" s="13" t="s">
        <v>75</v>
      </c>
      <c r="AY611" s="161" t="s">
        <v>170</v>
      </c>
    </row>
    <row r="612" spans="2:65" s="14" customFormat="1" ht="10.199999999999999">
      <c r="B612" s="167"/>
      <c r="D612" s="154" t="s">
        <v>180</v>
      </c>
      <c r="E612" s="168" t="s">
        <v>1</v>
      </c>
      <c r="F612" s="169" t="s">
        <v>184</v>
      </c>
      <c r="H612" s="170">
        <v>59.2</v>
      </c>
      <c r="I612" s="171"/>
      <c r="L612" s="167"/>
      <c r="M612" s="172"/>
      <c r="T612" s="173"/>
      <c r="AT612" s="168" t="s">
        <v>180</v>
      </c>
      <c r="AU612" s="168" t="s">
        <v>85</v>
      </c>
      <c r="AV612" s="14" t="s">
        <v>176</v>
      </c>
      <c r="AW612" s="14" t="s">
        <v>32</v>
      </c>
      <c r="AX612" s="14" t="s">
        <v>83</v>
      </c>
      <c r="AY612" s="168" t="s">
        <v>170</v>
      </c>
    </row>
    <row r="613" spans="2:65" s="1" customFormat="1" ht="22.2" customHeight="1">
      <c r="B613" s="33"/>
      <c r="C613" s="135" t="s">
        <v>737</v>
      </c>
      <c r="D613" s="135" t="s">
        <v>172</v>
      </c>
      <c r="E613" s="136" t="s">
        <v>738</v>
      </c>
      <c r="F613" s="137" t="s">
        <v>739</v>
      </c>
      <c r="G613" s="138" t="s">
        <v>115</v>
      </c>
      <c r="H613" s="139">
        <v>127.91</v>
      </c>
      <c r="I613" s="140"/>
      <c r="J613" s="141">
        <f>ROUND(I613*H613,2)</f>
        <v>0</v>
      </c>
      <c r="K613" s="142"/>
      <c r="L613" s="33"/>
      <c r="M613" s="143" t="s">
        <v>1</v>
      </c>
      <c r="N613" s="144" t="s">
        <v>40</v>
      </c>
      <c r="P613" s="145">
        <f>O613*H613</f>
        <v>0</v>
      </c>
      <c r="Q613" s="145">
        <v>4.0000000000000003E-5</v>
      </c>
      <c r="R613" s="145">
        <f>Q613*H613</f>
        <v>5.1164000000000001E-3</v>
      </c>
      <c r="S613" s="145">
        <v>0</v>
      </c>
      <c r="T613" s="146">
        <f>S613*H613</f>
        <v>0</v>
      </c>
      <c r="AR613" s="147" t="s">
        <v>176</v>
      </c>
      <c r="AT613" s="147" t="s">
        <v>172</v>
      </c>
      <c r="AU613" s="147" t="s">
        <v>85</v>
      </c>
      <c r="AY613" s="18" t="s">
        <v>170</v>
      </c>
      <c r="BE613" s="148">
        <f>IF(N613="základní",J613,0)</f>
        <v>0</v>
      </c>
      <c r="BF613" s="148">
        <f>IF(N613="snížená",J613,0)</f>
        <v>0</v>
      </c>
      <c r="BG613" s="148">
        <f>IF(N613="zákl. přenesená",J613,0)</f>
        <v>0</v>
      </c>
      <c r="BH613" s="148">
        <f>IF(N613="sníž. přenesená",J613,0)</f>
        <v>0</v>
      </c>
      <c r="BI613" s="148">
        <f>IF(N613="nulová",J613,0)</f>
        <v>0</v>
      </c>
      <c r="BJ613" s="18" t="s">
        <v>83</v>
      </c>
      <c r="BK613" s="148">
        <f>ROUND(I613*H613,2)</f>
        <v>0</v>
      </c>
      <c r="BL613" s="18" t="s">
        <v>176</v>
      </c>
      <c r="BM613" s="147" t="s">
        <v>740</v>
      </c>
    </row>
    <row r="614" spans="2:65" s="1" customFormat="1" ht="10.199999999999999">
      <c r="B614" s="33"/>
      <c r="D614" s="149" t="s">
        <v>178</v>
      </c>
      <c r="F614" s="150" t="s">
        <v>741</v>
      </c>
      <c r="I614" s="151"/>
      <c r="L614" s="33"/>
      <c r="M614" s="152"/>
      <c r="T614" s="57"/>
      <c r="AT614" s="18" t="s">
        <v>178</v>
      </c>
      <c r="AU614" s="18" t="s">
        <v>85</v>
      </c>
    </row>
    <row r="615" spans="2:65" s="12" customFormat="1" ht="10.199999999999999">
      <c r="B615" s="153"/>
      <c r="D615" s="154" t="s">
        <v>180</v>
      </c>
      <c r="E615" s="155" t="s">
        <v>1</v>
      </c>
      <c r="F615" s="156" t="s">
        <v>513</v>
      </c>
      <c r="H615" s="155" t="s">
        <v>1</v>
      </c>
      <c r="I615" s="157"/>
      <c r="L615" s="153"/>
      <c r="M615" s="158"/>
      <c r="T615" s="159"/>
      <c r="AT615" s="155" t="s">
        <v>180</v>
      </c>
      <c r="AU615" s="155" t="s">
        <v>85</v>
      </c>
      <c r="AV615" s="12" t="s">
        <v>83</v>
      </c>
      <c r="AW615" s="12" t="s">
        <v>32</v>
      </c>
      <c r="AX615" s="12" t="s">
        <v>75</v>
      </c>
      <c r="AY615" s="155" t="s">
        <v>170</v>
      </c>
    </row>
    <row r="616" spans="2:65" s="13" customFormat="1" ht="10.199999999999999">
      <c r="B616" s="160"/>
      <c r="D616" s="154" t="s">
        <v>180</v>
      </c>
      <c r="E616" s="161" t="s">
        <v>1</v>
      </c>
      <c r="F616" s="162" t="s">
        <v>742</v>
      </c>
      <c r="H616" s="163">
        <v>127.91</v>
      </c>
      <c r="I616" s="164"/>
      <c r="L616" s="160"/>
      <c r="M616" s="165"/>
      <c r="T616" s="166"/>
      <c r="AT616" s="161" t="s">
        <v>180</v>
      </c>
      <c r="AU616" s="161" t="s">
        <v>85</v>
      </c>
      <c r="AV616" s="13" t="s">
        <v>85</v>
      </c>
      <c r="AW616" s="13" t="s">
        <v>32</v>
      </c>
      <c r="AX616" s="13" t="s">
        <v>75</v>
      </c>
      <c r="AY616" s="161" t="s">
        <v>170</v>
      </c>
    </row>
    <row r="617" spans="2:65" s="14" customFormat="1" ht="10.199999999999999">
      <c r="B617" s="167"/>
      <c r="D617" s="154" t="s">
        <v>180</v>
      </c>
      <c r="E617" s="168" t="s">
        <v>1</v>
      </c>
      <c r="F617" s="169" t="s">
        <v>184</v>
      </c>
      <c r="H617" s="170">
        <v>127.91</v>
      </c>
      <c r="I617" s="171"/>
      <c r="L617" s="167"/>
      <c r="M617" s="172"/>
      <c r="T617" s="173"/>
      <c r="AT617" s="168" t="s">
        <v>180</v>
      </c>
      <c r="AU617" s="168" t="s">
        <v>85</v>
      </c>
      <c r="AV617" s="14" t="s">
        <v>176</v>
      </c>
      <c r="AW617" s="14" t="s">
        <v>32</v>
      </c>
      <c r="AX617" s="14" t="s">
        <v>83</v>
      </c>
      <c r="AY617" s="168" t="s">
        <v>170</v>
      </c>
    </row>
    <row r="618" spans="2:65" s="1" customFormat="1" ht="19.8" customHeight="1">
      <c r="B618" s="33"/>
      <c r="C618" s="135" t="s">
        <v>743</v>
      </c>
      <c r="D618" s="135" t="s">
        <v>172</v>
      </c>
      <c r="E618" s="136" t="s">
        <v>744</v>
      </c>
      <c r="F618" s="137" t="s">
        <v>745</v>
      </c>
      <c r="G618" s="138" t="s">
        <v>237</v>
      </c>
      <c r="H618" s="139">
        <v>10</v>
      </c>
      <c r="I618" s="140"/>
      <c r="J618" s="141">
        <f>ROUND(I618*H618,2)</f>
        <v>0</v>
      </c>
      <c r="K618" s="142"/>
      <c r="L618" s="33"/>
      <c r="M618" s="143" t="s">
        <v>1</v>
      </c>
      <c r="N618" s="144" t="s">
        <v>40</v>
      </c>
      <c r="P618" s="145">
        <f>O618*H618</f>
        <v>0</v>
      </c>
      <c r="Q618" s="145">
        <v>0</v>
      </c>
      <c r="R618" s="145">
        <f>Q618*H618</f>
        <v>0</v>
      </c>
      <c r="S618" s="145">
        <v>6.0000000000000001E-3</v>
      </c>
      <c r="T618" s="146">
        <f>S618*H618</f>
        <v>0.06</v>
      </c>
      <c r="AR618" s="147" t="s">
        <v>176</v>
      </c>
      <c r="AT618" s="147" t="s">
        <v>172</v>
      </c>
      <c r="AU618" s="147" t="s">
        <v>85</v>
      </c>
      <c r="AY618" s="18" t="s">
        <v>170</v>
      </c>
      <c r="BE618" s="148">
        <f>IF(N618="základní",J618,0)</f>
        <v>0</v>
      </c>
      <c r="BF618" s="148">
        <f>IF(N618="snížená",J618,0)</f>
        <v>0</v>
      </c>
      <c r="BG618" s="148">
        <f>IF(N618="zákl. přenesená",J618,0)</f>
        <v>0</v>
      </c>
      <c r="BH618" s="148">
        <f>IF(N618="sníž. přenesená",J618,0)</f>
        <v>0</v>
      </c>
      <c r="BI618" s="148">
        <f>IF(N618="nulová",J618,0)</f>
        <v>0</v>
      </c>
      <c r="BJ618" s="18" t="s">
        <v>83</v>
      </c>
      <c r="BK618" s="148">
        <f>ROUND(I618*H618,2)</f>
        <v>0</v>
      </c>
      <c r="BL618" s="18" t="s">
        <v>176</v>
      </c>
      <c r="BM618" s="147" t="s">
        <v>746</v>
      </c>
    </row>
    <row r="619" spans="2:65" s="1" customFormat="1" ht="10.199999999999999">
      <c r="B619" s="33"/>
      <c r="D619" s="149" t="s">
        <v>178</v>
      </c>
      <c r="F619" s="150" t="s">
        <v>747</v>
      </c>
      <c r="I619" s="151"/>
      <c r="L619" s="33"/>
      <c r="M619" s="152"/>
      <c r="T619" s="57"/>
      <c r="AT619" s="18" t="s">
        <v>178</v>
      </c>
      <c r="AU619" s="18" t="s">
        <v>85</v>
      </c>
    </row>
    <row r="620" spans="2:65" s="12" customFormat="1" ht="10.199999999999999">
      <c r="B620" s="153"/>
      <c r="D620" s="154" t="s">
        <v>180</v>
      </c>
      <c r="E620" s="155" t="s">
        <v>1</v>
      </c>
      <c r="F620" s="156" t="s">
        <v>748</v>
      </c>
      <c r="H620" s="155" t="s">
        <v>1</v>
      </c>
      <c r="I620" s="157"/>
      <c r="L620" s="153"/>
      <c r="M620" s="158"/>
      <c r="T620" s="159"/>
      <c r="AT620" s="155" t="s">
        <v>180</v>
      </c>
      <c r="AU620" s="155" t="s">
        <v>85</v>
      </c>
      <c r="AV620" s="12" t="s">
        <v>83</v>
      </c>
      <c r="AW620" s="12" t="s">
        <v>32</v>
      </c>
      <c r="AX620" s="12" t="s">
        <v>75</v>
      </c>
      <c r="AY620" s="155" t="s">
        <v>170</v>
      </c>
    </row>
    <row r="621" spans="2:65" s="12" customFormat="1" ht="10.199999999999999">
      <c r="B621" s="153"/>
      <c r="D621" s="154" t="s">
        <v>180</v>
      </c>
      <c r="E621" s="155" t="s">
        <v>1</v>
      </c>
      <c r="F621" s="156" t="s">
        <v>533</v>
      </c>
      <c r="H621" s="155" t="s">
        <v>1</v>
      </c>
      <c r="I621" s="157"/>
      <c r="L621" s="153"/>
      <c r="M621" s="158"/>
      <c r="T621" s="159"/>
      <c r="AT621" s="155" t="s">
        <v>180</v>
      </c>
      <c r="AU621" s="155" t="s">
        <v>85</v>
      </c>
      <c r="AV621" s="12" t="s">
        <v>83</v>
      </c>
      <c r="AW621" s="12" t="s">
        <v>32</v>
      </c>
      <c r="AX621" s="12" t="s">
        <v>75</v>
      </c>
      <c r="AY621" s="155" t="s">
        <v>170</v>
      </c>
    </row>
    <row r="622" spans="2:65" s="13" customFormat="1" ht="10.199999999999999">
      <c r="B622" s="160"/>
      <c r="D622" s="154" t="s">
        <v>180</v>
      </c>
      <c r="E622" s="161" t="s">
        <v>1</v>
      </c>
      <c r="F622" s="162" t="s">
        <v>749</v>
      </c>
      <c r="H622" s="163">
        <v>10</v>
      </c>
      <c r="I622" s="164"/>
      <c r="L622" s="160"/>
      <c r="M622" s="165"/>
      <c r="T622" s="166"/>
      <c r="AT622" s="161" t="s">
        <v>180</v>
      </c>
      <c r="AU622" s="161" t="s">
        <v>85</v>
      </c>
      <c r="AV622" s="13" t="s">
        <v>85</v>
      </c>
      <c r="AW622" s="13" t="s">
        <v>32</v>
      </c>
      <c r="AX622" s="13" t="s">
        <v>75</v>
      </c>
      <c r="AY622" s="161" t="s">
        <v>170</v>
      </c>
    </row>
    <row r="623" spans="2:65" s="14" customFormat="1" ht="10.199999999999999">
      <c r="B623" s="167"/>
      <c r="D623" s="154" t="s">
        <v>180</v>
      </c>
      <c r="E623" s="168" t="s">
        <v>1</v>
      </c>
      <c r="F623" s="169" t="s">
        <v>184</v>
      </c>
      <c r="H623" s="170">
        <v>10</v>
      </c>
      <c r="I623" s="171"/>
      <c r="L623" s="167"/>
      <c r="M623" s="172"/>
      <c r="T623" s="173"/>
      <c r="AT623" s="168" t="s">
        <v>180</v>
      </c>
      <c r="AU623" s="168" t="s">
        <v>85</v>
      </c>
      <c r="AV623" s="14" t="s">
        <v>176</v>
      </c>
      <c r="AW623" s="14" t="s">
        <v>32</v>
      </c>
      <c r="AX623" s="14" t="s">
        <v>83</v>
      </c>
      <c r="AY623" s="168" t="s">
        <v>170</v>
      </c>
    </row>
    <row r="624" spans="2:65" s="11" customFormat="1" ht="22.8" customHeight="1">
      <c r="B624" s="123"/>
      <c r="D624" s="124" t="s">
        <v>74</v>
      </c>
      <c r="E624" s="133" t="s">
        <v>750</v>
      </c>
      <c r="F624" s="133" t="s">
        <v>751</v>
      </c>
      <c r="I624" s="126"/>
      <c r="J624" s="134">
        <f>BK624</f>
        <v>0</v>
      </c>
      <c r="L624" s="123"/>
      <c r="M624" s="128"/>
      <c r="P624" s="129">
        <f>SUM(P625:P633)</f>
        <v>0</v>
      </c>
      <c r="R624" s="129">
        <f>SUM(R625:R633)</f>
        <v>0</v>
      </c>
      <c r="T624" s="130">
        <f>SUM(T625:T633)</f>
        <v>0</v>
      </c>
      <c r="AR624" s="124" t="s">
        <v>83</v>
      </c>
      <c r="AT624" s="131" t="s">
        <v>74</v>
      </c>
      <c r="AU624" s="131" t="s">
        <v>83</v>
      </c>
      <c r="AY624" s="124" t="s">
        <v>170</v>
      </c>
      <c r="BK624" s="132">
        <f>SUM(BK625:BK633)</f>
        <v>0</v>
      </c>
    </row>
    <row r="625" spans="2:65" s="1" customFormat="1" ht="22.2" customHeight="1">
      <c r="B625" s="33"/>
      <c r="C625" s="135" t="s">
        <v>752</v>
      </c>
      <c r="D625" s="135" t="s">
        <v>172</v>
      </c>
      <c r="E625" s="136" t="s">
        <v>753</v>
      </c>
      <c r="F625" s="137" t="s">
        <v>754</v>
      </c>
      <c r="G625" s="138" t="s">
        <v>213</v>
      </c>
      <c r="H625" s="139">
        <v>6.0999999999999999E-2</v>
      </c>
      <c r="I625" s="140"/>
      <c r="J625" s="141">
        <f>ROUND(I625*H625,2)</f>
        <v>0</v>
      </c>
      <c r="K625" s="142"/>
      <c r="L625" s="33"/>
      <c r="M625" s="143" t="s">
        <v>1</v>
      </c>
      <c r="N625" s="144" t="s">
        <v>40</v>
      </c>
      <c r="P625" s="145">
        <f>O625*H625</f>
        <v>0</v>
      </c>
      <c r="Q625" s="145">
        <v>0</v>
      </c>
      <c r="R625" s="145">
        <f>Q625*H625</f>
        <v>0</v>
      </c>
      <c r="S625" s="145">
        <v>0</v>
      </c>
      <c r="T625" s="146">
        <f>S625*H625</f>
        <v>0</v>
      </c>
      <c r="AR625" s="147" t="s">
        <v>176</v>
      </c>
      <c r="AT625" s="147" t="s">
        <v>172</v>
      </c>
      <c r="AU625" s="147" t="s">
        <v>85</v>
      </c>
      <c r="AY625" s="18" t="s">
        <v>170</v>
      </c>
      <c r="BE625" s="148">
        <f>IF(N625="základní",J625,0)</f>
        <v>0</v>
      </c>
      <c r="BF625" s="148">
        <f>IF(N625="snížená",J625,0)</f>
        <v>0</v>
      </c>
      <c r="BG625" s="148">
        <f>IF(N625="zákl. přenesená",J625,0)</f>
        <v>0</v>
      </c>
      <c r="BH625" s="148">
        <f>IF(N625="sníž. přenesená",J625,0)</f>
        <v>0</v>
      </c>
      <c r="BI625" s="148">
        <f>IF(N625="nulová",J625,0)</f>
        <v>0</v>
      </c>
      <c r="BJ625" s="18" t="s">
        <v>83</v>
      </c>
      <c r="BK625" s="148">
        <f>ROUND(I625*H625,2)</f>
        <v>0</v>
      </c>
      <c r="BL625" s="18" t="s">
        <v>176</v>
      </c>
      <c r="BM625" s="147" t="s">
        <v>755</v>
      </c>
    </row>
    <row r="626" spans="2:65" s="1" customFormat="1" ht="10.199999999999999">
      <c r="B626" s="33"/>
      <c r="D626" s="149" t="s">
        <v>178</v>
      </c>
      <c r="F626" s="150" t="s">
        <v>756</v>
      </c>
      <c r="I626" s="151"/>
      <c r="L626" s="33"/>
      <c r="M626" s="152"/>
      <c r="T626" s="57"/>
      <c r="AT626" s="18" t="s">
        <v>178</v>
      </c>
      <c r="AU626" s="18" t="s">
        <v>85</v>
      </c>
    </row>
    <row r="627" spans="2:65" s="1" customFormat="1" ht="22.2" customHeight="1">
      <c r="B627" s="33"/>
      <c r="C627" s="135" t="s">
        <v>757</v>
      </c>
      <c r="D627" s="135" t="s">
        <v>172</v>
      </c>
      <c r="E627" s="136" t="s">
        <v>758</v>
      </c>
      <c r="F627" s="137" t="s">
        <v>759</v>
      </c>
      <c r="G627" s="138" t="s">
        <v>213</v>
      </c>
      <c r="H627" s="139">
        <v>6.0999999999999999E-2</v>
      </c>
      <c r="I627" s="140"/>
      <c r="J627" s="141">
        <f>ROUND(I627*H627,2)</f>
        <v>0</v>
      </c>
      <c r="K627" s="142"/>
      <c r="L627" s="33"/>
      <c r="M627" s="143" t="s">
        <v>1</v>
      </c>
      <c r="N627" s="144" t="s">
        <v>40</v>
      </c>
      <c r="P627" s="145">
        <f>O627*H627</f>
        <v>0</v>
      </c>
      <c r="Q627" s="145">
        <v>0</v>
      </c>
      <c r="R627" s="145">
        <f>Q627*H627</f>
        <v>0</v>
      </c>
      <c r="S627" s="145">
        <v>0</v>
      </c>
      <c r="T627" s="146">
        <f>S627*H627</f>
        <v>0</v>
      </c>
      <c r="AR627" s="147" t="s">
        <v>176</v>
      </c>
      <c r="AT627" s="147" t="s">
        <v>172</v>
      </c>
      <c r="AU627" s="147" t="s">
        <v>85</v>
      </c>
      <c r="AY627" s="18" t="s">
        <v>170</v>
      </c>
      <c r="BE627" s="148">
        <f>IF(N627="základní",J627,0)</f>
        <v>0</v>
      </c>
      <c r="BF627" s="148">
        <f>IF(N627="snížená",J627,0)</f>
        <v>0</v>
      </c>
      <c r="BG627" s="148">
        <f>IF(N627="zákl. přenesená",J627,0)</f>
        <v>0</v>
      </c>
      <c r="BH627" s="148">
        <f>IF(N627="sníž. přenesená",J627,0)</f>
        <v>0</v>
      </c>
      <c r="BI627" s="148">
        <f>IF(N627="nulová",J627,0)</f>
        <v>0</v>
      </c>
      <c r="BJ627" s="18" t="s">
        <v>83</v>
      </c>
      <c r="BK627" s="148">
        <f>ROUND(I627*H627,2)</f>
        <v>0</v>
      </c>
      <c r="BL627" s="18" t="s">
        <v>176</v>
      </c>
      <c r="BM627" s="147" t="s">
        <v>760</v>
      </c>
    </row>
    <row r="628" spans="2:65" s="1" customFormat="1" ht="10.199999999999999">
      <c r="B628" s="33"/>
      <c r="D628" s="149" t="s">
        <v>178</v>
      </c>
      <c r="F628" s="150" t="s">
        <v>761</v>
      </c>
      <c r="I628" s="151"/>
      <c r="L628" s="33"/>
      <c r="M628" s="152"/>
      <c r="T628" s="57"/>
      <c r="AT628" s="18" t="s">
        <v>178</v>
      </c>
      <c r="AU628" s="18" t="s">
        <v>85</v>
      </c>
    </row>
    <row r="629" spans="2:65" s="1" customFormat="1" ht="22.2" customHeight="1">
      <c r="B629" s="33"/>
      <c r="C629" s="135" t="s">
        <v>762</v>
      </c>
      <c r="D629" s="135" t="s">
        <v>172</v>
      </c>
      <c r="E629" s="136" t="s">
        <v>763</v>
      </c>
      <c r="F629" s="137" t="s">
        <v>764</v>
      </c>
      <c r="G629" s="138" t="s">
        <v>213</v>
      </c>
      <c r="H629" s="139">
        <v>0.54900000000000004</v>
      </c>
      <c r="I629" s="140"/>
      <c r="J629" s="141">
        <f>ROUND(I629*H629,2)</f>
        <v>0</v>
      </c>
      <c r="K629" s="142"/>
      <c r="L629" s="33"/>
      <c r="M629" s="143" t="s">
        <v>1</v>
      </c>
      <c r="N629" s="144" t="s">
        <v>40</v>
      </c>
      <c r="P629" s="145">
        <f>O629*H629</f>
        <v>0</v>
      </c>
      <c r="Q629" s="145">
        <v>0</v>
      </c>
      <c r="R629" s="145">
        <f>Q629*H629</f>
        <v>0</v>
      </c>
      <c r="S629" s="145">
        <v>0</v>
      </c>
      <c r="T629" s="146">
        <f>S629*H629</f>
        <v>0</v>
      </c>
      <c r="AR629" s="147" t="s">
        <v>176</v>
      </c>
      <c r="AT629" s="147" t="s">
        <v>172</v>
      </c>
      <c r="AU629" s="147" t="s">
        <v>85</v>
      </c>
      <c r="AY629" s="18" t="s">
        <v>170</v>
      </c>
      <c r="BE629" s="148">
        <f>IF(N629="základní",J629,0)</f>
        <v>0</v>
      </c>
      <c r="BF629" s="148">
        <f>IF(N629="snížená",J629,0)</f>
        <v>0</v>
      </c>
      <c r="BG629" s="148">
        <f>IF(N629="zákl. přenesená",J629,0)</f>
        <v>0</v>
      </c>
      <c r="BH629" s="148">
        <f>IF(N629="sníž. přenesená",J629,0)</f>
        <v>0</v>
      </c>
      <c r="BI629" s="148">
        <f>IF(N629="nulová",J629,0)</f>
        <v>0</v>
      </c>
      <c r="BJ629" s="18" t="s">
        <v>83</v>
      </c>
      <c r="BK629" s="148">
        <f>ROUND(I629*H629,2)</f>
        <v>0</v>
      </c>
      <c r="BL629" s="18" t="s">
        <v>176</v>
      </c>
      <c r="BM629" s="147" t="s">
        <v>765</v>
      </c>
    </row>
    <row r="630" spans="2:65" s="1" customFormat="1" ht="10.199999999999999">
      <c r="B630" s="33"/>
      <c r="D630" s="149" t="s">
        <v>178</v>
      </c>
      <c r="F630" s="150" t="s">
        <v>766</v>
      </c>
      <c r="I630" s="151"/>
      <c r="L630" s="33"/>
      <c r="M630" s="152"/>
      <c r="T630" s="57"/>
      <c r="AT630" s="18" t="s">
        <v>178</v>
      </c>
      <c r="AU630" s="18" t="s">
        <v>85</v>
      </c>
    </row>
    <row r="631" spans="2:65" s="13" customFormat="1" ht="10.199999999999999">
      <c r="B631" s="160"/>
      <c r="D631" s="154" t="s">
        <v>180</v>
      </c>
      <c r="F631" s="162" t="s">
        <v>767</v>
      </c>
      <c r="H631" s="163">
        <v>0.54900000000000004</v>
      </c>
      <c r="I631" s="164"/>
      <c r="L631" s="160"/>
      <c r="M631" s="165"/>
      <c r="T631" s="166"/>
      <c r="AT631" s="161" t="s">
        <v>180</v>
      </c>
      <c r="AU631" s="161" t="s">
        <v>85</v>
      </c>
      <c r="AV631" s="13" t="s">
        <v>85</v>
      </c>
      <c r="AW631" s="13" t="s">
        <v>4</v>
      </c>
      <c r="AX631" s="13" t="s">
        <v>83</v>
      </c>
      <c r="AY631" s="161" t="s">
        <v>170</v>
      </c>
    </row>
    <row r="632" spans="2:65" s="1" customFormat="1" ht="30" customHeight="1">
      <c r="B632" s="33"/>
      <c r="C632" s="135" t="s">
        <v>768</v>
      </c>
      <c r="D632" s="135" t="s">
        <v>172</v>
      </c>
      <c r="E632" s="136" t="s">
        <v>769</v>
      </c>
      <c r="F632" s="137" t="s">
        <v>770</v>
      </c>
      <c r="G632" s="138" t="s">
        <v>213</v>
      </c>
      <c r="H632" s="139">
        <v>6.0999999999999999E-2</v>
      </c>
      <c r="I632" s="140"/>
      <c r="J632" s="141">
        <f>ROUND(I632*H632,2)</f>
        <v>0</v>
      </c>
      <c r="K632" s="142"/>
      <c r="L632" s="33"/>
      <c r="M632" s="143" t="s">
        <v>1</v>
      </c>
      <c r="N632" s="144" t="s">
        <v>40</v>
      </c>
      <c r="P632" s="145">
        <f>O632*H632</f>
        <v>0</v>
      </c>
      <c r="Q632" s="145">
        <v>0</v>
      </c>
      <c r="R632" s="145">
        <f>Q632*H632</f>
        <v>0</v>
      </c>
      <c r="S632" s="145">
        <v>0</v>
      </c>
      <c r="T632" s="146">
        <f>S632*H632</f>
        <v>0</v>
      </c>
      <c r="AR632" s="147" t="s">
        <v>176</v>
      </c>
      <c r="AT632" s="147" t="s">
        <v>172</v>
      </c>
      <c r="AU632" s="147" t="s">
        <v>85</v>
      </c>
      <c r="AY632" s="18" t="s">
        <v>170</v>
      </c>
      <c r="BE632" s="148">
        <f>IF(N632="základní",J632,0)</f>
        <v>0</v>
      </c>
      <c r="BF632" s="148">
        <f>IF(N632="snížená",J632,0)</f>
        <v>0</v>
      </c>
      <c r="BG632" s="148">
        <f>IF(N632="zákl. přenesená",J632,0)</f>
        <v>0</v>
      </c>
      <c r="BH632" s="148">
        <f>IF(N632="sníž. přenesená",J632,0)</f>
        <v>0</v>
      </c>
      <c r="BI632" s="148">
        <f>IF(N632="nulová",J632,0)</f>
        <v>0</v>
      </c>
      <c r="BJ632" s="18" t="s">
        <v>83</v>
      </c>
      <c r="BK632" s="148">
        <f>ROUND(I632*H632,2)</f>
        <v>0</v>
      </c>
      <c r="BL632" s="18" t="s">
        <v>176</v>
      </c>
      <c r="BM632" s="147" t="s">
        <v>771</v>
      </c>
    </row>
    <row r="633" spans="2:65" s="1" customFormat="1" ht="10.199999999999999">
      <c r="B633" s="33"/>
      <c r="D633" s="149" t="s">
        <v>178</v>
      </c>
      <c r="F633" s="150" t="s">
        <v>772</v>
      </c>
      <c r="I633" s="151"/>
      <c r="L633" s="33"/>
      <c r="M633" s="152"/>
      <c r="T633" s="57"/>
      <c r="AT633" s="18" t="s">
        <v>178</v>
      </c>
      <c r="AU633" s="18" t="s">
        <v>85</v>
      </c>
    </row>
    <row r="634" spans="2:65" s="11" customFormat="1" ht="22.8" customHeight="1">
      <c r="B634" s="123"/>
      <c r="D634" s="124" t="s">
        <v>74</v>
      </c>
      <c r="E634" s="133" t="s">
        <v>773</v>
      </c>
      <c r="F634" s="133" t="s">
        <v>774</v>
      </c>
      <c r="I634" s="126"/>
      <c r="J634" s="134">
        <f>BK634</f>
        <v>0</v>
      </c>
      <c r="L634" s="123"/>
      <c r="M634" s="128"/>
      <c r="P634" s="129">
        <f>SUM(P635:P636)</f>
        <v>0</v>
      </c>
      <c r="R634" s="129">
        <f>SUM(R635:R636)</f>
        <v>0</v>
      </c>
      <c r="T634" s="130">
        <f>SUM(T635:T636)</f>
        <v>0</v>
      </c>
      <c r="AR634" s="124" t="s">
        <v>83</v>
      </c>
      <c r="AT634" s="131" t="s">
        <v>74</v>
      </c>
      <c r="AU634" s="131" t="s">
        <v>83</v>
      </c>
      <c r="AY634" s="124" t="s">
        <v>170</v>
      </c>
      <c r="BK634" s="132">
        <f>SUM(BK635:BK636)</f>
        <v>0</v>
      </c>
    </row>
    <row r="635" spans="2:65" s="1" customFormat="1" ht="14.4" customHeight="1">
      <c r="B635" s="33"/>
      <c r="C635" s="135" t="s">
        <v>775</v>
      </c>
      <c r="D635" s="135" t="s">
        <v>172</v>
      </c>
      <c r="E635" s="136" t="s">
        <v>776</v>
      </c>
      <c r="F635" s="137" t="s">
        <v>777</v>
      </c>
      <c r="G635" s="138" t="s">
        <v>213</v>
      </c>
      <c r="H635" s="139">
        <v>422.70600000000002</v>
      </c>
      <c r="I635" s="140"/>
      <c r="J635" s="141">
        <f>ROUND(I635*H635,2)</f>
        <v>0</v>
      </c>
      <c r="K635" s="142"/>
      <c r="L635" s="33"/>
      <c r="M635" s="143" t="s">
        <v>1</v>
      </c>
      <c r="N635" s="144" t="s">
        <v>40</v>
      </c>
      <c r="P635" s="145">
        <f>O635*H635</f>
        <v>0</v>
      </c>
      <c r="Q635" s="145">
        <v>0</v>
      </c>
      <c r="R635" s="145">
        <f>Q635*H635</f>
        <v>0</v>
      </c>
      <c r="S635" s="145">
        <v>0</v>
      </c>
      <c r="T635" s="146">
        <f>S635*H635</f>
        <v>0</v>
      </c>
      <c r="AR635" s="147" t="s">
        <v>176</v>
      </c>
      <c r="AT635" s="147" t="s">
        <v>172</v>
      </c>
      <c r="AU635" s="147" t="s">
        <v>85</v>
      </c>
      <c r="AY635" s="18" t="s">
        <v>170</v>
      </c>
      <c r="BE635" s="148">
        <f>IF(N635="základní",J635,0)</f>
        <v>0</v>
      </c>
      <c r="BF635" s="148">
        <f>IF(N635="snížená",J635,0)</f>
        <v>0</v>
      </c>
      <c r="BG635" s="148">
        <f>IF(N635="zákl. přenesená",J635,0)</f>
        <v>0</v>
      </c>
      <c r="BH635" s="148">
        <f>IF(N635="sníž. přenesená",J635,0)</f>
        <v>0</v>
      </c>
      <c r="BI635" s="148">
        <f>IF(N635="nulová",J635,0)</f>
        <v>0</v>
      </c>
      <c r="BJ635" s="18" t="s">
        <v>83</v>
      </c>
      <c r="BK635" s="148">
        <f>ROUND(I635*H635,2)</f>
        <v>0</v>
      </c>
      <c r="BL635" s="18" t="s">
        <v>176</v>
      </c>
      <c r="BM635" s="147" t="s">
        <v>778</v>
      </c>
    </row>
    <row r="636" spans="2:65" s="1" customFormat="1" ht="10.199999999999999">
      <c r="B636" s="33"/>
      <c r="D636" s="149" t="s">
        <v>178</v>
      </c>
      <c r="F636" s="150" t="s">
        <v>779</v>
      </c>
      <c r="I636" s="151"/>
      <c r="L636" s="33"/>
      <c r="M636" s="152"/>
      <c r="T636" s="57"/>
      <c r="AT636" s="18" t="s">
        <v>178</v>
      </c>
      <c r="AU636" s="18" t="s">
        <v>85</v>
      </c>
    </row>
    <row r="637" spans="2:65" s="11" customFormat="1" ht="25.95" customHeight="1">
      <c r="B637" s="123"/>
      <c r="D637" s="124" t="s">
        <v>74</v>
      </c>
      <c r="E637" s="125" t="s">
        <v>780</v>
      </c>
      <c r="F637" s="125" t="s">
        <v>781</v>
      </c>
      <c r="I637" s="126"/>
      <c r="J637" s="127">
        <f>BK637</f>
        <v>0</v>
      </c>
      <c r="L637" s="123"/>
      <c r="M637" s="128"/>
      <c r="P637" s="129">
        <f>P638+P683+P707+P771+P781+P842+P921+P985+P1142+P1153+P1187+P1221+P1259+P1269+P1346</f>
        <v>0</v>
      </c>
      <c r="R637" s="129">
        <f>R638+R683+R707+R771+R781+R842+R921+R985+R1142+R1153+R1187+R1221+R1259+R1269+R1346</f>
        <v>26.506362659999994</v>
      </c>
      <c r="T637" s="130">
        <f>T638+T683+T707+T771+T781+T842+T921+T985+T1142+T1153+T1187+T1221+T1259+T1269+T1346</f>
        <v>0</v>
      </c>
      <c r="AR637" s="124" t="s">
        <v>85</v>
      </c>
      <c r="AT637" s="131" t="s">
        <v>74</v>
      </c>
      <c r="AU637" s="131" t="s">
        <v>75</v>
      </c>
      <c r="AY637" s="124" t="s">
        <v>170</v>
      </c>
      <c r="BK637" s="132">
        <f>BK638+BK683+BK707+BK771+BK781+BK842+BK921+BK985+BK1142+BK1153+BK1187+BK1221+BK1259+BK1269+BK1346</f>
        <v>0</v>
      </c>
    </row>
    <row r="638" spans="2:65" s="11" customFormat="1" ht="22.8" customHeight="1">
      <c r="B638" s="123"/>
      <c r="D638" s="124" t="s">
        <v>74</v>
      </c>
      <c r="E638" s="133" t="s">
        <v>782</v>
      </c>
      <c r="F638" s="133" t="s">
        <v>783</v>
      </c>
      <c r="I638" s="126"/>
      <c r="J638" s="134">
        <f>BK638</f>
        <v>0</v>
      </c>
      <c r="L638" s="123"/>
      <c r="M638" s="128"/>
      <c r="P638" s="129">
        <f>SUM(P639:P682)</f>
        <v>0</v>
      </c>
      <c r="R638" s="129">
        <f>SUM(R639:R682)</f>
        <v>3.79846504</v>
      </c>
      <c r="T638" s="130">
        <f>SUM(T639:T682)</f>
        <v>0</v>
      </c>
      <c r="AR638" s="124" t="s">
        <v>85</v>
      </c>
      <c r="AT638" s="131" t="s">
        <v>74</v>
      </c>
      <c r="AU638" s="131" t="s">
        <v>83</v>
      </c>
      <c r="AY638" s="124" t="s">
        <v>170</v>
      </c>
      <c r="BK638" s="132">
        <f>SUM(BK639:BK682)</f>
        <v>0</v>
      </c>
    </row>
    <row r="639" spans="2:65" s="1" customFormat="1" ht="22.2" customHeight="1">
      <c r="B639" s="33"/>
      <c r="C639" s="135" t="s">
        <v>784</v>
      </c>
      <c r="D639" s="135" t="s">
        <v>172</v>
      </c>
      <c r="E639" s="136" t="s">
        <v>785</v>
      </c>
      <c r="F639" s="137" t="s">
        <v>786</v>
      </c>
      <c r="G639" s="138" t="s">
        <v>115</v>
      </c>
      <c r="H639" s="139">
        <v>218.768</v>
      </c>
      <c r="I639" s="140"/>
      <c r="J639" s="141">
        <f>ROUND(I639*H639,2)</f>
        <v>0</v>
      </c>
      <c r="K639" s="142"/>
      <c r="L639" s="33"/>
      <c r="M639" s="143" t="s">
        <v>1</v>
      </c>
      <c r="N639" s="144" t="s">
        <v>40</v>
      </c>
      <c r="P639" s="145">
        <f>O639*H639</f>
        <v>0</v>
      </c>
      <c r="Q639" s="145">
        <v>0</v>
      </c>
      <c r="R639" s="145">
        <f>Q639*H639</f>
        <v>0</v>
      </c>
      <c r="S639" s="145">
        <v>0</v>
      </c>
      <c r="T639" s="146">
        <f>S639*H639</f>
        <v>0</v>
      </c>
      <c r="AR639" s="147" t="s">
        <v>278</v>
      </c>
      <c r="AT639" s="147" t="s">
        <v>172</v>
      </c>
      <c r="AU639" s="147" t="s">
        <v>85</v>
      </c>
      <c r="AY639" s="18" t="s">
        <v>170</v>
      </c>
      <c r="BE639" s="148">
        <f>IF(N639="základní",J639,0)</f>
        <v>0</v>
      </c>
      <c r="BF639" s="148">
        <f>IF(N639="snížená",J639,0)</f>
        <v>0</v>
      </c>
      <c r="BG639" s="148">
        <f>IF(N639="zákl. přenesená",J639,0)</f>
        <v>0</v>
      </c>
      <c r="BH639" s="148">
        <f>IF(N639="sníž. přenesená",J639,0)</f>
        <v>0</v>
      </c>
      <c r="BI639" s="148">
        <f>IF(N639="nulová",J639,0)</f>
        <v>0</v>
      </c>
      <c r="BJ639" s="18" t="s">
        <v>83</v>
      </c>
      <c r="BK639" s="148">
        <f>ROUND(I639*H639,2)</f>
        <v>0</v>
      </c>
      <c r="BL639" s="18" t="s">
        <v>278</v>
      </c>
      <c r="BM639" s="147" t="s">
        <v>787</v>
      </c>
    </row>
    <row r="640" spans="2:65" s="1" customFormat="1" ht="10.199999999999999">
      <c r="B640" s="33"/>
      <c r="D640" s="149" t="s">
        <v>178</v>
      </c>
      <c r="F640" s="150" t="s">
        <v>788</v>
      </c>
      <c r="I640" s="151"/>
      <c r="L640" s="33"/>
      <c r="M640" s="152"/>
      <c r="T640" s="57"/>
      <c r="AT640" s="18" t="s">
        <v>178</v>
      </c>
      <c r="AU640" s="18" t="s">
        <v>85</v>
      </c>
    </row>
    <row r="641" spans="2:65" s="12" customFormat="1" ht="10.199999999999999">
      <c r="B641" s="153"/>
      <c r="D641" s="154" t="s">
        <v>180</v>
      </c>
      <c r="E641" s="155" t="s">
        <v>1</v>
      </c>
      <c r="F641" s="156" t="s">
        <v>329</v>
      </c>
      <c r="H641" s="155" t="s">
        <v>1</v>
      </c>
      <c r="I641" s="157"/>
      <c r="L641" s="153"/>
      <c r="M641" s="158"/>
      <c r="T641" s="159"/>
      <c r="AT641" s="155" t="s">
        <v>180</v>
      </c>
      <c r="AU641" s="155" t="s">
        <v>85</v>
      </c>
      <c r="AV641" s="12" t="s">
        <v>83</v>
      </c>
      <c r="AW641" s="12" t="s">
        <v>32</v>
      </c>
      <c r="AX641" s="12" t="s">
        <v>75</v>
      </c>
      <c r="AY641" s="155" t="s">
        <v>170</v>
      </c>
    </row>
    <row r="642" spans="2:65" s="12" customFormat="1" ht="10.199999999999999">
      <c r="B642" s="153"/>
      <c r="D642" s="154" t="s">
        <v>180</v>
      </c>
      <c r="E642" s="155" t="s">
        <v>1</v>
      </c>
      <c r="F642" s="156" t="s">
        <v>331</v>
      </c>
      <c r="H642" s="155" t="s">
        <v>1</v>
      </c>
      <c r="I642" s="157"/>
      <c r="L642" s="153"/>
      <c r="M642" s="158"/>
      <c r="T642" s="159"/>
      <c r="AT642" s="155" t="s">
        <v>180</v>
      </c>
      <c r="AU642" s="155" t="s">
        <v>85</v>
      </c>
      <c r="AV642" s="12" t="s">
        <v>83</v>
      </c>
      <c r="AW642" s="12" t="s">
        <v>32</v>
      </c>
      <c r="AX642" s="12" t="s">
        <v>75</v>
      </c>
      <c r="AY642" s="155" t="s">
        <v>170</v>
      </c>
    </row>
    <row r="643" spans="2:65" s="13" customFormat="1" ht="10.199999999999999">
      <c r="B643" s="160"/>
      <c r="D643" s="154" t="s">
        <v>180</v>
      </c>
      <c r="E643" s="161" t="s">
        <v>1</v>
      </c>
      <c r="F643" s="162" t="s">
        <v>789</v>
      </c>
      <c r="H643" s="163">
        <v>218.768</v>
      </c>
      <c r="I643" s="164"/>
      <c r="L643" s="160"/>
      <c r="M643" s="165"/>
      <c r="T643" s="166"/>
      <c r="AT643" s="161" t="s">
        <v>180</v>
      </c>
      <c r="AU643" s="161" t="s">
        <v>85</v>
      </c>
      <c r="AV643" s="13" t="s">
        <v>85</v>
      </c>
      <c r="AW643" s="13" t="s">
        <v>32</v>
      </c>
      <c r="AX643" s="13" t="s">
        <v>75</v>
      </c>
      <c r="AY643" s="161" t="s">
        <v>170</v>
      </c>
    </row>
    <row r="644" spans="2:65" s="14" customFormat="1" ht="10.199999999999999">
      <c r="B644" s="167"/>
      <c r="D644" s="154" t="s">
        <v>180</v>
      </c>
      <c r="E644" s="168" t="s">
        <v>1</v>
      </c>
      <c r="F644" s="169" t="s">
        <v>184</v>
      </c>
      <c r="H644" s="170">
        <v>218.768</v>
      </c>
      <c r="I644" s="171"/>
      <c r="L644" s="167"/>
      <c r="M644" s="172"/>
      <c r="T644" s="173"/>
      <c r="AT644" s="168" t="s">
        <v>180</v>
      </c>
      <c r="AU644" s="168" t="s">
        <v>85</v>
      </c>
      <c r="AV644" s="14" t="s">
        <v>176</v>
      </c>
      <c r="AW644" s="14" t="s">
        <v>32</v>
      </c>
      <c r="AX644" s="14" t="s">
        <v>83</v>
      </c>
      <c r="AY644" s="168" t="s">
        <v>170</v>
      </c>
    </row>
    <row r="645" spans="2:65" s="1" customFormat="1" ht="14.4" customHeight="1">
      <c r="B645" s="33"/>
      <c r="C645" s="174" t="s">
        <v>790</v>
      </c>
      <c r="D645" s="174" t="s">
        <v>447</v>
      </c>
      <c r="E645" s="175" t="s">
        <v>791</v>
      </c>
      <c r="F645" s="176" t="s">
        <v>792</v>
      </c>
      <c r="G645" s="177" t="s">
        <v>213</v>
      </c>
      <c r="H645" s="178">
        <v>0.23</v>
      </c>
      <c r="I645" s="179"/>
      <c r="J645" s="180">
        <f>ROUND(I645*H645,2)</f>
        <v>0</v>
      </c>
      <c r="K645" s="181"/>
      <c r="L645" s="182"/>
      <c r="M645" s="183" t="s">
        <v>1</v>
      </c>
      <c r="N645" s="184" t="s">
        <v>40</v>
      </c>
      <c r="P645" s="145">
        <f>O645*H645</f>
        <v>0</v>
      </c>
      <c r="Q645" s="145">
        <v>1</v>
      </c>
      <c r="R645" s="145">
        <f>Q645*H645</f>
        <v>0.23</v>
      </c>
      <c r="S645" s="145">
        <v>0</v>
      </c>
      <c r="T645" s="146">
        <f>S645*H645</f>
        <v>0</v>
      </c>
      <c r="AR645" s="147" t="s">
        <v>393</v>
      </c>
      <c r="AT645" s="147" t="s">
        <v>447</v>
      </c>
      <c r="AU645" s="147" t="s">
        <v>85</v>
      </c>
      <c r="AY645" s="18" t="s">
        <v>170</v>
      </c>
      <c r="BE645" s="148">
        <f>IF(N645="základní",J645,0)</f>
        <v>0</v>
      </c>
      <c r="BF645" s="148">
        <f>IF(N645="snížená",J645,0)</f>
        <v>0</v>
      </c>
      <c r="BG645" s="148">
        <f>IF(N645="zákl. přenesená",J645,0)</f>
        <v>0</v>
      </c>
      <c r="BH645" s="148">
        <f>IF(N645="sníž. přenesená",J645,0)</f>
        <v>0</v>
      </c>
      <c r="BI645" s="148">
        <f>IF(N645="nulová",J645,0)</f>
        <v>0</v>
      </c>
      <c r="BJ645" s="18" t="s">
        <v>83</v>
      </c>
      <c r="BK645" s="148">
        <f>ROUND(I645*H645,2)</f>
        <v>0</v>
      </c>
      <c r="BL645" s="18" t="s">
        <v>278</v>
      </c>
      <c r="BM645" s="147" t="s">
        <v>793</v>
      </c>
    </row>
    <row r="646" spans="2:65" s="1" customFormat="1" ht="19.2">
      <c r="B646" s="33"/>
      <c r="D646" s="154" t="s">
        <v>471</v>
      </c>
      <c r="F646" s="185" t="s">
        <v>794</v>
      </c>
      <c r="I646" s="151"/>
      <c r="L646" s="33"/>
      <c r="M646" s="152"/>
      <c r="T646" s="57"/>
      <c r="AT646" s="18" t="s">
        <v>471</v>
      </c>
      <c r="AU646" s="18" t="s">
        <v>85</v>
      </c>
    </row>
    <row r="647" spans="2:65" s="13" customFormat="1" ht="10.199999999999999">
      <c r="B647" s="160"/>
      <c r="D647" s="154" t="s">
        <v>180</v>
      </c>
      <c r="F647" s="162" t="s">
        <v>795</v>
      </c>
      <c r="H647" s="163">
        <v>0.23</v>
      </c>
      <c r="I647" s="164"/>
      <c r="L647" s="160"/>
      <c r="M647" s="165"/>
      <c r="T647" s="166"/>
      <c r="AT647" s="161" t="s">
        <v>180</v>
      </c>
      <c r="AU647" s="161" t="s">
        <v>85</v>
      </c>
      <c r="AV647" s="13" t="s">
        <v>85</v>
      </c>
      <c r="AW647" s="13" t="s">
        <v>4</v>
      </c>
      <c r="AX647" s="13" t="s">
        <v>83</v>
      </c>
      <c r="AY647" s="161" t="s">
        <v>170</v>
      </c>
    </row>
    <row r="648" spans="2:65" s="1" customFormat="1" ht="22.2" customHeight="1">
      <c r="B648" s="33"/>
      <c r="C648" s="135" t="s">
        <v>796</v>
      </c>
      <c r="D648" s="135" t="s">
        <v>172</v>
      </c>
      <c r="E648" s="136" t="s">
        <v>797</v>
      </c>
      <c r="F648" s="137" t="s">
        <v>798</v>
      </c>
      <c r="G648" s="138" t="s">
        <v>115</v>
      </c>
      <c r="H648" s="139">
        <v>74.98</v>
      </c>
      <c r="I648" s="140"/>
      <c r="J648" s="141">
        <f>ROUND(I648*H648,2)</f>
        <v>0</v>
      </c>
      <c r="K648" s="142"/>
      <c r="L648" s="33"/>
      <c r="M648" s="143" t="s">
        <v>1</v>
      </c>
      <c r="N648" s="144" t="s">
        <v>40</v>
      </c>
      <c r="P648" s="145">
        <f>O648*H648</f>
        <v>0</v>
      </c>
      <c r="Q648" s="145">
        <v>0</v>
      </c>
      <c r="R648" s="145">
        <f>Q648*H648</f>
        <v>0</v>
      </c>
      <c r="S648" s="145">
        <v>0</v>
      </c>
      <c r="T648" s="146">
        <f>S648*H648</f>
        <v>0</v>
      </c>
      <c r="AR648" s="147" t="s">
        <v>278</v>
      </c>
      <c r="AT648" s="147" t="s">
        <v>172</v>
      </c>
      <c r="AU648" s="147" t="s">
        <v>85</v>
      </c>
      <c r="AY648" s="18" t="s">
        <v>170</v>
      </c>
      <c r="BE648" s="148">
        <f>IF(N648="základní",J648,0)</f>
        <v>0</v>
      </c>
      <c r="BF648" s="148">
        <f>IF(N648="snížená",J648,0)</f>
        <v>0</v>
      </c>
      <c r="BG648" s="148">
        <f>IF(N648="zákl. přenesená",J648,0)</f>
        <v>0</v>
      </c>
      <c r="BH648" s="148">
        <f>IF(N648="sníž. přenesená",J648,0)</f>
        <v>0</v>
      </c>
      <c r="BI648" s="148">
        <f>IF(N648="nulová",J648,0)</f>
        <v>0</v>
      </c>
      <c r="BJ648" s="18" t="s">
        <v>83</v>
      </c>
      <c r="BK648" s="148">
        <f>ROUND(I648*H648,2)</f>
        <v>0</v>
      </c>
      <c r="BL648" s="18" t="s">
        <v>278</v>
      </c>
      <c r="BM648" s="147" t="s">
        <v>799</v>
      </c>
    </row>
    <row r="649" spans="2:65" s="1" customFormat="1" ht="10.199999999999999">
      <c r="B649" s="33"/>
      <c r="D649" s="149" t="s">
        <v>178</v>
      </c>
      <c r="F649" s="150" t="s">
        <v>800</v>
      </c>
      <c r="I649" s="151"/>
      <c r="L649" s="33"/>
      <c r="M649" s="152"/>
      <c r="T649" s="57"/>
      <c r="AT649" s="18" t="s">
        <v>178</v>
      </c>
      <c r="AU649" s="18" t="s">
        <v>85</v>
      </c>
    </row>
    <row r="650" spans="2:65" s="12" customFormat="1" ht="10.199999999999999">
      <c r="B650" s="153"/>
      <c r="D650" s="154" t="s">
        <v>180</v>
      </c>
      <c r="E650" s="155" t="s">
        <v>1</v>
      </c>
      <c r="F650" s="156" t="s">
        <v>181</v>
      </c>
      <c r="H650" s="155" t="s">
        <v>1</v>
      </c>
      <c r="I650" s="157"/>
      <c r="L650" s="153"/>
      <c r="M650" s="158"/>
      <c r="T650" s="159"/>
      <c r="AT650" s="155" t="s">
        <v>180</v>
      </c>
      <c r="AU650" s="155" t="s">
        <v>85</v>
      </c>
      <c r="AV650" s="12" t="s">
        <v>83</v>
      </c>
      <c r="AW650" s="12" t="s">
        <v>32</v>
      </c>
      <c r="AX650" s="12" t="s">
        <v>75</v>
      </c>
      <c r="AY650" s="155" t="s">
        <v>170</v>
      </c>
    </row>
    <row r="651" spans="2:65" s="12" customFormat="1" ht="10.199999999999999">
      <c r="B651" s="153"/>
      <c r="D651" s="154" t="s">
        <v>180</v>
      </c>
      <c r="E651" s="155" t="s">
        <v>1</v>
      </c>
      <c r="F651" s="156" t="s">
        <v>579</v>
      </c>
      <c r="H651" s="155" t="s">
        <v>1</v>
      </c>
      <c r="I651" s="157"/>
      <c r="L651" s="153"/>
      <c r="M651" s="158"/>
      <c r="T651" s="159"/>
      <c r="AT651" s="155" t="s">
        <v>180</v>
      </c>
      <c r="AU651" s="155" t="s">
        <v>85</v>
      </c>
      <c r="AV651" s="12" t="s">
        <v>83</v>
      </c>
      <c r="AW651" s="12" t="s">
        <v>32</v>
      </c>
      <c r="AX651" s="12" t="s">
        <v>75</v>
      </c>
      <c r="AY651" s="155" t="s">
        <v>170</v>
      </c>
    </row>
    <row r="652" spans="2:65" s="13" customFormat="1" ht="10.199999999999999">
      <c r="B652" s="160"/>
      <c r="D652" s="154" t="s">
        <v>180</v>
      </c>
      <c r="E652" s="161" t="s">
        <v>1</v>
      </c>
      <c r="F652" s="162" t="s">
        <v>801</v>
      </c>
      <c r="H652" s="163">
        <v>74.98</v>
      </c>
      <c r="I652" s="164"/>
      <c r="L652" s="160"/>
      <c r="M652" s="165"/>
      <c r="T652" s="166"/>
      <c r="AT652" s="161" t="s">
        <v>180</v>
      </c>
      <c r="AU652" s="161" t="s">
        <v>85</v>
      </c>
      <c r="AV652" s="13" t="s">
        <v>85</v>
      </c>
      <c r="AW652" s="13" t="s">
        <v>32</v>
      </c>
      <c r="AX652" s="13" t="s">
        <v>75</v>
      </c>
      <c r="AY652" s="161" t="s">
        <v>170</v>
      </c>
    </row>
    <row r="653" spans="2:65" s="14" customFormat="1" ht="10.199999999999999">
      <c r="B653" s="167"/>
      <c r="D653" s="154" t="s">
        <v>180</v>
      </c>
      <c r="E653" s="168" t="s">
        <v>1</v>
      </c>
      <c r="F653" s="169" t="s">
        <v>184</v>
      </c>
      <c r="H653" s="170">
        <v>74.98</v>
      </c>
      <c r="I653" s="171"/>
      <c r="L653" s="167"/>
      <c r="M653" s="172"/>
      <c r="T653" s="173"/>
      <c r="AT653" s="168" t="s">
        <v>180</v>
      </c>
      <c r="AU653" s="168" t="s">
        <v>85</v>
      </c>
      <c r="AV653" s="14" t="s">
        <v>176</v>
      </c>
      <c r="AW653" s="14" t="s">
        <v>32</v>
      </c>
      <c r="AX653" s="14" t="s">
        <v>83</v>
      </c>
      <c r="AY653" s="168" t="s">
        <v>170</v>
      </c>
    </row>
    <row r="654" spans="2:65" s="1" customFormat="1" ht="14.4" customHeight="1">
      <c r="B654" s="33"/>
      <c r="C654" s="174" t="s">
        <v>802</v>
      </c>
      <c r="D654" s="174" t="s">
        <v>447</v>
      </c>
      <c r="E654" s="175" t="s">
        <v>791</v>
      </c>
      <c r="F654" s="176" t="s">
        <v>792</v>
      </c>
      <c r="G654" s="177" t="s">
        <v>213</v>
      </c>
      <c r="H654" s="178">
        <v>8.2000000000000003E-2</v>
      </c>
      <c r="I654" s="179"/>
      <c r="J654" s="180">
        <f>ROUND(I654*H654,2)</f>
        <v>0</v>
      </c>
      <c r="K654" s="181"/>
      <c r="L654" s="182"/>
      <c r="M654" s="183" t="s">
        <v>1</v>
      </c>
      <c r="N654" s="184" t="s">
        <v>40</v>
      </c>
      <c r="P654" s="145">
        <f>O654*H654</f>
        <v>0</v>
      </c>
      <c r="Q654" s="145">
        <v>1</v>
      </c>
      <c r="R654" s="145">
        <f>Q654*H654</f>
        <v>8.2000000000000003E-2</v>
      </c>
      <c r="S654" s="145">
        <v>0</v>
      </c>
      <c r="T654" s="146">
        <f>S654*H654</f>
        <v>0</v>
      </c>
      <c r="AR654" s="147" t="s">
        <v>393</v>
      </c>
      <c r="AT654" s="147" t="s">
        <v>447</v>
      </c>
      <c r="AU654" s="147" t="s">
        <v>85</v>
      </c>
      <c r="AY654" s="18" t="s">
        <v>170</v>
      </c>
      <c r="BE654" s="148">
        <f>IF(N654="základní",J654,0)</f>
        <v>0</v>
      </c>
      <c r="BF654" s="148">
        <f>IF(N654="snížená",J654,0)</f>
        <v>0</v>
      </c>
      <c r="BG654" s="148">
        <f>IF(N654="zákl. přenesená",J654,0)</f>
        <v>0</v>
      </c>
      <c r="BH654" s="148">
        <f>IF(N654="sníž. přenesená",J654,0)</f>
        <v>0</v>
      </c>
      <c r="BI654" s="148">
        <f>IF(N654="nulová",J654,0)</f>
        <v>0</v>
      </c>
      <c r="BJ654" s="18" t="s">
        <v>83</v>
      </c>
      <c r="BK654" s="148">
        <f>ROUND(I654*H654,2)</f>
        <v>0</v>
      </c>
      <c r="BL654" s="18" t="s">
        <v>278</v>
      </c>
      <c r="BM654" s="147" t="s">
        <v>803</v>
      </c>
    </row>
    <row r="655" spans="2:65" s="1" customFormat="1" ht="19.2">
      <c r="B655" s="33"/>
      <c r="D655" s="154" t="s">
        <v>471</v>
      </c>
      <c r="F655" s="185" t="s">
        <v>794</v>
      </c>
      <c r="I655" s="151"/>
      <c r="L655" s="33"/>
      <c r="M655" s="152"/>
      <c r="T655" s="57"/>
      <c r="AT655" s="18" t="s">
        <v>471</v>
      </c>
      <c r="AU655" s="18" t="s">
        <v>85</v>
      </c>
    </row>
    <row r="656" spans="2:65" s="13" customFormat="1" ht="10.199999999999999">
      <c r="B656" s="160"/>
      <c r="D656" s="154" t="s">
        <v>180</v>
      </c>
      <c r="F656" s="162" t="s">
        <v>804</v>
      </c>
      <c r="H656" s="163">
        <v>8.2000000000000003E-2</v>
      </c>
      <c r="I656" s="164"/>
      <c r="L656" s="160"/>
      <c r="M656" s="165"/>
      <c r="T656" s="166"/>
      <c r="AT656" s="161" t="s">
        <v>180</v>
      </c>
      <c r="AU656" s="161" t="s">
        <v>85</v>
      </c>
      <c r="AV656" s="13" t="s">
        <v>85</v>
      </c>
      <c r="AW656" s="13" t="s">
        <v>4</v>
      </c>
      <c r="AX656" s="13" t="s">
        <v>83</v>
      </c>
      <c r="AY656" s="161" t="s">
        <v>170</v>
      </c>
    </row>
    <row r="657" spans="2:65" s="1" customFormat="1" ht="22.2" customHeight="1">
      <c r="B657" s="33"/>
      <c r="C657" s="135" t="s">
        <v>805</v>
      </c>
      <c r="D657" s="135" t="s">
        <v>172</v>
      </c>
      <c r="E657" s="136" t="s">
        <v>806</v>
      </c>
      <c r="F657" s="137" t="s">
        <v>807</v>
      </c>
      <c r="G657" s="138" t="s">
        <v>115</v>
      </c>
      <c r="H657" s="139">
        <v>437.53500000000003</v>
      </c>
      <c r="I657" s="140"/>
      <c r="J657" s="141">
        <f>ROUND(I657*H657,2)</f>
        <v>0</v>
      </c>
      <c r="K657" s="142"/>
      <c r="L657" s="33"/>
      <c r="M657" s="143" t="s">
        <v>1</v>
      </c>
      <c r="N657" s="144" t="s">
        <v>40</v>
      </c>
      <c r="P657" s="145">
        <f>O657*H657</f>
        <v>0</v>
      </c>
      <c r="Q657" s="145">
        <v>4.0000000000000002E-4</v>
      </c>
      <c r="R657" s="145">
        <f>Q657*H657</f>
        <v>0.17501400000000003</v>
      </c>
      <c r="S657" s="145">
        <v>0</v>
      </c>
      <c r="T657" s="146">
        <f>S657*H657</f>
        <v>0</v>
      </c>
      <c r="AR657" s="147" t="s">
        <v>278</v>
      </c>
      <c r="AT657" s="147" t="s">
        <v>172</v>
      </c>
      <c r="AU657" s="147" t="s">
        <v>85</v>
      </c>
      <c r="AY657" s="18" t="s">
        <v>170</v>
      </c>
      <c r="BE657" s="148">
        <f>IF(N657="základní",J657,0)</f>
        <v>0</v>
      </c>
      <c r="BF657" s="148">
        <f>IF(N657="snížená",J657,0)</f>
        <v>0</v>
      </c>
      <c r="BG657" s="148">
        <f>IF(N657="zákl. přenesená",J657,0)</f>
        <v>0</v>
      </c>
      <c r="BH657" s="148">
        <f>IF(N657="sníž. přenesená",J657,0)</f>
        <v>0</v>
      </c>
      <c r="BI657" s="148">
        <f>IF(N657="nulová",J657,0)</f>
        <v>0</v>
      </c>
      <c r="BJ657" s="18" t="s">
        <v>83</v>
      </c>
      <c r="BK657" s="148">
        <f>ROUND(I657*H657,2)</f>
        <v>0</v>
      </c>
      <c r="BL657" s="18" t="s">
        <v>278</v>
      </c>
      <c r="BM657" s="147" t="s">
        <v>808</v>
      </c>
    </row>
    <row r="658" spans="2:65" s="1" customFormat="1" ht="10.199999999999999">
      <c r="B658" s="33"/>
      <c r="D658" s="149" t="s">
        <v>178</v>
      </c>
      <c r="F658" s="150" t="s">
        <v>809</v>
      </c>
      <c r="I658" s="151"/>
      <c r="L658" s="33"/>
      <c r="M658" s="152"/>
      <c r="T658" s="57"/>
      <c r="AT658" s="18" t="s">
        <v>178</v>
      </c>
      <c r="AU658" s="18" t="s">
        <v>85</v>
      </c>
    </row>
    <row r="659" spans="2:65" s="12" customFormat="1" ht="10.199999999999999">
      <c r="B659" s="153"/>
      <c r="D659" s="154" t="s">
        <v>180</v>
      </c>
      <c r="E659" s="155" t="s">
        <v>1</v>
      </c>
      <c r="F659" s="156" t="s">
        <v>329</v>
      </c>
      <c r="H659" s="155" t="s">
        <v>1</v>
      </c>
      <c r="I659" s="157"/>
      <c r="L659" s="153"/>
      <c r="M659" s="158"/>
      <c r="T659" s="159"/>
      <c r="AT659" s="155" t="s">
        <v>180</v>
      </c>
      <c r="AU659" s="155" t="s">
        <v>85</v>
      </c>
      <c r="AV659" s="12" t="s">
        <v>83</v>
      </c>
      <c r="AW659" s="12" t="s">
        <v>32</v>
      </c>
      <c r="AX659" s="12" t="s">
        <v>75</v>
      </c>
      <c r="AY659" s="155" t="s">
        <v>170</v>
      </c>
    </row>
    <row r="660" spans="2:65" s="12" customFormat="1" ht="10.199999999999999">
      <c r="B660" s="153"/>
      <c r="D660" s="154" t="s">
        <v>180</v>
      </c>
      <c r="E660" s="155" t="s">
        <v>1</v>
      </c>
      <c r="F660" s="156" t="s">
        <v>810</v>
      </c>
      <c r="H660" s="155" t="s">
        <v>1</v>
      </c>
      <c r="I660" s="157"/>
      <c r="L660" s="153"/>
      <c r="M660" s="158"/>
      <c r="T660" s="159"/>
      <c r="AT660" s="155" t="s">
        <v>180</v>
      </c>
      <c r="AU660" s="155" t="s">
        <v>85</v>
      </c>
      <c r="AV660" s="12" t="s">
        <v>83</v>
      </c>
      <c r="AW660" s="12" t="s">
        <v>32</v>
      </c>
      <c r="AX660" s="12" t="s">
        <v>75</v>
      </c>
      <c r="AY660" s="155" t="s">
        <v>170</v>
      </c>
    </row>
    <row r="661" spans="2:65" s="13" customFormat="1" ht="10.199999999999999">
      <c r="B661" s="160"/>
      <c r="D661" s="154" t="s">
        <v>180</v>
      </c>
      <c r="E661" s="161" t="s">
        <v>1</v>
      </c>
      <c r="F661" s="162" t="s">
        <v>811</v>
      </c>
      <c r="H661" s="163">
        <v>437.53500000000003</v>
      </c>
      <c r="I661" s="164"/>
      <c r="L661" s="160"/>
      <c r="M661" s="165"/>
      <c r="T661" s="166"/>
      <c r="AT661" s="161" t="s">
        <v>180</v>
      </c>
      <c r="AU661" s="161" t="s">
        <v>85</v>
      </c>
      <c r="AV661" s="13" t="s">
        <v>85</v>
      </c>
      <c r="AW661" s="13" t="s">
        <v>32</v>
      </c>
      <c r="AX661" s="13" t="s">
        <v>75</v>
      </c>
      <c r="AY661" s="161" t="s">
        <v>170</v>
      </c>
    </row>
    <row r="662" spans="2:65" s="14" customFormat="1" ht="10.199999999999999">
      <c r="B662" s="167"/>
      <c r="D662" s="154" t="s">
        <v>180</v>
      </c>
      <c r="E662" s="168" t="s">
        <v>1</v>
      </c>
      <c r="F662" s="169" t="s">
        <v>184</v>
      </c>
      <c r="H662" s="170">
        <v>437.53500000000003</v>
      </c>
      <c r="I662" s="171"/>
      <c r="L662" s="167"/>
      <c r="M662" s="172"/>
      <c r="T662" s="173"/>
      <c r="AT662" s="168" t="s">
        <v>180</v>
      </c>
      <c r="AU662" s="168" t="s">
        <v>85</v>
      </c>
      <c r="AV662" s="14" t="s">
        <v>176</v>
      </c>
      <c r="AW662" s="14" t="s">
        <v>32</v>
      </c>
      <c r="AX662" s="14" t="s">
        <v>83</v>
      </c>
      <c r="AY662" s="168" t="s">
        <v>170</v>
      </c>
    </row>
    <row r="663" spans="2:65" s="1" customFormat="1" ht="40.200000000000003" customHeight="1">
      <c r="B663" s="33"/>
      <c r="C663" s="174" t="s">
        <v>812</v>
      </c>
      <c r="D663" s="174" t="s">
        <v>447</v>
      </c>
      <c r="E663" s="175" t="s">
        <v>813</v>
      </c>
      <c r="F663" s="176" t="s">
        <v>814</v>
      </c>
      <c r="G663" s="177" t="s">
        <v>115</v>
      </c>
      <c r="H663" s="178">
        <v>509.947</v>
      </c>
      <c r="I663" s="179"/>
      <c r="J663" s="180">
        <f>ROUND(I663*H663,2)</f>
        <v>0</v>
      </c>
      <c r="K663" s="181"/>
      <c r="L663" s="182"/>
      <c r="M663" s="183" t="s">
        <v>1</v>
      </c>
      <c r="N663" s="184" t="s">
        <v>40</v>
      </c>
      <c r="P663" s="145">
        <f>O663*H663</f>
        <v>0</v>
      </c>
      <c r="Q663" s="145">
        <v>5.4000000000000003E-3</v>
      </c>
      <c r="R663" s="145">
        <f>Q663*H663</f>
        <v>2.7537138000000003</v>
      </c>
      <c r="S663" s="145">
        <v>0</v>
      </c>
      <c r="T663" s="146">
        <f>S663*H663</f>
        <v>0</v>
      </c>
      <c r="AR663" s="147" t="s">
        <v>393</v>
      </c>
      <c r="AT663" s="147" t="s">
        <v>447</v>
      </c>
      <c r="AU663" s="147" t="s">
        <v>85</v>
      </c>
      <c r="AY663" s="18" t="s">
        <v>170</v>
      </c>
      <c r="BE663" s="148">
        <f>IF(N663="základní",J663,0)</f>
        <v>0</v>
      </c>
      <c r="BF663" s="148">
        <f>IF(N663="snížená",J663,0)</f>
        <v>0</v>
      </c>
      <c r="BG663" s="148">
        <f>IF(N663="zákl. přenesená",J663,0)</f>
        <v>0</v>
      </c>
      <c r="BH663" s="148">
        <f>IF(N663="sníž. přenesená",J663,0)</f>
        <v>0</v>
      </c>
      <c r="BI663" s="148">
        <f>IF(N663="nulová",J663,0)</f>
        <v>0</v>
      </c>
      <c r="BJ663" s="18" t="s">
        <v>83</v>
      </c>
      <c r="BK663" s="148">
        <f>ROUND(I663*H663,2)</f>
        <v>0</v>
      </c>
      <c r="BL663" s="18" t="s">
        <v>278</v>
      </c>
      <c r="BM663" s="147" t="s">
        <v>815</v>
      </c>
    </row>
    <row r="664" spans="2:65" s="13" customFormat="1" ht="10.199999999999999">
      <c r="B664" s="160"/>
      <c r="D664" s="154" t="s">
        <v>180</v>
      </c>
      <c r="F664" s="162" t="s">
        <v>816</v>
      </c>
      <c r="H664" s="163">
        <v>509.947</v>
      </c>
      <c r="I664" s="164"/>
      <c r="L664" s="160"/>
      <c r="M664" s="165"/>
      <c r="T664" s="166"/>
      <c r="AT664" s="161" t="s">
        <v>180</v>
      </c>
      <c r="AU664" s="161" t="s">
        <v>85</v>
      </c>
      <c r="AV664" s="13" t="s">
        <v>85</v>
      </c>
      <c r="AW664" s="13" t="s">
        <v>4</v>
      </c>
      <c r="AX664" s="13" t="s">
        <v>83</v>
      </c>
      <c r="AY664" s="161" t="s">
        <v>170</v>
      </c>
    </row>
    <row r="665" spans="2:65" s="1" customFormat="1" ht="22.2" customHeight="1">
      <c r="B665" s="33"/>
      <c r="C665" s="135" t="s">
        <v>817</v>
      </c>
      <c r="D665" s="135" t="s">
        <v>172</v>
      </c>
      <c r="E665" s="136" t="s">
        <v>818</v>
      </c>
      <c r="F665" s="137" t="s">
        <v>819</v>
      </c>
      <c r="G665" s="138" t="s">
        <v>115</v>
      </c>
      <c r="H665" s="139">
        <v>74.98</v>
      </c>
      <c r="I665" s="140"/>
      <c r="J665" s="141">
        <f>ROUND(I665*H665,2)</f>
        <v>0</v>
      </c>
      <c r="K665" s="142"/>
      <c r="L665" s="33"/>
      <c r="M665" s="143" t="s">
        <v>1</v>
      </c>
      <c r="N665" s="144" t="s">
        <v>40</v>
      </c>
      <c r="P665" s="145">
        <f>O665*H665</f>
        <v>0</v>
      </c>
      <c r="Q665" s="145">
        <v>4.0000000000000002E-4</v>
      </c>
      <c r="R665" s="145">
        <f>Q665*H665</f>
        <v>2.9992000000000001E-2</v>
      </c>
      <c r="S665" s="145">
        <v>0</v>
      </c>
      <c r="T665" s="146">
        <f>S665*H665</f>
        <v>0</v>
      </c>
      <c r="AR665" s="147" t="s">
        <v>278</v>
      </c>
      <c r="AT665" s="147" t="s">
        <v>172</v>
      </c>
      <c r="AU665" s="147" t="s">
        <v>85</v>
      </c>
      <c r="AY665" s="18" t="s">
        <v>170</v>
      </c>
      <c r="BE665" s="148">
        <f>IF(N665="základní",J665,0)</f>
        <v>0</v>
      </c>
      <c r="BF665" s="148">
        <f>IF(N665="snížená",J665,0)</f>
        <v>0</v>
      </c>
      <c r="BG665" s="148">
        <f>IF(N665="zákl. přenesená",J665,0)</f>
        <v>0</v>
      </c>
      <c r="BH665" s="148">
        <f>IF(N665="sníž. přenesená",J665,0)</f>
        <v>0</v>
      </c>
      <c r="BI665" s="148">
        <f>IF(N665="nulová",J665,0)</f>
        <v>0</v>
      </c>
      <c r="BJ665" s="18" t="s">
        <v>83</v>
      </c>
      <c r="BK665" s="148">
        <f>ROUND(I665*H665,2)</f>
        <v>0</v>
      </c>
      <c r="BL665" s="18" t="s">
        <v>278</v>
      </c>
      <c r="BM665" s="147" t="s">
        <v>820</v>
      </c>
    </row>
    <row r="666" spans="2:65" s="1" customFormat="1" ht="10.199999999999999">
      <c r="B666" s="33"/>
      <c r="D666" s="149" t="s">
        <v>178</v>
      </c>
      <c r="F666" s="150" t="s">
        <v>821</v>
      </c>
      <c r="I666" s="151"/>
      <c r="L666" s="33"/>
      <c r="M666" s="152"/>
      <c r="T666" s="57"/>
      <c r="AT666" s="18" t="s">
        <v>178</v>
      </c>
      <c r="AU666" s="18" t="s">
        <v>85</v>
      </c>
    </row>
    <row r="667" spans="2:65" s="12" customFormat="1" ht="10.199999999999999">
      <c r="B667" s="153"/>
      <c r="D667" s="154" t="s">
        <v>180</v>
      </c>
      <c r="E667" s="155" t="s">
        <v>1</v>
      </c>
      <c r="F667" s="156" t="s">
        <v>181</v>
      </c>
      <c r="H667" s="155" t="s">
        <v>1</v>
      </c>
      <c r="I667" s="157"/>
      <c r="L667" s="153"/>
      <c r="M667" s="158"/>
      <c r="T667" s="159"/>
      <c r="AT667" s="155" t="s">
        <v>180</v>
      </c>
      <c r="AU667" s="155" t="s">
        <v>85</v>
      </c>
      <c r="AV667" s="12" t="s">
        <v>83</v>
      </c>
      <c r="AW667" s="12" t="s">
        <v>32</v>
      </c>
      <c r="AX667" s="12" t="s">
        <v>75</v>
      </c>
      <c r="AY667" s="155" t="s">
        <v>170</v>
      </c>
    </row>
    <row r="668" spans="2:65" s="12" customFormat="1" ht="10.199999999999999">
      <c r="B668" s="153"/>
      <c r="D668" s="154" t="s">
        <v>180</v>
      </c>
      <c r="E668" s="155" t="s">
        <v>1</v>
      </c>
      <c r="F668" s="156" t="s">
        <v>579</v>
      </c>
      <c r="H668" s="155" t="s">
        <v>1</v>
      </c>
      <c r="I668" s="157"/>
      <c r="L668" s="153"/>
      <c r="M668" s="158"/>
      <c r="T668" s="159"/>
      <c r="AT668" s="155" t="s">
        <v>180</v>
      </c>
      <c r="AU668" s="155" t="s">
        <v>85</v>
      </c>
      <c r="AV668" s="12" t="s">
        <v>83</v>
      </c>
      <c r="AW668" s="12" t="s">
        <v>32</v>
      </c>
      <c r="AX668" s="12" t="s">
        <v>75</v>
      </c>
      <c r="AY668" s="155" t="s">
        <v>170</v>
      </c>
    </row>
    <row r="669" spans="2:65" s="13" customFormat="1" ht="10.199999999999999">
      <c r="B669" s="160"/>
      <c r="D669" s="154" t="s">
        <v>180</v>
      </c>
      <c r="E669" s="161" t="s">
        <v>1</v>
      </c>
      <c r="F669" s="162" t="s">
        <v>801</v>
      </c>
      <c r="H669" s="163">
        <v>74.98</v>
      </c>
      <c r="I669" s="164"/>
      <c r="L669" s="160"/>
      <c r="M669" s="165"/>
      <c r="T669" s="166"/>
      <c r="AT669" s="161" t="s">
        <v>180</v>
      </c>
      <c r="AU669" s="161" t="s">
        <v>85</v>
      </c>
      <c r="AV669" s="13" t="s">
        <v>85</v>
      </c>
      <c r="AW669" s="13" t="s">
        <v>32</v>
      </c>
      <c r="AX669" s="13" t="s">
        <v>75</v>
      </c>
      <c r="AY669" s="161" t="s">
        <v>170</v>
      </c>
    </row>
    <row r="670" spans="2:65" s="14" customFormat="1" ht="10.199999999999999">
      <c r="B670" s="167"/>
      <c r="D670" s="154" t="s">
        <v>180</v>
      </c>
      <c r="E670" s="168" t="s">
        <v>1</v>
      </c>
      <c r="F670" s="169" t="s">
        <v>184</v>
      </c>
      <c r="H670" s="170">
        <v>74.98</v>
      </c>
      <c r="I670" s="171"/>
      <c r="L670" s="167"/>
      <c r="M670" s="172"/>
      <c r="T670" s="173"/>
      <c r="AT670" s="168" t="s">
        <v>180</v>
      </c>
      <c r="AU670" s="168" t="s">
        <v>85</v>
      </c>
      <c r="AV670" s="14" t="s">
        <v>176</v>
      </c>
      <c r="AW670" s="14" t="s">
        <v>32</v>
      </c>
      <c r="AX670" s="14" t="s">
        <v>83</v>
      </c>
      <c r="AY670" s="168" t="s">
        <v>170</v>
      </c>
    </row>
    <row r="671" spans="2:65" s="1" customFormat="1" ht="40.200000000000003" customHeight="1">
      <c r="B671" s="33"/>
      <c r="C671" s="174" t="s">
        <v>822</v>
      </c>
      <c r="D671" s="174" t="s">
        <v>447</v>
      </c>
      <c r="E671" s="175" t="s">
        <v>813</v>
      </c>
      <c r="F671" s="176" t="s">
        <v>814</v>
      </c>
      <c r="G671" s="177" t="s">
        <v>115</v>
      </c>
      <c r="H671" s="178">
        <v>91.551000000000002</v>
      </c>
      <c r="I671" s="179"/>
      <c r="J671" s="180">
        <f>ROUND(I671*H671,2)</f>
        <v>0</v>
      </c>
      <c r="K671" s="181"/>
      <c r="L671" s="182"/>
      <c r="M671" s="183" t="s">
        <v>1</v>
      </c>
      <c r="N671" s="184" t="s">
        <v>40</v>
      </c>
      <c r="P671" s="145">
        <f>O671*H671</f>
        <v>0</v>
      </c>
      <c r="Q671" s="145">
        <v>5.4000000000000003E-3</v>
      </c>
      <c r="R671" s="145">
        <f>Q671*H671</f>
        <v>0.49437540000000002</v>
      </c>
      <c r="S671" s="145">
        <v>0</v>
      </c>
      <c r="T671" s="146">
        <f>S671*H671</f>
        <v>0</v>
      </c>
      <c r="AR671" s="147" t="s">
        <v>393</v>
      </c>
      <c r="AT671" s="147" t="s">
        <v>447</v>
      </c>
      <c r="AU671" s="147" t="s">
        <v>85</v>
      </c>
      <c r="AY671" s="18" t="s">
        <v>170</v>
      </c>
      <c r="BE671" s="148">
        <f>IF(N671="základní",J671,0)</f>
        <v>0</v>
      </c>
      <c r="BF671" s="148">
        <f>IF(N671="snížená",J671,0)</f>
        <v>0</v>
      </c>
      <c r="BG671" s="148">
        <f>IF(N671="zákl. přenesená",J671,0)</f>
        <v>0</v>
      </c>
      <c r="BH671" s="148">
        <f>IF(N671="sníž. přenesená",J671,0)</f>
        <v>0</v>
      </c>
      <c r="BI671" s="148">
        <f>IF(N671="nulová",J671,0)</f>
        <v>0</v>
      </c>
      <c r="BJ671" s="18" t="s">
        <v>83</v>
      </c>
      <c r="BK671" s="148">
        <f>ROUND(I671*H671,2)</f>
        <v>0</v>
      </c>
      <c r="BL671" s="18" t="s">
        <v>278</v>
      </c>
      <c r="BM671" s="147" t="s">
        <v>823</v>
      </c>
    </row>
    <row r="672" spans="2:65" s="13" customFormat="1" ht="10.199999999999999">
      <c r="B672" s="160"/>
      <c r="D672" s="154" t="s">
        <v>180</v>
      </c>
      <c r="F672" s="162" t="s">
        <v>824</v>
      </c>
      <c r="H672" s="163">
        <v>91.551000000000002</v>
      </c>
      <c r="I672" s="164"/>
      <c r="L672" s="160"/>
      <c r="M672" s="165"/>
      <c r="T672" s="166"/>
      <c r="AT672" s="161" t="s">
        <v>180</v>
      </c>
      <c r="AU672" s="161" t="s">
        <v>85</v>
      </c>
      <c r="AV672" s="13" t="s">
        <v>85</v>
      </c>
      <c r="AW672" s="13" t="s">
        <v>4</v>
      </c>
      <c r="AX672" s="13" t="s">
        <v>83</v>
      </c>
      <c r="AY672" s="161" t="s">
        <v>170</v>
      </c>
    </row>
    <row r="673" spans="2:65" s="1" customFormat="1" ht="22.2" customHeight="1">
      <c r="B673" s="33"/>
      <c r="C673" s="135" t="s">
        <v>825</v>
      </c>
      <c r="D673" s="135" t="s">
        <v>172</v>
      </c>
      <c r="E673" s="136" t="s">
        <v>826</v>
      </c>
      <c r="F673" s="137" t="s">
        <v>827</v>
      </c>
      <c r="G673" s="138" t="s">
        <v>115</v>
      </c>
      <c r="H673" s="139">
        <v>82.131</v>
      </c>
      <c r="I673" s="140"/>
      <c r="J673" s="141">
        <f>ROUND(I673*H673,2)</f>
        <v>0</v>
      </c>
      <c r="K673" s="142"/>
      <c r="L673" s="33"/>
      <c r="M673" s="143" t="s">
        <v>1</v>
      </c>
      <c r="N673" s="144" t="s">
        <v>40</v>
      </c>
      <c r="P673" s="145">
        <f>O673*H673</f>
        <v>0</v>
      </c>
      <c r="Q673" s="145">
        <v>4.0000000000000003E-5</v>
      </c>
      <c r="R673" s="145">
        <f>Q673*H673</f>
        <v>3.2852400000000005E-3</v>
      </c>
      <c r="S673" s="145">
        <v>0</v>
      </c>
      <c r="T673" s="146">
        <f>S673*H673</f>
        <v>0</v>
      </c>
      <c r="AR673" s="147" t="s">
        <v>278</v>
      </c>
      <c r="AT673" s="147" t="s">
        <v>172</v>
      </c>
      <c r="AU673" s="147" t="s">
        <v>85</v>
      </c>
      <c r="AY673" s="18" t="s">
        <v>170</v>
      </c>
      <c r="BE673" s="148">
        <f>IF(N673="základní",J673,0)</f>
        <v>0</v>
      </c>
      <c r="BF673" s="148">
        <f>IF(N673="snížená",J673,0)</f>
        <v>0</v>
      </c>
      <c r="BG673" s="148">
        <f>IF(N673="zákl. přenesená",J673,0)</f>
        <v>0</v>
      </c>
      <c r="BH673" s="148">
        <f>IF(N673="sníž. přenesená",J673,0)</f>
        <v>0</v>
      </c>
      <c r="BI673" s="148">
        <f>IF(N673="nulová",J673,0)</f>
        <v>0</v>
      </c>
      <c r="BJ673" s="18" t="s">
        <v>83</v>
      </c>
      <c r="BK673" s="148">
        <f>ROUND(I673*H673,2)</f>
        <v>0</v>
      </c>
      <c r="BL673" s="18" t="s">
        <v>278</v>
      </c>
      <c r="BM673" s="147" t="s">
        <v>828</v>
      </c>
    </row>
    <row r="674" spans="2:65" s="1" customFormat="1" ht="10.199999999999999">
      <c r="B674" s="33"/>
      <c r="D674" s="149" t="s">
        <v>178</v>
      </c>
      <c r="F674" s="150" t="s">
        <v>829</v>
      </c>
      <c r="I674" s="151"/>
      <c r="L674" s="33"/>
      <c r="M674" s="152"/>
      <c r="T674" s="57"/>
      <c r="AT674" s="18" t="s">
        <v>178</v>
      </c>
      <c r="AU674" s="18" t="s">
        <v>85</v>
      </c>
    </row>
    <row r="675" spans="2:65" s="12" customFormat="1" ht="10.199999999999999">
      <c r="B675" s="153"/>
      <c r="D675" s="154" t="s">
        <v>180</v>
      </c>
      <c r="E675" s="155" t="s">
        <v>1</v>
      </c>
      <c r="F675" s="156" t="s">
        <v>181</v>
      </c>
      <c r="H675" s="155" t="s">
        <v>1</v>
      </c>
      <c r="I675" s="157"/>
      <c r="L675" s="153"/>
      <c r="M675" s="158"/>
      <c r="T675" s="159"/>
      <c r="AT675" s="155" t="s">
        <v>180</v>
      </c>
      <c r="AU675" s="155" t="s">
        <v>85</v>
      </c>
      <c r="AV675" s="12" t="s">
        <v>83</v>
      </c>
      <c r="AW675" s="12" t="s">
        <v>32</v>
      </c>
      <c r="AX675" s="12" t="s">
        <v>75</v>
      </c>
      <c r="AY675" s="155" t="s">
        <v>170</v>
      </c>
    </row>
    <row r="676" spans="2:65" s="12" customFormat="1" ht="10.199999999999999">
      <c r="B676" s="153"/>
      <c r="D676" s="154" t="s">
        <v>180</v>
      </c>
      <c r="E676" s="155" t="s">
        <v>1</v>
      </c>
      <c r="F676" s="156" t="s">
        <v>830</v>
      </c>
      <c r="H676" s="155" t="s">
        <v>1</v>
      </c>
      <c r="I676" s="157"/>
      <c r="L676" s="153"/>
      <c r="M676" s="158"/>
      <c r="T676" s="159"/>
      <c r="AT676" s="155" t="s">
        <v>180</v>
      </c>
      <c r="AU676" s="155" t="s">
        <v>85</v>
      </c>
      <c r="AV676" s="12" t="s">
        <v>83</v>
      </c>
      <c r="AW676" s="12" t="s">
        <v>32</v>
      </c>
      <c r="AX676" s="12" t="s">
        <v>75</v>
      </c>
      <c r="AY676" s="155" t="s">
        <v>170</v>
      </c>
    </row>
    <row r="677" spans="2:65" s="13" customFormat="1" ht="10.199999999999999">
      <c r="B677" s="160"/>
      <c r="D677" s="154" t="s">
        <v>180</v>
      </c>
      <c r="E677" s="161" t="s">
        <v>1</v>
      </c>
      <c r="F677" s="162" t="s">
        <v>831</v>
      </c>
      <c r="H677" s="163">
        <v>82.131</v>
      </c>
      <c r="I677" s="164"/>
      <c r="L677" s="160"/>
      <c r="M677" s="165"/>
      <c r="T677" s="166"/>
      <c r="AT677" s="161" t="s">
        <v>180</v>
      </c>
      <c r="AU677" s="161" t="s">
        <v>85</v>
      </c>
      <c r="AV677" s="13" t="s">
        <v>85</v>
      </c>
      <c r="AW677" s="13" t="s">
        <v>32</v>
      </c>
      <c r="AX677" s="13" t="s">
        <v>75</v>
      </c>
      <c r="AY677" s="161" t="s">
        <v>170</v>
      </c>
    </row>
    <row r="678" spans="2:65" s="14" customFormat="1" ht="10.199999999999999">
      <c r="B678" s="167"/>
      <c r="D678" s="154" t="s">
        <v>180</v>
      </c>
      <c r="E678" s="168" t="s">
        <v>1</v>
      </c>
      <c r="F678" s="169" t="s">
        <v>184</v>
      </c>
      <c r="H678" s="170">
        <v>82.131</v>
      </c>
      <c r="I678" s="171"/>
      <c r="L678" s="167"/>
      <c r="M678" s="172"/>
      <c r="T678" s="173"/>
      <c r="AT678" s="168" t="s">
        <v>180</v>
      </c>
      <c r="AU678" s="168" t="s">
        <v>85</v>
      </c>
      <c r="AV678" s="14" t="s">
        <v>176</v>
      </c>
      <c r="AW678" s="14" t="s">
        <v>32</v>
      </c>
      <c r="AX678" s="14" t="s">
        <v>83</v>
      </c>
      <c r="AY678" s="168" t="s">
        <v>170</v>
      </c>
    </row>
    <row r="679" spans="2:65" s="1" customFormat="1" ht="22.2" customHeight="1">
      <c r="B679" s="33"/>
      <c r="C679" s="174" t="s">
        <v>832</v>
      </c>
      <c r="D679" s="174" t="s">
        <v>447</v>
      </c>
      <c r="E679" s="175" t="s">
        <v>833</v>
      </c>
      <c r="F679" s="176" t="s">
        <v>834</v>
      </c>
      <c r="G679" s="177" t="s">
        <v>115</v>
      </c>
      <c r="H679" s="178">
        <v>100.282</v>
      </c>
      <c r="I679" s="179"/>
      <c r="J679" s="180">
        <f>ROUND(I679*H679,2)</f>
        <v>0</v>
      </c>
      <c r="K679" s="181"/>
      <c r="L679" s="182"/>
      <c r="M679" s="183" t="s">
        <v>1</v>
      </c>
      <c r="N679" s="184" t="s">
        <v>40</v>
      </c>
      <c r="P679" s="145">
        <f>O679*H679</f>
        <v>0</v>
      </c>
      <c r="Q679" s="145">
        <v>2.9999999999999997E-4</v>
      </c>
      <c r="R679" s="145">
        <f>Q679*H679</f>
        <v>3.0084599999999996E-2</v>
      </c>
      <c r="S679" s="145">
        <v>0</v>
      </c>
      <c r="T679" s="146">
        <f>S679*H679</f>
        <v>0</v>
      </c>
      <c r="AR679" s="147" t="s">
        <v>393</v>
      </c>
      <c r="AT679" s="147" t="s">
        <v>447</v>
      </c>
      <c r="AU679" s="147" t="s">
        <v>85</v>
      </c>
      <c r="AY679" s="18" t="s">
        <v>170</v>
      </c>
      <c r="BE679" s="148">
        <f>IF(N679="základní",J679,0)</f>
        <v>0</v>
      </c>
      <c r="BF679" s="148">
        <f>IF(N679="snížená",J679,0)</f>
        <v>0</v>
      </c>
      <c r="BG679" s="148">
        <f>IF(N679="zákl. přenesená",J679,0)</f>
        <v>0</v>
      </c>
      <c r="BH679" s="148">
        <f>IF(N679="sníž. přenesená",J679,0)</f>
        <v>0</v>
      </c>
      <c r="BI679" s="148">
        <f>IF(N679="nulová",J679,0)</f>
        <v>0</v>
      </c>
      <c r="BJ679" s="18" t="s">
        <v>83</v>
      </c>
      <c r="BK679" s="148">
        <f>ROUND(I679*H679,2)</f>
        <v>0</v>
      </c>
      <c r="BL679" s="18" t="s">
        <v>278</v>
      </c>
      <c r="BM679" s="147" t="s">
        <v>835</v>
      </c>
    </row>
    <row r="680" spans="2:65" s="13" customFormat="1" ht="10.199999999999999">
      <c r="B680" s="160"/>
      <c r="D680" s="154" t="s">
        <v>180</v>
      </c>
      <c r="F680" s="162" t="s">
        <v>836</v>
      </c>
      <c r="H680" s="163">
        <v>100.282</v>
      </c>
      <c r="I680" s="164"/>
      <c r="L680" s="160"/>
      <c r="M680" s="165"/>
      <c r="T680" s="166"/>
      <c r="AT680" s="161" t="s">
        <v>180</v>
      </c>
      <c r="AU680" s="161" t="s">
        <v>85</v>
      </c>
      <c r="AV680" s="13" t="s">
        <v>85</v>
      </c>
      <c r="AW680" s="13" t="s">
        <v>4</v>
      </c>
      <c r="AX680" s="13" t="s">
        <v>83</v>
      </c>
      <c r="AY680" s="161" t="s">
        <v>170</v>
      </c>
    </row>
    <row r="681" spans="2:65" s="1" customFormat="1" ht="22.2" customHeight="1">
      <c r="B681" s="33"/>
      <c r="C681" s="135" t="s">
        <v>837</v>
      </c>
      <c r="D681" s="135" t="s">
        <v>172</v>
      </c>
      <c r="E681" s="136" t="s">
        <v>838</v>
      </c>
      <c r="F681" s="137" t="s">
        <v>839</v>
      </c>
      <c r="G681" s="138" t="s">
        <v>840</v>
      </c>
      <c r="H681" s="193"/>
      <c r="I681" s="140"/>
      <c r="J681" s="141">
        <f>ROUND(I681*H681,2)</f>
        <v>0</v>
      </c>
      <c r="K681" s="142"/>
      <c r="L681" s="33"/>
      <c r="M681" s="143" t="s">
        <v>1</v>
      </c>
      <c r="N681" s="144" t="s">
        <v>40</v>
      </c>
      <c r="P681" s="145">
        <f>O681*H681</f>
        <v>0</v>
      </c>
      <c r="Q681" s="145">
        <v>0</v>
      </c>
      <c r="R681" s="145">
        <f>Q681*H681</f>
        <v>0</v>
      </c>
      <c r="S681" s="145">
        <v>0</v>
      </c>
      <c r="T681" s="146">
        <f>S681*H681</f>
        <v>0</v>
      </c>
      <c r="AR681" s="147" t="s">
        <v>278</v>
      </c>
      <c r="AT681" s="147" t="s">
        <v>172</v>
      </c>
      <c r="AU681" s="147" t="s">
        <v>85</v>
      </c>
      <c r="AY681" s="18" t="s">
        <v>170</v>
      </c>
      <c r="BE681" s="148">
        <f>IF(N681="základní",J681,0)</f>
        <v>0</v>
      </c>
      <c r="BF681" s="148">
        <f>IF(N681="snížená",J681,0)</f>
        <v>0</v>
      </c>
      <c r="BG681" s="148">
        <f>IF(N681="zákl. přenesená",J681,0)</f>
        <v>0</v>
      </c>
      <c r="BH681" s="148">
        <f>IF(N681="sníž. přenesená",J681,0)</f>
        <v>0</v>
      </c>
      <c r="BI681" s="148">
        <f>IF(N681="nulová",J681,0)</f>
        <v>0</v>
      </c>
      <c r="BJ681" s="18" t="s">
        <v>83</v>
      </c>
      <c r="BK681" s="148">
        <f>ROUND(I681*H681,2)</f>
        <v>0</v>
      </c>
      <c r="BL681" s="18" t="s">
        <v>278</v>
      </c>
      <c r="BM681" s="147" t="s">
        <v>841</v>
      </c>
    </row>
    <row r="682" spans="2:65" s="1" customFormat="1" ht="10.199999999999999">
      <c r="B682" s="33"/>
      <c r="D682" s="149" t="s">
        <v>178</v>
      </c>
      <c r="F682" s="150" t="s">
        <v>842</v>
      </c>
      <c r="I682" s="151"/>
      <c r="L682" s="33"/>
      <c r="M682" s="152"/>
      <c r="T682" s="57"/>
      <c r="AT682" s="18" t="s">
        <v>178</v>
      </c>
      <c r="AU682" s="18" t="s">
        <v>85</v>
      </c>
    </row>
    <row r="683" spans="2:65" s="11" customFormat="1" ht="22.8" customHeight="1">
      <c r="B683" s="123"/>
      <c r="D683" s="124" t="s">
        <v>74</v>
      </c>
      <c r="E683" s="133" t="s">
        <v>843</v>
      </c>
      <c r="F683" s="133" t="s">
        <v>844</v>
      </c>
      <c r="I683" s="126"/>
      <c r="J683" s="134">
        <f>BK683</f>
        <v>0</v>
      </c>
      <c r="L683" s="123"/>
      <c r="M683" s="128"/>
      <c r="P683" s="129">
        <f>SUM(P684:P706)</f>
        <v>0</v>
      </c>
      <c r="R683" s="129">
        <f>SUM(R684:R706)</f>
        <v>0.67524859999999998</v>
      </c>
      <c r="T683" s="130">
        <f>SUM(T684:T706)</f>
        <v>0</v>
      </c>
      <c r="AR683" s="124" t="s">
        <v>85</v>
      </c>
      <c r="AT683" s="131" t="s">
        <v>74</v>
      </c>
      <c r="AU683" s="131" t="s">
        <v>83</v>
      </c>
      <c r="AY683" s="124" t="s">
        <v>170</v>
      </c>
      <c r="BK683" s="132">
        <f>SUM(BK684:BK706)</f>
        <v>0</v>
      </c>
    </row>
    <row r="684" spans="2:65" s="1" customFormat="1" ht="34.799999999999997" customHeight="1">
      <c r="B684" s="33"/>
      <c r="C684" s="135" t="s">
        <v>845</v>
      </c>
      <c r="D684" s="135" t="s">
        <v>172</v>
      </c>
      <c r="E684" s="136" t="s">
        <v>846</v>
      </c>
      <c r="F684" s="137" t="s">
        <v>847</v>
      </c>
      <c r="G684" s="138" t="s">
        <v>115</v>
      </c>
      <c r="H684" s="139">
        <v>82.82</v>
      </c>
      <c r="I684" s="140"/>
      <c r="J684" s="141">
        <f>ROUND(I684*H684,2)</f>
        <v>0</v>
      </c>
      <c r="K684" s="142"/>
      <c r="L684" s="33"/>
      <c r="M684" s="143" t="s">
        <v>1</v>
      </c>
      <c r="N684" s="144" t="s">
        <v>40</v>
      </c>
      <c r="P684" s="145">
        <f>O684*H684</f>
        <v>0</v>
      </c>
      <c r="Q684" s="145">
        <v>3.1E-4</v>
      </c>
      <c r="R684" s="145">
        <f>Q684*H684</f>
        <v>2.5674199999999998E-2</v>
      </c>
      <c r="S684" s="145">
        <v>0</v>
      </c>
      <c r="T684" s="146">
        <f>S684*H684</f>
        <v>0</v>
      </c>
      <c r="AR684" s="147" t="s">
        <v>278</v>
      </c>
      <c r="AT684" s="147" t="s">
        <v>172</v>
      </c>
      <c r="AU684" s="147" t="s">
        <v>85</v>
      </c>
      <c r="AY684" s="18" t="s">
        <v>170</v>
      </c>
      <c r="BE684" s="148">
        <f>IF(N684="základní",J684,0)</f>
        <v>0</v>
      </c>
      <c r="BF684" s="148">
        <f>IF(N684="snížená",J684,0)</f>
        <v>0</v>
      </c>
      <c r="BG684" s="148">
        <f>IF(N684="zákl. přenesená",J684,0)</f>
        <v>0</v>
      </c>
      <c r="BH684" s="148">
        <f>IF(N684="sníž. přenesená",J684,0)</f>
        <v>0</v>
      </c>
      <c r="BI684" s="148">
        <f>IF(N684="nulová",J684,0)</f>
        <v>0</v>
      </c>
      <c r="BJ684" s="18" t="s">
        <v>83</v>
      </c>
      <c r="BK684" s="148">
        <f>ROUND(I684*H684,2)</f>
        <v>0</v>
      </c>
      <c r="BL684" s="18" t="s">
        <v>278</v>
      </c>
      <c r="BM684" s="147" t="s">
        <v>848</v>
      </c>
    </row>
    <row r="685" spans="2:65" s="1" customFormat="1" ht="10.199999999999999">
      <c r="B685" s="33"/>
      <c r="D685" s="149" t="s">
        <v>178</v>
      </c>
      <c r="F685" s="150" t="s">
        <v>849</v>
      </c>
      <c r="I685" s="151"/>
      <c r="L685" s="33"/>
      <c r="M685" s="152"/>
      <c r="T685" s="57"/>
      <c r="AT685" s="18" t="s">
        <v>178</v>
      </c>
      <c r="AU685" s="18" t="s">
        <v>85</v>
      </c>
    </row>
    <row r="686" spans="2:65" s="12" customFormat="1" ht="10.199999999999999">
      <c r="B686" s="153"/>
      <c r="D686" s="154" t="s">
        <v>180</v>
      </c>
      <c r="E686" s="155" t="s">
        <v>1</v>
      </c>
      <c r="F686" s="156" t="s">
        <v>697</v>
      </c>
      <c r="H686" s="155" t="s">
        <v>1</v>
      </c>
      <c r="I686" s="157"/>
      <c r="L686" s="153"/>
      <c r="M686" s="158"/>
      <c r="T686" s="159"/>
      <c r="AT686" s="155" t="s">
        <v>180</v>
      </c>
      <c r="AU686" s="155" t="s">
        <v>85</v>
      </c>
      <c r="AV686" s="12" t="s">
        <v>83</v>
      </c>
      <c r="AW686" s="12" t="s">
        <v>32</v>
      </c>
      <c r="AX686" s="12" t="s">
        <v>75</v>
      </c>
      <c r="AY686" s="155" t="s">
        <v>170</v>
      </c>
    </row>
    <row r="687" spans="2:65" s="12" customFormat="1" ht="10.199999999999999">
      <c r="B687" s="153"/>
      <c r="D687" s="154" t="s">
        <v>180</v>
      </c>
      <c r="E687" s="155" t="s">
        <v>1</v>
      </c>
      <c r="F687" s="156" t="s">
        <v>850</v>
      </c>
      <c r="H687" s="155" t="s">
        <v>1</v>
      </c>
      <c r="I687" s="157"/>
      <c r="L687" s="153"/>
      <c r="M687" s="158"/>
      <c r="T687" s="159"/>
      <c r="AT687" s="155" t="s">
        <v>180</v>
      </c>
      <c r="AU687" s="155" t="s">
        <v>85</v>
      </c>
      <c r="AV687" s="12" t="s">
        <v>83</v>
      </c>
      <c r="AW687" s="12" t="s">
        <v>32</v>
      </c>
      <c r="AX687" s="12" t="s">
        <v>75</v>
      </c>
      <c r="AY687" s="155" t="s">
        <v>170</v>
      </c>
    </row>
    <row r="688" spans="2:65" s="13" customFormat="1" ht="10.199999999999999">
      <c r="B688" s="160"/>
      <c r="D688" s="154" t="s">
        <v>180</v>
      </c>
      <c r="E688" s="161" t="s">
        <v>1</v>
      </c>
      <c r="F688" s="162" t="s">
        <v>851</v>
      </c>
      <c r="H688" s="163">
        <v>39.484999999999999</v>
      </c>
      <c r="I688" s="164"/>
      <c r="L688" s="160"/>
      <c r="M688" s="165"/>
      <c r="T688" s="166"/>
      <c r="AT688" s="161" t="s">
        <v>180</v>
      </c>
      <c r="AU688" s="161" t="s">
        <v>85</v>
      </c>
      <c r="AV688" s="13" t="s">
        <v>85</v>
      </c>
      <c r="AW688" s="13" t="s">
        <v>32</v>
      </c>
      <c r="AX688" s="13" t="s">
        <v>75</v>
      </c>
      <c r="AY688" s="161" t="s">
        <v>170</v>
      </c>
    </row>
    <row r="689" spans="2:65" s="12" customFormat="1" ht="10.199999999999999">
      <c r="B689" s="153"/>
      <c r="D689" s="154" t="s">
        <v>180</v>
      </c>
      <c r="E689" s="155" t="s">
        <v>1</v>
      </c>
      <c r="F689" s="156" t="s">
        <v>852</v>
      </c>
      <c r="H689" s="155" t="s">
        <v>1</v>
      </c>
      <c r="I689" s="157"/>
      <c r="L689" s="153"/>
      <c r="M689" s="158"/>
      <c r="T689" s="159"/>
      <c r="AT689" s="155" t="s">
        <v>180</v>
      </c>
      <c r="AU689" s="155" t="s">
        <v>85</v>
      </c>
      <c r="AV689" s="12" t="s">
        <v>83</v>
      </c>
      <c r="AW689" s="12" t="s">
        <v>32</v>
      </c>
      <c r="AX689" s="12" t="s">
        <v>75</v>
      </c>
      <c r="AY689" s="155" t="s">
        <v>170</v>
      </c>
    </row>
    <row r="690" spans="2:65" s="13" customFormat="1" ht="10.199999999999999">
      <c r="B690" s="160"/>
      <c r="D690" s="154" t="s">
        <v>180</v>
      </c>
      <c r="E690" s="161" t="s">
        <v>1</v>
      </c>
      <c r="F690" s="162" t="s">
        <v>853</v>
      </c>
      <c r="H690" s="163">
        <v>13.72</v>
      </c>
      <c r="I690" s="164"/>
      <c r="L690" s="160"/>
      <c r="M690" s="165"/>
      <c r="T690" s="166"/>
      <c r="AT690" s="161" t="s">
        <v>180</v>
      </c>
      <c r="AU690" s="161" t="s">
        <v>85</v>
      </c>
      <c r="AV690" s="13" t="s">
        <v>85</v>
      </c>
      <c r="AW690" s="13" t="s">
        <v>32</v>
      </c>
      <c r="AX690" s="13" t="s">
        <v>75</v>
      </c>
      <c r="AY690" s="161" t="s">
        <v>170</v>
      </c>
    </row>
    <row r="691" spans="2:65" s="12" customFormat="1" ht="10.199999999999999">
      <c r="B691" s="153"/>
      <c r="D691" s="154" t="s">
        <v>180</v>
      </c>
      <c r="E691" s="155" t="s">
        <v>1</v>
      </c>
      <c r="F691" s="156" t="s">
        <v>854</v>
      </c>
      <c r="H691" s="155" t="s">
        <v>1</v>
      </c>
      <c r="I691" s="157"/>
      <c r="L691" s="153"/>
      <c r="M691" s="158"/>
      <c r="T691" s="159"/>
      <c r="AT691" s="155" t="s">
        <v>180</v>
      </c>
      <c r="AU691" s="155" t="s">
        <v>85</v>
      </c>
      <c r="AV691" s="12" t="s">
        <v>83</v>
      </c>
      <c r="AW691" s="12" t="s">
        <v>32</v>
      </c>
      <c r="AX691" s="12" t="s">
        <v>75</v>
      </c>
      <c r="AY691" s="155" t="s">
        <v>170</v>
      </c>
    </row>
    <row r="692" spans="2:65" s="13" customFormat="1" ht="10.199999999999999">
      <c r="B692" s="160"/>
      <c r="D692" s="154" t="s">
        <v>180</v>
      </c>
      <c r="E692" s="161" t="s">
        <v>1</v>
      </c>
      <c r="F692" s="162" t="s">
        <v>855</v>
      </c>
      <c r="H692" s="163">
        <v>12.78</v>
      </c>
      <c r="I692" s="164"/>
      <c r="L692" s="160"/>
      <c r="M692" s="165"/>
      <c r="T692" s="166"/>
      <c r="AT692" s="161" t="s">
        <v>180</v>
      </c>
      <c r="AU692" s="161" t="s">
        <v>85</v>
      </c>
      <c r="AV692" s="13" t="s">
        <v>85</v>
      </c>
      <c r="AW692" s="13" t="s">
        <v>32</v>
      </c>
      <c r="AX692" s="13" t="s">
        <v>75</v>
      </c>
      <c r="AY692" s="161" t="s">
        <v>170</v>
      </c>
    </row>
    <row r="693" spans="2:65" s="13" customFormat="1" ht="10.199999999999999">
      <c r="B693" s="160"/>
      <c r="D693" s="154" t="s">
        <v>180</v>
      </c>
      <c r="E693" s="161" t="s">
        <v>1</v>
      </c>
      <c r="F693" s="162" t="s">
        <v>856</v>
      </c>
      <c r="H693" s="163">
        <v>8.1639999999999997</v>
      </c>
      <c r="I693" s="164"/>
      <c r="L693" s="160"/>
      <c r="M693" s="165"/>
      <c r="T693" s="166"/>
      <c r="AT693" s="161" t="s">
        <v>180</v>
      </c>
      <c r="AU693" s="161" t="s">
        <v>85</v>
      </c>
      <c r="AV693" s="13" t="s">
        <v>85</v>
      </c>
      <c r="AW693" s="13" t="s">
        <v>32</v>
      </c>
      <c r="AX693" s="13" t="s">
        <v>75</v>
      </c>
      <c r="AY693" s="161" t="s">
        <v>170</v>
      </c>
    </row>
    <row r="694" spans="2:65" s="13" customFormat="1" ht="10.199999999999999">
      <c r="B694" s="160"/>
      <c r="D694" s="154" t="s">
        <v>180</v>
      </c>
      <c r="E694" s="161" t="s">
        <v>1</v>
      </c>
      <c r="F694" s="162" t="s">
        <v>857</v>
      </c>
      <c r="H694" s="163">
        <v>4.1529999999999996</v>
      </c>
      <c r="I694" s="164"/>
      <c r="L694" s="160"/>
      <c r="M694" s="165"/>
      <c r="T694" s="166"/>
      <c r="AT694" s="161" t="s">
        <v>180</v>
      </c>
      <c r="AU694" s="161" t="s">
        <v>85</v>
      </c>
      <c r="AV694" s="13" t="s">
        <v>85</v>
      </c>
      <c r="AW694" s="13" t="s">
        <v>32</v>
      </c>
      <c r="AX694" s="13" t="s">
        <v>75</v>
      </c>
      <c r="AY694" s="161" t="s">
        <v>170</v>
      </c>
    </row>
    <row r="695" spans="2:65" s="13" customFormat="1" ht="10.199999999999999">
      <c r="B695" s="160"/>
      <c r="D695" s="154" t="s">
        <v>180</v>
      </c>
      <c r="E695" s="161" t="s">
        <v>1</v>
      </c>
      <c r="F695" s="162" t="s">
        <v>858</v>
      </c>
      <c r="H695" s="163">
        <v>4.5179999999999998</v>
      </c>
      <c r="I695" s="164"/>
      <c r="L695" s="160"/>
      <c r="M695" s="165"/>
      <c r="T695" s="166"/>
      <c r="AT695" s="161" t="s">
        <v>180</v>
      </c>
      <c r="AU695" s="161" t="s">
        <v>85</v>
      </c>
      <c r="AV695" s="13" t="s">
        <v>85</v>
      </c>
      <c r="AW695" s="13" t="s">
        <v>32</v>
      </c>
      <c r="AX695" s="13" t="s">
        <v>75</v>
      </c>
      <c r="AY695" s="161" t="s">
        <v>170</v>
      </c>
    </row>
    <row r="696" spans="2:65" s="14" customFormat="1" ht="10.199999999999999">
      <c r="B696" s="167"/>
      <c r="D696" s="154" t="s">
        <v>180</v>
      </c>
      <c r="E696" s="168" t="s">
        <v>1</v>
      </c>
      <c r="F696" s="169" t="s">
        <v>184</v>
      </c>
      <c r="H696" s="170">
        <v>82.820000000000007</v>
      </c>
      <c r="I696" s="171"/>
      <c r="L696" s="167"/>
      <c r="M696" s="172"/>
      <c r="T696" s="173"/>
      <c r="AT696" s="168" t="s">
        <v>180</v>
      </c>
      <c r="AU696" s="168" t="s">
        <v>85</v>
      </c>
      <c r="AV696" s="14" t="s">
        <v>176</v>
      </c>
      <c r="AW696" s="14" t="s">
        <v>32</v>
      </c>
      <c r="AX696" s="14" t="s">
        <v>83</v>
      </c>
      <c r="AY696" s="168" t="s">
        <v>170</v>
      </c>
    </row>
    <row r="697" spans="2:65" s="1" customFormat="1" ht="45" customHeight="1">
      <c r="B697" s="33"/>
      <c r="C697" s="174" t="s">
        <v>859</v>
      </c>
      <c r="D697" s="174" t="s">
        <v>447</v>
      </c>
      <c r="E697" s="175" t="s">
        <v>860</v>
      </c>
      <c r="F697" s="176" t="s">
        <v>861</v>
      </c>
      <c r="G697" s="177" t="s">
        <v>115</v>
      </c>
      <c r="H697" s="178">
        <v>96.527000000000001</v>
      </c>
      <c r="I697" s="179"/>
      <c r="J697" s="180">
        <f>ROUND(I697*H697,2)</f>
        <v>0</v>
      </c>
      <c r="K697" s="181"/>
      <c r="L697" s="182"/>
      <c r="M697" s="183" t="s">
        <v>1</v>
      </c>
      <c r="N697" s="184" t="s">
        <v>40</v>
      </c>
      <c r="P697" s="145">
        <f>O697*H697</f>
        <v>0</v>
      </c>
      <c r="Q697" s="145">
        <v>6.4000000000000003E-3</v>
      </c>
      <c r="R697" s="145">
        <f>Q697*H697</f>
        <v>0.61777280000000001</v>
      </c>
      <c r="S697" s="145">
        <v>0</v>
      </c>
      <c r="T697" s="146">
        <f>S697*H697</f>
        <v>0</v>
      </c>
      <c r="AR697" s="147" t="s">
        <v>393</v>
      </c>
      <c r="AT697" s="147" t="s">
        <v>447</v>
      </c>
      <c r="AU697" s="147" t="s">
        <v>85</v>
      </c>
      <c r="AY697" s="18" t="s">
        <v>170</v>
      </c>
      <c r="BE697" s="148">
        <f>IF(N697="základní",J697,0)</f>
        <v>0</v>
      </c>
      <c r="BF697" s="148">
        <f>IF(N697="snížená",J697,0)</f>
        <v>0</v>
      </c>
      <c r="BG697" s="148">
        <f>IF(N697="zákl. přenesená",J697,0)</f>
        <v>0</v>
      </c>
      <c r="BH697" s="148">
        <f>IF(N697="sníž. přenesená",J697,0)</f>
        <v>0</v>
      </c>
      <c r="BI697" s="148">
        <f>IF(N697="nulová",J697,0)</f>
        <v>0</v>
      </c>
      <c r="BJ697" s="18" t="s">
        <v>83</v>
      </c>
      <c r="BK697" s="148">
        <f>ROUND(I697*H697,2)</f>
        <v>0</v>
      </c>
      <c r="BL697" s="18" t="s">
        <v>278</v>
      </c>
      <c r="BM697" s="147" t="s">
        <v>862</v>
      </c>
    </row>
    <row r="698" spans="2:65" s="13" customFormat="1" ht="10.199999999999999">
      <c r="B698" s="160"/>
      <c r="D698" s="154" t="s">
        <v>180</v>
      </c>
      <c r="F698" s="162" t="s">
        <v>863</v>
      </c>
      <c r="H698" s="163">
        <v>96.527000000000001</v>
      </c>
      <c r="I698" s="164"/>
      <c r="L698" s="160"/>
      <c r="M698" s="165"/>
      <c r="T698" s="166"/>
      <c r="AT698" s="161" t="s">
        <v>180</v>
      </c>
      <c r="AU698" s="161" t="s">
        <v>85</v>
      </c>
      <c r="AV698" s="13" t="s">
        <v>85</v>
      </c>
      <c r="AW698" s="13" t="s">
        <v>4</v>
      </c>
      <c r="AX698" s="13" t="s">
        <v>83</v>
      </c>
      <c r="AY698" s="161" t="s">
        <v>170</v>
      </c>
    </row>
    <row r="699" spans="2:65" s="1" customFormat="1" ht="22.2" customHeight="1">
      <c r="B699" s="33"/>
      <c r="C699" s="135" t="s">
        <v>864</v>
      </c>
      <c r="D699" s="135" t="s">
        <v>172</v>
      </c>
      <c r="E699" s="136" t="s">
        <v>865</v>
      </c>
      <c r="F699" s="137" t="s">
        <v>866</v>
      </c>
      <c r="G699" s="138" t="s">
        <v>363</v>
      </c>
      <c r="H699" s="139">
        <v>496.92</v>
      </c>
      <c r="I699" s="140"/>
      <c r="J699" s="141">
        <f>ROUND(I699*H699,2)</f>
        <v>0</v>
      </c>
      <c r="K699" s="142"/>
      <c r="L699" s="33"/>
      <c r="M699" s="143" t="s">
        <v>1</v>
      </c>
      <c r="N699" s="144" t="s">
        <v>40</v>
      </c>
      <c r="P699" s="145">
        <f>O699*H699</f>
        <v>0</v>
      </c>
      <c r="Q699" s="145">
        <v>0</v>
      </c>
      <c r="R699" s="145">
        <f>Q699*H699</f>
        <v>0</v>
      </c>
      <c r="S699" s="145">
        <v>0</v>
      </c>
      <c r="T699" s="146">
        <f>S699*H699</f>
        <v>0</v>
      </c>
      <c r="AR699" s="147" t="s">
        <v>278</v>
      </c>
      <c r="AT699" s="147" t="s">
        <v>172</v>
      </c>
      <c r="AU699" s="147" t="s">
        <v>85</v>
      </c>
      <c r="AY699" s="18" t="s">
        <v>170</v>
      </c>
      <c r="BE699" s="148">
        <f>IF(N699="základní",J699,0)</f>
        <v>0</v>
      </c>
      <c r="BF699" s="148">
        <f>IF(N699="snížená",J699,0)</f>
        <v>0</v>
      </c>
      <c r="BG699" s="148">
        <f>IF(N699="zákl. přenesená",J699,0)</f>
        <v>0</v>
      </c>
      <c r="BH699" s="148">
        <f>IF(N699="sníž. přenesená",J699,0)</f>
        <v>0</v>
      </c>
      <c r="BI699" s="148">
        <f>IF(N699="nulová",J699,0)</f>
        <v>0</v>
      </c>
      <c r="BJ699" s="18" t="s">
        <v>83</v>
      </c>
      <c r="BK699" s="148">
        <f>ROUND(I699*H699,2)</f>
        <v>0</v>
      </c>
      <c r="BL699" s="18" t="s">
        <v>278</v>
      </c>
      <c r="BM699" s="147" t="s">
        <v>867</v>
      </c>
    </row>
    <row r="700" spans="2:65" s="1" customFormat="1" ht="10.199999999999999">
      <c r="B700" s="33"/>
      <c r="D700" s="149" t="s">
        <v>178</v>
      </c>
      <c r="F700" s="150" t="s">
        <v>868</v>
      </c>
      <c r="I700" s="151"/>
      <c r="L700" s="33"/>
      <c r="M700" s="152"/>
      <c r="T700" s="57"/>
      <c r="AT700" s="18" t="s">
        <v>178</v>
      </c>
      <c r="AU700" s="18" t="s">
        <v>85</v>
      </c>
    </row>
    <row r="701" spans="2:65" s="13" customFormat="1" ht="10.199999999999999">
      <c r="B701" s="160"/>
      <c r="D701" s="154" t="s">
        <v>180</v>
      </c>
      <c r="E701" s="161" t="s">
        <v>1</v>
      </c>
      <c r="F701" s="162" t="s">
        <v>869</v>
      </c>
      <c r="H701" s="163">
        <v>496.92</v>
      </c>
      <c r="I701" s="164"/>
      <c r="L701" s="160"/>
      <c r="M701" s="165"/>
      <c r="T701" s="166"/>
      <c r="AT701" s="161" t="s">
        <v>180</v>
      </c>
      <c r="AU701" s="161" t="s">
        <v>85</v>
      </c>
      <c r="AV701" s="13" t="s">
        <v>85</v>
      </c>
      <c r="AW701" s="13" t="s">
        <v>32</v>
      </c>
      <c r="AX701" s="13" t="s">
        <v>75</v>
      </c>
      <c r="AY701" s="161" t="s">
        <v>170</v>
      </c>
    </row>
    <row r="702" spans="2:65" s="14" customFormat="1" ht="10.199999999999999">
      <c r="B702" s="167"/>
      <c r="D702" s="154" t="s">
        <v>180</v>
      </c>
      <c r="E702" s="168" t="s">
        <v>1</v>
      </c>
      <c r="F702" s="169" t="s">
        <v>184</v>
      </c>
      <c r="H702" s="170">
        <v>496.92</v>
      </c>
      <c r="I702" s="171"/>
      <c r="L702" s="167"/>
      <c r="M702" s="172"/>
      <c r="T702" s="173"/>
      <c r="AT702" s="168" t="s">
        <v>180</v>
      </c>
      <c r="AU702" s="168" t="s">
        <v>85</v>
      </c>
      <c r="AV702" s="14" t="s">
        <v>176</v>
      </c>
      <c r="AW702" s="14" t="s">
        <v>32</v>
      </c>
      <c r="AX702" s="14" t="s">
        <v>83</v>
      </c>
      <c r="AY702" s="168" t="s">
        <v>170</v>
      </c>
    </row>
    <row r="703" spans="2:65" s="1" customFormat="1" ht="45" customHeight="1">
      <c r="B703" s="33"/>
      <c r="C703" s="174" t="s">
        <v>870</v>
      </c>
      <c r="D703" s="174" t="s">
        <v>447</v>
      </c>
      <c r="E703" s="175" t="s">
        <v>860</v>
      </c>
      <c r="F703" s="176" t="s">
        <v>861</v>
      </c>
      <c r="G703" s="177" t="s">
        <v>115</v>
      </c>
      <c r="H703" s="178">
        <v>4.9690000000000003</v>
      </c>
      <c r="I703" s="179"/>
      <c r="J703" s="180">
        <f>ROUND(I703*H703,2)</f>
        <v>0</v>
      </c>
      <c r="K703" s="181"/>
      <c r="L703" s="182"/>
      <c r="M703" s="183" t="s">
        <v>1</v>
      </c>
      <c r="N703" s="184" t="s">
        <v>40</v>
      </c>
      <c r="P703" s="145">
        <f>O703*H703</f>
        <v>0</v>
      </c>
      <c r="Q703" s="145">
        <v>6.4000000000000003E-3</v>
      </c>
      <c r="R703" s="145">
        <f>Q703*H703</f>
        <v>3.1801600000000006E-2</v>
      </c>
      <c r="S703" s="145">
        <v>0</v>
      </c>
      <c r="T703" s="146">
        <f>S703*H703</f>
        <v>0</v>
      </c>
      <c r="AR703" s="147" t="s">
        <v>393</v>
      </c>
      <c r="AT703" s="147" t="s">
        <v>447</v>
      </c>
      <c r="AU703" s="147" t="s">
        <v>85</v>
      </c>
      <c r="AY703" s="18" t="s">
        <v>170</v>
      </c>
      <c r="BE703" s="148">
        <f>IF(N703="základní",J703,0)</f>
        <v>0</v>
      </c>
      <c r="BF703" s="148">
        <f>IF(N703="snížená",J703,0)</f>
        <v>0</v>
      </c>
      <c r="BG703" s="148">
        <f>IF(N703="zákl. přenesená",J703,0)</f>
        <v>0</v>
      </c>
      <c r="BH703" s="148">
        <f>IF(N703="sníž. přenesená",J703,0)</f>
        <v>0</v>
      </c>
      <c r="BI703" s="148">
        <f>IF(N703="nulová",J703,0)</f>
        <v>0</v>
      </c>
      <c r="BJ703" s="18" t="s">
        <v>83</v>
      </c>
      <c r="BK703" s="148">
        <f>ROUND(I703*H703,2)</f>
        <v>0</v>
      </c>
      <c r="BL703" s="18" t="s">
        <v>278</v>
      </c>
      <c r="BM703" s="147" t="s">
        <v>871</v>
      </c>
    </row>
    <row r="704" spans="2:65" s="13" customFormat="1" ht="10.199999999999999">
      <c r="B704" s="160"/>
      <c r="D704" s="154" t="s">
        <v>180</v>
      </c>
      <c r="F704" s="162" t="s">
        <v>872</v>
      </c>
      <c r="H704" s="163">
        <v>4.9690000000000003</v>
      </c>
      <c r="I704" s="164"/>
      <c r="L704" s="160"/>
      <c r="M704" s="165"/>
      <c r="T704" s="166"/>
      <c r="AT704" s="161" t="s">
        <v>180</v>
      </c>
      <c r="AU704" s="161" t="s">
        <v>85</v>
      </c>
      <c r="AV704" s="13" t="s">
        <v>85</v>
      </c>
      <c r="AW704" s="13" t="s">
        <v>4</v>
      </c>
      <c r="AX704" s="13" t="s">
        <v>83</v>
      </c>
      <c r="AY704" s="161" t="s">
        <v>170</v>
      </c>
    </row>
    <row r="705" spans="2:65" s="1" customFormat="1" ht="22.2" customHeight="1">
      <c r="B705" s="33"/>
      <c r="C705" s="135" t="s">
        <v>873</v>
      </c>
      <c r="D705" s="135" t="s">
        <v>172</v>
      </c>
      <c r="E705" s="136" t="s">
        <v>874</v>
      </c>
      <c r="F705" s="137" t="s">
        <v>875</v>
      </c>
      <c r="G705" s="138" t="s">
        <v>840</v>
      </c>
      <c r="H705" s="193"/>
      <c r="I705" s="140"/>
      <c r="J705" s="141">
        <f>ROUND(I705*H705,2)</f>
        <v>0</v>
      </c>
      <c r="K705" s="142"/>
      <c r="L705" s="33"/>
      <c r="M705" s="143" t="s">
        <v>1</v>
      </c>
      <c r="N705" s="144" t="s">
        <v>40</v>
      </c>
      <c r="P705" s="145">
        <f>O705*H705</f>
        <v>0</v>
      </c>
      <c r="Q705" s="145">
        <v>0</v>
      </c>
      <c r="R705" s="145">
        <f>Q705*H705</f>
        <v>0</v>
      </c>
      <c r="S705" s="145">
        <v>0</v>
      </c>
      <c r="T705" s="146">
        <f>S705*H705</f>
        <v>0</v>
      </c>
      <c r="AR705" s="147" t="s">
        <v>278</v>
      </c>
      <c r="AT705" s="147" t="s">
        <v>172</v>
      </c>
      <c r="AU705" s="147" t="s">
        <v>85</v>
      </c>
      <c r="AY705" s="18" t="s">
        <v>170</v>
      </c>
      <c r="BE705" s="148">
        <f>IF(N705="základní",J705,0)</f>
        <v>0</v>
      </c>
      <c r="BF705" s="148">
        <f>IF(N705="snížená",J705,0)</f>
        <v>0</v>
      </c>
      <c r="BG705" s="148">
        <f>IF(N705="zákl. přenesená",J705,0)</f>
        <v>0</v>
      </c>
      <c r="BH705" s="148">
        <f>IF(N705="sníž. přenesená",J705,0)</f>
        <v>0</v>
      </c>
      <c r="BI705" s="148">
        <f>IF(N705="nulová",J705,0)</f>
        <v>0</v>
      </c>
      <c r="BJ705" s="18" t="s">
        <v>83</v>
      </c>
      <c r="BK705" s="148">
        <f>ROUND(I705*H705,2)</f>
        <v>0</v>
      </c>
      <c r="BL705" s="18" t="s">
        <v>278</v>
      </c>
      <c r="BM705" s="147" t="s">
        <v>876</v>
      </c>
    </row>
    <row r="706" spans="2:65" s="1" customFormat="1" ht="10.199999999999999">
      <c r="B706" s="33"/>
      <c r="D706" s="149" t="s">
        <v>178</v>
      </c>
      <c r="F706" s="150" t="s">
        <v>877</v>
      </c>
      <c r="I706" s="151"/>
      <c r="L706" s="33"/>
      <c r="M706" s="152"/>
      <c r="T706" s="57"/>
      <c r="AT706" s="18" t="s">
        <v>178</v>
      </c>
      <c r="AU706" s="18" t="s">
        <v>85</v>
      </c>
    </row>
    <row r="707" spans="2:65" s="11" customFormat="1" ht="22.8" customHeight="1">
      <c r="B707" s="123"/>
      <c r="D707" s="124" t="s">
        <v>74</v>
      </c>
      <c r="E707" s="133" t="s">
        <v>878</v>
      </c>
      <c r="F707" s="133" t="s">
        <v>879</v>
      </c>
      <c r="I707" s="126"/>
      <c r="J707" s="134">
        <f>BK707</f>
        <v>0</v>
      </c>
      <c r="L707" s="123"/>
      <c r="M707" s="128"/>
      <c r="P707" s="129">
        <f>SUM(P708:P770)</f>
        <v>0</v>
      </c>
      <c r="R707" s="129">
        <f>SUM(R708:R770)</f>
        <v>2.3268760199999998</v>
      </c>
      <c r="T707" s="130">
        <f>SUM(T708:T770)</f>
        <v>0</v>
      </c>
      <c r="AR707" s="124" t="s">
        <v>85</v>
      </c>
      <c r="AT707" s="131" t="s">
        <v>74</v>
      </c>
      <c r="AU707" s="131" t="s">
        <v>83</v>
      </c>
      <c r="AY707" s="124" t="s">
        <v>170</v>
      </c>
      <c r="BK707" s="132">
        <f>SUM(BK708:BK770)</f>
        <v>0</v>
      </c>
    </row>
    <row r="708" spans="2:65" s="1" customFormat="1" ht="22.2" customHeight="1">
      <c r="B708" s="33"/>
      <c r="C708" s="135" t="s">
        <v>880</v>
      </c>
      <c r="D708" s="135" t="s">
        <v>172</v>
      </c>
      <c r="E708" s="136" t="s">
        <v>881</v>
      </c>
      <c r="F708" s="137" t="s">
        <v>882</v>
      </c>
      <c r="G708" s="138" t="s">
        <v>115</v>
      </c>
      <c r="H708" s="139">
        <v>106.41</v>
      </c>
      <c r="I708" s="140"/>
      <c r="J708" s="141">
        <f>ROUND(I708*H708,2)</f>
        <v>0</v>
      </c>
      <c r="K708" s="142"/>
      <c r="L708" s="33"/>
      <c r="M708" s="143" t="s">
        <v>1</v>
      </c>
      <c r="N708" s="144" t="s">
        <v>40</v>
      </c>
      <c r="P708" s="145">
        <f>O708*H708</f>
        <v>0</v>
      </c>
      <c r="Q708" s="145">
        <v>0</v>
      </c>
      <c r="R708" s="145">
        <f>Q708*H708</f>
        <v>0</v>
      </c>
      <c r="S708" s="145">
        <v>0</v>
      </c>
      <c r="T708" s="146">
        <f>S708*H708</f>
        <v>0</v>
      </c>
      <c r="AR708" s="147" t="s">
        <v>278</v>
      </c>
      <c r="AT708" s="147" t="s">
        <v>172</v>
      </c>
      <c r="AU708" s="147" t="s">
        <v>85</v>
      </c>
      <c r="AY708" s="18" t="s">
        <v>170</v>
      </c>
      <c r="BE708" s="148">
        <f>IF(N708="základní",J708,0)</f>
        <v>0</v>
      </c>
      <c r="BF708" s="148">
        <f>IF(N708="snížená",J708,0)</f>
        <v>0</v>
      </c>
      <c r="BG708" s="148">
        <f>IF(N708="zákl. přenesená",J708,0)</f>
        <v>0</v>
      </c>
      <c r="BH708" s="148">
        <f>IF(N708="sníž. přenesená",J708,0)</f>
        <v>0</v>
      </c>
      <c r="BI708" s="148">
        <f>IF(N708="nulová",J708,0)</f>
        <v>0</v>
      </c>
      <c r="BJ708" s="18" t="s">
        <v>83</v>
      </c>
      <c r="BK708" s="148">
        <f>ROUND(I708*H708,2)</f>
        <v>0</v>
      </c>
      <c r="BL708" s="18" t="s">
        <v>278</v>
      </c>
      <c r="BM708" s="147" t="s">
        <v>883</v>
      </c>
    </row>
    <row r="709" spans="2:65" s="1" customFormat="1" ht="10.199999999999999">
      <c r="B709" s="33"/>
      <c r="D709" s="149" t="s">
        <v>178</v>
      </c>
      <c r="F709" s="150" t="s">
        <v>884</v>
      </c>
      <c r="I709" s="151"/>
      <c r="L709" s="33"/>
      <c r="M709" s="152"/>
      <c r="T709" s="57"/>
      <c r="AT709" s="18" t="s">
        <v>178</v>
      </c>
      <c r="AU709" s="18" t="s">
        <v>85</v>
      </c>
    </row>
    <row r="710" spans="2:65" s="12" customFormat="1" ht="10.199999999999999">
      <c r="B710" s="153"/>
      <c r="D710" s="154" t="s">
        <v>180</v>
      </c>
      <c r="E710" s="155" t="s">
        <v>1</v>
      </c>
      <c r="F710" s="156" t="s">
        <v>697</v>
      </c>
      <c r="H710" s="155" t="s">
        <v>1</v>
      </c>
      <c r="I710" s="157"/>
      <c r="L710" s="153"/>
      <c r="M710" s="158"/>
      <c r="T710" s="159"/>
      <c r="AT710" s="155" t="s">
        <v>180</v>
      </c>
      <c r="AU710" s="155" t="s">
        <v>85</v>
      </c>
      <c r="AV710" s="12" t="s">
        <v>83</v>
      </c>
      <c r="AW710" s="12" t="s">
        <v>32</v>
      </c>
      <c r="AX710" s="12" t="s">
        <v>75</v>
      </c>
      <c r="AY710" s="155" t="s">
        <v>170</v>
      </c>
    </row>
    <row r="711" spans="2:65" s="12" customFormat="1" ht="10.199999999999999">
      <c r="B711" s="153"/>
      <c r="D711" s="154" t="s">
        <v>180</v>
      </c>
      <c r="E711" s="155" t="s">
        <v>1</v>
      </c>
      <c r="F711" s="156" t="s">
        <v>885</v>
      </c>
      <c r="H711" s="155" t="s">
        <v>1</v>
      </c>
      <c r="I711" s="157"/>
      <c r="L711" s="153"/>
      <c r="M711" s="158"/>
      <c r="T711" s="159"/>
      <c r="AT711" s="155" t="s">
        <v>180</v>
      </c>
      <c r="AU711" s="155" t="s">
        <v>85</v>
      </c>
      <c r="AV711" s="12" t="s">
        <v>83</v>
      </c>
      <c r="AW711" s="12" t="s">
        <v>32</v>
      </c>
      <c r="AX711" s="12" t="s">
        <v>75</v>
      </c>
      <c r="AY711" s="155" t="s">
        <v>170</v>
      </c>
    </row>
    <row r="712" spans="2:65" s="12" customFormat="1" ht="10.199999999999999">
      <c r="B712" s="153"/>
      <c r="D712" s="154" t="s">
        <v>180</v>
      </c>
      <c r="E712" s="155" t="s">
        <v>1</v>
      </c>
      <c r="F712" s="156" t="s">
        <v>850</v>
      </c>
      <c r="H712" s="155" t="s">
        <v>1</v>
      </c>
      <c r="I712" s="157"/>
      <c r="L712" s="153"/>
      <c r="M712" s="158"/>
      <c r="T712" s="159"/>
      <c r="AT712" s="155" t="s">
        <v>180</v>
      </c>
      <c r="AU712" s="155" t="s">
        <v>85</v>
      </c>
      <c r="AV712" s="12" t="s">
        <v>83</v>
      </c>
      <c r="AW712" s="12" t="s">
        <v>32</v>
      </c>
      <c r="AX712" s="12" t="s">
        <v>75</v>
      </c>
      <c r="AY712" s="155" t="s">
        <v>170</v>
      </c>
    </row>
    <row r="713" spans="2:65" s="13" customFormat="1" ht="10.199999999999999">
      <c r="B713" s="160"/>
      <c r="D713" s="154" t="s">
        <v>180</v>
      </c>
      <c r="E713" s="161" t="s">
        <v>1</v>
      </c>
      <c r="F713" s="162" t="s">
        <v>851</v>
      </c>
      <c r="H713" s="163">
        <v>39.484999999999999</v>
      </c>
      <c r="I713" s="164"/>
      <c r="L713" s="160"/>
      <c r="M713" s="165"/>
      <c r="T713" s="166"/>
      <c r="AT713" s="161" t="s">
        <v>180</v>
      </c>
      <c r="AU713" s="161" t="s">
        <v>85</v>
      </c>
      <c r="AV713" s="13" t="s">
        <v>85</v>
      </c>
      <c r="AW713" s="13" t="s">
        <v>32</v>
      </c>
      <c r="AX713" s="13" t="s">
        <v>75</v>
      </c>
      <c r="AY713" s="161" t="s">
        <v>170</v>
      </c>
    </row>
    <row r="714" spans="2:65" s="12" customFormat="1" ht="10.199999999999999">
      <c r="B714" s="153"/>
      <c r="D714" s="154" t="s">
        <v>180</v>
      </c>
      <c r="E714" s="155" t="s">
        <v>1</v>
      </c>
      <c r="F714" s="156" t="s">
        <v>852</v>
      </c>
      <c r="H714" s="155" t="s">
        <v>1</v>
      </c>
      <c r="I714" s="157"/>
      <c r="L714" s="153"/>
      <c r="M714" s="158"/>
      <c r="T714" s="159"/>
      <c r="AT714" s="155" t="s">
        <v>180</v>
      </c>
      <c r="AU714" s="155" t="s">
        <v>85</v>
      </c>
      <c r="AV714" s="12" t="s">
        <v>83</v>
      </c>
      <c r="AW714" s="12" t="s">
        <v>32</v>
      </c>
      <c r="AX714" s="12" t="s">
        <v>75</v>
      </c>
      <c r="AY714" s="155" t="s">
        <v>170</v>
      </c>
    </row>
    <row r="715" spans="2:65" s="13" customFormat="1" ht="10.199999999999999">
      <c r="B715" s="160"/>
      <c r="D715" s="154" t="s">
        <v>180</v>
      </c>
      <c r="E715" s="161" t="s">
        <v>1</v>
      </c>
      <c r="F715" s="162" t="s">
        <v>853</v>
      </c>
      <c r="H715" s="163">
        <v>13.72</v>
      </c>
      <c r="I715" s="164"/>
      <c r="L715" s="160"/>
      <c r="M715" s="165"/>
      <c r="T715" s="166"/>
      <c r="AT715" s="161" t="s">
        <v>180</v>
      </c>
      <c r="AU715" s="161" t="s">
        <v>85</v>
      </c>
      <c r="AV715" s="13" t="s">
        <v>85</v>
      </c>
      <c r="AW715" s="13" t="s">
        <v>32</v>
      </c>
      <c r="AX715" s="13" t="s">
        <v>75</v>
      </c>
      <c r="AY715" s="161" t="s">
        <v>170</v>
      </c>
    </row>
    <row r="716" spans="2:65" s="15" customFormat="1" ht="10.199999999999999">
      <c r="B716" s="186"/>
      <c r="D716" s="154" t="s">
        <v>180</v>
      </c>
      <c r="E716" s="187" t="s">
        <v>1</v>
      </c>
      <c r="F716" s="188" t="s">
        <v>628</v>
      </c>
      <c r="H716" s="189">
        <v>53.204999999999998</v>
      </c>
      <c r="I716" s="190"/>
      <c r="L716" s="186"/>
      <c r="M716" s="191"/>
      <c r="T716" s="192"/>
      <c r="AT716" s="187" t="s">
        <v>180</v>
      </c>
      <c r="AU716" s="187" t="s">
        <v>85</v>
      </c>
      <c r="AV716" s="15" t="s">
        <v>117</v>
      </c>
      <c r="AW716" s="15" t="s">
        <v>32</v>
      </c>
      <c r="AX716" s="15" t="s">
        <v>75</v>
      </c>
      <c r="AY716" s="187" t="s">
        <v>170</v>
      </c>
    </row>
    <row r="717" spans="2:65" s="13" customFormat="1" ht="10.199999999999999">
      <c r="B717" s="160"/>
      <c r="D717" s="154" t="s">
        <v>180</v>
      </c>
      <c r="E717" s="161" t="s">
        <v>1</v>
      </c>
      <c r="F717" s="162" t="s">
        <v>886</v>
      </c>
      <c r="H717" s="163">
        <v>106.41</v>
      </c>
      <c r="I717" s="164"/>
      <c r="L717" s="160"/>
      <c r="M717" s="165"/>
      <c r="T717" s="166"/>
      <c r="AT717" s="161" t="s">
        <v>180</v>
      </c>
      <c r="AU717" s="161" t="s">
        <v>85</v>
      </c>
      <c r="AV717" s="13" t="s">
        <v>85</v>
      </c>
      <c r="AW717" s="13" t="s">
        <v>32</v>
      </c>
      <c r="AX717" s="13" t="s">
        <v>83</v>
      </c>
      <c r="AY717" s="161" t="s">
        <v>170</v>
      </c>
    </row>
    <row r="718" spans="2:65" s="1" customFormat="1" ht="22.2" customHeight="1">
      <c r="B718" s="33"/>
      <c r="C718" s="174" t="s">
        <v>887</v>
      </c>
      <c r="D718" s="174" t="s">
        <v>447</v>
      </c>
      <c r="E718" s="175" t="s">
        <v>888</v>
      </c>
      <c r="F718" s="176" t="s">
        <v>889</v>
      </c>
      <c r="G718" s="177" t="s">
        <v>115</v>
      </c>
      <c r="H718" s="178">
        <v>111.73099999999999</v>
      </c>
      <c r="I718" s="179"/>
      <c r="J718" s="180">
        <f>ROUND(I718*H718,2)</f>
        <v>0</v>
      </c>
      <c r="K718" s="181"/>
      <c r="L718" s="182"/>
      <c r="M718" s="183" t="s">
        <v>1</v>
      </c>
      <c r="N718" s="184" t="s">
        <v>40</v>
      </c>
      <c r="P718" s="145">
        <f>O718*H718</f>
        <v>0</v>
      </c>
      <c r="Q718" s="145">
        <v>4.4999999999999997E-3</v>
      </c>
      <c r="R718" s="145">
        <f>Q718*H718</f>
        <v>0.50278949999999989</v>
      </c>
      <c r="S718" s="145">
        <v>0</v>
      </c>
      <c r="T718" s="146">
        <f>S718*H718</f>
        <v>0</v>
      </c>
      <c r="AR718" s="147" t="s">
        <v>393</v>
      </c>
      <c r="AT718" s="147" t="s">
        <v>447</v>
      </c>
      <c r="AU718" s="147" t="s">
        <v>85</v>
      </c>
      <c r="AY718" s="18" t="s">
        <v>170</v>
      </c>
      <c r="BE718" s="148">
        <f>IF(N718="základní",J718,0)</f>
        <v>0</v>
      </c>
      <c r="BF718" s="148">
        <f>IF(N718="snížená",J718,0)</f>
        <v>0</v>
      </c>
      <c r="BG718" s="148">
        <f>IF(N718="zákl. přenesená",J718,0)</f>
        <v>0</v>
      </c>
      <c r="BH718" s="148">
        <f>IF(N718="sníž. přenesená",J718,0)</f>
        <v>0</v>
      </c>
      <c r="BI718" s="148">
        <f>IF(N718="nulová",J718,0)</f>
        <v>0</v>
      </c>
      <c r="BJ718" s="18" t="s">
        <v>83</v>
      </c>
      <c r="BK718" s="148">
        <f>ROUND(I718*H718,2)</f>
        <v>0</v>
      </c>
      <c r="BL718" s="18" t="s">
        <v>278</v>
      </c>
      <c r="BM718" s="147" t="s">
        <v>890</v>
      </c>
    </row>
    <row r="719" spans="2:65" s="13" customFormat="1" ht="10.199999999999999">
      <c r="B719" s="160"/>
      <c r="D719" s="154" t="s">
        <v>180</v>
      </c>
      <c r="F719" s="162" t="s">
        <v>891</v>
      </c>
      <c r="H719" s="163">
        <v>111.73099999999999</v>
      </c>
      <c r="I719" s="164"/>
      <c r="L719" s="160"/>
      <c r="M719" s="165"/>
      <c r="T719" s="166"/>
      <c r="AT719" s="161" t="s">
        <v>180</v>
      </c>
      <c r="AU719" s="161" t="s">
        <v>85</v>
      </c>
      <c r="AV719" s="13" t="s">
        <v>85</v>
      </c>
      <c r="AW719" s="13" t="s">
        <v>4</v>
      </c>
      <c r="AX719" s="13" t="s">
        <v>83</v>
      </c>
      <c r="AY719" s="161" t="s">
        <v>170</v>
      </c>
    </row>
    <row r="720" spans="2:65" s="1" customFormat="1" ht="22.2" customHeight="1">
      <c r="B720" s="33"/>
      <c r="C720" s="135" t="s">
        <v>892</v>
      </c>
      <c r="D720" s="135" t="s">
        <v>172</v>
      </c>
      <c r="E720" s="136" t="s">
        <v>893</v>
      </c>
      <c r="F720" s="137" t="s">
        <v>894</v>
      </c>
      <c r="G720" s="138" t="s">
        <v>115</v>
      </c>
      <c r="H720" s="139">
        <v>187.11</v>
      </c>
      <c r="I720" s="140"/>
      <c r="J720" s="141">
        <f>ROUND(I720*H720,2)</f>
        <v>0</v>
      </c>
      <c r="K720" s="142"/>
      <c r="L720" s="33"/>
      <c r="M720" s="143" t="s">
        <v>1</v>
      </c>
      <c r="N720" s="144" t="s">
        <v>40</v>
      </c>
      <c r="P720" s="145">
        <f>O720*H720</f>
        <v>0</v>
      </c>
      <c r="Q720" s="145">
        <v>0</v>
      </c>
      <c r="R720" s="145">
        <f>Q720*H720</f>
        <v>0</v>
      </c>
      <c r="S720" s="145">
        <v>0</v>
      </c>
      <c r="T720" s="146">
        <f>S720*H720</f>
        <v>0</v>
      </c>
      <c r="AR720" s="147" t="s">
        <v>278</v>
      </c>
      <c r="AT720" s="147" t="s">
        <v>172</v>
      </c>
      <c r="AU720" s="147" t="s">
        <v>85</v>
      </c>
      <c r="AY720" s="18" t="s">
        <v>170</v>
      </c>
      <c r="BE720" s="148">
        <f>IF(N720="základní",J720,0)</f>
        <v>0</v>
      </c>
      <c r="BF720" s="148">
        <f>IF(N720="snížená",J720,0)</f>
        <v>0</v>
      </c>
      <c r="BG720" s="148">
        <f>IF(N720="zákl. přenesená",J720,0)</f>
        <v>0</v>
      </c>
      <c r="BH720" s="148">
        <f>IF(N720="sníž. přenesená",J720,0)</f>
        <v>0</v>
      </c>
      <c r="BI720" s="148">
        <f>IF(N720="nulová",J720,0)</f>
        <v>0</v>
      </c>
      <c r="BJ720" s="18" t="s">
        <v>83</v>
      </c>
      <c r="BK720" s="148">
        <f>ROUND(I720*H720,2)</f>
        <v>0</v>
      </c>
      <c r="BL720" s="18" t="s">
        <v>278</v>
      </c>
      <c r="BM720" s="147" t="s">
        <v>895</v>
      </c>
    </row>
    <row r="721" spans="2:65" s="1" customFormat="1" ht="10.199999999999999">
      <c r="B721" s="33"/>
      <c r="D721" s="149" t="s">
        <v>178</v>
      </c>
      <c r="F721" s="150" t="s">
        <v>896</v>
      </c>
      <c r="I721" s="151"/>
      <c r="L721" s="33"/>
      <c r="M721" s="152"/>
      <c r="T721" s="57"/>
      <c r="AT721" s="18" t="s">
        <v>178</v>
      </c>
      <c r="AU721" s="18" t="s">
        <v>85</v>
      </c>
    </row>
    <row r="722" spans="2:65" s="12" customFormat="1" ht="10.199999999999999">
      <c r="B722" s="153"/>
      <c r="D722" s="154" t="s">
        <v>180</v>
      </c>
      <c r="E722" s="155" t="s">
        <v>1</v>
      </c>
      <c r="F722" s="156" t="s">
        <v>181</v>
      </c>
      <c r="H722" s="155" t="s">
        <v>1</v>
      </c>
      <c r="I722" s="157"/>
      <c r="L722" s="153"/>
      <c r="M722" s="158"/>
      <c r="T722" s="159"/>
      <c r="AT722" s="155" t="s">
        <v>180</v>
      </c>
      <c r="AU722" s="155" t="s">
        <v>85</v>
      </c>
      <c r="AV722" s="12" t="s">
        <v>83</v>
      </c>
      <c r="AW722" s="12" t="s">
        <v>32</v>
      </c>
      <c r="AX722" s="12" t="s">
        <v>75</v>
      </c>
      <c r="AY722" s="155" t="s">
        <v>170</v>
      </c>
    </row>
    <row r="723" spans="2:65" s="12" customFormat="1" ht="10.199999999999999">
      <c r="B723" s="153"/>
      <c r="D723" s="154" t="s">
        <v>180</v>
      </c>
      <c r="E723" s="155" t="s">
        <v>1</v>
      </c>
      <c r="F723" s="156" t="s">
        <v>331</v>
      </c>
      <c r="H723" s="155" t="s">
        <v>1</v>
      </c>
      <c r="I723" s="157"/>
      <c r="L723" s="153"/>
      <c r="M723" s="158"/>
      <c r="T723" s="159"/>
      <c r="AT723" s="155" t="s">
        <v>180</v>
      </c>
      <c r="AU723" s="155" t="s">
        <v>85</v>
      </c>
      <c r="AV723" s="12" t="s">
        <v>83</v>
      </c>
      <c r="AW723" s="12" t="s">
        <v>32</v>
      </c>
      <c r="AX723" s="12" t="s">
        <v>75</v>
      </c>
      <c r="AY723" s="155" t="s">
        <v>170</v>
      </c>
    </row>
    <row r="724" spans="2:65" s="13" customFormat="1" ht="10.199999999999999">
      <c r="B724" s="160"/>
      <c r="D724" s="154" t="s">
        <v>180</v>
      </c>
      <c r="E724" s="161" t="s">
        <v>1</v>
      </c>
      <c r="F724" s="162" t="s">
        <v>897</v>
      </c>
      <c r="H724" s="163">
        <v>187.11</v>
      </c>
      <c r="I724" s="164"/>
      <c r="L724" s="160"/>
      <c r="M724" s="165"/>
      <c r="T724" s="166"/>
      <c r="AT724" s="161" t="s">
        <v>180</v>
      </c>
      <c r="AU724" s="161" t="s">
        <v>85</v>
      </c>
      <c r="AV724" s="13" t="s">
        <v>85</v>
      </c>
      <c r="AW724" s="13" t="s">
        <v>32</v>
      </c>
      <c r="AX724" s="13" t="s">
        <v>75</v>
      </c>
      <c r="AY724" s="161" t="s">
        <v>170</v>
      </c>
    </row>
    <row r="725" spans="2:65" s="14" customFormat="1" ht="10.199999999999999">
      <c r="B725" s="167"/>
      <c r="D725" s="154" t="s">
        <v>180</v>
      </c>
      <c r="E725" s="168" t="s">
        <v>1</v>
      </c>
      <c r="F725" s="169" t="s">
        <v>184</v>
      </c>
      <c r="H725" s="170">
        <v>187.11</v>
      </c>
      <c r="I725" s="171"/>
      <c r="L725" s="167"/>
      <c r="M725" s="172"/>
      <c r="T725" s="173"/>
      <c r="AT725" s="168" t="s">
        <v>180</v>
      </c>
      <c r="AU725" s="168" t="s">
        <v>85</v>
      </c>
      <c r="AV725" s="14" t="s">
        <v>176</v>
      </c>
      <c r="AW725" s="14" t="s">
        <v>32</v>
      </c>
      <c r="AX725" s="14" t="s">
        <v>83</v>
      </c>
      <c r="AY725" s="168" t="s">
        <v>170</v>
      </c>
    </row>
    <row r="726" spans="2:65" s="1" customFormat="1" ht="22.2" customHeight="1">
      <c r="B726" s="33"/>
      <c r="C726" s="174" t="s">
        <v>898</v>
      </c>
      <c r="D726" s="174" t="s">
        <v>447</v>
      </c>
      <c r="E726" s="175" t="s">
        <v>899</v>
      </c>
      <c r="F726" s="176" t="s">
        <v>900</v>
      </c>
      <c r="G726" s="177" t="s">
        <v>115</v>
      </c>
      <c r="H726" s="178">
        <v>196.46600000000001</v>
      </c>
      <c r="I726" s="179"/>
      <c r="J726" s="180">
        <f>ROUND(I726*H726,2)</f>
        <v>0</v>
      </c>
      <c r="K726" s="181"/>
      <c r="L726" s="182"/>
      <c r="M726" s="183" t="s">
        <v>1</v>
      </c>
      <c r="N726" s="184" t="s">
        <v>40</v>
      </c>
      <c r="P726" s="145">
        <f>O726*H726</f>
        <v>0</v>
      </c>
      <c r="Q726" s="145">
        <v>7.0000000000000001E-3</v>
      </c>
      <c r="R726" s="145">
        <f>Q726*H726</f>
        <v>1.375262</v>
      </c>
      <c r="S726" s="145">
        <v>0</v>
      </c>
      <c r="T726" s="146">
        <f>S726*H726</f>
        <v>0</v>
      </c>
      <c r="AR726" s="147" t="s">
        <v>393</v>
      </c>
      <c r="AT726" s="147" t="s">
        <v>447</v>
      </c>
      <c r="AU726" s="147" t="s">
        <v>85</v>
      </c>
      <c r="AY726" s="18" t="s">
        <v>170</v>
      </c>
      <c r="BE726" s="148">
        <f>IF(N726="základní",J726,0)</f>
        <v>0</v>
      </c>
      <c r="BF726" s="148">
        <f>IF(N726="snížená",J726,0)</f>
        <v>0</v>
      </c>
      <c r="BG726" s="148">
        <f>IF(N726="zákl. přenesená",J726,0)</f>
        <v>0</v>
      </c>
      <c r="BH726" s="148">
        <f>IF(N726="sníž. přenesená",J726,0)</f>
        <v>0</v>
      </c>
      <c r="BI726" s="148">
        <f>IF(N726="nulová",J726,0)</f>
        <v>0</v>
      </c>
      <c r="BJ726" s="18" t="s">
        <v>83</v>
      </c>
      <c r="BK726" s="148">
        <f>ROUND(I726*H726,2)</f>
        <v>0</v>
      </c>
      <c r="BL726" s="18" t="s">
        <v>278</v>
      </c>
      <c r="BM726" s="147" t="s">
        <v>901</v>
      </c>
    </row>
    <row r="727" spans="2:65" s="13" customFormat="1" ht="10.199999999999999">
      <c r="B727" s="160"/>
      <c r="D727" s="154" t="s">
        <v>180</v>
      </c>
      <c r="F727" s="162" t="s">
        <v>902</v>
      </c>
      <c r="H727" s="163">
        <v>196.46600000000001</v>
      </c>
      <c r="I727" s="164"/>
      <c r="L727" s="160"/>
      <c r="M727" s="165"/>
      <c r="T727" s="166"/>
      <c r="AT727" s="161" t="s">
        <v>180</v>
      </c>
      <c r="AU727" s="161" t="s">
        <v>85</v>
      </c>
      <c r="AV727" s="13" t="s">
        <v>85</v>
      </c>
      <c r="AW727" s="13" t="s">
        <v>4</v>
      </c>
      <c r="AX727" s="13" t="s">
        <v>83</v>
      </c>
      <c r="AY727" s="161" t="s">
        <v>170</v>
      </c>
    </row>
    <row r="728" spans="2:65" s="1" customFormat="1" ht="22.2" customHeight="1">
      <c r="B728" s="33"/>
      <c r="C728" s="135" t="s">
        <v>903</v>
      </c>
      <c r="D728" s="135" t="s">
        <v>172</v>
      </c>
      <c r="E728" s="136" t="s">
        <v>904</v>
      </c>
      <c r="F728" s="137" t="s">
        <v>905</v>
      </c>
      <c r="G728" s="138" t="s">
        <v>115</v>
      </c>
      <c r="H728" s="139">
        <v>11.83</v>
      </c>
      <c r="I728" s="140"/>
      <c r="J728" s="141">
        <f>ROUND(I728*H728,2)</f>
        <v>0</v>
      </c>
      <c r="K728" s="142"/>
      <c r="L728" s="33"/>
      <c r="M728" s="143" t="s">
        <v>1</v>
      </c>
      <c r="N728" s="144" t="s">
        <v>40</v>
      </c>
      <c r="P728" s="145">
        <f>O728*H728</f>
        <v>0</v>
      </c>
      <c r="Q728" s="145">
        <v>6.0000000000000001E-3</v>
      </c>
      <c r="R728" s="145">
        <f>Q728*H728</f>
        <v>7.0980000000000001E-2</v>
      </c>
      <c r="S728" s="145">
        <v>0</v>
      </c>
      <c r="T728" s="146">
        <f>S728*H728</f>
        <v>0</v>
      </c>
      <c r="AR728" s="147" t="s">
        <v>278</v>
      </c>
      <c r="AT728" s="147" t="s">
        <v>172</v>
      </c>
      <c r="AU728" s="147" t="s">
        <v>85</v>
      </c>
      <c r="AY728" s="18" t="s">
        <v>170</v>
      </c>
      <c r="BE728" s="148">
        <f>IF(N728="základní",J728,0)</f>
        <v>0</v>
      </c>
      <c r="BF728" s="148">
        <f>IF(N728="snížená",J728,0)</f>
        <v>0</v>
      </c>
      <c r="BG728" s="148">
        <f>IF(N728="zákl. přenesená",J728,0)</f>
        <v>0</v>
      </c>
      <c r="BH728" s="148">
        <f>IF(N728="sníž. přenesená",J728,0)</f>
        <v>0</v>
      </c>
      <c r="BI728" s="148">
        <f>IF(N728="nulová",J728,0)</f>
        <v>0</v>
      </c>
      <c r="BJ728" s="18" t="s">
        <v>83</v>
      </c>
      <c r="BK728" s="148">
        <f>ROUND(I728*H728,2)</f>
        <v>0</v>
      </c>
      <c r="BL728" s="18" t="s">
        <v>278</v>
      </c>
      <c r="BM728" s="147" t="s">
        <v>906</v>
      </c>
    </row>
    <row r="729" spans="2:65" s="1" customFormat="1" ht="10.199999999999999">
      <c r="B729" s="33"/>
      <c r="D729" s="149" t="s">
        <v>178</v>
      </c>
      <c r="F729" s="150" t="s">
        <v>907</v>
      </c>
      <c r="I729" s="151"/>
      <c r="L729" s="33"/>
      <c r="M729" s="152"/>
      <c r="T729" s="57"/>
      <c r="AT729" s="18" t="s">
        <v>178</v>
      </c>
      <c r="AU729" s="18" t="s">
        <v>85</v>
      </c>
    </row>
    <row r="730" spans="2:65" s="12" customFormat="1" ht="10.199999999999999">
      <c r="B730" s="153"/>
      <c r="D730" s="154" t="s">
        <v>180</v>
      </c>
      <c r="E730" s="155" t="s">
        <v>1</v>
      </c>
      <c r="F730" s="156" t="s">
        <v>908</v>
      </c>
      <c r="H730" s="155" t="s">
        <v>1</v>
      </c>
      <c r="I730" s="157"/>
      <c r="L730" s="153"/>
      <c r="M730" s="158"/>
      <c r="T730" s="159"/>
      <c r="AT730" s="155" t="s">
        <v>180</v>
      </c>
      <c r="AU730" s="155" t="s">
        <v>85</v>
      </c>
      <c r="AV730" s="12" t="s">
        <v>83</v>
      </c>
      <c r="AW730" s="12" t="s">
        <v>32</v>
      </c>
      <c r="AX730" s="12" t="s">
        <v>75</v>
      </c>
      <c r="AY730" s="155" t="s">
        <v>170</v>
      </c>
    </row>
    <row r="731" spans="2:65" s="12" customFormat="1" ht="10.199999999999999">
      <c r="B731" s="153"/>
      <c r="D731" s="154" t="s">
        <v>180</v>
      </c>
      <c r="E731" s="155" t="s">
        <v>1</v>
      </c>
      <c r="F731" s="156" t="s">
        <v>189</v>
      </c>
      <c r="H731" s="155" t="s">
        <v>1</v>
      </c>
      <c r="I731" s="157"/>
      <c r="L731" s="153"/>
      <c r="M731" s="158"/>
      <c r="T731" s="159"/>
      <c r="AT731" s="155" t="s">
        <v>180</v>
      </c>
      <c r="AU731" s="155" t="s">
        <v>85</v>
      </c>
      <c r="AV731" s="12" t="s">
        <v>83</v>
      </c>
      <c r="AW731" s="12" t="s">
        <v>32</v>
      </c>
      <c r="AX731" s="12" t="s">
        <v>75</v>
      </c>
      <c r="AY731" s="155" t="s">
        <v>170</v>
      </c>
    </row>
    <row r="732" spans="2:65" s="13" customFormat="1" ht="10.199999999999999">
      <c r="B732" s="160"/>
      <c r="D732" s="154" t="s">
        <v>180</v>
      </c>
      <c r="E732" s="161" t="s">
        <v>1</v>
      </c>
      <c r="F732" s="162" t="s">
        <v>909</v>
      </c>
      <c r="H732" s="163">
        <v>8.68</v>
      </c>
      <c r="I732" s="164"/>
      <c r="L732" s="160"/>
      <c r="M732" s="165"/>
      <c r="T732" s="166"/>
      <c r="AT732" s="161" t="s">
        <v>180</v>
      </c>
      <c r="AU732" s="161" t="s">
        <v>85</v>
      </c>
      <c r="AV732" s="13" t="s">
        <v>85</v>
      </c>
      <c r="AW732" s="13" t="s">
        <v>32</v>
      </c>
      <c r="AX732" s="13" t="s">
        <v>75</v>
      </c>
      <c r="AY732" s="161" t="s">
        <v>170</v>
      </c>
    </row>
    <row r="733" spans="2:65" s="13" customFormat="1" ht="10.199999999999999">
      <c r="B733" s="160"/>
      <c r="D733" s="154" t="s">
        <v>180</v>
      </c>
      <c r="E733" s="161" t="s">
        <v>1</v>
      </c>
      <c r="F733" s="162" t="s">
        <v>910</v>
      </c>
      <c r="H733" s="163">
        <v>3.15</v>
      </c>
      <c r="I733" s="164"/>
      <c r="L733" s="160"/>
      <c r="M733" s="165"/>
      <c r="T733" s="166"/>
      <c r="AT733" s="161" t="s">
        <v>180</v>
      </c>
      <c r="AU733" s="161" t="s">
        <v>85</v>
      </c>
      <c r="AV733" s="13" t="s">
        <v>85</v>
      </c>
      <c r="AW733" s="13" t="s">
        <v>32</v>
      </c>
      <c r="AX733" s="13" t="s">
        <v>75</v>
      </c>
      <c r="AY733" s="161" t="s">
        <v>170</v>
      </c>
    </row>
    <row r="734" spans="2:65" s="14" customFormat="1" ht="10.199999999999999">
      <c r="B734" s="167"/>
      <c r="D734" s="154" t="s">
        <v>180</v>
      </c>
      <c r="E734" s="168" t="s">
        <v>1</v>
      </c>
      <c r="F734" s="169" t="s">
        <v>184</v>
      </c>
      <c r="H734" s="170">
        <v>11.83</v>
      </c>
      <c r="I734" s="171"/>
      <c r="L734" s="167"/>
      <c r="M734" s="172"/>
      <c r="T734" s="173"/>
      <c r="AT734" s="168" t="s">
        <v>180</v>
      </c>
      <c r="AU734" s="168" t="s">
        <v>85</v>
      </c>
      <c r="AV734" s="14" t="s">
        <v>176</v>
      </c>
      <c r="AW734" s="14" t="s">
        <v>32</v>
      </c>
      <c r="AX734" s="14" t="s">
        <v>83</v>
      </c>
      <c r="AY734" s="168" t="s">
        <v>170</v>
      </c>
    </row>
    <row r="735" spans="2:65" s="1" customFormat="1" ht="14.4" customHeight="1">
      <c r="B735" s="33"/>
      <c r="C735" s="174" t="s">
        <v>911</v>
      </c>
      <c r="D735" s="174" t="s">
        <v>447</v>
      </c>
      <c r="E735" s="175" t="s">
        <v>912</v>
      </c>
      <c r="F735" s="176" t="s">
        <v>913</v>
      </c>
      <c r="G735" s="177" t="s">
        <v>115</v>
      </c>
      <c r="H735" s="178">
        <v>12.422000000000001</v>
      </c>
      <c r="I735" s="179"/>
      <c r="J735" s="180">
        <f>ROUND(I735*H735,2)</f>
        <v>0</v>
      </c>
      <c r="K735" s="181"/>
      <c r="L735" s="182"/>
      <c r="M735" s="183" t="s">
        <v>1</v>
      </c>
      <c r="N735" s="184" t="s">
        <v>40</v>
      </c>
      <c r="P735" s="145">
        <f>O735*H735</f>
        <v>0</v>
      </c>
      <c r="Q735" s="145">
        <v>1.2600000000000001E-3</v>
      </c>
      <c r="R735" s="145">
        <f>Q735*H735</f>
        <v>1.5651720000000001E-2</v>
      </c>
      <c r="S735" s="145">
        <v>0</v>
      </c>
      <c r="T735" s="146">
        <f>S735*H735</f>
        <v>0</v>
      </c>
      <c r="AR735" s="147" t="s">
        <v>393</v>
      </c>
      <c r="AT735" s="147" t="s">
        <v>447</v>
      </c>
      <c r="AU735" s="147" t="s">
        <v>85</v>
      </c>
      <c r="AY735" s="18" t="s">
        <v>170</v>
      </c>
      <c r="BE735" s="148">
        <f>IF(N735="základní",J735,0)</f>
        <v>0</v>
      </c>
      <c r="BF735" s="148">
        <f>IF(N735="snížená",J735,0)</f>
        <v>0</v>
      </c>
      <c r="BG735" s="148">
        <f>IF(N735="zákl. přenesená",J735,0)</f>
        <v>0</v>
      </c>
      <c r="BH735" s="148">
        <f>IF(N735="sníž. přenesená",J735,0)</f>
        <v>0</v>
      </c>
      <c r="BI735" s="148">
        <f>IF(N735="nulová",J735,0)</f>
        <v>0</v>
      </c>
      <c r="BJ735" s="18" t="s">
        <v>83</v>
      </c>
      <c r="BK735" s="148">
        <f>ROUND(I735*H735,2)</f>
        <v>0</v>
      </c>
      <c r="BL735" s="18" t="s">
        <v>278</v>
      </c>
      <c r="BM735" s="147" t="s">
        <v>914</v>
      </c>
    </row>
    <row r="736" spans="2:65" s="13" customFormat="1" ht="10.199999999999999">
      <c r="B736" s="160"/>
      <c r="D736" s="154" t="s">
        <v>180</v>
      </c>
      <c r="F736" s="162" t="s">
        <v>915</v>
      </c>
      <c r="H736" s="163">
        <v>12.422000000000001</v>
      </c>
      <c r="I736" s="164"/>
      <c r="L736" s="160"/>
      <c r="M736" s="165"/>
      <c r="T736" s="166"/>
      <c r="AT736" s="161" t="s">
        <v>180</v>
      </c>
      <c r="AU736" s="161" t="s">
        <v>85</v>
      </c>
      <c r="AV736" s="13" t="s">
        <v>85</v>
      </c>
      <c r="AW736" s="13" t="s">
        <v>4</v>
      </c>
      <c r="AX736" s="13" t="s">
        <v>83</v>
      </c>
      <c r="AY736" s="161" t="s">
        <v>170</v>
      </c>
    </row>
    <row r="737" spans="2:65" s="1" customFormat="1" ht="22.2" customHeight="1">
      <c r="B737" s="33"/>
      <c r="C737" s="135" t="s">
        <v>916</v>
      </c>
      <c r="D737" s="135" t="s">
        <v>172</v>
      </c>
      <c r="E737" s="136" t="s">
        <v>904</v>
      </c>
      <c r="F737" s="137" t="s">
        <v>905</v>
      </c>
      <c r="G737" s="138" t="s">
        <v>115</v>
      </c>
      <c r="H737" s="139">
        <v>29.614999999999998</v>
      </c>
      <c r="I737" s="140"/>
      <c r="J737" s="141">
        <f>ROUND(I737*H737,2)</f>
        <v>0</v>
      </c>
      <c r="K737" s="142"/>
      <c r="L737" s="33"/>
      <c r="M737" s="143" t="s">
        <v>1</v>
      </c>
      <c r="N737" s="144" t="s">
        <v>40</v>
      </c>
      <c r="P737" s="145">
        <f>O737*H737</f>
        <v>0</v>
      </c>
      <c r="Q737" s="145">
        <v>6.0000000000000001E-3</v>
      </c>
      <c r="R737" s="145">
        <f>Q737*H737</f>
        <v>0.17768999999999999</v>
      </c>
      <c r="S737" s="145">
        <v>0</v>
      </c>
      <c r="T737" s="146">
        <f>S737*H737</f>
        <v>0</v>
      </c>
      <c r="AR737" s="147" t="s">
        <v>278</v>
      </c>
      <c r="AT737" s="147" t="s">
        <v>172</v>
      </c>
      <c r="AU737" s="147" t="s">
        <v>85</v>
      </c>
      <c r="AY737" s="18" t="s">
        <v>170</v>
      </c>
      <c r="BE737" s="148">
        <f>IF(N737="základní",J737,0)</f>
        <v>0</v>
      </c>
      <c r="BF737" s="148">
        <f>IF(N737="snížená",J737,0)</f>
        <v>0</v>
      </c>
      <c r="BG737" s="148">
        <f>IF(N737="zákl. přenesená",J737,0)</f>
        <v>0</v>
      </c>
      <c r="BH737" s="148">
        <f>IF(N737="sníž. přenesená",J737,0)</f>
        <v>0</v>
      </c>
      <c r="BI737" s="148">
        <f>IF(N737="nulová",J737,0)</f>
        <v>0</v>
      </c>
      <c r="BJ737" s="18" t="s">
        <v>83</v>
      </c>
      <c r="BK737" s="148">
        <f>ROUND(I737*H737,2)</f>
        <v>0</v>
      </c>
      <c r="BL737" s="18" t="s">
        <v>278</v>
      </c>
      <c r="BM737" s="147" t="s">
        <v>917</v>
      </c>
    </row>
    <row r="738" spans="2:65" s="1" customFormat="1" ht="10.199999999999999">
      <c r="B738" s="33"/>
      <c r="D738" s="149" t="s">
        <v>178</v>
      </c>
      <c r="F738" s="150" t="s">
        <v>907</v>
      </c>
      <c r="I738" s="151"/>
      <c r="L738" s="33"/>
      <c r="M738" s="152"/>
      <c r="T738" s="57"/>
      <c r="AT738" s="18" t="s">
        <v>178</v>
      </c>
      <c r="AU738" s="18" t="s">
        <v>85</v>
      </c>
    </row>
    <row r="739" spans="2:65" s="12" customFormat="1" ht="10.199999999999999">
      <c r="B739" s="153"/>
      <c r="D739" s="154" t="s">
        <v>180</v>
      </c>
      <c r="E739" s="155" t="s">
        <v>1</v>
      </c>
      <c r="F739" s="156" t="s">
        <v>697</v>
      </c>
      <c r="H739" s="155" t="s">
        <v>1</v>
      </c>
      <c r="I739" s="157"/>
      <c r="L739" s="153"/>
      <c r="M739" s="158"/>
      <c r="T739" s="159"/>
      <c r="AT739" s="155" t="s">
        <v>180</v>
      </c>
      <c r="AU739" s="155" t="s">
        <v>85</v>
      </c>
      <c r="AV739" s="12" t="s">
        <v>83</v>
      </c>
      <c r="AW739" s="12" t="s">
        <v>32</v>
      </c>
      <c r="AX739" s="12" t="s">
        <v>75</v>
      </c>
      <c r="AY739" s="155" t="s">
        <v>170</v>
      </c>
    </row>
    <row r="740" spans="2:65" s="12" customFormat="1" ht="10.199999999999999">
      <c r="B740" s="153"/>
      <c r="D740" s="154" t="s">
        <v>180</v>
      </c>
      <c r="E740" s="155" t="s">
        <v>1</v>
      </c>
      <c r="F740" s="156" t="s">
        <v>854</v>
      </c>
      <c r="H740" s="155" t="s">
        <v>1</v>
      </c>
      <c r="I740" s="157"/>
      <c r="L740" s="153"/>
      <c r="M740" s="158"/>
      <c r="T740" s="159"/>
      <c r="AT740" s="155" t="s">
        <v>180</v>
      </c>
      <c r="AU740" s="155" t="s">
        <v>85</v>
      </c>
      <c r="AV740" s="12" t="s">
        <v>83</v>
      </c>
      <c r="AW740" s="12" t="s">
        <v>32</v>
      </c>
      <c r="AX740" s="12" t="s">
        <v>75</v>
      </c>
      <c r="AY740" s="155" t="s">
        <v>170</v>
      </c>
    </row>
    <row r="741" spans="2:65" s="13" customFormat="1" ht="10.199999999999999">
      <c r="B741" s="160"/>
      <c r="D741" s="154" t="s">
        <v>180</v>
      </c>
      <c r="E741" s="161" t="s">
        <v>1</v>
      </c>
      <c r="F741" s="162" t="s">
        <v>855</v>
      </c>
      <c r="H741" s="163">
        <v>12.78</v>
      </c>
      <c r="I741" s="164"/>
      <c r="L741" s="160"/>
      <c r="M741" s="165"/>
      <c r="T741" s="166"/>
      <c r="AT741" s="161" t="s">
        <v>180</v>
      </c>
      <c r="AU741" s="161" t="s">
        <v>85</v>
      </c>
      <c r="AV741" s="13" t="s">
        <v>85</v>
      </c>
      <c r="AW741" s="13" t="s">
        <v>32</v>
      </c>
      <c r="AX741" s="13" t="s">
        <v>75</v>
      </c>
      <c r="AY741" s="161" t="s">
        <v>170</v>
      </c>
    </row>
    <row r="742" spans="2:65" s="13" customFormat="1" ht="10.199999999999999">
      <c r="B742" s="160"/>
      <c r="D742" s="154" t="s">
        <v>180</v>
      </c>
      <c r="E742" s="161" t="s">
        <v>1</v>
      </c>
      <c r="F742" s="162" t="s">
        <v>856</v>
      </c>
      <c r="H742" s="163">
        <v>8.1639999999999997</v>
      </c>
      <c r="I742" s="164"/>
      <c r="L742" s="160"/>
      <c r="M742" s="165"/>
      <c r="T742" s="166"/>
      <c r="AT742" s="161" t="s">
        <v>180</v>
      </c>
      <c r="AU742" s="161" t="s">
        <v>85</v>
      </c>
      <c r="AV742" s="13" t="s">
        <v>85</v>
      </c>
      <c r="AW742" s="13" t="s">
        <v>32</v>
      </c>
      <c r="AX742" s="13" t="s">
        <v>75</v>
      </c>
      <c r="AY742" s="161" t="s">
        <v>170</v>
      </c>
    </row>
    <row r="743" spans="2:65" s="13" customFormat="1" ht="10.199999999999999">
      <c r="B743" s="160"/>
      <c r="D743" s="154" t="s">
        <v>180</v>
      </c>
      <c r="E743" s="161" t="s">
        <v>1</v>
      </c>
      <c r="F743" s="162" t="s">
        <v>857</v>
      </c>
      <c r="H743" s="163">
        <v>4.1529999999999996</v>
      </c>
      <c r="I743" s="164"/>
      <c r="L743" s="160"/>
      <c r="M743" s="165"/>
      <c r="T743" s="166"/>
      <c r="AT743" s="161" t="s">
        <v>180</v>
      </c>
      <c r="AU743" s="161" t="s">
        <v>85</v>
      </c>
      <c r="AV743" s="13" t="s">
        <v>85</v>
      </c>
      <c r="AW743" s="13" t="s">
        <v>32</v>
      </c>
      <c r="AX743" s="13" t="s">
        <v>75</v>
      </c>
      <c r="AY743" s="161" t="s">
        <v>170</v>
      </c>
    </row>
    <row r="744" spans="2:65" s="13" customFormat="1" ht="10.199999999999999">
      <c r="B744" s="160"/>
      <c r="D744" s="154" t="s">
        <v>180</v>
      </c>
      <c r="E744" s="161" t="s">
        <v>1</v>
      </c>
      <c r="F744" s="162" t="s">
        <v>858</v>
      </c>
      <c r="H744" s="163">
        <v>4.5179999999999998</v>
      </c>
      <c r="I744" s="164"/>
      <c r="L744" s="160"/>
      <c r="M744" s="165"/>
      <c r="T744" s="166"/>
      <c r="AT744" s="161" t="s">
        <v>180</v>
      </c>
      <c r="AU744" s="161" t="s">
        <v>85</v>
      </c>
      <c r="AV744" s="13" t="s">
        <v>85</v>
      </c>
      <c r="AW744" s="13" t="s">
        <v>32</v>
      </c>
      <c r="AX744" s="13" t="s">
        <v>75</v>
      </c>
      <c r="AY744" s="161" t="s">
        <v>170</v>
      </c>
    </row>
    <row r="745" spans="2:65" s="14" customFormat="1" ht="10.199999999999999">
      <c r="B745" s="167"/>
      <c r="D745" s="154" t="s">
        <v>180</v>
      </c>
      <c r="E745" s="168" t="s">
        <v>1</v>
      </c>
      <c r="F745" s="169" t="s">
        <v>184</v>
      </c>
      <c r="H745" s="170">
        <v>29.614999999999998</v>
      </c>
      <c r="I745" s="171"/>
      <c r="L745" s="167"/>
      <c r="M745" s="172"/>
      <c r="T745" s="173"/>
      <c r="AT745" s="168" t="s">
        <v>180</v>
      </c>
      <c r="AU745" s="168" t="s">
        <v>85</v>
      </c>
      <c r="AV745" s="14" t="s">
        <v>176</v>
      </c>
      <c r="AW745" s="14" t="s">
        <v>32</v>
      </c>
      <c r="AX745" s="14" t="s">
        <v>83</v>
      </c>
      <c r="AY745" s="168" t="s">
        <v>170</v>
      </c>
    </row>
    <row r="746" spans="2:65" s="1" customFormat="1" ht="14.4" customHeight="1">
      <c r="B746" s="33"/>
      <c r="C746" s="174" t="s">
        <v>918</v>
      </c>
      <c r="D746" s="174" t="s">
        <v>447</v>
      </c>
      <c r="E746" s="175" t="s">
        <v>919</v>
      </c>
      <c r="F746" s="176" t="s">
        <v>920</v>
      </c>
      <c r="G746" s="177" t="s">
        <v>115</v>
      </c>
      <c r="H746" s="178">
        <v>31.096</v>
      </c>
      <c r="I746" s="179"/>
      <c r="J746" s="180">
        <f>ROUND(I746*H746,2)</f>
        <v>0</v>
      </c>
      <c r="K746" s="181"/>
      <c r="L746" s="182"/>
      <c r="M746" s="183" t="s">
        <v>1</v>
      </c>
      <c r="N746" s="184" t="s">
        <v>40</v>
      </c>
      <c r="P746" s="145">
        <f>O746*H746</f>
        <v>0</v>
      </c>
      <c r="Q746" s="145">
        <v>3.4499999999999999E-3</v>
      </c>
      <c r="R746" s="145">
        <f>Q746*H746</f>
        <v>0.10728119999999999</v>
      </c>
      <c r="S746" s="145">
        <v>0</v>
      </c>
      <c r="T746" s="146">
        <f>S746*H746</f>
        <v>0</v>
      </c>
      <c r="AR746" s="147" t="s">
        <v>393</v>
      </c>
      <c r="AT746" s="147" t="s">
        <v>447</v>
      </c>
      <c r="AU746" s="147" t="s">
        <v>85</v>
      </c>
      <c r="AY746" s="18" t="s">
        <v>170</v>
      </c>
      <c r="BE746" s="148">
        <f>IF(N746="základní",J746,0)</f>
        <v>0</v>
      </c>
      <c r="BF746" s="148">
        <f>IF(N746="snížená",J746,0)</f>
        <v>0</v>
      </c>
      <c r="BG746" s="148">
        <f>IF(N746="zákl. přenesená",J746,0)</f>
        <v>0</v>
      </c>
      <c r="BH746" s="148">
        <f>IF(N746="sníž. přenesená",J746,0)</f>
        <v>0</v>
      </c>
      <c r="BI746" s="148">
        <f>IF(N746="nulová",J746,0)</f>
        <v>0</v>
      </c>
      <c r="BJ746" s="18" t="s">
        <v>83</v>
      </c>
      <c r="BK746" s="148">
        <f>ROUND(I746*H746,2)</f>
        <v>0</v>
      </c>
      <c r="BL746" s="18" t="s">
        <v>278</v>
      </c>
      <c r="BM746" s="147" t="s">
        <v>921</v>
      </c>
    </row>
    <row r="747" spans="2:65" s="13" customFormat="1" ht="10.199999999999999">
      <c r="B747" s="160"/>
      <c r="D747" s="154" t="s">
        <v>180</v>
      </c>
      <c r="F747" s="162" t="s">
        <v>922</v>
      </c>
      <c r="H747" s="163">
        <v>31.096</v>
      </c>
      <c r="I747" s="164"/>
      <c r="L747" s="160"/>
      <c r="M747" s="165"/>
      <c r="T747" s="166"/>
      <c r="AT747" s="161" t="s">
        <v>180</v>
      </c>
      <c r="AU747" s="161" t="s">
        <v>85</v>
      </c>
      <c r="AV747" s="13" t="s">
        <v>85</v>
      </c>
      <c r="AW747" s="13" t="s">
        <v>4</v>
      </c>
      <c r="AX747" s="13" t="s">
        <v>83</v>
      </c>
      <c r="AY747" s="161" t="s">
        <v>170</v>
      </c>
    </row>
    <row r="748" spans="2:65" s="1" customFormat="1" ht="22.2" customHeight="1">
      <c r="B748" s="33"/>
      <c r="C748" s="135" t="s">
        <v>923</v>
      </c>
      <c r="D748" s="135" t="s">
        <v>172</v>
      </c>
      <c r="E748" s="136" t="s">
        <v>924</v>
      </c>
      <c r="F748" s="137" t="s">
        <v>925</v>
      </c>
      <c r="G748" s="138" t="s">
        <v>115</v>
      </c>
      <c r="H748" s="139">
        <v>195.392</v>
      </c>
      <c r="I748" s="140"/>
      <c r="J748" s="141">
        <f>ROUND(I748*H748,2)</f>
        <v>0</v>
      </c>
      <c r="K748" s="142"/>
      <c r="L748" s="33"/>
      <c r="M748" s="143" t="s">
        <v>1</v>
      </c>
      <c r="N748" s="144" t="s">
        <v>40</v>
      </c>
      <c r="P748" s="145">
        <f>O748*H748</f>
        <v>0</v>
      </c>
      <c r="Q748" s="145">
        <v>0</v>
      </c>
      <c r="R748" s="145">
        <f>Q748*H748</f>
        <v>0</v>
      </c>
      <c r="S748" s="145">
        <v>0</v>
      </c>
      <c r="T748" s="146">
        <f>S748*H748</f>
        <v>0</v>
      </c>
      <c r="AR748" s="147" t="s">
        <v>278</v>
      </c>
      <c r="AT748" s="147" t="s">
        <v>172</v>
      </c>
      <c r="AU748" s="147" t="s">
        <v>85</v>
      </c>
      <c r="AY748" s="18" t="s">
        <v>170</v>
      </c>
      <c r="BE748" s="148">
        <f>IF(N748="základní",J748,0)</f>
        <v>0</v>
      </c>
      <c r="BF748" s="148">
        <f>IF(N748="snížená",J748,0)</f>
        <v>0</v>
      </c>
      <c r="BG748" s="148">
        <f>IF(N748="zákl. přenesená",J748,0)</f>
        <v>0</v>
      </c>
      <c r="BH748" s="148">
        <f>IF(N748="sníž. přenesená",J748,0)</f>
        <v>0</v>
      </c>
      <c r="BI748" s="148">
        <f>IF(N748="nulová",J748,0)</f>
        <v>0</v>
      </c>
      <c r="BJ748" s="18" t="s">
        <v>83</v>
      </c>
      <c r="BK748" s="148">
        <f>ROUND(I748*H748,2)</f>
        <v>0</v>
      </c>
      <c r="BL748" s="18" t="s">
        <v>278</v>
      </c>
      <c r="BM748" s="147" t="s">
        <v>926</v>
      </c>
    </row>
    <row r="749" spans="2:65" s="1" customFormat="1" ht="10.199999999999999">
      <c r="B749" s="33"/>
      <c r="D749" s="149" t="s">
        <v>178</v>
      </c>
      <c r="F749" s="150" t="s">
        <v>927</v>
      </c>
      <c r="I749" s="151"/>
      <c r="L749" s="33"/>
      <c r="M749" s="152"/>
      <c r="T749" s="57"/>
      <c r="AT749" s="18" t="s">
        <v>178</v>
      </c>
      <c r="AU749" s="18" t="s">
        <v>85</v>
      </c>
    </row>
    <row r="750" spans="2:65" s="12" customFormat="1" ht="10.199999999999999">
      <c r="B750" s="153"/>
      <c r="D750" s="154" t="s">
        <v>180</v>
      </c>
      <c r="E750" s="155" t="s">
        <v>1</v>
      </c>
      <c r="F750" s="156" t="s">
        <v>697</v>
      </c>
      <c r="H750" s="155" t="s">
        <v>1</v>
      </c>
      <c r="I750" s="157"/>
      <c r="L750" s="153"/>
      <c r="M750" s="158"/>
      <c r="T750" s="159"/>
      <c r="AT750" s="155" t="s">
        <v>180</v>
      </c>
      <c r="AU750" s="155" t="s">
        <v>85</v>
      </c>
      <c r="AV750" s="12" t="s">
        <v>83</v>
      </c>
      <c r="AW750" s="12" t="s">
        <v>32</v>
      </c>
      <c r="AX750" s="12" t="s">
        <v>75</v>
      </c>
      <c r="AY750" s="155" t="s">
        <v>170</v>
      </c>
    </row>
    <row r="751" spans="2:65" s="12" customFormat="1" ht="10.199999999999999">
      <c r="B751" s="153"/>
      <c r="D751" s="154" t="s">
        <v>180</v>
      </c>
      <c r="E751" s="155" t="s">
        <v>1</v>
      </c>
      <c r="F751" s="156" t="s">
        <v>928</v>
      </c>
      <c r="H751" s="155" t="s">
        <v>1</v>
      </c>
      <c r="I751" s="157"/>
      <c r="L751" s="153"/>
      <c r="M751" s="158"/>
      <c r="T751" s="159"/>
      <c r="AT751" s="155" t="s">
        <v>180</v>
      </c>
      <c r="AU751" s="155" t="s">
        <v>85</v>
      </c>
      <c r="AV751" s="12" t="s">
        <v>83</v>
      </c>
      <c r="AW751" s="12" t="s">
        <v>32</v>
      </c>
      <c r="AX751" s="12" t="s">
        <v>75</v>
      </c>
      <c r="AY751" s="155" t="s">
        <v>170</v>
      </c>
    </row>
    <row r="752" spans="2:65" s="13" customFormat="1" ht="10.199999999999999">
      <c r="B752" s="160"/>
      <c r="D752" s="154" t="s">
        <v>180</v>
      </c>
      <c r="E752" s="161" t="s">
        <v>1</v>
      </c>
      <c r="F752" s="162" t="s">
        <v>929</v>
      </c>
      <c r="H752" s="163">
        <v>195.392</v>
      </c>
      <c r="I752" s="164"/>
      <c r="L752" s="160"/>
      <c r="M752" s="165"/>
      <c r="T752" s="166"/>
      <c r="AT752" s="161" t="s">
        <v>180</v>
      </c>
      <c r="AU752" s="161" t="s">
        <v>85</v>
      </c>
      <c r="AV752" s="13" t="s">
        <v>85</v>
      </c>
      <c r="AW752" s="13" t="s">
        <v>32</v>
      </c>
      <c r="AX752" s="13" t="s">
        <v>75</v>
      </c>
      <c r="AY752" s="161" t="s">
        <v>170</v>
      </c>
    </row>
    <row r="753" spans="2:65" s="14" customFormat="1" ht="10.199999999999999">
      <c r="B753" s="167"/>
      <c r="D753" s="154" t="s">
        <v>180</v>
      </c>
      <c r="E753" s="168" t="s">
        <v>1</v>
      </c>
      <c r="F753" s="169" t="s">
        <v>184</v>
      </c>
      <c r="H753" s="170">
        <v>195.392</v>
      </c>
      <c r="I753" s="171"/>
      <c r="L753" s="167"/>
      <c r="M753" s="172"/>
      <c r="T753" s="173"/>
      <c r="AT753" s="168" t="s">
        <v>180</v>
      </c>
      <c r="AU753" s="168" t="s">
        <v>85</v>
      </c>
      <c r="AV753" s="14" t="s">
        <v>176</v>
      </c>
      <c r="AW753" s="14" t="s">
        <v>32</v>
      </c>
      <c r="AX753" s="14" t="s">
        <v>83</v>
      </c>
      <c r="AY753" s="168" t="s">
        <v>170</v>
      </c>
    </row>
    <row r="754" spans="2:65" s="1" customFormat="1" ht="22.2" customHeight="1">
      <c r="B754" s="33"/>
      <c r="C754" s="135" t="s">
        <v>930</v>
      </c>
      <c r="D754" s="135" t="s">
        <v>172</v>
      </c>
      <c r="E754" s="136" t="s">
        <v>931</v>
      </c>
      <c r="F754" s="137" t="s">
        <v>932</v>
      </c>
      <c r="G754" s="138" t="s">
        <v>115</v>
      </c>
      <c r="H754" s="139">
        <v>82.82</v>
      </c>
      <c r="I754" s="140"/>
      <c r="J754" s="141">
        <f>ROUND(I754*H754,2)</f>
        <v>0</v>
      </c>
      <c r="K754" s="142"/>
      <c r="L754" s="33"/>
      <c r="M754" s="143" t="s">
        <v>1</v>
      </c>
      <c r="N754" s="144" t="s">
        <v>40</v>
      </c>
      <c r="P754" s="145">
        <f>O754*H754</f>
        <v>0</v>
      </c>
      <c r="Q754" s="145">
        <v>0</v>
      </c>
      <c r="R754" s="145">
        <f>Q754*H754</f>
        <v>0</v>
      </c>
      <c r="S754" s="145">
        <v>0</v>
      </c>
      <c r="T754" s="146">
        <f>S754*H754</f>
        <v>0</v>
      </c>
      <c r="AR754" s="147" t="s">
        <v>278</v>
      </c>
      <c r="AT754" s="147" t="s">
        <v>172</v>
      </c>
      <c r="AU754" s="147" t="s">
        <v>85</v>
      </c>
      <c r="AY754" s="18" t="s">
        <v>170</v>
      </c>
      <c r="BE754" s="148">
        <f>IF(N754="základní",J754,0)</f>
        <v>0</v>
      </c>
      <c r="BF754" s="148">
        <f>IF(N754="snížená",J754,0)</f>
        <v>0</v>
      </c>
      <c r="BG754" s="148">
        <f>IF(N754="zákl. přenesená",J754,0)</f>
        <v>0</v>
      </c>
      <c r="BH754" s="148">
        <f>IF(N754="sníž. přenesená",J754,0)</f>
        <v>0</v>
      </c>
      <c r="BI754" s="148">
        <f>IF(N754="nulová",J754,0)</f>
        <v>0</v>
      </c>
      <c r="BJ754" s="18" t="s">
        <v>83</v>
      </c>
      <c r="BK754" s="148">
        <f>ROUND(I754*H754,2)</f>
        <v>0</v>
      </c>
      <c r="BL754" s="18" t="s">
        <v>278</v>
      </c>
      <c r="BM754" s="147" t="s">
        <v>933</v>
      </c>
    </row>
    <row r="755" spans="2:65" s="1" customFormat="1" ht="10.199999999999999">
      <c r="B755" s="33"/>
      <c r="D755" s="149" t="s">
        <v>178</v>
      </c>
      <c r="F755" s="150" t="s">
        <v>934</v>
      </c>
      <c r="I755" s="151"/>
      <c r="L755" s="33"/>
      <c r="M755" s="152"/>
      <c r="T755" s="57"/>
      <c r="AT755" s="18" t="s">
        <v>178</v>
      </c>
      <c r="AU755" s="18" t="s">
        <v>85</v>
      </c>
    </row>
    <row r="756" spans="2:65" s="12" customFormat="1" ht="10.199999999999999">
      <c r="B756" s="153"/>
      <c r="D756" s="154" t="s">
        <v>180</v>
      </c>
      <c r="E756" s="155" t="s">
        <v>1</v>
      </c>
      <c r="F756" s="156" t="s">
        <v>697</v>
      </c>
      <c r="H756" s="155" t="s">
        <v>1</v>
      </c>
      <c r="I756" s="157"/>
      <c r="L756" s="153"/>
      <c r="M756" s="158"/>
      <c r="T756" s="159"/>
      <c r="AT756" s="155" t="s">
        <v>180</v>
      </c>
      <c r="AU756" s="155" t="s">
        <v>85</v>
      </c>
      <c r="AV756" s="12" t="s">
        <v>83</v>
      </c>
      <c r="AW756" s="12" t="s">
        <v>32</v>
      </c>
      <c r="AX756" s="12" t="s">
        <v>75</v>
      </c>
      <c r="AY756" s="155" t="s">
        <v>170</v>
      </c>
    </row>
    <row r="757" spans="2:65" s="12" customFormat="1" ht="10.199999999999999">
      <c r="B757" s="153"/>
      <c r="D757" s="154" t="s">
        <v>180</v>
      </c>
      <c r="E757" s="155" t="s">
        <v>1</v>
      </c>
      <c r="F757" s="156" t="s">
        <v>850</v>
      </c>
      <c r="H757" s="155" t="s">
        <v>1</v>
      </c>
      <c r="I757" s="157"/>
      <c r="L757" s="153"/>
      <c r="M757" s="158"/>
      <c r="T757" s="159"/>
      <c r="AT757" s="155" t="s">
        <v>180</v>
      </c>
      <c r="AU757" s="155" t="s">
        <v>85</v>
      </c>
      <c r="AV757" s="12" t="s">
        <v>83</v>
      </c>
      <c r="AW757" s="12" t="s">
        <v>32</v>
      </c>
      <c r="AX757" s="12" t="s">
        <v>75</v>
      </c>
      <c r="AY757" s="155" t="s">
        <v>170</v>
      </c>
    </row>
    <row r="758" spans="2:65" s="13" customFormat="1" ht="10.199999999999999">
      <c r="B758" s="160"/>
      <c r="D758" s="154" t="s">
        <v>180</v>
      </c>
      <c r="E758" s="161" t="s">
        <v>1</v>
      </c>
      <c r="F758" s="162" t="s">
        <v>851</v>
      </c>
      <c r="H758" s="163">
        <v>39.484999999999999</v>
      </c>
      <c r="I758" s="164"/>
      <c r="L758" s="160"/>
      <c r="M758" s="165"/>
      <c r="T758" s="166"/>
      <c r="AT758" s="161" t="s">
        <v>180</v>
      </c>
      <c r="AU758" s="161" t="s">
        <v>85</v>
      </c>
      <c r="AV758" s="13" t="s">
        <v>85</v>
      </c>
      <c r="AW758" s="13" t="s">
        <v>32</v>
      </c>
      <c r="AX758" s="13" t="s">
        <v>75</v>
      </c>
      <c r="AY758" s="161" t="s">
        <v>170</v>
      </c>
    </row>
    <row r="759" spans="2:65" s="12" customFormat="1" ht="10.199999999999999">
      <c r="B759" s="153"/>
      <c r="D759" s="154" t="s">
        <v>180</v>
      </c>
      <c r="E759" s="155" t="s">
        <v>1</v>
      </c>
      <c r="F759" s="156" t="s">
        <v>852</v>
      </c>
      <c r="H759" s="155" t="s">
        <v>1</v>
      </c>
      <c r="I759" s="157"/>
      <c r="L759" s="153"/>
      <c r="M759" s="158"/>
      <c r="T759" s="159"/>
      <c r="AT759" s="155" t="s">
        <v>180</v>
      </c>
      <c r="AU759" s="155" t="s">
        <v>85</v>
      </c>
      <c r="AV759" s="12" t="s">
        <v>83</v>
      </c>
      <c r="AW759" s="12" t="s">
        <v>32</v>
      </c>
      <c r="AX759" s="12" t="s">
        <v>75</v>
      </c>
      <c r="AY759" s="155" t="s">
        <v>170</v>
      </c>
    </row>
    <row r="760" spans="2:65" s="13" customFormat="1" ht="10.199999999999999">
      <c r="B760" s="160"/>
      <c r="D760" s="154" t="s">
        <v>180</v>
      </c>
      <c r="E760" s="161" t="s">
        <v>1</v>
      </c>
      <c r="F760" s="162" t="s">
        <v>853</v>
      </c>
      <c r="H760" s="163">
        <v>13.72</v>
      </c>
      <c r="I760" s="164"/>
      <c r="L760" s="160"/>
      <c r="M760" s="165"/>
      <c r="T760" s="166"/>
      <c r="AT760" s="161" t="s">
        <v>180</v>
      </c>
      <c r="AU760" s="161" t="s">
        <v>85</v>
      </c>
      <c r="AV760" s="13" t="s">
        <v>85</v>
      </c>
      <c r="AW760" s="13" t="s">
        <v>32</v>
      </c>
      <c r="AX760" s="13" t="s">
        <v>75</v>
      </c>
      <c r="AY760" s="161" t="s">
        <v>170</v>
      </c>
    </row>
    <row r="761" spans="2:65" s="12" customFormat="1" ht="10.199999999999999">
      <c r="B761" s="153"/>
      <c r="D761" s="154" t="s">
        <v>180</v>
      </c>
      <c r="E761" s="155" t="s">
        <v>1</v>
      </c>
      <c r="F761" s="156" t="s">
        <v>854</v>
      </c>
      <c r="H761" s="155" t="s">
        <v>1</v>
      </c>
      <c r="I761" s="157"/>
      <c r="L761" s="153"/>
      <c r="M761" s="158"/>
      <c r="T761" s="159"/>
      <c r="AT761" s="155" t="s">
        <v>180</v>
      </c>
      <c r="AU761" s="155" t="s">
        <v>85</v>
      </c>
      <c r="AV761" s="12" t="s">
        <v>83</v>
      </c>
      <c r="AW761" s="12" t="s">
        <v>32</v>
      </c>
      <c r="AX761" s="12" t="s">
        <v>75</v>
      </c>
      <c r="AY761" s="155" t="s">
        <v>170</v>
      </c>
    </row>
    <row r="762" spans="2:65" s="13" customFormat="1" ht="10.199999999999999">
      <c r="B762" s="160"/>
      <c r="D762" s="154" t="s">
        <v>180</v>
      </c>
      <c r="E762" s="161" t="s">
        <v>1</v>
      </c>
      <c r="F762" s="162" t="s">
        <v>855</v>
      </c>
      <c r="H762" s="163">
        <v>12.78</v>
      </c>
      <c r="I762" s="164"/>
      <c r="L762" s="160"/>
      <c r="M762" s="165"/>
      <c r="T762" s="166"/>
      <c r="AT762" s="161" t="s">
        <v>180</v>
      </c>
      <c r="AU762" s="161" t="s">
        <v>85</v>
      </c>
      <c r="AV762" s="13" t="s">
        <v>85</v>
      </c>
      <c r="AW762" s="13" t="s">
        <v>32</v>
      </c>
      <c r="AX762" s="13" t="s">
        <v>75</v>
      </c>
      <c r="AY762" s="161" t="s">
        <v>170</v>
      </c>
    </row>
    <row r="763" spans="2:65" s="13" customFormat="1" ht="10.199999999999999">
      <c r="B763" s="160"/>
      <c r="D763" s="154" t="s">
        <v>180</v>
      </c>
      <c r="E763" s="161" t="s">
        <v>1</v>
      </c>
      <c r="F763" s="162" t="s">
        <v>856</v>
      </c>
      <c r="H763" s="163">
        <v>8.1639999999999997</v>
      </c>
      <c r="I763" s="164"/>
      <c r="L763" s="160"/>
      <c r="M763" s="165"/>
      <c r="T763" s="166"/>
      <c r="AT763" s="161" t="s">
        <v>180</v>
      </c>
      <c r="AU763" s="161" t="s">
        <v>85</v>
      </c>
      <c r="AV763" s="13" t="s">
        <v>85</v>
      </c>
      <c r="AW763" s="13" t="s">
        <v>32</v>
      </c>
      <c r="AX763" s="13" t="s">
        <v>75</v>
      </c>
      <c r="AY763" s="161" t="s">
        <v>170</v>
      </c>
    </row>
    <row r="764" spans="2:65" s="13" customFormat="1" ht="10.199999999999999">
      <c r="B764" s="160"/>
      <c r="D764" s="154" t="s">
        <v>180</v>
      </c>
      <c r="E764" s="161" t="s">
        <v>1</v>
      </c>
      <c r="F764" s="162" t="s">
        <v>857</v>
      </c>
      <c r="H764" s="163">
        <v>4.1529999999999996</v>
      </c>
      <c r="I764" s="164"/>
      <c r="L764" s="160"/>
      <c r="M764" s="165"/>
      <c r="T764" s="166"/>
      <c r="AT764" s="161" t="s">
        <v>180</v>
      </c>
      <c r="AU764" s="161" t="s">
        <v>85</v>
      </c>
      <c r="AV764" s="13" t="s">
        <v>85</v>
      </c>
      <c r="AW764" s="13" t="s">
        <v>32</v>
      </c>
      <c r="AX764" s="13" t="s">
        <v>75</v>
      </c>
      <c r="AY764" s="161" t="s">
        <v>170</v>
      </c>
    </row>
    <row r="765" spans="2:65" s="13" customFormat="1" ht="10.199999999999999">
      <c r="B765" s="160"/>
      <c r="D765" s="154" t="s">
        <v>180</v>
      </c>
      <c r="E765" s="161" t="s">
        <v>1</v>
      </c>
      <c r="F765" s="162" t="s">
        <v>858</v>
      </c>
      <c r="H765" s="163">
        <v>4.5179999999999998</v>
      </c>
      <c r="I765" s="164"/>
      <c r="L765" s="160"/>
      <c r="M765" s="165"/>
      <c r="T765" s="166"/>
      <c r="AT765" s="161" t="s">
        <v>180</v>
      </c>
      <c r="AU765" s="161" t="s">
        <v>85</v>
      </c>
      <c r="AV765" s="13" t="s">
        <v>85</v>
      </c>
      <c r="AW765" s="13" t="s">
        <v>32</v>
      </c>
      <c r="AX765" s="13" t="s">
        <v>75</v>
      </c>
      <c r="AY765" s="161" t="s">
        <v>170</v>
      </c>
    </row>
    <row r="766" spans="2:65" s="14" customFormat="1" ht="10.199999999999999">
      <c r="B766" s="167"/>
      <c r="D766" s="154" t="s">
        <v>180</v>
      </c>
      <c r="E766" s="168" t="s">
        <v>1</v>
      </c>
      <c r="F766" s="169" t="s">
        <v>184</v>
      </c>
      <c r="H766" s="170">
        <v>82.820000000000007</v>
      </c>
      <c r="I766" s="171"/>
      <c r="L766" s="167"/>
      <c r="M766" s="172"/>
      <c r="T766" s="173"/>
      <c r="AT766" s="168" t="s">
        <v>180</v>
      </c>
      <c r="AU766" s="168" t="s">
        <v>85</v>
      </c>
      <c r="AV766" s="14" t="s">
        <v>176</v>
      </c>
      <c r="AW766" s="14" t="s">
        <v>32</v>
      </c>
      <c r="AX766" s="14" t="s">
        <v>83</v>
      </c>
      <c r="AY766" s="168" t="s">
        <v>170</v>
      </c>
    </row>
    <row r="767" spans="2:65" s="1" customFormat="1" ht="22.2" customHeight="1">
      <c r="B767" s="33"/>
      <c r="C767" s="174" t="s">
        <v>935</v>
      </c>
      <c r="D767" s="174" t="s">
        <v>447</v>
      </c>
      <c r="E767" s="175" t="s">
        <v>936</v>
      </c>
      <c r="F767" s="176" t="s">
        <v>937</v>
      </c>
      <c r="G767" s="177" t="s">
        <v>115</v>
      </c>
      <c r="H767" s="178">
        <v>96.527000000000001</v>
      </c>
      <c r="I767" s="179"/>
      <c r="J767" s="180">
        <f>ROUND(I767*H767,2)</f>
        <v>0</v>
      </c>
      <c r="K767" s="181"/>
      <c r="L767" s="182"/>
      <c r="M767" s="183" t="s">
        <v>1</v>
      </c>
      <c r="N767" s="184" t="s">
        <v>40</v>
      </c>
      <c r="P767" s="145">
        <f>O767*H767</f>
        <v>0</v>
      </c>
      <c r="Q767" s="145">
        <v>8.0000000000000004E-4</v>
      </c>
      <c r="R767" s="145">
        <f>Q767*H767</f>
        <v>7.7221600000000001E-2</v>
      </c>
      <c r="S767" s="145">
        <v>0</v>
      </c>
      <c r="T767" s="146">
        <f>S767*H767</f>
        <v>0</v>
      </c>
      <c r="AR767" s="147" t="s">
        <v>393</v>
      </c>
      <c r="AT767" s="147" t="s">
        <v>447</v>
      </c>
      <c r="AU767" s="147" t="s">
        <v>85</v>
      </c>
      <c r="AY767" s="18" t="s">
        <v>170</v>
      </c>
      <c r="BE767" s="148">
        <f>IF(N767="základní",J767,0)</f>
        <v>0</v>
      </c>
      <c r="BF767" s="148">
        <f>IF(N767="snížená",J767,0)</f>
        <v>0</v>
      </c>
      <c r="BG767" s="148">
        <f>IF(N767="zákl. přenesená",J767,0)</f>
        <v>0</v>
      </c>
      <c r="BH767" s="148">
        <f>IF(N767="sníž. přenesená",J767,0)</f>
        <v>0</v>
      </c>
      <c r="BI767" s="148">
        <f>IF(N767="nulová",J767,0)</f>
        <v>0</v>
      </c>
      <c r="BJ767" s="18" t="s">
        <v>83</v>
      </c>
      <c r="BK767" s="148">
        <f>ROUND(I767*H767,2)</f>
        <v>0</v>
      </c>
      <c r="BL767" s="18" t="s">
        <v>278</v>
      </c>
      <c r="BM767" s="147" t="s">
        <v>938</v>
      </c>
    </row>
    <row r="768" spans="2:65" s="13" customFormat="1" ht="10.199999999999999">
      <c r="B768" s="160"/>
      <c r="D768" s="154" t="s">
        <v>180</v>
      </c>
      <c r="F768" s="162" t="s">
        <v>863</v>
      </c>
      <c r="H768" s="163">
        <v>96.527000000000001</v>
      </c>
      <c r="I768" s="164"/>
      <c r="L768" s="160"/>
      <c r="M768" s="165"/>
      <c r="T768" s="166"/>
      <c r="AT768" s="161" t="s">
        <v>180</v>
      </c>
      <c r="AU768" s="161" t="s">
        <v>85</v>
      </c>
      <c r="AV768" s="13" t="s">
        <v>85</v>
      </c>
      <c r="AW768" s="13" t="s">
        <v>4</v>
      </c>
      <c r="AX768" s="13" t="s">
        <v>83</v>
      </c>
      <c r="AY768" s="161" t="s">
        <v>170</v>
      </c>
    </row>
    <row r="769" spans="2:65" s="1" customFormat="1" ht="22.2" customHeight="1">
      <c r="B769" s="33"/>
      <c r="C769" s="135" t="s">
        <v>939</v>
      </c>
      <c r="D769" s="135" t="s">
        <v>172</v>
      </c>
      <c r="E769" s="136" t="s">
        <v>940</v>
      </c>
      <c r="F769" s="137" t="s">
        <v>941</v>
      </c>
      <c r="G769" s="138" t="s">
        <v>840</v>
      </c>
      <c r="H769" s="193"/>
      <c r="I769" s="140"/>
      <c r="J769" s="141">
        <f>ROUND(I769*H769,2)</f>
        <v>0</v>
      </c>
      <c r="K769" s="142"/>
      <c r="L769" s="33"/>
      <c r="M769" s="143" t="s">
        <v>1</v>
      </c>
      <c r="N769" s="144" t="s">
        <v>40</v>
      </c>
      <c r="P769" s="145">
        <f>O769*H769</f>
        <v>0</v>
      </c>
      <c r="Q769" s="145">
        <v>0</v>
      </c>
      <c r="R769" s="145">
        <f>Q769*H769</f>
        <v>0</v>
      </c>
      <c r="S769" s="145">
        <v>0</v>
      </c>
      <c r="T769" s="146">
        <f>S769*H769</f>
        <v>0</v>
      </c>
      <c r="AR769" s="147" t="s">
        <v>278</v>
      </c>
      <c r="AT769" s="147" t="s">
        <v>172</v>
      </c>
      <c r="AU769" s="147" t="s">
        <v>85</v>
      </c>
      <c r="AY769" s="18" t="s">
        <v>170</v>
      </c>
      <c r="BE769" s="148">
        <f>IF(N769="základní",J769,0)</f>
        <v>0</v>
      </c>
      <c r="BF769" s="148">
        <f>IF(N769="snížená",J769,0)</f>
        <v>0</v>
      </c>
      <c r="BG769" s="148">
        <f>IF(N769="zákl. přenesená",J769,0)</f>
        <v>0</v>
      </c>
      <c r="BH769" s="148">
        <f>IF(N769="sníž. přenesená",J769,0)</f>
        <v>0</v>
      </c>
      <c r="BI769" s="148">
        <f>IF(N769="nulová",J769,0)</f>
        <v>0</v>
      </c>
      <c r="BJ769" s="18" t="s">
        <v>83</v>
      </c>
      <c r="BK769" s="148">
        <f>ROUND(I769*H769,2)</f>
        <v>0</v>
      </c>
      <c r="BL769" s="18" t="s">
        <v>278</v>
      </c>
      <c r="BM769" s="147" t="s">
        <v>942</v>
      </c>
    </row>
    <row r="770" spans="2:65" s="1" customFormat="1" ht="10.199999999999999">
      <c r="B770" s="33"/>
      <c r="D770" s="149" t="s">
        <v>178</v>
      </c>
      <c r="F770" s="150" t="s">
        <v>943</v>
      </c>
      <c r="I770" s="151"/>
      <c r="L770" s="33"/>
      <c r="M770" s="152"/>
      <c r="T770" s="57"/>
      <c r="AT770" s="18" t="s">
        <v>178</v>
      </c>
      <c r="AU770" s="18" t="s">
        <v>85</v>
      </c>
    </row>
    <row r="771" spans="2:65" s="11" customFormat="1" ht="22.8" customHeight="1">
      <c r="B771" s="123"/>
      <c r="D771" s="124" t="s">
        <v>74</v>
      </c>
      <c r="E771" s="133" t="s">
        <v>944</v>
      </c>
      <c r="F771" s="133" t="s">
        <v>945</v>
      </c>
      <c r="I771" s="126"/>
      <c r="J771" s="134">
        <f>BK771</f>
        <v>0</v>
      </c>
      <c r="L771" s="123"/>
      <c r="M771" s="128"/>
      <c r="P771" s="129">
        <f>SUM(P772:P780)</f>
        <v>0</v>
      </c>
      <c r="R771" s="129">
        <f>SUM(R772:R780)</f>
        <v>4.0000000000000002E-4</v>
      </c>
      <c r="T771" s="130">
        <f>SUM(T772:T780)</f>
        <v>0</v>
      </c>
      <c r="AR771" s="124" t="s">
        <v>85</v>
      </c>
      <c r="AT771" s="131" t="s">
        <v>74</v>
      </c>
      <c r="AU771" s="131" t="s">
        <v>83</v>
      </c>
      <c r="AY771" s="124" t="s">
        <v>170</v>
      </c>
      <c r="BK771" s="132">
        <f>SUM(BK772:BK780)</f>
        <v>0</v>
      </c>
    </row>
    <row r="772" spans="2:65" s="1" customFormat="1" ht="19.8" customHeight="1">
      <c r="B772" s="33"/>
      <c r="C772" s="135" t="s">
        <v>946</v>
      </c>
      <c r="D772" s="135" t="s">
        <v>172</v>
      </c>
      <c r="E772" s="136" t="s">
        <v>947</v>
      </c>
      <c r="F772" s="137" t="s">
        <v>948</v>
      </c>
      <c r="G772" s="138" t="s">
        <v>363</v>
      </c>
      <c r="H772" s="139">
        <v>2</v>
      </c>
      <c r="I772" s="140"/>
      <c r="J772" s="141">
        <f>ROUND(I772*H772,2)</f>
        <v>0</v>
      </c>
      <c r="K772" s="142"/>
      <c r="L772" s="33"/>
      <c r="M772" s="143" t="s">
        <v>1</v>
      </c>
      <c r="N772" s="144" t="s">
        <v>40</v>
      </c>
      <c r="P772" s="145">
        <f>O772*H772</f>
        <v>0</v>
      </c>
      <c r="Q772" s="145">
        <v>0</v>
      </c>
      <c r="R772" s="145">
        <f>Q772*H772</f>
        <v>0</v>
      </c>
      <c r="S772" s="145">
        <v>0</v>
      </c>
      <c r="T772" s="146">
        <f>S772*H772</f>
        <v>0</v>
      </c>
      <c r="AR772" s="147" t="s">
        <v>278</v>
      </c>
      <c r="AT772" s="147" t="s">
        <v>172</v>
      </c>
      <c r="AU772" s="147" t="s">
        <v>85</v>
      </c>
      <c r="AY772" s="18" t="s">
        <v>170</v>
      </c>
      <c r="BE772" s="148">
        <f>IF(N772="základní",J772,0)</f>
        <v>0</v>
      </c>
      <c r="BF772" s="148">
        <f>IF(N772="snížená",J772,0)</f>
        <v>0</v>
      </c>
      <c r="BG772" s="148">
        <f>IF(N772="zákl. přenesená",J772,0)</f>
        <v>0</v>
      </c>
      <c r="BH772" s="148">
        <f>IF(N772="sníž. přenesená",J772,0)</f>
        <v>0</v>
      </c>
      <c r="BI772" s="148">
        <f>IF(N772="nulová",J772,0)</f>
        <v>0</v>
      </c>
      <c r="BJ772" s="18" t="s">
        <v>83</v>
      </c>
      <c r="BK772" s="148">
        <f>ROUND(I772*H772,2)</f>
        <v>0</v>
      </c>
      <c r="BL772" s="18" t="s">
        <v>278</v>
      </c>
      <c r="BM772" s="147" t="s">
        <v>949</v>
      </c>
    </row>
    <row r="773" spans="2:65" s="1" customFormat="1" ht="10.199999999999999">
      <c r="B773" s="33"/>
      <c r="D773" s="149" t="s">
        <v>178</v>
      </c>
      <c r="F773" s="150" t="s">
        <v>950</v>
      </c>
      <c r="I773" s="151"/>
      <c r="L773" s="33"/>
      <c r="M773" s="152"/>
      <c r="T773" s="57"/>
      <c r="AT773" s="18" t="s">
        <v>178</v>
      </c>
      <c r="AU773" s="18" t="s">
        <v>85</v>
      </c>
    </row>
    <row r="774" spans="2:65" s="12" customFormat="1" ht="10.199999999999999">
      <c r="B774" s="153"/>
      <c r="D774" s="154" t="s">
        <v>180</v>
      </c>
      <c r="E774" s="155" t="s">
        <v>1</v>
      </c>
      <c r="F774" s="156" t="s">
        <v>513</v>
      </c>
      <c r="H774" s="155" t="s">
        <v>1</v>
      </c>
      <c r="I774" s="157"/>
      <c r="L774" s="153"/>
      <c r="M774" s="158"/>
      <c r="T774" s="159"/>
      <c r="AT774" s="155" t="s">
        <v>180</v>
      </c>
      <c r="AU774" s="155" t="s">
        <v>85</v>
      </c>
      <c r="AV774" s="12" t="s">
        <v>83</v>
      </c>
      <c r="AW774" s="12" t="s">
        <v>32</v>
      </c>
      <c r="AX774" s="12" t="s">
        <v>75</v>
      </c>
      <c r="AY774" s="155" t="s">
        <v>170</v>
      </c>
    </row>
    <row r="775" spans="2:65" s="12" customFormat="1" ht="10.199999999999999">
      <c r="B775" s="153"/>
      <c r="D775" s="154" t="s">
        <v>180</v>
      </c>
      <c r="E775" s="155" t="s">
        <v>1</v>
      </c>
      <c r="F775" s="156" t="s">
        <v>951</v>
      </c>
      <c r="H775" s="155" t="s">
        <v>1</v>
      </c>
      <c r="I775" s="157"/>
      <c r="L775" s="153"/>
      <c r="M775" s="158"/>
      <c r="T775" s="159"/>
      <c r="AT775" s="155" t="s">
        <v>180</v>
      </c>
      <c r="AU775" s="155" t="s">
        <v>85</v>
      </c>
      <c r="AV775" s="12" t="s">
        <v>83</v>
      </c>
      <c r="AW775" s="12" t="s">
        <v>32</v>
      </c>
      <c r="AX775" s="12" t="s">
        <v>75</v>
      </c>
      <c r="AY775" s="155" t="s">
        <v>170</v>
      </c>
    </row>
    <row r="776" spans="2:65" s="13" customFormat="1" ht="10.199999999999999">
      <c r="B776" s="160"/>
      <c r="D776" s="154" t="s">
        <v>180</v>
      </c>
      <c r="E776" s="161" t="s">
        <v>1</v>
      </c>
      <c r="F776" s="162" t="s">
        <v>952</v>
      </c>
      <c r="H776" s="163">
        <v>2</v>
      </c>
      <c r="I776" s="164"/>
      <c r="L776" s="160"/>
      <c r="M776" s="165"/>
      <c r="T776" s="166"/>
      <c r="AT776" s="161" t="s">
        <v>180</v>
      </c>
      <c r="AU776" s="161" t="s">
        <v>85</v>
      </c>
      <c r="AV776" s="13" t="s">
        <v>85</v>
      </c>
      <c r="AW776" s="13" t="s">
        <v>32</v>
      </c>
      <c r="AX776" s="13" t="s">
        <v>75</v>
      </c>
      <c r="AY776" s="161" t="s">
        <v>170</v>
      </c>
    </row>
    <row r="777" spans="2:65" s="14" customFormat="1" ht="10.199999999999999">
      <c r="B777" s="167"/>
      <c r="D777" s="154" t="s">
        <v>180</v>
      </c>
      <c r="E777" s="168" t="s">
        <v>1</v>
      </c>
      <c r="F777" s="169" t="s">
        <v>184</v>
      </c>
      <c r="H777" s="170">
        <v>2</v>
      </c>
      <c r="I777" s="171"/>
      <c r="L777" s="167"/>
      <c r="M777" s="172"/>
      <c r="T777" s="173"/>
      <c r="AT777" s="168" t="s">
        <v>180</v>
      </c>
      <c r="AU777" s="168" t="s">
        <v>85</v>
      </c>
      <c r="AV777" s="14" t="s">
        <v>176</v>
      </c>
      <c r="AW777" s="14" t="s">
        <v>32</v>
      </c>
      <c r="AX777" s="14" t="s">
        <v>83</v>
      </c>
      <c r="AY777" s="168" t="s">
        <v>170</v>
      </c>
    </row>
    <row r="778" spans="2:65" s="1" customFormat="1" ht="22.2" customHeight="1">
      <c r="B778" s="33"/>
      <c r="C778" s="174" t="s">
        <v>953</v>
      </c>
      <c r="D778" s="174" t="s">
        <v>447</v>
      </c>
      <c r="E778" s="175" t="s">
        <v>954</v>
      </c>
      <c r="F778" s="176" t="s">
        <v>955</v>
      </c>
      <c r="G778" s="177" t="s">
        <v>363</v>
      </c>
      <c r="H778" s="178">
        <v>2</v>
      </c>
      <c r="I778" s="179"/>
      <c r="J778" s="180">
        <f>ROUND(I778*H778,2)</f>
        <v>0</v>
      </c>
      <c r="K778" s="181"/>
      <c r="L778" s="182"/>
      <c r="M778" s="183" t="s">
        <v>1</v>
      </c>
      <c r="N778" s="184" t="s">
        <v>40</v>
      </c>
      <c r="P778" s="145">
        <f>O778*H778</f>
        <v>0</v>
      </c>
      <c r="Q778" s="145">
        <v>2.0000000000000001E-4</v>
      </c>
      <c r="R778" s="145">
        <f>Q778*H778</f>
        <v>4.0000000000000002E-4</v>
      </c>
      <c r="S778" s="145">
        <v>0</v>
      </c>
      <c r="T778" s="146">
        <f>S778*H778</f>
        <v>0</v>
      </c>
      <c r="AR778" s="147" t="s">
        <v>393</v>
      </c>
      <c r="AT778" s="147" t="s">
        <v>447</v>
      </c>
      <c r="AU778" s="147" t="s">
        <v>85</v>
      </c>
      <c r="AY778" s="18" t="s">
        <v>170</v>
      </c>
      <c r="BE778" s="148">
        <f>IF(N778="základní",J778,0)</f>
        <v>0</v>
      </c>
      <c r="BF778" s="148">
        <f>IF(N778="snížená",J778,0)</f>
        <v>0</v>
      </c>
      <c r="BG778" s="148">
        <f>IF(N778="zákl. přenesená",J778,0)</f>
        <v>0</v>
      </c>
      <c r="BH778" s="148">
        <f>IF(N778="sníž. přenesená",J778,0)</f>
        <v>0</v>
      </c>
      <c r="BI778" s="148">
        <f>IF(N778="nulová",J778,0)</f>
        <v>0</v>
      </c>
      <c r="BJ778" s="18" t="s">
        <v>83</v>
      </c>
      <c r="BK778" s="148">
        <f>ROUND(I778*H778,2)</f>
        <v>0</v>
      </c>
      <c r="BL778" s="18" t="s">
        <v>278</v>
      </c>
      <c r="BM778" s="147" t="s">
        <v>956</v>
      </c>
    </row>
    <row r="779" spans="2:65" s="1" customFormat="1" ht="22.2" customHeight="1">
      <c r="B779" s="33"/>
      <c r="C779" s="135" t="s">
        <v>957</v>
      </c>
      <c r="D779" s="135" t="s">
        <v>172</v>
      </c>
      <c r="E779" s="136" t="s">
        <v>958</v>
      </c>
      <c r="F779" s="137" t="s">
        <v>959</v>
      </c>
      <c r="G779" s="138" t="s">
        <v>840</v>
      </c>
      <c r="H779" s="193"/>
      <c r="I779" s="140"/>
      <c r="J779" s="141">
        <f>ROUND(I779*H779,2)</f>
        <v>0</v>
      </c>
      <c r="K779" s="142"/>
      <c r="L779" s="33"/>
      <c r="M779" s="143" t="s">
        <v>1</v>
      </c>
      <c r="N779" s="144" t="s">
        <v>40</v>
      </c>
      <c r="P779" s="145">
        <f>O779*H779</f>
        <v>0</v>
      </c>
      <c r="Q779" s="145">
        <v>0</v>
      </c>
      <c r="R779" s="145">
        <f>Q779*H779</f>
        <v>0</v>
      </c>
      <c r="S779" s="145">
        <v>0</v>
      </c>
      <c r="T779" s="146">
        <f>S779*H779</f>
        <v>0</v>
      </c>
      <c r="AR779" s="147" t="s">
        <v>278</v>
      </c>
      <c r="AT779" s="147" t="s">
        <v>172</v>
      </c>
      <c r="AU779" s="147" t="s">
        <v>85</v>
      </c>
      <c r="AY779" s="18" t="s">
        <v>170</v>
      </c>
      <c r="BE779" s="148">
        <f>IF(N779="základní",J779,0)</f>
        <v>0</v>
      </c>
      <c r="BF779" s="148">
        <f>IF(N779="snížená",J779,0)</f>
        <v>0</v>
      </c>
      <c r="BG779" s="148">
        <f>IF(N779="zákl. přenesená",J779,0)</f>
        <v>0</v>
      </c>
      <c r="BH779" s="148">
        <f>IF(N779="sníž. přenesená",J779,0)</f>
        <v>0</v>
      </c>
      <c r="BI779" s="148">
        <f>IF(N779="nulová",J779,0)</f>
        <v>0</v>
      </c>
      <c r="BJ779" s="18" t="s">
        <v>83</v>
      </c>
      <c r="BK779" s="148">
        <f>ROUND(I779*H779,2)</f>
        <v>0</v>
      </c>
      <c r="BL779" s="18" t="s">
        <v>278</v>
      </c>
      <c r="BM779" s="147" t="s">
        <v>960</v>
      </c>
    </row>
    <row r="780" spans="2:65" s="1" customFormat="1" ht="10.199999999999999">
      <c r="B780" s="33"/>
      <c r="D780" s="149" t="s">
        <v>178</v>
      </c>
      <c r="F780" s="150" t="s">
        <v>961</v>
      </c>
      <c r="I780" s="151"/>
      <c r="L780" s="33"/>
      <c r="M780" s="152"/>
      <c r="T780" s="57"/>
      <c r="AT780" s="18" t="s">
        <v>178</v>
      </c>
      <c r="AU780" s="18" t="s">
        <v>85</v>
      </c>
    </row>
    <row r="781" spans="2:65" s="11" customFormat="1" ht="22.8" customHeight="1">
      <c r="B781" s="123"/>
      <c r="D781" s="124" t="s">
        <v>74</v>
      </c>
      <c r="E781" s="133" t="s">
        <v>962</v>
      </c>
      <c r="F781" s="133" t="s">
        <v>963</v>
      </c>
      <c r="I781" s="126"/>
      <c r="J781" s="134">
        <f>BK781</f>
        <v>0</v>
      </c>
      <c r="L781" s="123"/>
      <c r="M781" s="128"/>
      <c r="P781" s="129">
        <f>SUM(P782:P841)</f>
        <v>0</v>
      </c>
      <c r="R781" s="129">
        <f>SUM(R782:R841)</f>
        <v>6.7193867100000002</v>
      </c>
      <c r="T781" s="130">
        <f>SUM(T782:T841)</f>
        <v>0</v>
      </c>
      <c r="AR781" s="124" t="s">
        <v>85</v>
      </c>
      <c r="AT781" s="131" t="s">
        <v>74</v>
      </c>
      <c r="AU781" s="131" t="s">
        <v>83</v>
      </c>
      <c r="AY781" s="124" t="s">
        <v>170</v>
      </c>
      <c r="BK781" s="132">
        <f>SUM(BK782:BK841)</f>
        <v>0</v>
      </c>
    </row>
    <row r="782" spans="2:65" s="1" customFormat="1" ht="22.2" customHeight="1">
      <c r="B782" s="33"/>
      <c r="C782" s="135" t="s">
        <v>964</v>
      </c>
      <c r="D782" s="135" t="s">
        <v>172</v>
      </c>
      <c r="E782" s="136" t="s">
        <v>965</v>
      </c>
      <c r="F782" s="137" t="s">
        <v>966</v>
      </c>
      <c r="G782" s="138" t="s">
        <v>175</v>
      </c>
      <c r="H782" s="139">
        <v>6.202</v>
      </c>
      <c r="I782" s="140"/>
      <c r="J782" s="141">
        <f>ROUND(I782*H782,2)</f>
        <v>0</v>
      </c>
      <c r="K782" s="142"/>
      <c r="L782" s="33"/>
      <c r="M782" s="143" t="s">
        <v>1</v>
      </c>
      <c r="N782" s="144" t="s">
        <v>40</v>
      </c>
      <c r="P782" s="145">
        <f>O782*H782</f>
        <v>0</v>
      </c>
      <c r="Q782" s="145">
        <v>1.2199999999999999E-3</v>
      </c>
      <c r="R782" s="145">
        <f>Q782*H782</f>
        <v>7.5664399999999998E-3</v>
      </c>
      <c r="S782" s="145">
        <v>0</v>
      </c>
      <c r="T782" s="146">
        <f>S782*H782</f>
        <v>0</v>
      </c>
      <c r="AR782" s="147" t="s">
        <v>278</v>
      </c>
      <c r="AT782" s="147" t="s">
        <v>172</v>
      </c>
      <c r="AU782" s="147" t="s">
        <v>85</v>
      </c>
      <c r="AY782" s="18" t="s">
        <v>170</v>
      </c>
      <c r="BE782" s="148">
        <f>IF(N782="základní",J782,0)</f>
        <v>0</v>
      </c>
      <c r="BF782" s="148">
        <f>IF(N782="snížená",J782,0)</f>
        <v>0</v>
      </c>
      <c r="BG782" s="148">
        <f>IF(N782="zákl. přenesená",J782,0)</f>
        <v>0</v>
      </c>
      <c r="BH782" s="148">
        <f>IF(N782="sníž. přenesená",J782,0)</f>
        <v>0</v>
      </c>
      <c r="BI782" s="148">
        <f>IF(N782="nulová",J782,0)</f>
        <v>0</v>
      </c>
      <c r="BJ782" s="18" t="s">
        <v>83</v>
      </c>
      <c r="BK782" s="148">
        <f>ROUND(I782*H782,2)</f>
        <v>0</v>
      </c>
      <c r="BL782" s="18" t="s">
        <v>278</v>
      </c>
      <c r="BM782" s="147" t="s">
        <v>967</v>
      </c>
    </row>
    <row r="783" spans="2:65" s="1" customFormat="1" ht="10.199999999999999">
      <c r="B783" s="33"/>
      <c r="D783" s="149" t="s">
        <v>178</v>
      </c>
      <c r="F783" s="150" t="s">
        <v>968</v>
      </c>
      <c r="I783" s="151"/>
      <c r="L783" s="33"/>
      <c r="M783" s="152"/>
      <c r="T783" s="57"/>
      <c r="AT783" s="18" t="s">
        <v>178</v>
      </c>
      <c r="AU783" s="18" t="s">
        <v>85</v>
      </c>
    </row>
    <row r="784" spans="2:65" s="12" customFormat="1" ht="10.199999999999999">
      <c r="B784" s="153"/>
      <c r="D784" s="154" t="s">
        <v>180</v>
      </c>
      <c r="E784" s="155" t="s">
        <v>1</v>
      </c>
      <c r="F784" s="156" t="s">
        <v>969</v>
      </c>
      <c r="H784" s="155" t="s">
        <v>1</v>
      </c>
      <c r="I784" s="157"/>
      <c r="L784" s="153"/>
      <c r="M784" s="158"/>
      <c r="T784" s="159"/>
      <c r="AT784" s="155" t="s">
        <v>180</v>
      </c>
      <c r="AU784" s="155" t="s">
        <v>85</v>
      </c>
      <c r="AV784" s="12" t="s">
        <v>83</v>
      </c>
      <c r="AW784" s="12" t="s">
        <v>32</v>
      </c>
      <c r="AX784" s="12" t="s">
        <v>75</v>
      </c>
      <c r="AY784" s="155" t="s">
        <v>170</v>
      </c>
    </row>
    <row r="785" spans="2:65" s="13" customFormat="1" ht="10.199999999999999">
      <c r="B785" s="160"/>
      <c r="D785" s="154" t="s">
        <v>180</v>
      </c>
      <c r="E785" s="161" t="s">
        <v>1</v>
      </c>
      <c r="F785" s="162" t="s">
        <v>970</v>
      </c>
      <c r="H785" s="163">
        <v>6.202</v>
      </c>
      <c r="I785" s="164"/>
      <c r="L785" s="160"/>
      <c r="M785" s="165"/>
      <c r="T785" s="166"/>
      <c r="AT785" s="161" t="s">
        <v>180</v>
      </c>
      <c r="AU785" s="161" t="s">
        <v>85</v>
      </c>
      <c r="AV785" s="13" t="s">
        <v>85</v>
      </c>
      <c r="AW785" s="13" t="s">
        <v>32</v>
      </c>
      <c r="AX785" s="13" t="s">
        <v>75</v>
      </c>
      <c r="AY785" s="161" t="s">
        <v>170</v>
      </c>
    </row>
    <row r="786" spans="2:65" s="14" customFormat="1" ht="10.199999999999999">
      <c r="B786" s="167"/>
      <c r="D786" s="154" t="s">
        <v>180</v>
      </c>
      <c r="E786" s="168" t="s">
        <v>1</v>
      </c>
      <c r="F786" s="169" t="s">
        <v>184</v>
      </c>
      <c r="H786" s="170">
        <v>6.202</v>
      </c>
      <c r="I786" s="171"/>
      <c r="L786" s="167"/>
      <c r="M786" s="172"/>
      <c r="T786" s="173"/>
      <c r="AT786" s="168" t="s">
        <v>180</v>
      </c>
      <c r="AU786" s="168" t="s">
        <v>85</v>
      </c>
      <c r="AV786" s="14" t="s">
        <v>176</v>
      </c>
      <c r="AW786" s="14" t="s">
        <v>32</v>
      </c>
      <c r="AX786" s="14" t="s">
        <v>83</v>
      </c>
      <c r="AY786" s="168" t="s">
        <v>170</v>
      </c>
    </row>
    <row r="787" spans="2:65" s="1" customFormat="1" ht="30" customHeight="1">
      <c r="B787" s="33"/>
      <c r="C787" s="135" t="s">
        <v>971</v>
      </c>
      <c r="D787" s="135" t="s">
        <v>172</v>
      </c>
      <c r="E787" s="136" t="s">
        <v>972</v>
      </c>
      <c r="F787" s="137" t="s">
        <v>973</v>
      </c>
      <c r="G787" s="138" t="s">
        <v>237</v>
      </c>
      <c r="H787" s="139">
        <v>247.57</v>
      </c>
      <c r="I787" s="140"/>
      <c r="J787" s="141">
        <f>ROUND(I787*H787,2)</f>
        <v>0</v>
      </c>
      <c r="K787" s="142"/>
      <c r="L787" s="33"/>
      <c r="M787" s="143" t="s">
        <v>1</v>
      </c>
      <c r="N787" s="144" t="s">
        <v>40</v>
      </c>
      <c r="P787" s="145">
        <f>O787*H787</f>
        <v>0</v>
      </c>
      <c r="Q787" s="145">
        <v>0</v>
      </c>
      <c r="R787" s="145">
        <f>Q787*H787</f>
        <v>0</v>
      </c>
      <c r="S787" s="145">
        <v>0</v>
      </c>
      <c r="T787" s="146">
        <f>S787*H787</f>
        <v>0</v>
      </c>
      <c r="AR787" s="147" t="s">
        <v>278</v>
      </c>
      <c r="AT787" s="147" t="s">
        <v>172</v>
      </c>
      <c r="AU787" s="147" t="s">
        <v>85</v>
      </c>
      <c r="AY787" s="18" t="s">
        <v>170</v>
      </c>
      <c r="BE787" s="148">
        <f>IF(N787="základní",J787,0)</f>
        <v>0</v>
      </c>
      <c r="BF787" s="148">
        <f>IF(N787="snížená",J787,0)</f>
        <v>0</v>
      </c>
      <c r="BG787" s="148">
        <f>IF(N787="zákl. přenesená",J787,0)</f>
        <v>0</v>
      </c>
      <c r="BH787" s="148">
        <f>IF(N787="sníž. přenesená",J787,0)</f>
        <v>0</v>
      </c>
      <c r="BI787" s="148">
        <f>IF(N787="nulová",J787,0)</f>
        <v>0</v>
      </c>
      <c r="BJ787" s="18" t="s">
        <v>83</v>
      </c>
      <c r="BK787" s="148">
        <f>ROUND(I787*H787,2)</f>
        <v>0</v>
      </c>
      <c r="BL787" s="18" t="s">
        <v>278</v>
      </c>
      <c r="BM787" s="147" t="s">
        <v>974</v>
      </c>
    </row>
    <row r="788" spans="2:65" s="1" customFormat="1" ht="10.199999999999999">
      <c r="B788" s="33"/>
      <c r="D788" s="149" t="s">
        <v>178</v>
      </c>
      <c r="F788" s="150" t="s">
        <v>975</v>
      </c>
      <c r="I788" s="151"/>
      <c r="L788" s="33"/>
      <c r="M788" s="152"/>
      <c r="T788" s="57"/>
      <c r="AT788" s="18" t="s">
        <v>178</v>
      </c>
      <c r="AU788" s="18" t="s">
        <v>85</v>
      </c>
    </row>
    <row r="789" spans="2:65" s="12" customFormat="1" ht="10.199999999999999">
      <c r="B789" s="153"/>
      <c r="D789" s="154" t="s">
        <v>180</v>
      </c>
      <c r="E789" s="155" t="s">
        <v>1</v>
      </c>
      <c r="F789" s="156" t="s">
        <v>189</v>
      </c>
      <c r="H789" s="155" t="s">
        <v>1</v>
      </c>
      <c r="I789" s="157"/>
      <c r="L789" s="153"/>
      <c r="M789" s="158"/>
      <c r="T789" s="159"/>
      <c r="AT789" s="155" t="s">
        <v>180</v>
      </c>
      <c r="AU789" s="155" t="s">
        <v>85</v>
      </c>
      <c r="AV789" s="12" t="s">
        <v>83</v>
      </c>
      <c r="AW789" s="12" t="s">
        <v>32</v>
      </c>
      <c r="AX789" s="12" t="s">
        <v>75</v>
      </c>
      <c r="AY789" s="155" t="s">
        <v>170</v>
      </c>
    </row>
    <row r="790" spans="2:65" s="12" customFormat="1" ht="10.199999999999999">
      <c r="B790" s="153"/>
      <c r="D790" s="154" t="s">
        <v>180</v>
      </c>
      <c r="E790" s="155" t="s">
        <v>1</v>
      </c>
      <c r="F790" s="156" t="s">
        <v>976</v>
      </c>
      <c r="H790" s="155" t="s">
        <v>1</v>
      </c>
      <c r="I790" s="157"/>
      <c r="L790" s="153"/>
      <c r="M790" s="158"/>
      <c r="T790" s="159"/>
      <c r="AT790" s="155" t="s">
        <v>180</v>
      </c>
      <c r="AU790" s="155" t="s">
        <v>85</v>
      </c>
      <c r="AV790" s="12" t="s">
        <v>83</v>
      </c>
      <c r="AW790" s="12" t="s">
        <v>32</v>
      </c>
      <c r="AX790" s="12" t="s">
        <v>75</v>
      </c>
      <c r="AY790" s="155" t="s">
        <v>170</v>
      </c>
    </row>
    <row r="791" spans="2:65" s="13" customFormat="1" ht="10.199999999999999">
      <c r="B791" s="160"/>
      <c r="D791" s="154" t="s">
        <v>180</v>
      </c>
      <c r="E791" s="161" t="s">
        <v>1</v>
      </c>
      <c r="F791" s="162" t="s">
        <v>977</v>
      </c>
      <c r="H791" s="163">
        <v>39.619999999999997</v>
      </c>
      <c r="I791" s="164"/>
      <c r="L791" s="160"/>
      <c r="M791" s="165"/>
      <c r="T791" s="166"/>
      <c r="AT791" s="161" t="s">
        <v>180</v>
      </c>
      <c r="AU791" s="161" t="s">
        <v>85</v>
      </c>
      <c r="AV791" s="13" t="s">
        <v>85</v>
      </c>
      <c r="AW791" s="13" t="s">
        <v>32</v>
      </c>
      <c r="AX791" s="13" t="s">
        <v>75</v>
      </c>
      <c r="AY791" s="161" t="s">
        <v>170</v>
      </c>
    </row>
    <row r="792" spans="2:65" s="13" customFormat="1" ht="10.199999999999999">
      <c r="B792" s="160"/>
      <c r="D792" s="154" t="s">
        <v>180</v>
      </c>
      <c r="E792" s="161" t="s">
        <v>1</v>
      </c>
      <c r="F792" s="162" t="s">
        <v>978</v>
      </c>
      <c r="H792" s="163">
        <v>78.3</v>
      </c>
      <c r="I792" s="164"/>
      <c r="L792" s="160"/>
      <c r="M792" s="165"/>
      <c r="T792" s="166"/>
      <c r="AT792" s="161" t="s">
        <v>180</v>
      </c>
      <c r="AU792" s="161" t="s">
        <v>85</v>
      </c>
      <c r="AV792" s="13" t="s">
        <v>85</v>
      </c>
      <c r="AW792" s="13" t="s">
        <v>32</v>
      </c>
      <c r="AX792" s="13" t="s">
        <v>75</v>
      </c>
      <c r="AY792" s="161" t="s">
        <v>170</v>
      </c>
    </row>
    <row r="793" spans="2:65" s="13" customFormat="1" ht="10.199999999999999">
      <c r="B793" s="160"/>
      <c r="D793" s="154" t="s">
        <v>180</v>
      </c>
      <c r="E793" s="161" t="s">
        <v>1</v>
      </c>
      <c r="F793" s="162" t="s">
        <v>979</v>
      </c>
      <c r="H793" s="163">
        <v>76.2</v>
      </c>
      <c r="I793" s="164"/>
      <c r="L793" s="160"/>
      <c r="M793" s="165"/>
      <c r="T793" s="166"/>
      <c r="AT793" s="161" t="s">
        <v>180</v>
      </c>
      <c r="AU793" s="161" t="s">
        <v>85</v>
      </c>
      <c r="AV793" s="13" t="s">
        <v>85</v>
      </c>
      <c r="AW793" s="13" t="s">
        <v>32</v>
      </c>
      <c r="AX793" s="13" t="s">
        <v>75</v>
      </c>
      <c r="AY793" s="161" t="s">
        <v>170</v>
      </c>
    </row>
    <row r="794" spans="2:65" s="13" customFormat="1" ht="10.199999999999999">
      <c r="B794" s="160"/>
      <c r="D794" s="154" t="s">
        <v>180</v>
      </c>
      <c r="E794" s="161" t="s">
        <v>1</v>
      </c>
      <c r="F794" s="162" t="s">
        <v>980</v>
      </c>
      <c r="H794" s="163">
        <v>14.05</v>
      </c>
      <c r="I794" s="164"/>
      <c r="L794" s="160"/>
      <c r="M794" s="165"/>
      <c r="T794" s="166"/>
      <c r="AT794" s="161" t="s">
        <v>180</v>
      </c>
      <c r="AU794" s="161" t="s">
        <v>85</v>
      </c>
      <c r="AV794" s="13" t="s">
        <v>85</v>
      </c>
      <c r="AW794" s="13" t="s">
        <v>32</v>
      </c>
      <c r="AX794" s="13" t="s">
        <v>75</v>
      </c>
      <c r="AY794" s="161" t="s">
        <v>170</v>
      </c>
    </row>
    <row r="795" spans="2:65" s="13" customFormat="1" ht="10.199999999999999">
      <c r="B795" s="160"/>
      <c r="D795" s="154" t="s">
        <v>180</v>
      </c>
      <c r="E795" s="161" t="s">
        <v>1</v>
      </c>
      <c r="F795" s="162" t="s">
        <v>981</v>
      </c>
      <c r="H795" s="163">
        <v>39.4</v>
      </c>
      <c r="I795" s="164"/>
      <c r="L795" s="160"/>
      <c r="M795" s="165"/>
      <c r="T795" s="166"/>
      <c r="AT795" s="161" t="s">
        <v>180</v>
      </c>
      <c r="AU795" s="161" t="s">
        <v>85</v>
      </c>
      <c r="AV795" s="13" t="s">
        <v>85</v>
      </c>
      <c r="AW795" s="13" t="s">
        <v>32</v>
      </c>
      <c r="AX795" s="13" t="s">
        <v>75</v>
      </c>
      <c r="AY795" s="161" t="s">
        <v>170</v>
      </c>
    </row>
    <row r="796" spans="2:65" s="14" customFormat="1" ht="10.199999999999999">
      <c r="B796" s="167"/>
      <c r="D796" s="154" t="s">
        <v>180</v>
      </c>
      <c r="E796" s="168" t="s">
        <v>1</v>
      </c>
      <c r="F796" s="169" t="s">
        <v>184</v>
      </c>
      <c r="H796" s="170">
        <v>247.57</v>
      </c>
      <c r="I796" s="171"/>
      <c r="L796" s="167"/>
      <c r="M796" s="172"/>
      <c r="T796" s="173"/>
      <c r="AT796" s="168" t="s">
        <v>180</v>
      </c>
      <c r="AU796" s="168" t="s">
        <v>85</v>
      </c>
      <c r="AV796" s="14" t="s">
        <v>176</v>
      </c>
      <c r="AW796" s="14" t="s">
        <v>32</v>
      </c>
      <c r="AX796" s="14" t="s">
        <v>83</v>
      </c>
      <c r="AY796" s="168" t="s">
        <v>170</v>
      </c>
    </row>
    <row r="797" spans="2:65" s="1" customFormat="1" ht="19.8" customHeight="1">
      <c r="B797" s="33"/>
      <c r="C797" s="174" t="s">
        <v>982</v>
      </c>
      <c r="D797" s="174" t="s">
        <v>447</v>
      </c>
      <c r="E797" s="175" t="s">
        <v>983</v>
      </c>
      <c r="F797" s="176" t="s">
        <v>984</v>
      </c>
      <c r="G797" s="177" t="s">
        <v>175</v>
      </c>
      <c r="H797" s="178">
        <v>4.0999999999999996</v>
      </c>
      <c r="I797" s="179"/>
      <c r="J797" s="180">
        <f>ROUND(I797*H797,2)</f>
        <v>0</v>
      </c>
      <c r="K797" s="181"/>
      <c r="L797" s="182"/>
      <c r="M797" s="183" t="s">
        <v>1</v>
      </c>
      <c r="N797" s="184" t="s">
        <v>40</v>
      </c>
      <c r="P797" s="145">
        <f>O797*H797</f>
        <v>0</v>
      </c>
      <c r="Q797" s="145">
        <v>0.55000000000000004</v>
      </c>
      <c r="R797" s="145">
        <f>Q797*H797</f>
        <v>2.2549999999999999</v>
      </c>
      <c r="S797" s="145">
        <v>0</v>
      </c>
      <c r="T797" s="146">
        <f>S797*H797</f>
        <v>0</v>
      </c>
      <c r="AR797" s="147" t="s">
        <v>393</v>
      </c>
      <c r="AT797" s="147" t="s">
        <v>447</v>
      </c>
      <c r="AU797" s="147" t="s">
        <v>85</v>
      </c>
      <c r="AY797" s="18" t="s">
        <v>170</v>
      </c>
      <c r="BE797" s="148">
        <f>IF(N797="základní",J797,0)</f>
        <v>0</v>
      </c>
      <c r="BF797" s="148">
        <f>IF(N797="snížená",J797,0)</f>
        <v>0</v>
      </c>
      <c r="BG797" s="148">
        <f>IF(N797="zákl. přenesená",J797,0)</f>
        <v>0</v>
      </c>
      <c r="BH797" s="148">
        <f>IF(N797="sníž. přenesená",J797,0)</f>
        <v>0</v>
      </c>
      <c r="BI797" s="148">
        <f>IF(N797="nulová",J797,0)</f>
        <v>0</v>
      </c>
      <c r="BJ797" s="18" t="s">
        <v>83</v>
      </c>
      <c r="BK797" s="148">
        <f>ROUND(I797*H797,2)</f>
        <v>0</v>
      </c>
      <c r="BL797" s="18" t="s">
        <v>278</v>
      </c>
      <c r="BM797" s="147" t="s">
        <v>985</v>
      </c>
    </row>
    <row r="798" spans="2:65" s="12" customFormat="1" ht="10.199999999999999">
      <c r="B798" s="153"/>
      <c r="D798" s="154" t="s">
        <v>180</v>
      </c>
      <c r="E798" s="155" t="s">
        <v>1</v>
      </c>
      <c r="F798" s="156" t="s">
        <v>189</v>
      </c>
      <c r="H798" s="155" t="s">
        <v>1</v>
      </c>
      <c r="I798" s="157"/>
      <c r="L798" s="153"/>
      <c r="M798" s="158"/>
      <c r="T798" s="159"/>
      <c r="AT798" s="155" t="s">
        <v>180</v>
      </c>
      <c r="AU798" s="155" t="s">
        <v>85</v>
      </c>
      <c r="AV798" s="12" t="s">
        <v>83</v>
      </c>
      <c r="AW798" s="12" t="s">
        <v>32</v>
      </c>
      <c r="AX798" s="12" t="s">
        <v>75</v>
      </c>
      <c r="AY798" s="155" t="s">
        <v>170</v>
      </c>
    </row>
    <row r="799" spans="2:65" s="12" customFormat="1" ht="10.199999999999999">
      <c r="B799" s="153"/>
      <c r="D799" s="154" t="s">
        <v>180</v>
      </c>
      <c r="E799" s="155" t="s">
        <v>1</v>
      </c>
      <c r="F799" s="156" t="s">
        <v>976</v>
      </c>
      <c r="H799" s="155" t="s">
        <v>1</v>
      </c>
      <c r="I799" s="157"/>
      <c r="L799" s="153"/>
      <c r="M799" s="158"/>
      <c r="T799" s="159"/>
      <c r="AT799" s="155" t="s">
        <v>180</v>
      </c>
      <c r="AU799" s="155" t="s">
        <v>85</v>
      </c>
      <c r="AV799" s="12" t="s">
        <v>83</v>
      </c>
      <c r="AW799" s="12" t="s">
        <v>32</v>
      </c>
      <c r="AX799" s="12" t="s">
        <v>75</v>
      </c>
      <c r="AY799" s="155" t="s">
        <v>170</v>
      </c>
    </row>
    <row r="800" spans="2:65" s="13" customFormat="1" ht="10.199999999999999">
      <c r="B800" s="160"/>
      <c r="D800" s="154" t="s">
        <v>180</v>
      </c>
      <c r="E800" s="161" t="s">
        <v>1</v>
      </c>
      <c r="F800" s="162" t="s">
        <v>986</v>
      </c>
      <c r="H800" s="163">
        <v>0.76100000000000001</v>
      </c>
      <c r="I800" s="164"/>
      <c r="L800" s="160"/>
      <c r="M800" s="165"/>
      <c r="T800" s="166"/>
      <c r="AT800" s="161" t="s">
        <v>180</v>
      </c>
      <c r="AU800" s="161" t="s">
        <v>85</v>
      </c>
      <c r="AV800" s="13" t="s">
        <v>85</v>
      </c>
      <c r="AW800" s="13" t="s">
        <v>32</v>
      </c>
      <c r="AX800" s="13" t="s">
        <v>75</v>
      </c>
      <c r="AY800" s="161" t="s">
        <v>170</v>
      </c>
    </row>
    <row r="801" spans="2:65" s="13" customFormat="1" ht="10.199999999999999">
      <c r="B801" s="160"/>
      <c r="D801" s="154" t="s">
        <v>180</v>
      </c>
      <c r="E801" s="161" t="s">
        <v>1</v>
      </c>
      <c r="F801" s="162" t="s">
        <v>987</v>
      </c>
      <c r="H801" s="163">
        <v>1.5029999999999999</v>
      </c>
      <c r="I801" s="164"/>
      <c r="L801" s="160"/>
      <c r="M801" s="165"/>
      <c r="T801" s="166"/>
      <c r="AT801" s="161" t="s">
        <v>180</v>
      </c>
      <c r="AU801" s="161" t="s">
        <v>85</v>
      </c>
      <c r="AV801" s="13" t="s">
        <v>85</v>
      </c>
      <c r="AW801" s="13" t="s">
        <v>32</v>
      </c>
      <c r="AX801" s="13" t="s">
        <v>75</v>
      </c>
      <c r="AY801" s="161" t="s">
        <v>170</v>
      </c>
    </row>
    <row r="802" spans="2:65" s="13" customFormat="1" ht="10.199999999999999">
      <c r="B802" s="160"/>
      <c r="D802" s="154" t="s">
        <v>180</v>
      </c>
      <c r="E802" s="161" t="s">
        <v>1</v>
      </c>
      <c r="F802" s="162" t="s">
        <v>988</v>
      </c>
      <c r="H802" s="163">
        <v>1.4630000000000001</v>
      </c>
      <c r="I802" s="164"/>
      <c r="L802" s="160"/>
      <c r="M802" s="165"/>
      <c r="T802" s="166"/>
      <c r="AT802" s="161" t="s">
        <v>180</v>
      </c>
      <c r="AU802" s="161" t="s">
        <v>85</v>
      </c>
      <c r="AV802" s="13" t="s">
        <v>85</v>
      </c>
      <c r="AW802" s="13" t="s">
        <v>32</v>
      </c>
      <c r="AX802" s="13" t="s">
        <v>75</v>
      </c>
      <c r="AY802" s="161" t="s">
        <v>170</v>
      </c>
    </row>
    <row r="803" spans="2:65" s="14" customFormat="1" ht="10.199999999999999">
      <c r="B803" s="167"/>
      <c r="D803" s="154" t="s">
        <v>180</v>
      </c>
      <c r="E803" s="168" t="s">
        <v>1</v>
      </c>
      <c r="F803" s="169" t="s">
        <v>184</v>
      </c>
      <c r="H803" s="170">
        <v>3.7269999999999999</v>
      </c>
      <c r="I803" s="171"/>
      <c r="L803" s="167"/>
      <c r="M803" s="172"/>
      <c r="T803" s="173"/>
      <c r="AT803" s="168" t="s">
        <v>180</v>
      </c>
      <c r="AU803" s="168" t="s">
        <v>85</v>
      </c>
      <c r="AV803" s="14" t="s">
        <v>176</v>
      </c>
      <c r="AW803" s="14" t="s">
        <v>32</v>
      </c>
      <c r="AX803" s="14" t="s">
        <v>83</v>
      </c>
      <c r="AY803" s="168" t="s">
        <v>170</v>
      </c>
    </row>
    <row r="804" spans="2:65" s="13" customFormat="1" ht="10.199999999999999">
      <c r="B804" s="160"/>
      <c r="D804" s="154" t="s">
        <v>180</v>
      </c>
      <c r="F804" s="162" t="s">
        <v>989</v>
      </c>
      <c r="H804" s="163">
        <v>4.0999999999999996</v>
      </c>
      <c r="I804" s="164"/>
      <c r="L804" s="160"/>
      <c r="M804" s="165"/>
      <c r="T804" s="166"/>
      <c r="AT804" s="161" t="s">
        <v>180</v>
      </c>
      <c r="AU804" s="161" t="s">
        <v>85</v>
      </c>
      <c r="AV804" s="13" t="s">
        <v>85</v>
      </c>
      <c r="AW804" s="13" t="s">
        <v>4</v>
      </c>
      <c r="AX804" s="13" t="s">
        <v>83</v>
      </c>
      <c r="AY804" s="161" t="s">
        <v>170</v>
      </c>
    </row>
    <row r="805" spans="2:65" s="1" customFormat="1" ht="19.8" customHeight="1">
      <c r="B805" s="33"/>
      <c r="C805" s="174" t="s">
        <v>990</v>
      </c>
      <c r="D805" s="174" t="s">
        <v>447</v>
      </c>
      <c r="E805" s="175" t="s">
        <v>991</v>
      </c>
      <c r="F805" s="176" t="s">
        <v>992</v>
      </c>
      <c r="G805" s="177" t="s">
        <v>175</v>
      </c>
      <c r="H805" s="178">
        <v>0.27800000000000002</v>
      </c>
      <c r="I805" s="179"/>
      <c r="J805" s="180">
        <f>ROUND(I805*H805,2)</f>
        <v>0</v>
      </c>
      <c r="K805" s="181"/>
      <c r="L805" s="182"/>
      <c r="M805" s="183" t="s">
        <v>1</v>
      </c>
      <c r="N805" s="184" t="s">
        <v>40</v>
      </c>
      <c r="P805" s="145">
        <f>O805*H805</f>
        <v>0</v>
      </c>
      <c r="Q805" s="145">
        <v>0.55000000000000004</v>
      </c>
      <c r="R805" s="145">
        <f>Q805*H805</f>
        <v>0.15290000000000004</v>
      </c>
      <c r="S805" s="145">
        <v>0</v>
      </c>
      <c r="T805" s="146">
        <f>S805*H805</f>
        <v>0</v>
      </c>
      <c r="AR805" s="147" t="s">
        <v>393</v>
      </c>
      <c r="AT805" s="147" t="s">
        <v>447</v>
      </c>
      <c r="AU805" s="147" t="s">
        <v>85</v>
      </c>
      <c r="AY805" s="18" t="s">
        <v>170</v>
      </c>
      <c r="BE805" s="148">
        <f>IF(N805="základní",J805,0)</f>
        <v>0</v>
      </c>
      <c r="BF805" s="148">
        <f>IF(N805="snížená",J805,0)</f>
        <v>0</v>
      </c>
      <c r="BG805" s="148">
        <f>IF(N805="zákl. přenesená",J805,0)</f>
        <v>0</v>
      </c>
      <c r="BH805" s="148">
        <f>IF(N805="sníž. přenesená",J805,0)</f>
        <v>0</v>
      </c>
      <c r="BI805" s="148">
        <f>IF(N805="nulová",J805,0)</f>
        <v>0</v>
      </c>
      <c r="BJ805" s="18" t="s">
        <v>83</v>
      </c>
      <c r="BK805" s="148">
        <f>ROUND(I805*H805,2)</f>
        <v>0</v>
      </c>
      <c r="BL805" s="18" t="s">
        <v>278</v>
      </c>
      <c r="BM805" s="147" t="s">
        <v>993</v>
      </c>
    </row>
    <row r="806" spans="2:65" s="12" customFormat="1" ht="10.199999999999999">
      <c r="B806" s="153"/>
      <c r="D806" s="154" t="s">
        <v>180</v>
      </c>
      <c r="E806" s="155" t="s">
        <v>1</v>
      </c>
      <c r="F806" s="156" t="s">
        <v>189</v>
      </c>
      <c r="H806" s="155" t="s">
        <v>1</v>
      </c>
      <c r="I806" s="157"/>
      <c r="L806" s="153"/>
      <c r="M806" s="158"/>
      <c r="T806" s="159"/>
      <c r="AT806" s="155" t="s">
        <v>180</v>
      </c>
      <c r="AU806" s="155" t="s">
        <v>85</v>
      </c>
      <c r="AV806" s="12" t="s">
        <v>83</v>
      </c>
      <c r="AW806" s="12" t="s">
        <v>32</v>
      </c>
      <c r="AX806" s="12" t="s">
        <v>75</v>
      </c>
      <c r="AY806" s="155" t="s">
        <v>170</v>
      </c>
    </row>
    <row r="807" spans="2:65" s="12" customFormat="1" ht="10.199999999999999">
      <c r="B807" s="153"/>
      <c r="D807" s="154" t="s">
        <v>180</v>
      </c>
      <c r="E807" s="155" t="s">
        <v>1</v>
      </c>
      <c r="F807" s="156" t="s">
        <v>976</v>
      </c>
      <c r="H807" s="155" t="s">
        <v>1</v>
      </c>
      <c r="I807" s="157"/>
      <c r="L807" s="153"/>
      <c r="M807" s="158"/>
      <c r="T807" s="159"/>
      <c r="AT807" s="155" t="s">
        <v>180</v>
      </c>
      <c r="AU807" s="155" t="s">
        <v>85</v>
      </c>
      <c r="AV807" s="12" t="s">
        <v>83</v>
      </c>
      <c r="AW807" s="12" t="s">
        <v>32</v>
      </c>
      <c r="AX807" s="12" t="s">
        <v>75</v>
      </c>
      <c r="AY807" s="155" t="s">
        <v>170</v>
      </c>
    </row>
    <row r="808" spans="2:65" s="13" customFormat="1" ht="10.199999999999999">
      <c r="B808" s="160"/>
      <c r="D808" s="154" t="s">
        <v>180</v>
      </c>
      <c r="E808" s="161" t="s">
        <v>1</v>
      </c>
      <c r="F808" s="162" t="s">
        <v>994</v>
      </c>
      <c r="H808" s="163">
        <v>0.253</v>
      </c>
      <c r="I808" s="164"/>
      <c r="L808" s="160"/>
      <c r="M808" s="165"/>
      <c r="T808" s="166"/>
      <c r="AT808" s="161" t="s">
        <v>180</v>
      </c>
      <c r="AU808" s="161" t="s">
        <v>85</v>
      </c>
      <c r="AV808" s="13" t="s">
        <v>85</v>
      </c>
      <c r="AW808" s="13" t="s">
        <v>32</v>
      </c>
      <c r="AX808" s="13" t="s">
        <v>75</v>
      </c>
      <c r="AY808" s="161" t="s">
        <v>170</v>
      </c>
    </row>
    <row r="809" spans="2:65" s="14" customFormat="1" ht="10.199999999999999">
      <c r="B809" s="167"/>
      <c r="D809" s="154" t="s">
        <v>180</v>
      </c>
      <c r="E809" s="168" t="s">
        <v>1</v>
      </c>
      <c r="F809" s="169" t="s">
        <v>184</v>
      </c>
      <c r="H809" s="170">
        <v>0.253</v>
      </c>
      <c r="I809" s="171"/>
      <c r="L809" s="167"/>
      <c r="M809" s="172"/>
      <c r="T809" s="173"/>
      <c r="AT809" s="168" t="s">
        <v>180</v>
      </c>
      <c r="AU809" s="168" t="s">
        <v>85</v>
      </c>
      <c r="AV809" s="14" t="s">
        <v>176</v>
      </c>
      <c r="AW809" s="14" t="s">
        <v>32</v>
      </c>
      <c r="AX809" s="14" t="s">
        <v>83</v>
      </c>
      <c r="AY809" s="168" t="s">
        <v>170</v>
      </c>
    </row>
    <row r="810" spans="2:65" s="13" customFormat="1" ht="10.199999999999999">
      <c r="B810" s="160"/>
      <c r="D810" s="154" t="s">
        <v>180</v>
      </c>
      <c r="F810" s="162" t="s">
        <v>995</v>
      </c>
      <c r="H810" s="163">
        <v>0.27800000000000002</v>
      </c>
      <c r="I810" s="164"/>
      <c r="L810" s="160"/>
      <c r="M810" s="165"/>
      <c r="T810" s="166"/>
      <c r="AT810" s="161" t="s">
        <v>180</v>
      </c>
      <c r="AU810" s="161" t="s">
        <v>85</v>
      </c>
      <c r="AV810" s="13" t="s">
        <v>85</v>
      </c>
      <c r="AW810" s="13" t="s">
        <v>4</v>
      </c>
      <c r="AX810" s="13" t="s">
        <v>83</v>
      </c>
      <c r="AY810" s="161" t="s">
        <v>170</v>
      </c>
    </row>
    <row r="811" spans="2:65" s="1" customFormat="1" ht="19.8" customHeight="1">
      <c r="B811" s="33"/>
      <c r="C811" s="174" t="s">
        <v>996</v>
      </c>
      <c r="D811" s="174" t="s">
        <v>447</v>
      </c>
      <c r="E811" s="175" t="s">
        <v>997</v>
      </c>
      <c r="F811" s="176" t="s">
        <v>998</v>
      </c>
      <c r="G811" s="177" t="s">
        <v>175</v>
      </c>
      <c r="H811" s="178">
        <v>0.78</v>
      </c>
      <c r="I811" s="179"/>
      <c r="J811" s="180">
        <f>ROUND(I811*H811,2)</f>
        <v>0</v>
      </c>
      <c r="K811" s="181"/>
      <c r="L811" s="182"/>
      <c r="M811" s="183" t="s">
        <v>1</v>
      </c>
      <c r="N811" s="184" t="s">
        <v>40</v>
      </c>
      <c r="P811" s="145">
        <f>O811*H811</f>
        <v>0</v>
      </c>
      <c r="Q811" s="145">
        <v>0.75</v>
      </c>
      <c r="R811" s="145">
        <f>Q811*H811</f>
        <v>0.58499999999999996</v>
      </c>
      <c r="S811" s="145">
        <v>0</v>
      </c>
      <c r="T811" s="146">
        <f>S811*H811</f>
        <v>0</v>
      </c>
      <c r="AR811" s="147" t="s">
        <v>393</v>
      </c>
      <c r="AT811" s="147" t="s">
        <v>447</v>
      </c>
      <c r="AU811" s="147" t="s">
        <v>85</v>
      </c>
      <c r="AY811" s="18" t="s">
        <v>170</v>
      </c>
      <c r="BE811" s="148">
        <f>IF(N811="základní",J811,0)</f>
        <v>0</v>
      </c>
      <c r="BF811" s="148">
        <f>IF(N811="snížená",J811,0)</f>
        <v>0</v>
      </c>
      <c r="BG811" s="148">
        <f>IF(N811="zákl. přenesená",J811,0)</f>
        <v>0</v>
      </c>
      <c r="BH811" s="148">
        <f>IF(N811="sníž. přenesená",J811,0)</f>
        <v>0</v>
      </c>
      <c r="BI811" s="148">
        <f>IF(N811="nulová",J811,0)</f>
        <v>0</v>
      </c>
      <c r="BJ811" s="18" t="s">
        <v>83</v>
      </c>
      <c r="BK811" s="148">
        <f>ROUND(I811*H811,2)</f>
        <v>0</v>
      </c>
      <c r="BL811" s="18" t="s">
        <v>278</v>
      </c>
      <c r="BM811" s="147" t="s">
        <v>999</v>
      </c>
    </row>
    <row r="812" spans="2:65" s="12" customFormat="1" ht="10.199999999999999">
      <c r="B812" s="153"/>
      <c r="D812" s="154" t="s">
        <v>180</v>
      </c>
      <c r="E812" s="155" t="s">
        <v>1</v>
      </c>
      <c r="F812" s="156" t="s">
        <v>189</v>
      </c>
      <c r="H812" s="155" t="s">
        <v>1</v>
      </c>
      <c r="I812" s="157"/>
      <c r="L812" s="153"/>
      <c r="M812" s="158"/>
      <c r="T812" s="159"/>
      <c r="AT812" s="155" t="s">
        <v>180</v>
      </c>
      <c r="AU812" s="155" t="s">
        <v>85</v>
      </c>
      <c r="AV812" s="12" t="s">
        <v>83</v>
      </c>
      <c r="AW812" s="12" t="s">
        <v>32</v>
      </c>
      <c r="AX812" s="12" t="s">
        <v>75</v>
      </c>
      <c r="AY812" s="155" t="s">
        <v>170</v>
      </c>
    </row>
    <row r="813" spans="2:65" s="12" customFormat="1" ht="10.199999999999999">
      <c r="B813" s="153"/>
      <c r="D813" s="154" t="s">
        <v>180</v>
      </c>
      <c r="E813" s="155" t="s">
        <v>1</v>
      </c>
      <c r="F813" s="156" t="s">
        <v>976</v>
      </c>
      <c r="H813" s="155" t="s">
        <v>1</v>
      </c>
      <c r="I813" s="157"/>
      <c r="L813" s="153"/>
      <c r="M813" s="158"/>
      <c r="T813" s="159"/>
      <c r="AT813" s="155" t="s">
        <v>180</v>
      </c>
      <c r="AU813" s="155" t="s">
        <v>85</v>
      </c>
      <c r="AV813" s="12" t="s">
        <v>83</v>
      </c>
      <c r="AW813" s="12" t="s">
        <v>32</v>
      </c>
      <c r="AX813" s="12" t="s">
        <v>75</v>
      </c>
      <c r="AY813" s="155" t="s">
        <v>170</v>
      </c>
    </row>
    <row r="814" spans="2:65" s="13" customFormat="1" ht="10.199999999999999">
      <c r="B814" s="160"/>
      <c r="D814" s="154" t="s">
        <v>180</v>
      </c>
      <c r="E814" s="161" t="s">
        <v>1</v>
      </c>
      <c r="F814" s="162" t="s">
        <v>1000</v>
      </c>
      <c r="H814" s="163">
        <v>0.70899999999999996</v>
      </c>
      <c r="I814" s="164"/>
      <c r="L814" s="160"/>
      <c r="M814" s="165"/>
      <c r="T814" s="166"/>
      <c r="AT814" s="161" t="s">
        <v>180</v>
      </c>
      <c r="AU814" s="161" t="s">
        <v>85</v>
      </c>
      <c r="AV814" s="13" t="s">
        <v>85</v>
      </c>
      <c r="AW814" s="13" t="s">
        <v>32</v>
      </c>
      <c r="AX814" s="13" t="s">
        <v>75</v>
      </c>
      <c r="AY814" s="161" t="s">
        <v>170</v>
      </c>
    </row>
    <row r="815" spans="2:65" s="14" customFormat="1" ht="10.199999999999999">
      <c r="B815" s="167"/>
      <c r="D815" s="154" t="s">
        <v>180</v>
      </c>
      <c r="E815" s="168" t="s">
        <v>1</v>
      </c>
      <c r="F815" s="169" t="s">
        <v>184</v>
      </c>
      <c r="H815" s="170">
        <v>0.70899999999999996</v>
      </c>
      <c r="I815" s="171"/>
      <c r="L815" s="167"/>
      <c r="M815" s="172"/>
      <c r="T815" s="173"/>
      <c r="AT815" s="168" t="s">
        <v>180</v>
      </c>
      <c r="AU815" s="168" t="s">
        <v>85</v>
      </c>
      <c r="AV815" s="14" t="s">
        <v>176</v>
      </c>
      <c r="AW815" s="14" t="s">
        <v>32</v>
      </c>
      <c r="AX815" s="14" t="s">
        <v>83</v>
      </c>
      <c r="AY815" s="168" t="s">
        <v>170</v>
      </c>
    </row>
    <row r="816" spans="2:65" s="13" customFormat="1" ht="10.199999999999999">
      <c r="B816" s="160"/>
      <c r="D816" s="154" t="s">
        <v>180</v>
      </c>
      <c r="F816" s="162" t="s">
        <v>1001</v>
      </c>
      <c r="H816" s="163">
        <v>0.78</v>
      </c>
      <c r="I816" s="164"/>
      <c r="L816" s="160"/>
      <c r="M816" s="165"/>
      <c r="T816" s="166"/>
      <c r="AT816" s="161" t="s">
        <v>180</v>
      </c>
      <c r="AU816" s="161" t="s">
        <v>85</v>
      </c>
      <c r="AV816" s="13" t="s">
        <v>85</v>
      </c>
      <c r="AW816" s="13" t="s">
        <v>4</v>
      </c>
      <c r="AX816" s="13" t="s">
        <v>83</v>
      </c>
      <c r="AY816" s="161" t="s">
        <v>170</v>
      </c>
    </row>
    <row r="817" spans="2:65" s="1" customFormat="1" ht="30" customHeight="1">
      <c r="B817" s="33"/>
      <c r="C817" s="135" t="s">
        <v>1002</v>
      </c>
      <c r="D817" s="135" t="s">
        <v>172</v>
      </c>
      <c r="E817" s="136" t="s">
        <v>1003</v>
      </c>
      <c r="F817" s="137" t="s">
        <v>1004</v>
      </c>
      <c r="G817" s="138" t="s">
        <v>237</v>
      </c>
      <c r="H817" s="139">
        <v>39.4</v>
      </c>
      <c r="I817" s="140"/>
      <c r="J817" s="141">
        <f>ROUND(I817*H817,2)</f>
        <v>0</v>
      </c>
      <c r="K817" s="142"/>
      <c r="L817" s="33"/>
      <c r="M817" s="143" t="s">
        <v>1</v>
      </c>
      <c r="N817" s="144" t="s">
        <v>40</v>
      </c>
      <c r="P817" s="145">
        <f>O817*H817</f>
        <v>0</v>
      </c>
      <c r="Q817" s="145">
        <v>0</v>
      </c>
      <c r="R817" s="145">
        <f>Q817*H817</f>
        <v>0</v>
      </c>
      <c r="S817" s="145">
        <v>0</v>
      </c>
      <c r="T817" s="146">
        <f>S817*H817</f>
        <v>0</v>
      </c>
      <c r="AR817" s="147" t="s">
        <v>278</v>
      </c>
      <c r="AT817" s="147" t="s">
        <v>172</v>
      </c>
      <c r="AU817" s="147" t="s">
        <v>85</v>
      </c>
      <c r="AY817" s="18" t="s">
        <v>170</v>
      </c>
      <c r="BE817" s="148">
        <f>IF(N817="základní",J817,0)</f>
        <v>0</v>
      </c>
      <c r="BF817" s="148">
        <f>IF(N817="snížená",J817,0)</f>
        <v>0</v>
      </c>
      <c r="BG817" s="148">
        <f>IF(N817="zákl. přenesená",J817,0)</f>
        <v>0</v>
      </c>
      <c r="BH817" s="148">
        <f>IF(N817="sníž. přenesená",J817,0)</f>
        <v>0</v>
      </c>
      <c r="BI817" s="148">
        <f>IF(N817="nulová",J817,0)</f>
        <v>0</v>
      </c>
      <c r="BJ817" s="18" t="s">
        <v>83</v>
      </c>
      <c r="BK817" s="148">
        <f>ROUND(I817*H817,2)</f>
        <v>0</v>
      </c>
      <c r="BL817" s="18" t="s">
        <v>278</v>
      </c>
      <c r="BM817" s="147" t="s">
        <v>1005</v>
      </c>
    </row>
    <row r="818" spans="2:65" s="1" customFormat="1" ht="10.199999999999999">
      <c r="B818" s="33"/>
      <c r="D818" s="149" t="s">
        <v>178</v>
      </c>
      <c r="F818" s="150" t="s">
        <v>1006</v>
      </c>
      <c r="I818" s="151"/>
      <c r="L818" s="33"/>
      <c r="M818" s="152"/>
      <c r="T818" s="57"/>
      <c r="AT818" s="18" t="s">
        <v>178</v>
      </c>
      <c r="AU818" s="18" t="s">
        <v>85</v>
      </c>
    </row>
    <row r="819" spans="2:65" s="12" customFormat="1" ht="10.199999999999999">
      <c r="B819" s="153"/>
      <c r="D819" s="154" t="s">
        <v>180</v>
      </c>
      <c r="E819" s="155" t="s">
        <v>1</v>
      </c>
      <c r="F819" s="156" t="s">
        <v>189</v>
      </c>
      <c r="H819" s="155" t="s">
        <v>1</v>
      </c>
      <c r="I819" s="157"/>
      <c r="L819" s="153"/>
      <c r="M819" s="158"/>
      <c r="T819" s="159"/>
      <c r="AT819" s="155" t="s">
        <v>180</v>
      </c>
      <c r="AU819" s="155" t="s">
        <v>85</v>
      </c>
      <c r="AV819" s="12" t="s">
        <v>83</v>
      </c>
      <c r="AW819" s="12" t="s">
        <v>32</v>
      </c>
      <c r="AX819" s="12" t="s">
        <v>75</v>
      </c>
      <c r="AY819" s="155" t="s">
        <v>170</v>
      </c>
    </row>
    <row r="820" spans="2:65" s="12" customFormat="1" ht="10.199999999999999">
      <c r="B820" s="153"/>
      <c r="D820" s="154" t="s">
        <v>180</v>
      </c>
      <c r="E820" s="155" t="s">
        <v>1</v>
      </c>
      <c r="F820" s="156" t="s">
        <v>976</v>
      </c>
      <c r="H820" s="155" t="s">
        <v>1</v>
      </c>
      <c r="I820" s="157"/>
      <c r="L820" s="153"/>
      <c r="M820" s="158"/>
      <c r="T820" s="159"/>
      <c r="AT820" s="155" t="s">
        <v>180</v>
      </c>
      <c r="AU820" s="155" t="s">
        <v>85</v>
      </c>
      <c r="AV820" s="12" t="s">
        <v>83</v>
      </c>
      <c r="AW820" s="12" t="s">
        <v>32</v>
      </c>
      <c r="AX820" s="12" t="s">
        <v>75</v>
      </c>
      <c r="AY820" s="155" t="s">
        <v>170</v>
      </c>
    </row>
    <row r="821" spans="2:65" s="13" customFormat="1" ht="10.199999999999999">
      <c r="B821" s="160"/>
      <c r="D821" s="154" t="s">
        <v>180</v>
      </c>
      <c r="E821" s="161" t="s">
        <v>1</v>
      </c>
      <c r="F821" s="162" t="s">
        <v>1007</v>
      </c>
      <c r="H821" s="163">
        <v>39.4</v>
      </c>
      <c r="I821" s="164"/>
      <c r="L821" s="160"/>
      <c r="M821" s="165"/>
      <c r="T821" s="166"/>
      <c r="AT821" s="161" t="s">
        <v>180</v>
      </c>
      <c r="AU821" s="161" t="s">
        <v>85</v>
      </c>
      <c r="AV821" s="13" t="s">
        <v>85</v>
      </c>
      <c r="AW821" s="13" t="s">
        <v>32</v>
      </c>
      <c r="AX821" s="13" t="s">
        <v>75</v>
      </c>
      <c r="AY821" s="161" t="s">
        <v>170</v>
      </c>
    </row>
    <row r="822" spans="2:65" s="14" customFormat="1" ht="10.199999999999999">
      <c r="B822" s="167"/>
      <c r="D822" s="154" t="s">
        <v>180</v>
      </c>
      <c r="E822" s="168" t="s">
        <v>1</v>
      </c>
      <c r="F822" s="169" t="s">
        <v>184</v>
      </c>
      <c r="H822" s="170">
        <v>39.4</v>
      </c>
      <c r="I822" s="171"/>
      <c r="L822" s="167"/>
      <c r="M822" s="172"/>
      <c r="T822" s="173"/>
      <c r="AT822" s="168" t="s">
        <v>180</v>
      </c>
      <c r="AU822" s="168" t="s">
        <v>85</v>
      </c>
      <c r="AV822" s="14" t="s">
        <v>176</v>
      </c>
      <c r="AW822" s="14" t="s">
        <v>32</v>
      </c>
      <c r="AX822" s="14" t="s">
        <v>83</v>
      </c>
      <c r="AY822" s="168" t="s">
        <v>170</v>
      </c>
    </row>
    <row r="823" spans="2:65" s="1" customFormat="1" ht="19.8" customHeight="1">
      <c r="B823" s="33"/>
      <c r="C823" s="174" t="s">
        <v>1008</v>
      </c>
      <c r="D823" s="174" t="s">
        <v>447</v>
      </c>
      <c r="E823" s="175" t="s">
        <v>1009</v>
      </c>
      <c r="F823" s="176" t="s">
        <v>1010</v>
      </c>
      <c r="G823" s="177" t="s">
        <v>175</v>
      </c>
      <c r="H823" s="178">
        <v>1.6639999999999999</v>
      </c>
      <c r="I823" s="179"/>
      <c r="J823" s="180">
        <f>ROUND(I823*H823,2)</f>
        <v>0</v>
      </c>
      <c r="K823" s="181"/>
      <c r="L823" s="182"/>
      <c r="M823" s="183" t="s">
        <v>1</v>
      </c>
      <c r="N823" s="184" t="s">
        <v>40</v>
      </c>
      <c r="P823" s="145">
        <f>O823*H823</f>
        <v>0</v>
      </c>
      <c r="Q823" s="145">
        <v>0.55000000000000004</v>
      </c>
      <c r="R823" s="145">
        <f>Q823*H823</f>
        <v>0.91520000000000001</v>
      </c>
      <c r="S823" s="145">
        <v>0</v>
      </c>
      <c r="T823" s="146">
        <f>S823*H823</f>
        <v>0</v>
      </c>
      <c r="AR823" s="147" t="s">
        <v>393</v>
      </c>
      <c r="AT823" s="147" t="s">
        <v>447</v>
      </c>
      <c r="AU823" s="147" t="s">
        <v>85</v>
      </c>
      <c r="AY823" s="18" t="s">
        <v>170</v>
      </c>
      <c r="BE823" s="148">
        <f>IF(N823="základní",J823,0)</f>
        <v>0</v>
      </c>
      <c r="BF823" s="148">
        <f>IF(N823="snížená",J823,0)</f>
        <v>0</v>
      </c>
      <c r="BG823" s="148">
        <f>IF(N823="zákl. přenesená",J823,0)</f>
        <v>0</v>
      </c>
      <c r="BH823" s="148">
        <f>IF(N823="sníž. přenesená",J823,0)</f>
        <v>0</v>
      </c>
      <c r="BI823" s="148">
        <f>IF(N823="nulová",J823,0)</f>
        <v>0</v>
      </c>
      <c r="BJ823" s="18" t="s">
        <v>83</v>
      </c>
      <c r="BK823" s="148">
        <f>ROUND(I823*H823,2)</f>
        <v>0</v>
      </c>
      <c r="BL823" s="18" t="s">
        <v>278</v>
      </c>
      <c r="BM823" s="147" t="s">
        <v>1011</v>
      </c>
    </row>
    <row r="824" spans="2:65" s="13" customFormat="1" ht="10.199999999999999">
      <c r="B824" s="160"/>
      <c r="D824" s="154" t="s">
        <v>180</v>
      </c>
      <c r="F824" s="162" t="s">
        <v>1012</v>
      </c>
      <c r="H824" s="163">
        <v>1.6639999999999999</v>
      </c>
      <c r="I824" s="164"/>
      <c r="L824" s="160"/>
      <c r="M824" s="165"/>
      <c r="T824" s="166"/>
      <c r="AT824" s="161" t="s">
        <v>180</v>
      </c>
      <c r="AU824" s="161" t="s">
        <v>85</v>
      </c>
      <c r="AV824" s="13" t="s">
        <v>85</v>
      </c>
      <c r="AW824" s="13" t="s">
        <v>4</v>
      </c>
      <c r="AX824" s="13" t="s">
        <v>83</v>
      </c>
      <c r="AY824" s="161" t="s">
        <v>170</v>
      </c>
    </row>
    <row r="825" spans="2:65" s="1" customFormat="1" ht="22.2" customHeight="1">
      <c r="B825" s="33"/>
      <c r="C825" s="135" t="s">
        <v>1013</v>
      </c>
      <c r="D825" s="135" t="s">
        <v>172</v>
      </c>
      <c r="E825" s="136" t="s">
        <v>1014</v>
      </c>
      <c r="F825" s="137" t="s">
        <v>1015</v>
      </c>
      <c r="G825" s="138" t="s">
        <v>115</v>
      </c>
      <c r="H825" s="139">
        <v>195.392</v>
      </c>
      <c r="I825" s="140"/>
      <c r="J825" s="141">
        <f>ROUND(I825*H825,2)</f>
        <v>0</v>
      </c>
      <c r="K825" s="142"/>
      <c r="L825" s="33"/>
      <c r="M825" s="143" t="s">
        <v>1</v>
      </c>
      <c r="N825" s="144" t="s">
        <v>40</v>
      </c>
      <c r="P825" s="145">
        <f>O825*H825</f>
        <v>0</v>
      </c>
      <c r="Q825" s="145">
        <v>0</v>
      </c>
      <c r="R825" s="145">
        <f>Q825*H825</f>
        <v>0</v>
      </c>
      <c r="S825" s="145">
        <v>0</v>
      </c>
      <c r="T825" s="146">
        <f>S825*H825</f>
        <v>0</v>
      </c>
      <c r="AR825" s="147" t="s">
        <v>278</v>
      </c>
      <c r="AT825" s="147" t="s">
        <v>172</v>
      </c>
      <c r="AU825" s="147" t="s">
        <v>85</v>
      </c>
      <c r="AY825" s="18" t="s">
        <v>170</v>
      </c>
      <c r="BE825" s="148">
        <f>IF(N825="základní",J825,0)</f>
        <v>0</v>
      </c>
      <c r="BF825" s="148">
        <f>IF(N825="snížená",J825,0)</f>
        <v>0</v>
      </c>
      <c r="BG825" s="148">
        <f>IF(N825="zákl. přenesená",J825,0)</f>
        <v>0</v>
      </c>
      <c r="BH825" s="148">
        <f>IF(N825="sníž. přenesená",J825,0)</f>
        <v>0</v>
      </c>
      <c r="BI825" s="148">
        <f>IF(N825="nulová",J825,0)</f>
        <v>0</v>
      </c>
      <c r="BJ825" s="18" t="s">
        <v>83</v>
      </c>
      <c r="BK825" s="148">
        <f>ROUND(I825*H825,2)</f>
        <v>0</v>
      </c>
      <c r="BL825" s="18" t="s">
        <v>278</v>
      </c>
      <c r="BM825" s="147" t="s">
        <v>1016</v>
      </c>
    </row>
    <row r="826" spans="2:65" s="1" customFormat="1" ht="10.199999999999999">
      <c r="B826" s="33"/>
      <c r="D826" s="149" t="s">
        <v>178</v>
      </c>
      <c r="F826" s="150" t="s">
        <v>1017</v>
      </c>
      <c r="I826" s="151"/>
      <c r="L826" s="33"/>
      <c r="M826" s="152"/>
      <c r="T826" s="57"/>
      <c r="AT826" s="18" t="s">
        <v>178</v>
      </c>
      <c r="AU826" s="18" t="s">
        <v>85</v>
      </c>
    </row>
    <row r="827" spans="2:65" s="12" customFormat="1" ht="10.199999999999999">
      <c r="B827" s="153"/>
      <c r="D827" s="154" t="s">
        <v>180</v>
      </c>
      <c r="E827" s="155" t="s">
        <v>1</v>
      </c>
      <c r="F827" s="156" t="s">
        <v>697</v>
      </c>
      <c r="H827" s="155" t="s">
        <v>1</v>
      </c>
      <c r="I827" s="157"/>
      <c r="L827" s="153"/>
      <c r="M827" s="158"/>
      <c r="T827" s="159"/>
      <c r="AT827" s="155" t="s">
        <v>180</v>
      </c>
      <c r="AU827" s="155" t="s">
        <v>85</v>
      </c>
      <c r="AV827" s="12" t="s">
        <v>83</v>
      </c>
      <c r="AW827" s="12" t="s">
        <v>32</v>
      </c>
      <c r="AX827" s="12" t="s">
        <v>75</v>
      </c>
      <c r="AY827" s="155" t="s">
        <v>170</v>
      </c>
    </row>
    <row r="828" spans="2:65" s="12" customFormat="1" ht="10.199999999999999">
      <c r="B828" s="153"/>
      <c r="D828" s="154" t="s">
        <v>180</v>
      </c>
      <c r="E828" s="155" t="s">
        <v>1</v>
      </c>
      <c r="F828" s="156" t="s">
        <v>928</v>
      </c>
      <c r="H828" s="155" t="s">
        <v>1</v>
      </c>
      <c r="I828" s="157"/>
      <c r="L828" s="153"/>
      <c r="M828" s="158"/>
      <c r="T828" s="159"/>
      <c r="AT828" s="155" t="s">
        <v>180</v>
      </c>
      <c r="AU828" s="155" t="s">
        <v>85</v>
      </c>
      <c r="AV828" s="12" t="s">
        <v>83</v>
      </c>
      <c r="AW828" s="12" t="s">
        <v>32</v>
      </c>
      <c r="AX828" s="12" t="s">
        <v>75</v>
      </c>
      <c r="AY828" s="155" t="s">
        <v>170</v>
      </c>
    </row>
    <row r="829" spans="2:65" s="13" customFormat="1" ht="10.199999999999999">
      <c r="B829" s="160"/>
      <c r="D829" s="154" t="s">
        <v>180</v>
      </c>
      <c r="E829" s="161" t="s">
        <v>1</v>
      </c>
      <c r="F829" s="162" t="s">
        <v>929</v>
      </c>
      <c r="H829" s="163">
        <v>195.392</v>
      </c>
      <c r="I829" s="164"/>
      <c r="L829" s="160"/>
      <c r="M829" s="165"/>
      <c r="T829" s="166"/>
      <c r="AT829" s="161" t="s">
        <v>180</v>
      </c>
      <c r="AU829" s="161" t="s">
        <v>85</v>
      </c>
      <c r="AV829" s="13" t="s">
        <v>85</v>
      </c>
      <c r="AW829" s="13" t="s">
        <v>32</v>
      </c>
      <c r="AX829" s="13" t="s">
        <v>75</v>
      </c>
      <c r="AY829" s="161" t="s">
        <v>170</v>
      </c>
    </row>
    <row r="830" spans="2:65" s="14" customFormat="1" ht="10.199999999999999">
      <c r="B830" s="167"/>
      <c r="D830" s="154" t="s">
        <v>180</v>
      </c>
      <c r="E830" s="168" t="s">
        <v>1</v>
      </c>
      <c r="F830" s="169" t="s">
        <v>184</v>
      </c>
      <c r="H830" s="170">
        <v>195.392</v>
      </c>
      <c r="I830" s="171"/>
      <c r="L830" s="167"/>
      <c r="M830" s="172"/>
      <c r="T830" s="173"/>
      <c r="AT830" s="168" t="s">
        <v>180</v>
      </c>
      <c r="AU830" s="168" t="s">
        <v>85</v>
      </c>
      <c r="AV830" s="14" t="s">
        <v>176</v>
      </c>
      <c r="AW830" s="14" t="s">
        <v>32</v>
      </c>
      <c r="AX830" s="14" t="s">
        <v>83</v>
      </c>
      <c r="AY830" s="168" t="s">
        <v>170</v>
      </c>
    </row>
    <row r="831" spans="2:65" s="1" customFormat="1" ht="22.2" customHeight="1">
      <c r="B831" s="33"/>
      <c r="C831" s="174" t="s">
        <v>1018</v>
      </c>
      <c r="D831" s="174" t="s">
        <v>447</v>
      </c>
      <c r="E831" s="175" t="s">
        <v>1019</v>
      </c>
      <c r="F831" s="176" t="s">
        <v>1020</v>
      </c>
      <c r="G831" s="177" t="s">
        <v>115</v>
      </c>
      <c r="H831" s="178">
        <v>214.93100000000001</v>
      </c>
      <c r="I831" s="179"/>
      <c r="J831" s="180">
        <f>ROUND(I831*H831,2)</f>
        <v>0</v>
      </c>
      <c r="K831" s="181"/>
      <c r="L831" s="182"/>
      <c r="M831" s="183" t="s">
        <v>1</v>
      </c>
      <c r="N831" s="184" t="s">
        <v>40</v>
      </c>
      <c r="P831" s="145">
        <f>O831*H831</f>
        <v>0</v>
      </c>
      <c r="Q831" s="145">
        <v>1.197E-2</v>
      </c>
      <c r="R831" s="145">
        <f>Q831*H831</f>
        <v>2.57272407</v>
      </c>
      <c r="S831" s="145">
        <v>0</v>
      </c>
      <c r="T831" s="146">
        <f>S831*H831</f>
        <v>0</v>
      </c>
      <c r="AR831" s="147" t="s">
        <v>393</v>
      </c>
      <c r="AT831" s="147" t="s">
        <v>447</v>
      </c>
      <c r="AU831" s="147" t="s">
        <v>85</v>
      </c>
      <c r="AY831" s="18" t="s">
        <v>170</v>
      </c>
      <c r="BE831" s="148">
        <f>IF(N831="základní",J831,0)</f>
        <v>0</v>
      </c>
      <c r="BF831" s="148">
        <f>IF(N831="snížená",J831,0)</f>
        <v>0</v>
      </c>
      <c r="BG831" s="148">
        <f>IF(N831="zákl. přenesená",J831,0)</f>
        <v>0</v>
      </c>
      <c r="BH831" s="148">
        <f>IF(N831="sníž. přenesená",J831,0)</f>
        <v>0</v>
      </c>
      <c r="BI831" s="148">
        <f>IF(N831="nulová",J831,0)</f>
        <v>0</v>
      </c>
      <c r="BJ831" s="18" t="s">
        <v>83</v>
      </c>
      <c r="BK831" s="148">
        <f>ROUND(I831*H831,2)</f>
        <v>0</v>
      </c>
      <c r="BL831" s="18" t="s">
        <v>278</v>
      </c>
      <c r="BM831" s="147" t="s">
        <v>1021</v>
      </c>
    </row>
    <row r="832" spans="2:65" s="13" customFormat="1" ht="10.199999999999999">
      <c r="B832" s="160"/>
      <c r="D832" s="154" t="s">
        <v>180</v>
      </c>
      <c r="F832" s="162" t="s">
        <v>1022</v>
      </c>
      <c r="H832" s="163">
        <v>214.93100000000001</v>
      </c>
      <c r="I832" s="164"/>
      <c r="L832" s="160"/>
      <c r="M832" s="165"/>
      <c r="T832" s="166"/>
      <c r="AT832" s="161" t="s">
        <v>180</v>
      </c>
      <c r="AU832" s="161" t="s">
        <v>85</v>
      </c>
      <c r="AV832" s="13" t="s">
        <v>85</v>
      </c>
      <c r="AW832" s="13" t="s">
        <v>4</v>
      </c>
      <c r="AX832" s="13" t="s">
        <v>83</v>
      </c>
      <c r="AY832" s="161" t="s">
        <v>170</v>
      </c>
    </row>
    <row r="833" spans="2:65" s="1" customFormat="1" ht="22.2" customHeight="1">
      <c r="B833" s="33"/>
      <c r="C833" s="135" t="s">
        <v>1023</v>
      </c>
      <c r="D833" s="135" t="s">
        <v>172</v>
      </c>
      <c r="E833" s="136" t="s">
        <v>1024</v>
      </c>
      <c r="F833" s="137" t="s">
        <v>1025</v>
      </c>
      <c r="G833" s="138" t="s">
        <v>175</v>
      </c>
      <c r="H833" s="139">
        <v>9.9139999999999997</v>
      </c>
      <c r="I833" s="140"/>
      <c r="J833" s="141">
        <f>ROUND(I833*H833,2)</f>
        <v>0</v>
      </c>
      <c r="K833" s="142"/>
      <c r="L833" s="33"/>
      <c r="M833" s="143" t="s">
        <v>1</v>
      </c>
      <c r="N833" s="144" t="s">
        <v>40</v>
      </c>
      <c r="P833" s="145">
        <f>O833*H833</f>
        <v>0</v>
      </c>
      <c r="Q833" s="145">
        <v>2.3300000000000001E-2</v>
      </c>
      <c r="R833" s="145">
        <f>Q833*H833</f>
        <v>0.23099620000000001</v>
      </c>
      <c r="S833" s="145">
        <v>0</v>
      </c>
      <c r="T833" s="146">
        <f>S833*H833</f>
        <v>0</v>
      </c>
      <c r="AR833" s="147" t="s">
        <v>278</v>
      </c>
      <c r="AT833" s="147" t="s">
        <v>172</v>
      </c>
      <c r="AU833" s="147" t="s">
        <v>85</v>
      </c>
      <c r="AY833" s="18" t="s">
        <v>170</v>
      </c>
      <c r="BE833" s="148">
        <f>IF(N833="základní",J833,0)</f>
        <v>0</v>
      </c>
      <c r="BF833" s="148">
        <f>IF(N833="snížená",J833,0)</f>
        <v>0</v>
      </c>
      <c r="BG833" s="148">
        <f>IF(N833="zákl. přenesená",J833,0)</f>
        <v>0</v>
      </c>
      <c r="BH833" s="148">
        <f>IF(N833="sníž. přenesená",J833,0)</f>
        <v>0</v>
      </c>
      <c r="BI833" s="148">
        <f>IF(N833="nulová",J833,0)</f>
        <v>0</v>
      </c>
      <c r="BJ833" s="18" t="s">
        <v>83</v>
      </c>
      <c r="BK833" s="148">
        <f>ROUND(I833*H833,2)</f>
        <v>0</v>
      </c>
      <c r="BL833" s="18" t="s">
        <v>278</v>
      </c>
      <c r="BM833" s="147" t="s">
        <v>1026</v>
      </c>
    </row>
    <row r="834" spans="2:65" s="1" customFormat="1" ht="10.199999999999999">
      <c r="B834" s="33"/>
      <c r="D834" s="149" t="s">
        <v>178</v>
      </c>
      <c r="F834" s="150" t="s">
        <v>1027</v>
      </c>
      <c r="I834" s="151"/>
      <c r="L834" s="33"/>
      <c r="M834" s="152"/>
      <c r="T834" s="57"/>
      <c r="AT834" s="18" t="s">
        <v>178</v>
      </c>
      <c r="AU834" s="18" t="s">
        <v>85</v>
      </c>
    </row>
    <row r="835" spans="2:65" s="12" customFormat="1" ht="10.199999999999999">
      <c r="B835" s="153"/>
      <c r="D835" s="154" t="s">
        <v>180</v>
      </c>
      <c r="E835" s="155" t="s">
        <v>1</v>
      </c>
      <c r="F835" s="156" t="s">
        <v>969</v>
      </c>
      <c r="H835" s="155" t="s">
        <v>1</v>
      </c>
      <c r="I835" s="157"/>
      <c r="L835" s="153"/>
      <c r="M835" s="158"/>
      <c r="T835" s="159"/>
      <c r="AT835" s="155" t="s">
        <v>180</v>
      </c>
      <c r="AU835" s="155" t="s">
        <v>85</v>
      </c>
      <c r="AV835" s="12" t="s">
        <v>83</v>
      </c>
      <c r="AW835" s="12" t="s">
        <v>32</v>
      </c>
      <c r="AX835" s="12" t="s">
        <v>75</v>
      </c>
      <c r="AY835" s="155" t="s">
        <v>170</v>
      </c>
    </row>
    <row r="836" spans="2:65" s="13" customFormat="1" ht="10.199999999999999">
      <c r="B836" s="160"/>
      <c r="D836" s="154" t="s">
        <v>180</v>
      </c>
      <c r="E836" s="161" t="s">
        <v>1</v>
      </c>
      <c r="F836" s="162" t="s">
        <v>970</v>
      </c>
      <c r="H836" s="163">
        <v>6.202</v>
      </c>
      <c r="I836" s="164"/>
      <c r="L836" s="160"/>
      <c r="M836" s="165"/>
      <c r="T836" s="166"/>
      <c r="AT836" s="161" t="s">
        <v>180</v>
      </c>
      <c r="AU836" s="161" t="s">
        <v>85</v>
      </c>
      <c r="AV836" s="13" t="s">
        <v>85</v>
      </c>
      <c r="AW836" s="13" t="s">
        <v>32</v>
      </c>
      <c r="AX836" s="13" t="s">
        <v>75</v>
      </c>
      <c r="AY836" s="161" t="s">
        <v>170</v>
      </c>
    </row>
    <row r="837" spans="2:65" s="12" customFormat="1" ht="10.199999999999999">
      <c r="B837" s="153"/>
      <c r="D837" s="154" t="s">
        <v>180</v>
      </c>
      <c r="E837" s="155" t="s">
        <v>1</v>
      </c>
      <c r="F837" s="156" t="s">
        <v>1028</v>
      </c>
      <c r="H837" s="155" t="s">
        <v>1</v>
      </c>
      <c r="I837" s="157"/>
      <c r="L837" s="153"/>
      <c r="M837" s="158"/>
      <c r="T837" s="159"/>
      <c r="AT837" s="155" t="s">
        <v>180</v>
      </c>
      <c r="AU837" s="155" t="s">
        <v>85</v>
      </c>
      <c r="AV837" s="12" t="s">
        <v>83</v>
      </c>
      <c r="AW837" s="12" t="s">
        <v>32</v>
      </c>
      <c r="AX837" s="12" t="s">
        <v>75</v>
      </c>
      <c r="AY837" s="155" t="s">
        <v>170</v>
      </c>
    </row>
    <row r="838" spans="2:65" s="13" customFormat="1" ht="10.199999999999999">
      <c r="B838" s="160"/>
      <c r="D838" s="154" t="s">
        <v>180</v>
      </c>
      <c r="E838" s="161" t="s">
        <v>1</v>
      </c>
      <c r="F838" s="162" t="s">
        <v>1029</v>
      </c>
      <c r="H838" s="163">
        <v>3.7120000000000002</v>
      </c>
      <c r="I838" s="164"/>
      <c r="L838" s="160"/>
      <c r="M838" s="165"/>
      <c r="T838" s="166"/>
      <c r="AT838" s="161" t="s">
        <v>180</v>
      </c>
      <c r="AU838" s="161" t="s">
        <v>85</v>
      </c>
      <c r="AV838" s="13" t="s">
        <v>85</v>
      </c>
      <c r="AW838" s="13" t="s">
        <v>32</v>
      </c>
      <c r="AX838" s="13" t="s">
        <v>75</v>
      </c>
      <c r="AY838" s="161" t="s">
        <v>170</v>
      </c>
    </row>
    <row r="839" spans="2:65" s="14" customFormat="1" ht="10.199999999999999">
      <c r="B839" s="167"/>
      <c r="D839" s="154" t="s">
        <v>180</v>
      </c>
      <c r="E839" s="168" t="s">
        <v>1</v>
      </c>
      <c r="F839" s="169" t="s">
        <v>184</v>
      </c>
      <c r="H839" s="170">
        <v>9.9139999999999997</v>
      </c>
      <c r="I839" s="171"/>
      <c r="L839" s="167"/>
      <c r="M839" s="172"/>
      <c r="T839" s="173"/>
      <c r="AT839" s="168" t="s">
        <v>180</v>
      </c>
      <c r="AU839" s="168" t="s">
        <v>85</v>
      </c>
      <c r="AV839" s="14" t="s">
        <v>176</v>
      </c>
      <c r="AW839" s="14" t="s">
        <v>32</v>
      </c>
      <c r="AX839" s="14" t="s">
        <v>83</v>
      </c>
      <c r="AY839" s="168" t="s">
        <v>170</v>
      </c>
    </row>
    <row r="840" spans="2:65" s="1" customFormat="1" ht="22.2" customHeight="1">
      <c r="B840" s="33"/>
      <c r="C840" s="135" t="s">
        <v>1030</v>
      </c>
      <c r="D840" s="135" t="s">
        <v>172</v>
      </c>
      <c r="E840" s="136" t="s">
        <v>1031</v>
      </c>
      <c r="F840" s="137" t="s">
        <v>1032</v>
      </c>
      <c r="G840" s="138" t="s">
        <v>840</v>
      </c>
      <c r="H840" s="193"/>
      <c r="I840" s="140"/>
      <c r="J840" s="141">
        <f>ROUND(I840*H840,2)</f>
        <v>0</v>
      </c>
      <c r="K840" s="142"/>
      <c r="L840" s="33"/>
      <c r="M840" s="143" t="s">
        <v>1</v>
      </c>
      <c r="N840" s="144" t="s">
        <v>40</v>
      </c>
      <c r="P840" s="145">
        <f>O840*H840</f>
        <v>0</v>
      </c>
      <c r="Q840" s="145">
        <v>0</v>
      </c>
      <c r="R840" s="145">
        <f>Q840*H840</f>
        <v>0</v>
      </c>
      <c r="S840" s="145">
        <v>0</v>
      </c>
      <c r="T840" s="146">
        <f>S840*H840</f>
        <v>0</v>
      </c>
      <c r="AR840" s="147" t="s">
        <v>278</v>
      </c>
      <c r="AT840" s="147" t="s">
        <v>172</v>
      </c>
      <c r="AU840" s="147" t="s">
        <v>85</v>
      </c>
      <c r="AY840" s="18" t="s">
        <v>170</v>
      </c>
      <c r="BE840" s="148">
        <f>IF(N840="základní",J840,0)</f>
        <v>0</v>
      </c>
      <c r="BF840" s="148">
        <f>IF(N840="snížená",J840,0)</f>
        <v>0</v>
      </c>
      <c r="BG840" s="148">
        <f>IF(N840="zákl. přenesená",J840,0)</f>
        <v>0</v>
      </c>
      <c r="BH840" s="148">
        <f>IF(N840="sníž. přenesená",J840,0)</f>
        <v>0</v>
      </c>
      <c r="BI840" s="148">
        <f>IF(N840="nulová",J840,0)</f>
        <v>0</v>
      </c>
      <c r="BJ840" s="18" t="s">
        <v>83</v>
      </c>
      <c r="BK840" s="148">
        <f>ROUND(I840*H840,2)</f>
        <v>0</v>
      </c>
      <c r="BL840" s="18" t="s">
        <v>278</v>
      </c>
      <c r="BM840" s="147" t="s">
        <v>1033</v>
      </c>
    </row>
    <row r="841" spans="2:65" s="1" customFormat="1" ht="10.199999999999999">
      <c r="B841" s="33"/>
      <c r="D841" s="149" t="s">
        <v>178</v>
      </c>
      <c r="F841" s="150" t="s">
        <v>1034</v>
      </c>
      <c r="I841" s="151"/>
      <c r="L841" s="33"/>
      <c r="M841" s="152"/>
      <c r="T841" s="57"/>
      <c r="AT841" s="18" t="s">
        <v>178</v>
      </c>
      <c r="AU841" s="18" t="s">
        <v>85</v>
      </c>
    </row>
    <row r="842" spans="2:65" s="11" customFormat="1" ht="22.8" customHeight="1">
      <c r="B842" s="123"/>
      <c r="D842" s="124" t="s">
        <v>74</v>
      </c>
      <c r="E842" s="133" t="s">
        <v>1035</v>
      </c>
      <c r="F842" s="133" t="s">
        <v>1036</v>
      </c>
      <c r="I842" s="126"/>
      <c r="J842" s="134">
        <f>BK842</f>
        <v>0</v>
      </c>
      <c r="L842" s="123"/>
      <c r="M842" s="128"/>
      <c r="P842" s="129">
        <f>SUM(P843:P920)</f>
        <v>0</v>
      </c>
      <c r="R842" s="129">
        <f>SUM(R843:R920)</f>
        <v>4.1024874999999996</v>
      </c>
      <c r="T842" s="130">
        <f>SUM(T843:T920)</f>
        <v>0</v>
      </c>
      <c r="AR842" s="124" t="s">
        <v>85</v>
      </c>
      <c r="AT842" s="131" t="s">
        <v>74</v>
      </c>
      <c r="AU842" s="131" t="s">
        <v>83</v>
      </c>
      <c r="AY842" s="124" t="s">
        <v>170</v>
      </c>
      <c r="BK842" s="132">
        <f>SUM(BK843:BK920)</f>
        <v>0</v>
      </c>
    </row>
    <row r="843" spans="2:65" s="1" customFormat="1" ht="22.2" customHeight="1">
      <c r="B843" s="33"/>
      <c r="C843" s="135" t="s">
        <v>1037</v>
      </c>
      <c r="D843" s="135" t="s">
        <v>172</v>
      </c>
      <c r="E843" s="136" t="s">
        <v>1038</v>
      </c>
      <c r="F843" s="137" t="s">
        <v>1039</v>
      </c>
      <c r="G843" s="138" t="s">
        <v>115</v>
      </c>
      <c r="H843" s="139">
        <v>3.35</v>
      </c>
      <c r="I843" s="140"/>
      <c r="J843" s="141">
        <f>ROUND(I843*H843,2)</f>
        <v>0</v>
      </c>
      <c r="K843" s="142"/>
      <c r="L843" s="33"/>
      <c r="M843" s="143" t="s">
        <v>1</v>
      </c>
      <c r="N843" s="144" t="s">
        <v>40</v>
      </c>
      <c r="P843" s="145">
        <f>O843*H843</f>
        <v>0</v>
      </c>
      <c r="Q843" s="145">
        <v>2.7910000000000001E-2</v>
      </c>
      <c r="R843" s="145">
        <f>Q843*H843</f>
        <v>9.3498499999999998E-2</v>
      </c>
      <c r="S843" s="145">
        <v>0</v>
      </c>
      <c r="T843" s="146">
        <f>S843*H843</f>
        <v>0</v>
      </c>
      <c r="AR843" s="147" t="s">
        <v>278</v>
      </c>
      <c r="AT843" s="147" t="s">
        <v>172</v>
      </c>
      <c r="AU843" s="147" t="s">
        <v>85</v>
      </c>
      <c r="AY843" s="18" t="s">
        <v>170</v>
      </c>
      <c r="BE843" s="148">
        <f>IF(N843="základní",J843,0)</f>
        <v>0</v>
      </c>
      <c r="BF843" s="148">
        <f>IF(N843="snížená",J843,0)</f>
        <v>0</v>
      </c>
      <c r="BG843" s="148">
        <f>IF(N843="zákl. přenesená",J843,0)</f>
        <v>0</v>
      </c>
      <c r="BH843" s="148">
        <f>IF(N843="sníž. přenesená",J843,0)</f>
        <v>0</v>
      </c>
      <c r="BI843" s="148">
        <f>IF(N843="nulová",J843,0)</f>
        <v>0</v>
      </c>
      <c r="BJ843" s="18" t="s">
        <v>83</v>
      </c>
      <c r="BK843" s="148">
        <f>ROUND(I843*H843,2)</f>
        <v>0</v>
      </c>
      <c r="BL843" s="18" t="s">
        <v>278</v>
      </c>
      <c r="BM843" s="147" t="s">
        <v>1040</v>
      </c>
    </row>
    <row r="844" spans="2:65" s="1" customFormat="1" ht="10.199999999999999">
      <c r="B844" s="33"/>
      <c r="D844" s="149" t="s">
        <v>178</v>
      </c>
      <c r="F844" s="150" t="s">
        <v>1041</v>
      </c>
      <c r="I844" s="151"/>
      <c r="L844" s="33"/>
      <c r="M844" s="152"/>
      <c r="T844" s="57"/>
      <c r="AT844" s="18" t="s">
        <v>178</v>
      </c>
      <c r="AU844" s="18" t="s">
        <v>85</v>
      </c>
    </row>
    <row r="845" spans="2:65" s="12" customFormat="1" ht="10.199999999999999">
      <c r="B845" s="153"/>
      <c r="D845" s="154" t="s">
        <v>180</v>
      </c>
      <c r="E845" s="155" t="s">
        <v>1</v>
      </c>
      <c r="F845" s="156" t="s">
        <v>513</v>
      </c>
      <c r="H845" s="155" t="s">
        <v>1</v>
      </c>
      <c r="I845" s="157"/>
      <c r="L845" s="153"/>
      <c r="M845" s="158"/>
      <c r="T845" s="159"/>
      <c r="AT845" s="155" t="s">
        <v>180</v>
      </c>
      <c r="AU845" s="155" t="s">
        <v>85</v>
      </c>
      <c r="AV845" s="12" t="s">
        <v>83</v>
      </c>
      <c r="AW845" s="12" t="s">
        <v>32</v>
      </c>
      <c r="AX845" s="12" t="s">
        <v>75</v>
      </c>
      <c r="AY845" s="155" t="s">
        <v>170</v>
      </c>
    </row>
    <row r="846" spans="2:65" s="12" customFormat="1" ht="10.199999999999999">
      <c r="B846" s="153"/>
      <c r="D846" s="154" t="s">
        <v>180</v>
      </c>
      <c r="E846" s="155" t="s">
        <v>1</v>
      </c>
      <c r="F846" s="156" t="s">
        <v>1042</v>
      </c>
      <c r="H846" s="155" t="s">
        <v>1</v>
      </c>
      <c r="I846" s="157"/>
      <c r="L846" s="153"/>
      <c r="M846" s="158"/>
      <c r="T846" s="159"/>
      <c r="AT846" s="155" t="s">
        <v>180</v>
      </c>
      <c r="AU846" s="155" t="s">
        <v>85</v>
      </c>
      <c r="AV846" s="12" t="s">
        <v>83</v>
      </c>
      <c r="AW846" s="12" t="s">
        <v>32</v>
      </c>
      <c r="AX846" s="12" t="s">
        <v>75</v>
      </c>
      <c r="AY846" s="155" t="s">
        <v>170</v>
      </c>
    </row>
    <row r="847" spans="2:65" s="13" customFormat="1" ht="10.199999999999999">
      <c r="B847" s="160"/>
      <c r="D847" s="154" t="s">
        <v>180</v>
      </c>
      <c r="E847" s="161" t="s">
        <v>1</v>
      </c>
      <c r="F847" s="162" t="s">
        <v>1043</v>
      </c>
      <c r="H847" s="163">
        <v>3.35</v>
      </c>
      <c r="I847" s="164"/>
      <c r="L847" s="160"/>
      <c r="M847" s="165"/>
      <c r="T847" s="166"/>
      <c r="AT847" s="161" t="s">
        <v>180</v>
      </c>
      <c r="AU847" s="161" t="s">
        <v>85</v>
      </c>
      <c r="AV847" s="13" t="s">
        <v>85</v>
      </c>
      <c r="AW847" s="13" t="s">
        <v>32</v>
      </c>
      <c r="AX847" s="13" t="s">
        <v>75</v>
      </c>
      <c r="AY847" s="161" t="s">
        <v>170</v>
      </c>
    </row>
    <row r="848" spans="2:65" s="14" customFormat="1" ht="10.199999999999999">
      <c r="B848" s="167"/>
      <c r="D848" s="154" t="s">
        <v>180</v>
      </c>
      <c r="E848" s="168" t="s">
        <v>1</v>
      </c>
      <c r="F848" s="169" t="s">
        <v>184</v>
      </c>
      <c r="H848" s="170">
        <v>3.35</v>
      </c>
      <c r="I848" s="171"/>
      <c r="L848" s="167"/>
      <c r="M848" s="172"/>
      <c r="T848" s="173"/>
      <c r="AT848" s="168" t="s">
        <v>180</v>
      </c>
      <c r="AU848" s="168" t="s">
        <v>85</v>
      </c>
      <c r="AV848" s="14" t="s">
        <v>176</v>
      </c>
      <c r="AW848" s="14" t="s">
        <v>32</v>
      </c>
      <c r="AX848" s="14" t="s">
        <v>83</v>
      </c>
      <c r="AY848" s="168" t="s">
        <v>170</v>
      </c>
    </row>
    <row r="849" spans="2:65" s="1" customFormat="1" ht="14.4" customHeight="1">
      <c r="B849" s="33"/>
      <c r="C849" s="135" t="s">
        <v>1044</v>
      </c>
      <c r="D849" s="135" t="s">
        <v>172</v>
      </c>
      <c r="E849" s="136" t="s">
        <v>1045</v>
      </c>
      <c r="F849" s="137" t="s">
        <v>1046</v>
      </c>
      <c r="G849" s="138" t="s">
        <v>115</v>
      </c>
      <c r="H849" s="139">
        <v>4.43</v>
      </c>
      <c r="I849" s="140"/>
      <c r="J849" s="141">
        <f>ROUND(I849*H849,2)</f>
        <v>0</v>
      </c>
      <c r="K849" s="142"/>
      <c r="L849" s="33"/>
      <c r="M849" s="143" t="s">
        <v>1</v>
      </c>
      <c r="N849" s="144" t="s">
        <v>40</v>
      </c>
      <c r="P849" s="145">
        <f>O849*H849</f>
        <v>0</v>
      </c>
      <c r="Q849" s="145">
        <v>2.0000000000000001E-4</v>
      </c>
      <c r="R849" s="145">
        <f>Q849*H849</f>
        <v>8.8599999999999996E-4</v>
      </c>
      <c r="S849" s="145">
        <v>0</v>
      </c>
      <c r="T849" s="146">
        <f>S849*H849</f>
        <v>0</v>
      </c>
      <c r="AR849" s="147" t="s">
        <v>278</v>
      </c>
      <c r="AT849" s="147" t="s">
        <v>172</v>
      </c>
      <c r="AU849" s="147" t="s">
        <v>85</v>
      </c>
      <c r="AY849" s="18" t="s">
        <v>170</v>
      </c>
      <c r="BE849" s="148">
        <f>IF(N849="základní",J849,0)</f>
        <v>0</v>
      </c>
      <c r="BF849" s="148">
        <f>IF(N849="snížená",J849,0)</f>
        <v>0</v>
      </c>
      <c r="BG849" s="148">
        <f>IF(N849="zákl. přenesená",J849,0)</f>
        <v>0</v>
      </c>
      <c r="BH849" s="148">
        <f>IF(N849="sníž. přenesená",J849,0)</f>
        <v>0</v>
      </c>
      <c r="BI849" s="148">
        <f>IF(N849="nulová",J849,0)</f>
        <v>0</v>
      </c>
      <c r="BJ849" s="18" t="s">
        <v>83</v>
      </c>
      <c r="BK849" s="148">
        <f>ROUND(I849*H849,2)</f>
        <v>0</v>
      </c>
      <c r="BL849" s="18" t="s">
        <v>278</v>
      </c>
      <c r="BM849" s="147" t="s">
        <v>1047</v>
      </c>
    </row>
    <row r="850" spans="2:65" s="1" customFormat="1" ht="10.199999999999999">
      <c r="B850" s="33"/>
      <c r="D850" s="149" t="s">
        <v>178</v>
      </c>
      <c r="F850" s="150" t="s">
        <v>1048</v>
      </c>
      <c r="I850" s="151"/>
      <c r="L850" s="33"/>
      <c r="M850" s="152"/>
      <c r="T850" s="57"/>
      <c r="AT850" s="18" t="s">
        <v>178</v>
      </c>
      <c r="AU850" s="18" t="s">
        <v>85</v>
      </c>
    </row>
    <row r="851" spans="2:65" s="13" customFormat="1" ht="10.199999999999999">
      <c r="B851" s="160"/>
      <c r="D851" s="154" t="s">
        <v>180</v>
      </c>
      <c r="E851" s="161" t="s">
        <v>1</v>
      </c>
      <c r="F851" s="162" t="s">
        <v>1049</v>
      </c>
      <c r="H851" s="163">
        <v>4.43</v>
      </c>
      <c r="I851" s="164"/>
      <c r="L851" s="160"/>
      <c r="M851" s="165"/>
      <c r="T851" s="166"/>
      <c r="AT851" s="161" t="s">
        <v>180</v>
      </c>
      <c r="AU851" s="161" t="s">
        <v>85</v>
      </c>
      <c r="AV851" s="13" t="s">
        <v>85</v>
      </c>
      <c r="AW851" s="13" t="s">
        <v>32</v>
      </c>
      <c r="AX851" s="13" t="s">
        <v>75</v>
      </c>
      <c r="AY851" s="161" t="s">
        <v>170</v>
      </c>
    </row>
    <row r="852" spans="2:65" s="14" customFormat="1" ht="10.199999999999999">
      <c r="B852" s="167"/>
      <c r="D852" s="154" t="s">
        <v>180</v>
      </c>
      <c r="E852" s="168" t="s">
        <v>1</v>
      </c>
      <c r="F852" s="169" t="s">
        <v>184</v>
      </c>
      <c r="H852" s="170">
        <v>4.43</v>
      </c>
      <c r="I852" s="171"/>
      <c r="L852" s="167"/>
      <c r="M852" s="172"/>
      <c r="T852" s="173"/>
      <c r="AT852" s="168" t="s">
        <v>180</v>
      </c>
      <c r="AU852" s="168" t="s">
        <v>85</v>
      </c>
      <c r="AV852" s="14" t="s">
        <v>176</v>
      </c>
      <c r="AW852" s="14" t="s">
        <v>32</v>
      </c>
      <c r="AX852" s="14" t="s">
        <v>83</v>
      </c>
      <c r="AY852" s="168" t="s">
        <v>170</v>
      </c>
    </row>
    <row r="853" spans="2:65" s="1" customFormat="1" ht="30" customHeight="1">
      <c r="B853" s="33"/>
      <c r="C853" s="135" t="s">
        <v>1050</v>
      </c>
      <c r="D853" s="135" t="s">
        <v>172</v>
      </c>
      <c r="E853" s="136" t="s">
        <v>1051</v>
      </c>
      <c r="F853" s="137" t="s">
        <v>1052</v>
      </c>
      <c r="G853" s="138" t="s">
        <v>115</v>
      </c>
      <c r="H853" s="139">
        <v>1.08</v>
      </c>
      <c r="I853" s="140"/>
      <c r="J853" s="141">
        <f>ROUND(I853*H853,2)</f>
        <v>0</v>
      </c>
      <c r="K853" s="142"/>
      <c r="L853" s="33"/>
      <c r="M853" s="143" t="s">
        <v>1</v>
      </c>
      <c r="N853" s="144" t="s">
        <v>40</v>
      </c>
      <c r="P853" s="145">
        <f>O853*H853</f>
        <v>0</v>
      </c>
      <c r="Q853" s="145">
        <v>5.9069999999999998E-2</v>
      </c>
      <c r="R853" s="145">
        <f>Q853*H853</f>
        <v>6.3795600000000008E-2</v>
      </c>
      <c r="S853" s="145">
        <v>0</v>
      </c>
      <c r="T853" s="146">
        <f>S853*H853</f>
        <v>0</v>
      </c>
      <c r="AR853" s="147" t="s">
        <v>278</v>
      </c>
      <c r="AT853" s="147" t="s">
        <v>172</v>
      </c>
      <c r="AU853" s="147" t="s">
        <v>85</v>
      </c>
      <c r="AY853" s="18" t="s">
        <v>170</v>
      </c>
      <c r="BE853" s="148">
        <f>IF(N853="základní",J853,0)</f>
        <v>0</v>
      </c>
      <c r="BF853" s="148">
        <f>IF(N853="snížená",J853,0)</f>
        <v>0</v>
      </c>
      <c r="BG853" s="148">
        <f>IF(N853="zákl. přenesená",J853,0)</f>
        <v>0</v>
      </c>
      <c r="BH853" s="148">
        <f>IF(N853="sníž. přenesená",J853,0)</f>
        <v>0</v>
      </c>
      <c r="BI853" s="148">
        <f>IF(N853="nulová",J853,0)</f>
        <v>0</v>
      </c>
      <c r="BJ853" s="18" t="s">
        <v>83</v>
      </c>
      <c r="BK853" s="148">
        <f>ROUND(I853*H853,2)</f>
        <v>0</v>
      </c>
      <c r="BL853" s="18" t="s">
        <v>278</v>
      </c>
      <c r="BM853" s="147" t="s">
        <v>1053</v>
      </c>
    </row>
    <row r="854" spans="2:65" s="1" customFormat="1" ht="10.199999999999999">
      <c r="B854" s="33"/>
      <c r="D854" s="149" t="s">
        <v>178</v>
      </c>
      <c r="F854" s="150" t="s">
        <v>1054</v>
      </c>
      <c r="I854" s="151"/>
      <c r="L854" s="33"/>
      <c r="M854" s="152"/>
      <c r="T854" s="57"/>
      <c r="AT854" s="18" t="s">
        <v>178</v>
      </c>
      <c r="AU854" s="18" t="s">
        <v>85</v>
      </c>
    </row>
    <row r="855" spans="2:65" s="12" customFormat="1" ht="10.199999999999999">
      <c r="B855" s="153"/>
      <c r="D855" s="154" t="s">
        <v>180</v>
      </c>
      <c r="E855" s="155" t="s">
        <v>1</v>
      </c>
      <c r="F855" s="156" t="s">
        <v>513</v>
      </c>
      <c r="H855" s="155" t="s">
        <v>1</v>
      </c>
      <c r="I855" s="157"/>
      <c r="L855" s="153"/>
      <c r="M855" s="158"/>
      <c r="T855" s="159"/>
      <c r="AT855" s="155" t="s">
        <v>180</v>
      </c>
      <c r="AU855" s="155" t="s">
        <v>85</v>
      </c>
      <c r="AV855" s="12" t="s">
        <v>83</v>
      </c>
      <c r="AW855" s="12" t="s">
        <v>32</v>
      </c>
      <c r="AX855" s="12" t="s">
        <v>75</v>
      </c>
      <c r="AY855" s="155" t="s">
        <v>170</v>
      </c>
    </row>
    <row r="856" spans="2:65" s="12" customFormat="1" ht="10.199999999999999">
      <c r="B856" s="153"/>
      <c r="D856" s="154" t="s">
        <v>180</v>
      </c>
      <c r="E856" s="155" t="s">
        <v>1</v>
      </c>
      <c r="F856" s="156" t="s">
        <v>1055</v>
      </c>
      <c r="H856" s="155" t="s">
        <v>1</v>
      </c>
      <c r="I856" s="157"/>
      <c r="L856" s="153"/>
      <c r="M856" s="158"/>
      <c r="T856" s="159"/>
      <c r="AT856" s="155" t="s">
        <v>180</v>
      </c>
      <c r="AU856" s="155" t="s">
        <v>85</v>
      </c>
      <c r="AV856" s="12" t="s">
        <v>83</v>
      </c>
      <c r="AW856" s="12" t="s">
        <v>32</v>
      </c>
      <c r="AX856" s="12" t="s">
        <v>75</v>
      </c>
      <c r="AY856" s="155" t="s">
        <v>170</v>
      </c>
    </row>
    <row r="857" spans="2:65" s="13" customFormat="1" ht="10.199999999999999">
      <c r="B857" s="160"/>
      <c r="D857" s="154" t="s">
        <v>180</v>
      </c>
      <c r="E857" s="161" t="s">
        <v>1</v>
      </c>
      <c r="F857" s="162" t="s">
        <v>1056</v>
      </c>
      <c r="H857" s="163">
        <v>1.08</v>
      </c>
      <c r="I857" s="164"/>
      <c r="L857" s="160"/>
      <c r="M857" s="165"/>
      <c r="T857" s="166"/>
      <c r="AT857" s="161" t="s">
        <v>180</v>
      </c>
      <c r="AU857" s="161" t="s">
        <v>85</v>
      </c>
      <c r="AV857" s="13" t="s">
        <v>85</v>
      </c>
      <c r="AW857" s="13" t="s">
        <v>32</v>
      </c>
      <c r="AX857" s="13" t="s">
        <v>75</v>
      </c>
      <c r="AY857" s="161" t="s">
        <v>170</v>
      </c>
    </row>
    <row r="858" spans="2:65" s="14" customFormat="1" ht="10.199999999999999">
      <c r="B858" s="167"/>
      <c r="D858" s="154" t="s">
        <v>180</v>
      </c>
      <c r="E858" s="168" t="s">
        <v>1</v>
      </c>
      <c r="F858" s="169" t="s">
        <v>184</v>
      </c>
      <c r="H858" s="170">
        <v>1.08</v>
      </c>
      <c r="I858" s="171"/>
      <c r="L858" s="167"/>
      <c r="M858" s="172"/>
      <c r="T858" s="173"/>
      <c r="AT858" s="168" t="s">
        <v>180</v>
      </c>
      <c r="AU858" s="168" t="s">
        <v>85</v>
      </c>
      <c r="AV858" s="14" t="s">
        <v>176</v>
      </c>
      <c r="AW858" s="14" t="s">
        <v>32</v>
      </c>
      <c r="AX858" s="14" t="s">
        <v>83</v>
      </c>
      <c r="AY858" s="168" t="s">
        <v>170</v>
      </c>
    </row>
    <row r="859" spans="2:65" s="1" customFormat="1" ht="22.2" customHeight="1">
      <c r="B859" s="33"/>
      <c r="C859" s="135" t="s">
        <v>1057</v>
      </c>
      <c r="D859" s="135" t="s">
        <v>172</v>
      </c>
      <c r="E859" s="136" t="s">
        <v>1058</v>
      </c>
      <c r="F859" s="137" t="s">
        <v>1059</v>
      </c>
      <c r="G859" s="138" t="s">
        <v>115</v>
      </c>
      <c r="H859" s="139">
        <v>0.56000000000000005</v>
      </c>
      <c r="I859" s="140"/>
      <c r="J859" s="141">
        <f>ROUND(I859*H859,2)</f>
        <v>0</v>
      </c>
      <c r="K859" s="142"/>
      <c r="L859" s="33"/>
      <c r="M859" s="143" t="s">
        <v>1</v>
      </c>
      <c r="N859" s="144" t="s">
        <v>40</v>
      </c>
      <c r="P859" s="145">
        <f>O859*H859</f>
        <v>0</v>
      </c>
      <c r="Q859" s="145">
        <v>1.1820000000000001E-2</v>
      </c>
      <c r="R859" s="145">
        <f>Q859*H859</f>
        <v>6.6192000000000013E-3</v>
      </c>
      <c r="S859" s="145">
        <v>0</v>
      </c>
      <c r="T859" s="146">
        <f>S859*H859</f>
        <v>0</v>
      </c>
      <c r="AR859" s="147" t="s">
        <v>278</v>
      </c>
      <c r="AT859" s="147" t="s">
        <v>172</v>
      </c>
      <c r="AU859" s="147" t="s">
        <v>85</v>
      </c>
      <c r="AY859" s="18" t="s">
        <v>170</v>
      </c>
      <c r="BE859" s="148">
        <f>IF(N859="základní",J859,0)</f>
        <v>0</v>
      </c>
      <c r="BF859" s="148">
        <f>IF(N859="snížená",J859,0)</f>
        <v>0</v>
      </c>
      <c r="BG859" s="148">
        <f>IF(N859="zákl. přenesená",J859,0)</f>
        <v>0</v>
      </c>
      <c r="BH859" s="148">
        <f>IF(N859="sníž. přenesená",J859,0)</f>
        <v>0</v>
      </c>
      <c r="BI859" s="148">
        <f>IF(N859="nulová",J859,0)</f>
        <v>0</v>
      </c>
      <c r="BJ859" s="18" t="s">
        <v>83</v>
      </c>
      <c r="BK859" s="148">
        <f>ROUND(I859*H859,2)</f>
        <v>0</v>
      </c>
      <c r="BL859" s="18" t="s">
        <v>278</v>
      </c>
      <c r="BM859" s="147" t="s">
        <v>1060</v>
      </c>
    </row>
    <row r="860" spans="2:65" s="1" customFormat="1" ht="10.199999999999999">
      <c r="B860" s="33"/>
      <c r="D860" s="149" t="s">
        <v>178</v>
      </c>
      <c r="F860" s="150" t="s">
        <v>1061</v>
      </c>
      <c r="I860" s="151"/>
      <c r="L860" s="33"/>
      <c r="M860" s="152"/>
      <c r="T860" s="57"/>
      <c r="AT860" s="18" t="s">
        <v>178</v>
      </c>
      <c r="AU860" s="18" t="s">
        <v>85</v>
      </c>
    </row>
    <row r="861" spans="2:65" s="12" customFormat="1" ht="10.199999999999999">
      <c r="B861" s="153"/>
      <c r="D861" s="154" t="s">
        <v>180</v>
      </c>
      <c r="E861" s="155" t="s">
        <v>1</v>
      </c>
      <c r="F861" s="156" t="s">
        <v>513</v>
      </c>
      <c r="H861" s="155" t="s">
        <v>1</v>
      </c>
      <c r="I861" s="157"/>
      <c r="L861" s="153"/>
      <c r="M861" s="158"/>
      <c r="T861" s="159"/>
      <c r="AT861" s="155" t="s">
        <v>180</v>
      </c>
      <c r="AU861" s="155" t="s">
        <v>85</v>
      </c>
      <c r="AV861" s="12" t="s">
        <v>83</v>
      </c>
      <c r="AW861" s="12" t="s">
        <v>32</v>
      </c>
      <c r="AX861" s="12" t="s">
        <v>75</v>
      </c>
      <c r="AY861" s="155" t="s">
        <v>170</v>
      </c>
    </row>
    <row r="862" spans="2:65" s="12" customFormat="1" ht="10.199999999999999">
      <c r="B862" s="153"/>
      <c r="D862" s="154" t="s">
        <v>180</v>
      </c>
      <c r="E862" s="155" t="s">
        <v>1</v>
      </c>
      <c r="F862" s="156" t="s">
        <v>1062</v>
      </c>
      <c r="H862" s="155" t="s">
        <v>1</v>
      </c>
      <c r="I862" s="157"/>
      <c r="L862" s="153"/>
      <c r="M862" s="158"/>
      <c r="T862" s="159"/>
      <c r="AT862" s="155" t="s">
        <v>180</v>
      </c>
      <c r="AU862" s="155" t="s">
        <v>85</v>
      </c>
      <c r="AV862" s="12" t="s">
        <v>83</v>
      </c>
      <c r="AW862" s="12" t="s">
        <v>32</v>
      </c>
      <c r="AX862" s="12" t="s">
        <v>75</v>
      </c>
      <c r="AY862" s="155" t="s">
        <v>170</v>
      </c>
    </row>
    <row r="863" spans="2:65" s="13" customFormat="1" ht="10.199999999999999">
      <c r="B863" s="160"/>
      <c r="D863" s="154" t="s">
        <v>180</v>
      </c>
      <c r="E863" s="161" t="s">
        <v>1</v>
      </c>
      <c r="F863" s="162" t="s">
        <v>1063</v>
      </c>
      <c r="H863" s="163">
        <v>0.14000000000000001</v>
      </c>
      <c r="I863" s="164"/>
      <c r="L863" s="160"/>
      <c r="M863" s="165"/>
      <c r="T863" s="166"/>
      <c r="AT863" s="161" t="s">
        <v>180</v>
      </c>
      <c r="AU863" s="161" t="s">
        <v>85</v>
      </c>
      <c r="AV863" s="13" t="s">
        <v>85</v>
      </c>
      <c r="AW863" s="13" t="s">
        <v>32</v>
      </c>
      <c r="AX863" s="13" t="s">
        <v>75</v>
      </c>
      <c r="AY863" s="161" t="s">
        <v>170</v>
      </c>
    </row>
    <row r="864" spans="2:65" s="13" customFormat="1" ht="10.199999999999999">
      <c r="B864" s="160"/>
      <c r="D864" s="154" t="s">
        <v>180</v>
      </c>
      <c r="E864" s="161" t="s">
        <v>1</v>
      </c>
      <c r="F864" s="162" t="s">
        <v>1064</v>
      </c>
      <c r="H864" s="163">
        <v>0.14000000000000001</v>
      </c>
      <c r="I864" s="164"/>
      <c r="L864" s="160"/>
      <c r="M864" s="165"/>
      <c r="T864" s="166"/>
      <c r="AT864" s="161" t="s">
        <v>180</v>
      </c>
      <c r="AU864" s="161" t="s">
        <v>85</v>
      </c>
      <c r="AV864" s="13" t="s">
        <v>85</v>
      </c>
      <c r="AW864" s="13" t="s">
        <v>32</v>
      </c>
      <c r="AX864" s="13" t="s">
        <v>75</v>
      </c>
      <c r="AY864" s="161" t="s">
        <v>170</v>
      </c>
    </row>
    <row r="865" spans="2:65" s="13" customFormat="1" ht="10.199999999999999">
      <c r="B865" s="160"/>
      <c r="D865" s="154" t="s">
        <v>180</v>
      </c>
      <c r="E865" s="161" t="s">
        <v>1</v>
      </c>
      <c r="F865" s="162" t="s">
        <v>1065</v>
      </c>
      <c r="H865" s="163">
        <v>0.14000000000000001</v>
      </c>
      <c r="I865" s="164"/>
      <c r="L865" s="160"/>
      <c r="M865" s="165"/>
      <c r="T865" s="166"/>
      <c r="AT865" s="161" t="s">
        <v>180</v>
      </c>
      <c r="AU865" s="161" t="s">
        <v>85</v>
      </c>
      <c r="AV865" s="13" t="s">
        <v>85</v>
      </c>
      <c r="AW865" s="13" t="s">
        <v>32</v>
      </c>
      <c r="AX865" s="13" t="s">
        <v>75</v>
      </c>
      <c r="AY865" s="161" t="s">
        <v>170</v>
      </c>
    </row>
    <row r="866" spans="2:65" s="13" customFormat="1" ht="10.199999999999999">
      <c r="B866" s="160"/>
      <c r="D866" s="154" t="s">
        <v>180</v>
      </c>
      <c r="E866" s="161" t="s">
        <v>1</v>
      </c>
      <c r="F866" s="162" t="s">
        <v>1066</v>
      </c>
      <c r="H866" s="163">
        <v>0.14000000000000001</v>
      </c>
      <c r="I866" s="164"/>
      <c r="L866" s="160"/>
      <c r="M866" s="165"/>
      <c r="T866" s="166"/>
      <c r="AT866" s="161" t="s">
        <v>180</v>
      </c>
      <c r="AU866" s="161" t="s">
        <v>85</v>
      </c>
      <c r="AV866" s="13" t="s">
        <v>85</v>
      </c>
      <c r="AW866" s="13" t="s">
        <v>32</v>
      </c>
      <c r="AX866" s="13" t="s">
        <v>75</v>
      </c>
      <c r="AY866" s="161" t="s">
        <v>170</v>
      </c>
    </row>
    <row r="867" spans="2:65" s="14" customFormat="1" ht="10.199999999999999">
      <c r="B867" s="167"/>
      <c r="D867" s="154" t="s">
        <v>180</v>
      </c>
      <c r="E867" s="168" t="s">
        <v>1</v>
      </c>
      <c r="F867" s="169" t="s">
        <v>184</v>
      </c>
      <c r="H867" s="170">
        <v>0.56000000000000005</v>
      </c>
      <c r="I867" s="171"/>
      <c r="L867" s="167"/>
      <c r="M867" s="172"/>
      <c r="T867" s="173"/>
      <c r="AT867" s="168" t="s">
        <v>180</v>
      </c>
      <c r="AU867" s="168" t="s">
        <v>85</v>
      </c>
      <c r="AV867" s="14" t="s">
        <v>176</v>
      </c>
      <c r="AW867" s="14" t="s">
        <v>32</v>
      </c>
      <c r="AX867" s="14" t="s">
        <v>83</v>
      </c>
      <c r="AY867" s="168" t="s">
        <v>170</v>
      </c>
    </row>
    <row r="868" spans="2:65" s="1" customFormat="1" ht="22.2" customHeight="1">
      <c r="B868" s="33"/>
      <c r="C868" s="135" t="s">
        <v>1067</v>
      </c>
      <c r="D868" s="135" t="s">
        <v>172</v>
      </c>
      <c r="E868" s="136" t="s">
        <v>1068</v>
      </c>
      <c r="F868" s="137" t="s">
        <v>1069</v>
      </c>
      <c r="G868" s="138" t="s">
        <v>115</v>
      </c>
      <c r="H868" s="139">
        <v>4.93</v>
      </c>
      <c r="I868" s="140"/>
      <c r="J868" s="141">
        <f>ROUND(I868*H868,2)</f>
        <v>0</v>
      </c>
      <c r="K868" s="142"/>
      <c r="L868" s="33"/>
      <c r="M868" s="143" t="s">
        <v>1</v>
      </c>
      <c r="N868" s="144" t="s">
        <v>40</v>
      </c>
      <c r="P868" s="145">
        <f>O868*H868</f>
        <v>0</v>
      </c>
      <c r="Q868" s="145">
        <v>1.4800000000000001E-2</v>
      </c>
      <c r="R868" s="145">
        <f>Q868*H868</f>
        <v>7.2964000000000001E-2</v>
      </c>
      <c r="S868" s="145">
        <v>0</v>
      </c>
      <c r="T868" s="146">
        <f>S868*H868</f>
        <v>0</v>
      </c>
      <c r="AR868" s="147" t="s">
        <v>278</v>
      </c>
      <c r="AT868" s="147" t="s">
        <v>172</v>
      </c>
      <c r="AU868" s="147" t="s">
        <v>85</v>
      </c>
      <c r="AY868" s="18" t="s">
        <v>170</v>
      </c>
      <c r="BE868" s="148">
        <f>IF(N868="základní",J868,0)</f>
        <v>0</v>
      </c>
      <c r="BF868" s="148">
        <f>IF(N868="snížená",J868,0)</f>
        <v>0</v>
      </c>
      <c r="BG868" s="148">
        <f>IF(N868="zákl. přenesená",J868,0)</f>
        <v>0</v>
      </c>
      <c r="BH868" s="148">
        <f>IF(N868="sníž. přenesená",J868,0)</f>
        <v>0</v>
      </c>
      <c r="BI868" s="148">
        <f>IF(N868="nulová",J868,0)</f>
        <v>0</v>
      </c>
      <c r="BJ868" s="18" t="s">
        <v>83</v>
      </c>
      <c r="BK868" s="148">
        <f>ROUND(I868*H868,2)</f>
        <v>0</v>
      </c>
      <c r="BL868" s="18" t="s">
        <v>278</v>
      </c>
      <c r="BM868" s="147" t="s">
        <v>1070</v>
      </c>
    </row>
    <row r="869" spans="2:65" s="1" customFormat="1" ht="10.199999999999999">
      <c r="B869" s="33"/>
      <c r="D869" s="149" t="s">
        <v>178</v>
      </c>
      <c r="F869" s="150" t="s">
        <v>1071</v>
      </c>
      <c r="I869" s="151"/>
      <c r="L869" s="33"/>
      <c r="M869" s="152"/>
      <c r="T869" s="57"/>
      <c r="AT869" s="18" t="s">
        <v>178</v>
      </c>
      <c r="AU869" s="18" t="s">
        <v>85</v>
      </c>
    </row>
    <row r="870" spans="2:65" s="12" customFormat="1" ht="10.199999999999999">
      <c r="B870" s="153"/>
      <c r="D870" s="154" t="s">
        <v>180</v>
      </c>
      <c r="E870" s="155" t="s">
        <v>1</v>
      </c>
      <c r="F870" s="156" t="s">
        <v>513</v>
      </c>
      <c r="H870" s="155" t="s">
        <v>1</v>
      </c>
      <c r="I870" s="157"/>
      <c r="L870" s="153"/>
      <c r="M870" s="158"/>
      <c r="T870" s="159"/>
      <c r="AT870" s="155" t="s">
        <v>180</v>
      </c>
      <c r="AU870" s="155" t="s">
        <v>85</v>
      </c>
      <c r="AV870" s="12" t="s">
        <v>83</v>
      </c>
      <c r="AW870" s="12" t="s">
        <v>32</v>
      </c>
      <c r="AX870" s="12" t="s">
        <v>75</v>
      </c>
      <c r="AY870" s="155" t="s">
        <v>170</v>
      </c>
    </row>
    <row r="871" spans="2:65" s="12" customFormat="1" ht="10.199999999999999">
      <c r="B871" s="153"/>
      <c r="D871" s="154" t="s">
        <v>180</v>
      </c>
      <c r="E871" s="155" t="s">
        <v>1</v>
      </c>
      <c r="F871" s="156" t="s">
        <v>1072</v>
      </c>
      <c r="H871" s="155" t="s">
        <v>1</v>
      </c>
      <c r="I871" s="157"/>
      <c r="L871" s="153"/>
      <c r="M871" s="158"/>
      <c r="T871" s="159"/>
      <c r="AT871" s="155" t="s">
        <v>180</v>
      </c>
      <c r="AU871" s="155" t="s">
        <v>85</v>
      </c>
      <c r="AV871" s="12" t="s">
        <v>83</v>
      </c>
      <c r="AW871" s="12" t="s">
        <v>32</v>
      </c>
      <c r="AX871" s="12" t="s">
        <v>75</v>
      </c>
      <c r="AY871" s="155" t="s">
        <v>170</v>
      </c>
    </row>
    <row r="872" spans="2:65" s="13" customFormat="1" ht="10.199999999999999">
      <c r="B872" s="160"/>
      <c r="D872" s="154" t="s">
        <v>180</v>
      </c>
      <c r="E872" s="161" t="s">
        <v>1</v>
      </c>
      <c r="F872" s="162" t="s">
        <v>1073</v>
      </c>
      <c r="H872" s="163">
        <v>4.93</v>
      </c>
      <c r="I872" s="164"/>
      <c r="L872" s="160"/>
      <c r="M872" s="165"/>
      <c r="T872" s="166"/>
      <c r="AT872" s="161" t="s">
        <v>180</v>
      </c>
      <c r="AU872" s="161" t="s">
        <v>85</v>
      </c>
      <c r="AV872" s="13" t="s">
        <v>85</v>
      </c>
      <c r="AW872" s="13" t="s">
        <v>32</v>
      </c>
      <c r="AX872" s="13" t="s">
        <v>75</v>
      </c>
      <c r="AY872" s="161" t="s">
        <v>170</v>
      </c>
    </row>
    <row r="873" spans="2:65" s="14" customFormat="1" ht="10.199999999999999">
      <c r="B873" s="167"/>
      <c r="D873" s="154" t="s">
        <v>180</v>
      </c>
      <c r="E873" s="168" t="s">
        <v>1</v>
      </c>
      <c r="F873" s="169" t="s">
        <v>184</v>
      </c>
      <c r="H873" s="170">
        <v>4.93</v>
      </c>
      <c r="I873" s="171"/>
      <c r="L873" s="167"/>
      <c r="M873" s="172"/>
      <c r="T873" s="173"/>
      <c r="AT873" s="168" t="s">
        <v>180</v>
      </c>
      <c r="AU873" s="168" t="s">
        <v>85</v>
      </c>
      <c r="AV873" s="14" t="s">
        <v>176</v>
      </c>
      <c r="AW873" s="14" t="s">
        <v>32</v>
      </c>
      <c r="AX873" s="14" t="s">
        <v>83</v>
      </c>
      <c r="AY873" s="168" t="s">
        <v>170</v>
      </c>
    </row>
    <row r="874" spans="2:65" s="1" customFormat="1" ht="14.4" customHeight="1">
      <c r="B874" s="33"/>
      <c r="C874" s="135" t="s">
        <v>1074</v>
      </c>
      <c r="D874" s="135" t="s">
        <v>172</v>
      </c>
      <c r="E874" s="136" t="s">
        <v>1075</v>
      </c>
      <c r="F874" s="137" t="s">
        <v>1076</v>
      </c>
      <c r="G874" s="138" t="s">
        <v>115</v>
      </c>
      <c r="H874" s="139">
        <v>5.49</v>
      </c>
      <c r="I874" s="140"/>
      <c r="J874" s="141">
        <f>ROUND(I874*H874,2)</f>
        <v>0</v>
      </c>
      <c r="K874" s="142"/>
      <c r="L874" s="33"/>
      <c r="M874" s="143" t="s">
        <v>1</v>
      </c>
      <c r="N874" s="144" t="s">
        <v>40</v>
      </c>
      <c r="P874" s="145">
        <f>O874*H874</f>
        <v>0</v>
      </c>
      <c r="Q874" s="145">
        <v>1E-4</v>
      </c>
      <c r="R874" s="145">
        <f>Q874*H874</f>
        <v>5.4900000000000001E-4</v>
      </c>
      <c r="S874" s="145">
        <v>0</v>
      </c>
      <c r="T874" s="146">
        <f>S874*H874</f>
        <v>0</v>
      </c>
      <c r="AR874" s="147" t="s">
        <v>278</v>
      </c>
      <c r="AT874" s="147" t="s">
        <v>172</v>
      </c>
      <c r="AU874" s="147" t="s">
        <v>85</v>
      </c>
      <c r="AY874" s="18" t="s">
        <v>170</v>
      </c>
      <c r="BE874" s="148">
        <f>IF(N874="základní",J874,0)</f>
        <v>0</v>
      </c>
      <c r="BF874" s="148">
        <f>IF(N874="snížená",J874,0)</f>
        <v>0</v>
      </c>
      <c r="BG874" s="148">
        <f>IF(N874="zákl. přenesená",J874,0)</f>
        <v>0</v>
      </c>
      <c r="BH874" s="148">
        <f>IF(N874="sníž. přenesená",J874,0)</f>
        <v>0</v>
      </c>
      <c r="BI874" s="148">
        <f>IF(N874="nulová",J874,0)</f>
        <v>0</v>
      </c>
      <c r="BJ874" s="18" t="s">
        <v>83</v>
      </c>
      <c r="BK874" s="148">
        <f>ROUND(I874*H874,2)</f>
        <v>0</v>
      </c>
      <c r="BL874" s="18" t="s">
        <v>278</v>
      </c>
      <c r="BM874" s="147" t="s">
        <v>1077</v>
      </c>
    </row>
    <row r="875" spans="2:65" s="1" customFormat="1" ht="10.199999999999999">
      <c r="B875" s="33"/>
      <c r="D875" s="149" t="s">
        <v>178</v>
      </c>
      <c r="F875" s="150" t="s">
        <v>1078</v>
      </c>
      <c r="I875" s="151"/>
      <c r="L875" s="33"/>
      <c r="M875" s="152"/>
      <c r="T875" s="57"/>
      <c r="AT875" s="18" t="s">
        <v>178</v>
      </c>
      <c r="AU875" s="18" t="s">
        <v>85</v>
      </c>
    </row>
    <row r="876" spans="2:65" s="13" customFormat="1" ht="10.199999999999999">
      <c r="B876" s="160"/>
      <c r="D876" s="154" t="s">
        <v>180</v>
      </c>
      <c r="E876" s="161" t="s">
        <v>1</v>
      </c>
      <c r="F876" s="162" t="s">
        <v>1079</v>
      </c>
      <c r="H876" s="163">
        <v>5.49</v>
      </c>
      <c r="I876" s="164"/>
      <c r="L876" s="160"/>
      <c r="M876" s="165"/>
      <c r="T876" s="166"/>
      <c r="AT876" s="161" t="s">
        <v>180</v>
      </c>
      <c r="AU876" s="161" t="s">
        <v>85</v>
      </c>
      <c r="AV876" s="13" t="s">
        <v>85</v>
      </c>
      <c r="AW876" s="13" t="s">
        <v>32</v>
      </c>
      <c r="AX876" s="13" t="s">
        <v>75</v>
      </c>
      <c r="AY876" s="161" t="s">
        <v>170</v>
      </c>
    </row>
    <row r="877" spans="2:65" s="14" customFormat="1" ht="10.199999999999999">
      <c r="B877" s="167"/>
      <c r="D877" s="154" t="s">
        <v>180</v>
      </c>
      <c r="E877" s="168" t="s">
        <v>1</v>
      </c>
      <c r="F877" s="169" t="s">
        <v>184</v>
      </c>
      <c r="H877" s="170">
        <v>5.49</v>
      </c>
      <c r="I877" s="171"/>
      <c r="L877" s="167"/>
      <c r="M877" s="172"/>
      <c r="T877" s="173"/>
      <c r="AT877" s="168" t="s">
        <v>180</v>
      </c>
      <c r="AU877" s="168" t="s">
        <v>85</v>
      </c>
      <c r="AV877" s="14" t="s">
        <v>176</v>
      </c>
      <c r="AW877" s="14" t="s">
        <v>32</v>
      </c>
      <c r="AX877" s="14" t="s">
        <v>83</v>
      </c>
      <c r="AY877" s="168" t="s">
        <v>170</v>
      </c>
    </row>
    <row r="878" spans="2:65" s="1" customFormat="1" ht="22.2" customHeight="1">
      <c r="B878" s="33"/>
      <c r="C878" s="135" t="s">
        <v>1080</v>
      </c>
      <c r="D878" s="135" t="s">
        <v>172</v>
      </c>
      <c r="E878" s="136" t="s">
        <v>1081</v>
      </c>
      <c r="F878" s="137" t="s">
        <v>1082</v>
      </c>
      <c r="G878" s="138" t="s">
        <v>115</v>
      </c>
      <c r="H878" s="139">
        <v>13.9</v>
      </c>
      <c r="I878" s="140"/>
      <c r="J878" s="141">
        <f>ROUND(I878*H878,2)</f>
        <v>0</v>
      </c>
      <c r="K878" s="142"/>
      <c r="L878" s="33"/>
      <c r="M878" s="143" t="s">
        <v>1</v>
      </c>
      <c r="N878" s="144" t="s">
        <v>40</v>
      </c>
      <c r="P878" s="145">
        <f>O878*H878</f>
        <v>0</v>
      </c>
      <c r="Q878" s="145">
        <v>1.217E-2</v>
      </c>
      <c r="R878" s="145">
        <f>Q878*H878</f>
        <v>0.16916300000000001</v>
      </c>
      <c r="S878" s="145">
        <v>0</v>
      </c>
      <c r="T878" s="146">
        <f>S878*H878</f>
        <v>0</v>
      </c>
      <c r="AR878" s="147" t="s">
        <v>278</v>
      </c>
      <c r="AT878" s="147" t="s">
        <v>172</v>
      </c>
      <c r="AU878" s="147" t="s">
        <v>85</v>
      </c>
      <c r="AY878" s="18" t="s">
        <v>170</v>
      </c>
      <c r="BE878" s="148">
        <f>IF(N878="základní",J878,0)</f>
        <v>0</v>
      </c>
      <c r="BF878" s="148">
        <f>IF(N878="snížená",J878,0)</f>
        <v>0</v>
      </c>
      <c r="BG878" s="148">
        <f>IF(N878="zákl. přenesená",J878,0)</f>
        <v>0</v>
      </c>
      <c r="BH878" s="148">
        <f>IF(N878="sníž. přenesená",J878,0)</f>
        <v>0</v>
      </c>
      <c r="BI878" s="148">
        <f>IF(N878="nulová",J878,0)</f>
        <v>0</v>
      </c>
      <c r="BJ878" s="18" t="s">
        <v>83</v>
      </c>
      <c r="BK878" s="148">
        <f>ROUND(I878*H878,2)</f>
        <v>0</v>
      </c>
      <c r="BL878" s="18" t="s">
        <v>278</v>
      </c>
      <c r="BM878" s="147" t="s">
        <v>1083</v>
      </c>
    </row>
    <row r="879" spans="2:65" s="1" customFormat="1" ht="10.199999999999999">
      <c r="B879" s="33"/>
      <c r="D879" s="149" t="s">
        <v>178</v>
      </c>
      <c r="F879" s="150" t="s">
        <v>1084</v>
      </c>
      <c r="I879" s="151"/>
      <c r="L879" s="33"/>
      <c r="M879" s="152"/>
      <c r="T879" s="57"/>
      <c r="AT879" s="18" t="s">
        <v>178</v>
      </c>
      <c r="AU879" s="18" t="s">
        <v>85</v>
      </c>
    </row>
    <row r="880" spans="2:65" s="12" customFormat="1" ht="10.199999999999999">
      <c r="B880" s="153"/>
      <c r="D880" s="154" t="s">
        <v>180</v>
      </c>
      <c r="E880" s="155" t="s">
        <v>1</v>
      </c>
      <c r="F880" s="156" t="s">
        <v>513</v>
      </c>
      <c r="H880" s="155" t="s">
        <v>1</v>
      </c>
      <c r="I880" s="157"/>
      <c r="L880" s="153"/>
      <c r="M880" s="158"/>
      <c r="T880" s="159"/>
      <c r="AT880" s="155" t="s">
        <v>180</v>
      </c>
      <c r="AU880" s="155" t="s">
        <v>85</v>
      </c>
      <c r="AV880" s="12" t="s">
        <v>83</v>
      </c>
      <c r="AW880" s="12" t="s">
        <v>32</v>
      </c>
      <c r="AX880" s="12" t="s">
        <v>75</v>
      </c>
      <c r="AY880" s="155" t="s">
        <v>170</v>
      </c>
    </row>
    <row r="881" spans="2:65" s="12" customFormat="1" ht="10.199999999999999">
      <c r="B881" s="153"/>
      <c r="D881" s="154" t="s">
        <v>180</v>
      </c>
      <c r="E881" s="155" t="s">
        <v>1</v>
      </c>
      <c r="F881" s="156" t="s">
        <v>514</v>
      </c>
      <c r="H881" s="155" t="s">
        <v>1</v>
      </c>
      <c r="I881" s="157"/>
      <c r="L881" s="153"/>
      <c r="M881" s="158"/>
      <c r="T881" s="159"/>
      <c r="AT881" s="155" t="s">
        <v>180</v>
      </c>
      <c r="AU881" s="155" t="s">
        <v>85</v>
      </c>
      <c r="AV881" s="12" t="s">
        <v>83</v>
      </c>
      <c r="AW881" s="12" t="s">
        <v>32</v>
      </c>
      <c r="AX881" s="12" t="s">
        <v>75</v>
      </c>
      <c r="AY881" s="155" t="s">
        <v>170</v>
      </c>
    </row>
    <row r="882" spans="2:65" s="13" customFormat="1" ht="10.199999999999999">
      <c r="B882" s="160"/>
      <c r="D882" s="154" t="s">
        <v>180</v>
      </c>
      <c r="E882" s="161" t="s">
        <v>1</v>
      </c>
      <c r="F882" s="162" t="s">
        <v>1085</v>
      </c>
      <c r="H882" s="163">
        <v>5.56</v>
      </c>
      <c r="I882" s="164"/>
      <c r="L882" s="160"/>
      <c r="M882" s="165"/>
      <c r="T882" s="166"/>
      <c r="AT882" s="161" t="s">
        <v>180</v>
      </c>
      <c r="AU882" s="161" t="s">
        <v>85</v>
      </c>
      <c r="AV882" s="13" t="s">
        <v>85</v>
      </c>
      <c r="AW882" s="13" t="s">
        <v>32</v>
      </c>
      <c r="AX882" s="13" t="s">
        <v>75</v>
      </c>
      <c r="AY882" s="161" t="s">
        <v>170</v>
      </c>
    </row>
    <row r="883" spans="2:65" s="13" customFormat="1" ht="10.199999999999999">
      <c r="B883" s="160"/>
      <c r="D883" s="154" t="s">
        <v>180</v>
      </c>
      <c r="E883" s="161" t="s">
        <v>1</v>
      </c>
      <c r="F883" s="162" t="s">
        <v>1086</v>
      </c>
      <c r="H883" s="163">
        <v>8.34</v>
      </c>
      <c r="I883" s="164"/>
      <c r="L883" s="160"/>
      <c r="M883" s="165"/>
      <c r="T883" s="166"/>
      <c r="AT883" s="161" t="s">
        <v>180</v>
      </c>
      <c r="AU883" s="161" t="s">
        <v>85</v>
      </c>
      <c r="AV883" s="13" t="s">
        <v>85</v>
      </c>
      <c r="AW883" s="13" t="s">
        <v>32</v>
      </c>
      <c r="AX883" s="13" t="s">
        <v>75</v>
      </c>
      <c r="AY883" s="161" t="s">
        <v>170</v>
      </c>
    </row>
    <row r="884" spans="2:65" s="14" customFormat="1" ht="10.199999999999999">
      <c r="B884" s="167"/>
      <c r="D884" s="154" t="s">
        <v>180</v>
      </c>
      <c r="E884" s="168" t="s">
        <v>1</v>
      </c>
      <c r="F884" s="169" t="s">
        <v>184</v>
      </c>
      <c r="H884" s="170">
        <v>13.899999999999999</v>
      </c>
      <c r="I884" s="171"/>
      <c r="L884" s="167"/>
      <c r="M884" s="172"/>
      <c r="T884" s="173"/>
      <c r="AT884" s="168" t="s">
        <v>180</v>
      </c>
      <c r="AU884" s="168" t="s">
        <v>85</v>
      </c>
      <c r="AV884" s="14" t="s">
        <v>176</v>
      </c>
      <c r="AW884" s="14" t="s">
        <v>32</v>
      </c>
      <c r="AX884" s="14" t="s">
        <v>83</v>
      </c>
      <c r="AY884" s="168" t="s">
        <v>170</v>
      </c>
    </row>
    <row r="885" spans="2:65" s="1" customFormat="1" ht="22.2" customHeight="1">
      <c r="B885" s="33"/>
      <c r="C885" s="135" t="s">
        <v>1087</v>
      </c>
      <c r="D885" s="135" t="s">
        <v>172</v>
      </c>
      <c r="E885" s="136" t="s">
        <v>1088</v>
      </c>
      <c r="F885" s="137" t="s">
        <v>1089</v>
      </c>
      <c r="G885" s="138" t="s">
        <v>115</v>
      </c>
      <c r="H885" s="139">
        <v>15.91</v>
      </c>
      <c r="I885" s="140"/>
      <c r="J885" s="141">
        <f>ROUND(I885*H885,2)</f>
        <v>0</v>
      </c>
      <c r="K885" s="142"/>
      <c r="L885" s="33"/>
      <c r="M885" s="143" t="s">
        <v>1</v>
      </c>
      <c r="N885" s="144" t="s">
        <v>40</v>
      </c>
      <c r="P885" s="145">
        <f>O885*H885</f>
        <v>0</v>
      </c>
      <c r="Q885" s="145">
        <v>1.379E-2</v>
      </c>
      <c r="R885" s="145">
        <f>Q885*H885</f>
        <v>0.21939890000000001</v>
      </c>
      <c r="S885" s="145">
        <v>0</v>
      </c>
      <c r="T885" s="146">
        <f>S885*H885</f>
        <v>0</v>
      </c>
      <c r="AR885" s="147" t="s">
        <v>278</v>
      </c>
      <c r="AT885" s="147" t="s">
        <v>172</v>
      </c>
      <c r="AU885" s="147" t="s">
        <v>85</v>
      </c>
      <c r="AY885" s="18" t="s">
        <v>170</v>
      </c>
      <c r="BE885" s="148">
        <f>IF(N885="základní",J885,0)</f>
        <v>0</v>
      </c>
      <c r="BF885" s="148">
        <f>IF(N885="snížená",J885,0)</f>
        <v>0</v>
      </c>
      <c r="BG885" s="148">
        <f>IF(N885="zákl. přenesená",J885,0)</f>
        <v>0</v>
      </c>
      <c r="BH885" s="148">
        <f>IF(N885="sníž. přenesená",J885,0)</f>
        <v>0</v>
      </c>
      <c r="BI885" s="148">
        <f>IF(N885="nulová",J885,0)</f>
        <v>0</v>
      </c>
      <c r="BJ885" s="18" t="s">
        <v>83</v>
      </c>
      <c r="BK885" s="148">
        <f>ROUND(I885*H885,2)</f>
        <v>0</v>
      </c>
      <c r="BL885" s="18" t="s">
        <v>278</v>
      </c>
      <c r="BM885" s="147" t="s">
        <v>1090</v>
      </c>
    </row>
    <row r="886" spans="2:65" s="1" customFormat="1" ht="10.199999999999999">
      <c r="B886" s="33"/>
      <c r="D886" s="149" t="s">
        <v>178</v>
      </c>
      <c r="F886" s="150" t="s">
        <v>1091</v>
      </c>
      <c r="I886" s="151"/>
      <c r="L886" s="33"/>
      <c r="M886" s="152"/>
      <c r="T886" s="57"/>
      <c r="AT886" s="18" t="s">
        <v>178</v>
      </c>
      <c r="AU886" s="18" t="s">
        <v>85</v>
      </c>
    </row>
    <row r="887" spans="2:65" s="12" customFormat="1" ht="10.199999999999999">
      <c r="B887" s="153"/>
      <c r="D887" s="154" t="s">
        <v>180</v>
      </c>
      <c r="E887" s="155" t="s">
        <v>1</v>
      </c>
      <c r="F887" s="156" t="s">
        <v>513</v>
      </c>
      <c r="H887" s="155" t="s">
        <v>1</v>
      </c>
      <c r="I887" s="157"/>
      <c r="L887" s="153"/>
      <c r="M887" s="158"/>
      <c r="T887" s="159"/>
      <c r="AT887" s="155" t="s">
        <v>180</v>
      </c>
      <c r="AU887" s="155" t="s">
        <v>85</v>
      </c>
      <c r="AV887" s="12" t="s">
        <v>83</v>
      </c>
      <c r="AW887" s="12" t="s">
        <v>32</v>
      </c>
      <c r="AX887" s="12" t="s">
        <v>75</v>
      </c>
      <c r="AY887" s="155" t="s">
        <v>170</v>
      </c>
    </row>
    <row r="888" spans="2:65" s="12" customFormat="1" ht="10.199999999999999">
      <c r="B888" s="153"/>
      <c r="D888" s="154" t="s">
        <v>180</v>
      </c>
      <c r="E888" s="155" t="s">
        <v>1</v>
      </c>
      <c r="F888" s="156" t="s">
        <v>514</v>
      </c>
      <c r="H888" s="155" t="s">
        <v>1</v>
      </c>
      <c r="I888" s="157"/>
      <c r="L888" s="153"/>
      <c r="M888" s="158"/>
      <c r="T888" s="159"/>
      <c r="AT888" s="155" t="s">
        <v>180</v>
      </c>
      <c r="AU888" s="155" t="s">
        <v>85</v>
      </c>
      <c r="AV888" s="12" t="s">
        <v>83</v>
      </c>
      <c r="AW888" s="12" t="s">
        <v>32</v>
      </c>
      <c r="AX888" s="12" t="s">
        <v>75</v>
      </c>
      <c r="AY888" s="155" t="s">
        <v>170</v>
      </c>
    </row>
    <row r="889" spans="2:65" s="13" customFormat="1" ht="10.199999999999999">
      <c r="B889" s="160"/>
      <c r="D889" s="154" t="s">
        <v>180</v>
      </c>
      <c r="E889" s="161" t="s">
        <v>1</v>
      </c>
      <c r="F889" s="162" t="s">
        <v>1092</v>
      </c>
      <c r="H889" s="163">
        <v>8.25</v>
      </c>
      <c r="I889" s="164"/>
      <c r="L889" s="160"/>
      <c r="M889" s="165"/>
      <c r="T889" s="166"/>
      <c r="AT889" s="161" t="s">
        <v>180</v>
      </c>
      <c r="AU889" s="161" t="s">
        <v>85</v>
      </c>
      <c r="AV889" s="13" t="s">
        <v>85</v>
      </c>
      <c r="AW889" s="13" t="s">
        <v>32</v>
      </c>
      <c r="AX889" s="13" t="s">
        <v>75</v>
      </c>
      <c r="AY889" s="161" t="s">
        <v>170</v>
      </c>
    </row>
    <row r="890" spans="2:65" s="13" customFormat="1" ht="10.199999999999999">
      <c r="B890" s="160"/>
      <c r="D890" s="154" t="s">
        <v>180</v>
      </c>
      <c r="E890" s="161" t="s">
        <v>1</v>
      </c>
      <c r="F890" s="162" t="s">
        <v>1093</v>
      </c>
      <c r="H890" s="163">
        <v>7.66</v>
      </c>
      <c r="I890" s="164"/>
      <c r="L890" s="160"/>
      <c r="M890" s="165"/>
      <c r="T890" s="166"/>
      <c r="AT890" s="161" t="s">
        <v>180</v>
      </c>
      <c r="AU890" s="161" t="s">
        <v>85</v>
      </c>
      <c r="AV890" s="13" t="s">
        <v>85</v>
      </c>
      <c r="AW890" s="13" t="s">
        <v>32</v>
      </c>
      <c r="AX890" s="13" t="s">
        <v>75</v>
      </c>
      <c r="AY890" s="161" t="s">
        <v>170</v>
      </c>
    </row>
    <row r="891" spans="2:65" s="14" customFormat="1" ht="10.199999999999999">
      <c r="B891" s="167"/>
      <c r="D891" s="154" t="s">
        <v>180</v>
      </c>
      <c r="E891" s="168" t="s">
        <v>1</v>
      </c>
      <c r="F891" s="169" t="s">
        <v>184</v>
      </c>
      <c r="H891" s="170">
        <v>15.91</v>
      </c>
      <c r="I891" s="171"/>
      <c r="L891" s="167"/>
      <c r="M891" s="172"/>
      <c r="T891" s="173"/>
      <c r="AT891" s="168" t="s">
        <v>180</v>
      </c>
      <c r="AU891" s="168" t="s">
        <v>85</v>
      </c>
      <c r="AV891" s="14" t="s">
        <v>176</v>
      </c>
      <c r="AW891" s="14" t="s">
        <v>32</v>
      </c>
      <c r="AX891" s="14" t="s">
        <v>83</v>
      </c>
      <c r="AY891" s="168" t="s">
        <v>170</v>
      </c>
    </row>
    <row r="892" spans="2:65" s="1" customFormat="1" ht="22.2" customHeight="1">
      <c r="B892" s="33"/>
      <c r="C892" s="135" t="s">
        <v>1094</v>
      </c>
      <c r="D892" s="135" t="s">
        <v>172</v>
      </c>
      <c r="E892" s="136" t="s">
        <v>1095</v>
      </c>
      <c r="F892" s="137" t="s">
        <v>1096</v>
      </c>
      <c r="G892" s="138" t="s">
        <v>115</v>
      </c>
      <c r="H892" s="139">
        <v>15.98</v>
      </c>
      <c r="I892" s="140"/>
      <c r="J892" s="141">
        <f>ROUND(I892*H892,2)</f>
        <v>0</v>
      </c>
      <c r="K892" s="142"/>
      <c r="L892" s="33"/>
      <c r="M892" s="143" t="s">
        <v>1</v>
      </c>
      <c r="N892" s="144" t="s">
        <v>40</v>
      </c>
      <c r="P892" s="145">
        <f>O892*H892</f>
        <v>0</v>
      </c>
      <c r="Q892" s="145">
        <v>1.3780000000000001E-2</v>
      </c>
      <c r="R892" s="145">
        <f>Q892*H892</f>
        <v>0.22020440000000002</v>
      </c>
      <c r="S892" s="145">
        <v>0</v>
      </c>
      <c r="T892" s="146">
        <f>S892*H892</f>
        <v>0</v>
      </c>
      <c r="AR892" s="147" t="s">
        <v>278</v>
      </c>
      <c r="AT892" s="147" t="s">
        <v>172</v>
      </c>
      <c r="AU892" s="147" t="s">
        <v>85</v>
      </c>
      <c r="AY892" s="18" t="s">
        <v>170</v>
      </c>
      <c r="BE892" s="148">
        <f>IF(N892="základní",J892,0)</f>
        <v>0</v>
      </c>
      <c r="BF892" s="148">
        <f>IF(N892="snížená",J892,0)</f>
        <v>0</v>
      </c>
      <c r="BG892" s="148">
        <f>IF(N892="zákl. přenesená",J892,0)</f>
        <v>0</v>
      </c>
      <c r="BH892" s="148">
        <f>IF(N892="sníž. přenesená",J892,0)</f>
        <v>0</v>
      </c>
      <c r="BI892" s="148">
        <f>IF(N892="nulová",J892,0)</f>
        <v>0</v>
      </c>
      <c r="BJ892" s="18" t="s">
        <v>83</v>
      </c>
      <c r="BK892" s="148">
        <f>ROUND(I892*H892,2)</f>
        <v>0</v>
      </c>
      <c r="BL892" s="18" t="s">
        <v>278</v>
      </c>
      <c r="BM892" s="147" t="s">
        <v>1097</v>
      </c>
    </row>
    <row r="893" spans="2:65" s="1" customFormat="1" ht="10.199999999999999">
      <c r="B893" s="33"/>
      <c r="D893" s="149" t="s">
        <v>178</v>
      </c>
      <c r="F893" s="150" t="s">
        <v>1098</v>
      </c>
      <c r="I893" s="151"/>
      <c r="L893" s="33"/>
      <c r="M893" s="152"/>
      <c r="T893" s="57"/>
      <c r="AT893" s="18" t="s">
        <v>178</v>
      </c>
      <c r="AU893" s="18" t="s">
        <v>85</v>
      </c>
    </row>
    <row r="894" spans="2:65" s="12" customFormat="1" ht="10.199999999999999">
      <c r="B894" s="153"/>
      <c r="D894" s="154" t="s">
        <v>180</v>
      </c>
      <c r="E894" s="155" t="s">
        <v>1</v>
      </c>
      <c r="F894" s="156" t="s">
        <v>513</v>
      </c>
      <c r="H894" s="155" t="s">
        <v>1</v>
      </c>
      <c r="I894" s="157"/>
      <c r="L894" s="153"/>
      <c r="M894" s="158"/>
      <c r="T894" s="159"/>
      <c r="AT894" s="155" t="s">
        <v>180</v>
      </c>
      <c r="AU894" s="155" t="s">
        <v>85</v>
      </c>
      <c r="AV894" s="12" t="s">
        <v>83</v>
      </c>
      <c r="AW894" s="12" t="s">
        <v>32</v>
      </c>
      <c r="AX894" s="12" t="s">
        <v>75</v>
      </c>
      <c r="AY894" s="155" t="s">
        <v>170</v>
      </c>
    </row>
    <row r="895" spans="2:65" s="12" customFormat="1" ht="10.199999999999999">
      <c r="B895" s="153"/>
      <c r="D895" s="154" t="s">
        <v>180</v>
      </c>
      <c r="E895" s="155" t="s">
        <v>1</v>
      </c>
      <c r="F895" s="156" t="s">
        <v>514</v>
      </c>
      <c r="H895" s="155" t="s">
        <v>1</v>
      </c>
      <c r="I895" s="157"/>
      <c r="L895" s="153"/>
      <c r="M895" s="158"/>
      <c r="T895" s="159"/>
      <c r="AT895" s="155" t="s">
        <v>180</v>
      </c>
      <c r="AU895" s="155" t="s">
        <v>85</v>
      </c>
      <c r="AV895" s="12" t="s">
        <v>83</v>
      </c>
      <c r="AW895" s="12" t="s">
        <v>32</v>
      </c>
      <c r="AX895" s="12" t="s">
        <v>75</v>
      </c>
      <c r="AY895" s="155" t="s">
        <v>170</v>
      </c>
    </row>
    <row r="896" spans="2:65" s="13" customFormat="1" ht="10.199999999999999">
      <c r="B896" s="160"/>
      <c r="D896" s="154" t="s">
        <v>180</v>
      </c>
      <c r="E896" s="161" t="s">
        <v>1</v>
      </c>
      <c r="F896" s="162" t="s">
        <v>1099</v>
      </c>
      <c r="H896" s="163">
        <v>8.0399999999999991</v>
      </c>
      <c r="I896" s="164"/>
      <c r="L896" s="160"/>
      <c r="M896" s="165"/>
      <c r="T896" s="166"/>
      <c r="AT896" s="161" t="s">
        <v>180</v>
      </c>
      <c r="AU896" s="161" t="s">
        <v>85</v>
      </c>
      <c r="AV896" s="13" t="s">
        <v>85</v>
      </c>
      <c r="AW896" s="13" t="s">
        <v>32</v>
      </c>
      <c r="AX896" s="13" t="s">
        <v>75</v>
      </c>
      <c r="AY896" s="161" t="s">
        <v>170</v>
      </c>
    </row>
    <row r="897" spans="2:65" s="13" customFormat="1" ht="10.199999999999999">
      <c r="B897" s="160"/>
      <c r="D897" s="154" t="s">
        <v>180</v>
      </c>
      <c r="E897" s="161" t="s">
        <v>1</v>
      </c>
      <c r="F897" s="162" t="s">
        <v>1100</v>
      </c>
      <c r="H897" s="163">
        <v>7.94</v>
      </c>
      <c r="I897" s="164"/>
      <c r="L897" s="160"/>
      <c r="M897" s="165"/>
      <c r="T897" s="166"/>
      <c r="AT897" s="161" t="s">
        <v>180</v>
      </c>
      <c r="AU897" s="161" t="s">
        <v>85</v>
      </c>
      <c r="AV897" s="13" t="s">
        <v>85</v>
      </c>
      <c r="AW897" s="13" t="s">
        <v>32</v>
      </c>
      <c r="AX897" s="13" t="s">
        <v>75</v>
      </c>
      <c r="AY897" s="161" t="s">
        <v>170</v>
      </c>
    </row>
    <row r="898" spans="2:65" s="14" customFormat="1" ht="10.199999999999999">
      <c r="B898" s="167"/>
      <c r="D898" s="154" t="s">
        <v>180</v>
      </c>
      <c r="E898" s="168" t="s">
        <v>1</v>
      </c>
      <c r="F898" s="169" t="s">
        <v>184</v>
      </c>
      <c r="H898" s="170">
        <v>15.98</v>
      </c>
      <c r="I898" s="171"/>
      <c r="L898" s="167"/>
      <c r="M898" s="172"/>
      <c r="T898" s="173"/>
      <c r="AT898" s="168" t="s">
        <v>180</v>
      </c>
      <c r="AU898" s="168" t="s">
        <v>85</v>
      </c>
      <c r="AV898" s="14" t="s">
        <v>176</v>
      </c>
      <c r="AW898" s="14" t="s">
        <v>32</v>
      </c>
      <c r="AX898" s="14" t="s">
        <v>83</v>
      </c>
      <c r="AY898" s="168" t="s">
        <v>170</v>
      </c>
    </row>
    <row r="899" spans="2:65" s="1" customFormat="1" ht="14.4" customHeight="1">
      <c r="B899" s="33"/>
      <c r="C899" s="135" t="s">
        <v>1101</v>
      </c>
      <c r="D899" s="135" t="s">
        <v>172</v>
      </c>
      <c r="E899" s="136" t="s">
        <v>1102</v>
      </c>
      <c r="F899" s="137" t="s">
        <v>1103</v>
      </c>
      <c r="G899" s="138" t="s">
        <v>115</v>
      </c>
      <c r="H899" s="139">
        <v>199.55799999999999</v>
      </c>
      <c r="I899" s="140"/>
      <c r="J899" s="141">
        <f>ROUND(I899*H899,2)</f>
        <v>0</v>
      </c>
      <c r="K899" s="142"/>
      <c r="L899" s="33"/>
      <c r="M899" s="143" t="s">
        <v>1</v>
      </c>
      <c r="N899" s="144" t="s">
        <v>40</v>
      </c>
      <c r="P899" s="145">
        <f>O899*H899</f>
        <v>0</v>
      </c>
      <c r="Q899" s="145">
        <v>1E-4</v>
      </c>
      <c r="R899" s="145">
        <f>Q899*H899</f>
        <v>1.9955799999999999E-2</v>
      </c>
      <c r="S899" s="145">
        <v>0</v>
      </c>
      <c r="T899" s="146">
        <f>S899*H899</f>
        <v>0</v>
      </c>
      <c r="AR899" s="147" t="s">
        <v>278</v>
      </c>
      <c r="AT899" s="147" t="s">
        <v>172</v>
      </c>
      <c r="AU899" s="147" t="s">
        <v>85</v>
      </c>
      <c r="AY899" s="18" t="s">
        <v>170</v>
      </c>
      <c r="BE899" s="148">
        <f>IF(N899="základní",J899,0)</f>
        <v>0</v>
      </c>
      <c r="BF899" s="148">
        <f>IF(N899="snížená",J899,0)</f>
        <v>0</v>
      </c>
      <c r="BG899" s="148">
        <f>IF(N899="zákl. přenesená",J899,0)</f>
        <v>0</v>
      </c>
      <c r="BH899" s="148">
        <f>IF(N899="sníž. přenesená",J899,0)</f>
        <v>0</v>
      </c>
      <c r="BI899" s="148">
        <f>IF(N899="nulová",J899,0)</f>
        <v>0</v>
      </c>
      <c r="BJ899" s="18" t="s">
        <v>83</v>
      </c>
      <c r="BK899" s="148">
        <f>ROUND(I899*H899,2)</f>
        <v>0</v>
      </c>
      <c r="BL899" s="18" t="s">
        <v>278</v>
      </c>
      <c r="BM899" s="147" t="s">
        <v>1104</v>
      </c>
    </row>
    <row r="900" spans="2:65" s="1" customFormat="1" ht="10.199999999999999">
      <c r="B900" s="33"/>
      <c r="D900" s="149" t="s">
        <v>178</v>
      </c>
      <c r="F900" s="150" t="s">
        <v>1105</v>
      </c>
      <c r="I900" s="151"/>
      <c r="L900" s="33"/>
      <c r="M900" s="152"/>
      <c r="T900" s="57"/>
      <c r="AT900" s="18" t="s">
        <v>178</v>
      </c>
      <c r="AU900" s="18" t="s">
        <v>85</v>
      </c>
    </row>
    <row r="901" spans="2:65" s="13" customFormat="1" ht="10.199999999999999">
      <c r="B901" s="160"/>
      <c r="D901" s="154" t="s">
        <v>180</v>
      </c>
      <c r="E901" s="161" t="s">
        <v>1</v>
      </c>
      <c r="F901" s="162" t="s">
        <v>1106</v>
      </c>
      <c r="H901" s="163">
        <v>199.55799999999999</v>
      </c>
      <c r="I901" s="164"/>
      <c r="L901" s="160"/>
      <c r="M901" s="165"/>
      <c r="T901" s="166"/>
      <c r="AT901" s="161" t="s">
        <v>180</v>
      </c>
      <c r="AU901" s="161" t="s">
        <v>85</v>
      </c>
      <c r="AV901" s="13" t="s">
        <v>85</v>
      </c>
      <c r="AW901" s="13" t="s">
        <v>32</v>
      </c>
      <c r="AX901" s="13" t="s">
        <v>75</v>
      </c>
      <c r="AY901" s="161" t="s">
        <v>170</v>
      </c>
    </row>
    <row r="902" spans="2:65" s="14" customFormat="1" ht="10.199999999999999">
      <c r="B902" s="167"/>
      <c r="D902" s="154" t="s">
        <v>180</v>
      </c>
      <c r="E902" s="168" t="s">
        <v>1</v>
      </c>
      <c r="F902" s="169" t="s">
        <v>184</v>
      </c>
      <c r="H902" s="170">
        <v>199.55799999999999</v>
      </c>
      <c r="I902" s="171"/>
      <c r="L902" s="167"/>
      <c r="M902" s="172"/>
      <c r="T902" s="173"/>
      <c r="AT902" s="168" t="s">
        <v>180</v>
      </c>
      <c r="AU902" s="168" t="s">
        <v>85</v>
      </c>
      <c r="AV902" s="14" t="s">
        <v>176</v>
      </c>
      <c r="AW902" s="14" t="s">
        <v>32</v>
      </c>
      <c r="AX902" s="14" t="s">
        <v>83</v>
      </c>
      <c r="AY902" s="168" t="s">
        <v>170</v>
      </c>
    </row>
    <row r="903" spans="2:65" s="1" customFormat="1" ht="14.4" customHeight="1">
      <c r="B903" s="33"/>
      <c r="C903" s="135" t="s">
        <v>1107</v>
      </c>
      <c r="D903" s="135" t="s">
        <v>172</v>
      </c>
      <c r="E903" s="136" t="s">
        <v>1108</v>
      </c>
      <c r="F903" s="137" t="s">
        <v>1109</v>
      </c>
      <c r="G903" s="138" t="s">
        <v>115</v>
      </c>
      <c r="H903" s="139">
        <v>147.75</v>
      </c>
      <c r="I903" s="140"/>
      <c r="J903" s="141">
        <f>ROUND(I903*H903,2)</f>
        <v>0</v>
      </c>
      <c r="K903" s="142"/>
      <c r="L903" s="33"/>
      <c r="M903" s="143" t="s">
        <v>1</v>
      </c>
      <c r="N903" s="144" t="s">
        <v>40</v>
      </c>
      <c r="P903" s="145">
        <f>O903*H903</f>
        <v>0</v>
      </c>
      <c r="Q903" s="145">
        <v>0</v>
      </c>
      <c r="R903" s="145">
        <f>Q903*H903</f>
        <v>0</v>
      </c>
      <c r="S903" s="145">
        <v>0</v>
      </c>
      <c r="T903" s="146">
        <f>S903*H903</f>
        <v>0</v>
      </c>
      <c r="AR903" s="147" t="s">
        <v>278</v>
      </c>
      <c r="AT903" s="147" t="s">
        <v>172</v>
      </c>
      <c r="AU903" s="147" t="s">
        <v>85</v>
      </c>
      <c r="AY903" s="18" t="s">
        <v>170</v>
      </c>
      <c r="BE903" s="148">
        <f>IF(N903="základní",J903,0)</f>
        <v>0</v>
      </c>
      <c r="BF903" s="148">
        <f>IF(N903="snížená",J903,0)</f>
        <v>0</v>
      </c>
      <c r="BG903" s="148">
        <f>IF(N903="zákl. přenesená",J903,0)</f>
        <v>0</v>
      </c>
      <c r="BH903" s="148">
        <f>IF(N903="sníž. přenesená",J903,0)</f>
        <v>0</v>
      </c>
      <c r="BI903" s="148">
        <f>IF(N903="nulová",J903,0)</f>
        <v>0</v>
      </c>
      <c r="BJ903" s="18" t="s">
        <v>83</v>
      </c>
      <c r="BK903" s="148">
        <f>ROUND(I903*H903,2)</f>
        <v>0</v>
      </c>
      <c r="BL903" s="18" t="s">
        <v>278</v>
      </c>
      <c r="BM903" s="147" t="s">
        <v>1110</v>
      </c>
    </row>
    <row r="904" spans="2:65" s="1" customFormat="1" ht="10.199999999999999">
      <c r="B904" s="33"/>
      <c r="D904" s="149" t="s">
        <v>178</v>
      </c>
      <c r="F904" s="150" t="s">
        <v>1111</v>
      </c>
      <c r="I904" s="151"/>
      <c r="L904" s="33"/>
      <c r="M904" s="152"/>
      <c r="T904" s="57"/>
      <c r="AT904" s="18" t="s">
        <v>178</v>
      </c>
      <c r="AU904" s="18" t="s">
        <v>85</v>
      </c>
    </row>
    <row r="905" spans="2:65" s="12" customFormat="1" ht="10.199999999999999">
      <c r="B905" s="153"/>
      <c r="D905" s="154" t="s">
        <v>180</v>
      </c>
      <c r="E905" s="155" t="s">
        <v>1</v>
      </c>
      <c r="F905" s="156" t="s">
        <v>513</v>
      </c>
      <c r="H905" s="155" t="s">
        <v>1</v>
      </c>
      <c r="I905" s="157"/>
      <c r="L905" s="153"/>
      <c r="M905" s="158"/>
      <c r="T905" s="159"/>
      <c r="AT905" s="155" t="s">
        <v>180</v>
      </c>
      <c r="AU905" s="155" t="s">
        <v>85</v>
      </c>
      <c r="AV905" s="12" t="s">
        <v>83</v>
      </c>
      <c r="AW905" s="12" t="s">
        <v>32</v>
      </c>
      <c r="AX905" s="12" t="s">
        <v>75</v>
      </c>
      <c r="AY905" s="155" t="s">
        <v>170</v>
      </c>
    </row>
    <row r="906" spans="2:65" s="12" customFormat="1" ht="10.199999999999999">
      <c r="B906" s="153"/>
      <c r="D906" s="154" t="s">
        <v>180</v>
      </c>
      <c r="E906" s="155" t="s">
        <v>1</v>
      </c>
      <c r="F906" s="156" t="s">
        <v>514</v>
      </c>
      <c r="H906" s="155" t="s">
        <v>1</v>
      </c>
      <c r="I906" s="157"/>
      <c r="L906" s="153"/>
      <c r="M906" s="158"/>
      <c r="T906" s="159"/>
      <c r="AT906" s="155" t="s">
        <v>180</v>
      </c>
      <c r="AU906" s="155" t="s">
        <v>85</v>
      </c>
      <c r="AV906" s="12" t="s">
        <v>83</v>
      </c>
      <c r="AW906" s="12" t="s">
        <v>32</v>
      </c>
      <c r="AX906" s="12" t="s">
        <v>75</v>
      </c>
      <c r="AY906" s="155" t="s">
        <v>170</v>
      </c>
    </row>
    <row r="907" spans="2:65" s="13" customFormat="1" ht="10.199999999999999">
      <c r="B907" s="160"/>
      <c r="D907" s="154" t="s">
        <v>180</v>
      </c>
      <c r="E907" s="161" t="s">
        <v>1</v>
      </c>
      <c r="F907" s="162" t="s">
        <v>1112</v>
      </c>
      <c r="H907" s="163">
        <v>29.16</v>
      </c>
      <c r="I907" s="164"/>
      <c r="L907" s="160"/>
      <c r="M907" s="165"/>
      <c r="T907" s="166"/>
      <c r="AT907" s="161" t="s">
        <v>180</v>
      </c>
      <c r="AU907" s="161" t="s">
        <v>85</v>
      </c>
      <c r="AV907" s="13" t="s">
        <v>85</v>
      </c>
      <c r="AW907" s="13" t="s">
        <v>32</v>
      </c>
      <c r="AX907" s="13" t="s">
        <v>75</v>
      </c>
      <c r="AY907" s="161" t="s">
        <v>170</v>
      </c>
    </row>
    <row r="908" spans="2:65" s="13" customFormat="1" ht="10.199999999999999">
      <c r="B908" s="160"/>
      <c r="D908" s="154" t="s">
        <v>180</v>
      </c>
      <c r="E908" s="161" t="s">
        <v>1</v>
      </c>
      <c r="F908" s="162" t="s">
        <v>1113</v>
      </c>
      <c r="H908" s="163">
        <v>118.59</v>
      </c>
      <c r="I908" s="164"/>
      <c r="L908" s="160"/>
      <c r="M908" s="165"/>
      <c r="T908" s="166"/>
      <c r="AT908" s="161" t="s">
        <v>180</v>
      </c>
      <c r="AU908" s="161" t="s">
        <v>85</v>
      </c>
      <c r="AV908" s="13" t="s">
        <v>85</v>
      </c>
      <c r="AW908" s="13" t="s">
        <v>32</v>
      </c>
      <c r="AX908" s="13" t="s">
        <v>75</v>
      </c>
      <c r="AY908" s="161" t="s">
        <v>170</v>
      </c>
    </row>
    <row r="909" spans="2:65" s="14" customFormat="1" ht="10.199999999999999">
      <c r="B909" s="167"/>
      <c r="D909" s="154" t="s">
        <v>180</v>
      </c>
      <c r="E909" s="168" t="s">
        <v>1</v>
      </c>
      <c r="F909" s="169" t="s">
        <v>184</v>
      </c>
      <c r="H909" s="170">
        <v>147.75</v>
      </c>
      <c r="I909" s="171"/>
      <c r="L909" s="167"/>
      <c r="M909" s="172"/>
      <c r="T909" s="173"/>
      <c r="AT909" s="168" t="s">
        <v>180</v>
      </c>
      <c r="AU909" s="168" t="s">
        <v>85</v>
      </c>
      <c r="AV909" s="14" t="s">
        <v>176</v>
      </c>
      <c r="AW909" s="14" t="s">
        <v>32</v>
      </c>
      <c r="AX909" s="14" t="s">
        <v>83</v>
      </c>
      <c r="AY909" s="168" t="s">
        <v>170</v>
      </c>
    </row>
    <row r="910" spans="2:65" s="1" customFormat="1" ht="22.2" customHeight="1">
      <c r="B910" s="33"/>
      <c r="C910" s="174" t="s">
        <v>1114</v>
      </c>
      <c r="D910" s="174" t="s">
        <v>447</v>
      </c>
      <c r="E910" s="175" t="s">
        <v>1115</v>
      </c>
      <c r="F910" s="176" t="s">
        <v>1116</v>
      </c>
      <c r="G910" s="177" t="s">
        <v>115</v>
      </c>
      <c r="H910" s="178">
        <v>165.99700000000001</v>
      </c>
      <c r="I910" s="179"/>
      <c r="J910" s="180">
        <f>ROUND(I910*H910,2)</f>
        <v>0</v>
      </c>
      <c r="K910" s="181"/>
      <c r="L910" s="182"/>
      <c r="M910" s="183" t="s">
        <v>1</v>
      </c>
      <c r="N910" s="184" t="s">
        <v>40</v>
      </c>
      <c r="P910" s="145">
        <f>O910*H910</f>
        <v>0</v>
      </c>
      <c r="Q910" s="145">
        <v>1.3999999999999999E-4</v>
      </c>
      <c r="R910" s="145">
        <f>Q910*H910</f>
        <v>2.3239579999999999E-2</v>
      </c>
      <c r="S910" s="145">
        <v>0</v>
      </c>
      <c r="T910" s="146">
        <f>S910*H910</f>
        <v>0</v>
      </c>
      <c r="AR910" s="147" t="s">
        <v>393</v>
      </c>
      <c r="AT910" s="147" t="s">
        <v>447</v>
      </c>
      <c r="AU910" s="147" t="s">
        <v>85</v>
      </c>
      <c r="AY910" s="18" t="s">
        <v>170</v>
      </c>
      <c r="BE910" s="148">
        <f>IF(N910="základní",J910,0)</f>
        <v>0</v>
      </c>
      <c r="BF910" s="148">
        <f>IF(N910="snížená",J910,0)</f>
        <v>0</v>
      </c>
      <c r="BG910" s="148">
        <f>IF(N910="zákl. přenesená",J910,0)</f>
        <v>0</v>
      </c>
      <c r="BH910" s="148">
        <f>IF(N910="sníž. přenesená",J910,0)</f>
        <v>0</v>
      </c>
      <c r="BI910" s="148">
        <f>IF(N910="nulová",J910,0)</f>
        <v>0</v>
      </c>
      <c r="BJ910" s="18" t="s">
        <v>83</v>
      </c>
      <c r="BK910" s="148">
        <f>ROUND(I910*H910,2)</f>
        <v>0</v>
      </c>
      <c r="BL910" s="18" t="s">
        <v>278</v>
      </c>
      <c r="BM910" s="147" t="s">
        <v>1117</v>
      </c>
    </row>
    <row r="911" spans="2:65" s="13" customFormat="1" ht="10.199999999999999">
      <c r="B911" s="160"/>
      <c r="D911" s="154" t="s">
        <v>180</v>
      </c>
      <c r="F911" s="162" t="s">
        <v>1118</v>
      </c>
      <c r="H911" s="163">
        <v>165.99700000000001</v>
      </c>
      <c r="I911" s="164"/>
      <c r="L911" s="160"/>
      <c r="M911" s="165"/>
      <c r="T911" s="166"/>
      <c r="AT911" s="161" t="s">
        <v>180</v>
      </c>
      <c r="AU911" s="161" t="s">
        <v>85</v>
      </c>
      <c r="AV911" s="13" t="s">
        <v>85</v>
      </c>
      <c r="AW911" s="13" t="s">
        <v>4</v>
      </c>
      <c r="AX911" s="13" t="s">
        <v>83</v>
      </c>
      <c r="AY911" s="161" t="s">
        <v>170</v>
      </c>
    </row>
    <row r="912" spans="2:65" s="1" customFormat="1" ht="34.799999999999997" customHeight="1">
      <c r="B912" s="33"/>
      <c r="C912" s="135" t="s">
        <v>1119</v>
      </c>
      <c r="D912" s="135" t="s">
        <v>172</v>
      </c>
      <c r="E912" s="136" t="s">
        <v>1120</v>
      </c>
      <c r="F912" s="137" t="s">
        <v>1121</v>
      </c>
      <c r="G912" s="138" t="s">
        <v>115</v>
      </c>
      <c r="H912" s="139">
        <v>153.768</v>
      </c>
      <c r="I912" s="140"/>
      <c r="J912" s="141">
        <f>ROUND(I912*H912,2)</f>
        <v>0</v>
      </c>
      <c r="K912" s="142"/>
      <c r="L912" s="33"/>
      <c r="M912" s="143" t="s">
        <v>1</v>
      </c>
      <c r="N912" s="144" t="s">
        <v>40</v>
      </c>
      <c r="P912" s="145">
        <f>O912*H912</f>
        <v>0</v>
      </c>
      <c r="Q912" s="145">
        <v>2.0889999999999999E-2</v>
      </c>
      <c r="R912" s="145">
        <f>Q912*H912</f>
        <v>3.2122135199999997</v>
      </c>
      <c r="S912" s="145">
        <v>0</v>
      </c>
      <c r="T912" s="146">
        <f>S912*H912</f>
        <v>0</v>
      </c>
      <c r="AR912" s="147" t="s">
        <v>278</v>
      </c>
      <c r="AT912" s="147" t="s">
        <v>172</v>
      </c>
      <c r="AU912" s="147" t="s">
        <v>85</v>
      </c>
      <c r="AY912" s="18" t="s">
        <v>170</v>
      </c>
      <c r="BE912" s="148">
        <f>IF(N912="základní",J912,0)</f>
        <v>0</v>
      </c>
      <c r="BF912" s="148">
        <f>IF(N912="snížená",J912,0)</f>
        <v>0</v>
      </c>
      <c r="BG912" s="148">
        <f>IF(N912="zákl. přenesená",J912,0)</f>
        <v>0</v>
      </c>
      <c r="BH912" s="148">
        <f>IF(N912="sníž. přenesená",J912,0)</f>
        <v>0</v>
      </c>
      <c r="BI912" s="148">
        <f>IF(N912="nulová",J912,0)</f>
        <v>0</v>
      </c>
      <c r="BJ912" s="18" t="s">
        <v>83</v>
      </c>
      <c r="BK912" s="148">
        <f>ROUND(I912*H912,2)</f>
        <v>0</v>
      </c>
      <c r="BL912" s="18" t="s">
        <v>278</v>
      </c>
      <c r="BM912" s="147" t="s">
        <v>1122</v>
      </c>
    </row>
    <row r="913" spans="2:65" s="1" customFormat="1" ht="10.199999999999999">
      <c r="B913" s="33"/>
      <c r="D913" s="149" t="s">
        <v>178</v>
      </c>
      <c r="F913" s="150" t="s">
        <v>1123</v>
      </c>
      <c r="I913" s="151"/>
      <c r="L913" s="33"/>
      <c r="M913" s="152"/>
      <c r="T913" s="57"/>
      <c r="AT913" s="18" t="s">
        <v>178</v>
      </c>
      <c r="AU913" s="18" t="s">
        <v>85</v>
      </c>
    </row>
    <row r="914" spans="2:65" s="12" customFormat="1" ht="10.199999999999999">
      <c r="B914" s="153"/>
      <c r="D914" s="154" t="s">
        <v>180</v>
      </c>
      <c r="E914" s="155" t="s">
        <v>1</v>
      </c>
      <c r="F914" s="156" t="s">
        <v>513</v>
      </c>
      <c r="H914" s="155" t="s">
        <v>1</v>
      </c>
      <c r="I914" s="157"/>
      <c r="L914" s="153"/>
      <c r="M914" s="158"/>
      <c r="T914" s="159"/>
      <c r="AT914" s="155" t="s">
        <v>180</v>
      </c>
      <c r="AU914" s="155" t="s">
        <v>85</v>
      </c>
      <c r="AV914" s="12" t="s">
        <v>83</v>
      </c>
      <c r="AW914" s="12" t="s">
        <v>32</v>
      </c>
      <c r="AX914" s="12" t="s">
        <v>75</v>
      </c>
      <c r="AY914" s="155" t="s">
        <v>170</v>
      </c>
    </row>
    <row r="915" spans="2:65" s="12" customFormat="1" ht="10.199999999999999">
      <c r="B915" s="153"/>
      <c r="D915" s="154" t="s">
        <v>180</v>
      </c>
      <c r="E915" s="155" t="s">
        <v>1</v>
      </c>
      <c r="F915" s="156" t="s">
        <v>514</v>
      </c>
      <c r="H915" s="155" t="s">
        <v>1</v>
      </c>
      <c r="I915" s="157"/>
      <c r="L915" s="153"/>
      <c r="M915" s="158"/>
      <c r="T915" s="159"/>
      <c r="AT915" s="155" t="s">
        <v>180</v>
      </c>
      <c r="AU915" s="155" t="s">
        <v>85</v>
      </c>
      <c r="AV915" s="12" t="s">
        <v>83</v>
      </c>
      <c r="AW915" s="12" t="s">
        <v>32</v>
      </c>
      <c r="AX915" s="12" t="s">
        <v>75</v>
      </c>
      <c r="AY915" s="155" t="s">
        <v>170</v>
      </c>
    </row>
    <row r="916" spans="2:65" s="13" customFormat="1" ht="10.199999999999999">
      <c r="B916" s="160"/>
      <c r="D916" s="154" t="s">
        <v>180</v>
      </c>
      <c r="E916" s="161" t="s">
        <v>1</v>
      </c>
      <c r="F916" s="162" t="s">
        <v>1112</v>
      </c>
      <c r="H916" s="163">
        <v>29.16</v>
      </c>
      <c r="I916" s="164"/>
      <c r="L916" s="160"/>
      <c r="M916" s="165"/>
      <c r="T916" s="166"/>
      <c r="AT916" s="161" t="s">
        <v>180</v>
      </c>
      <c r="AU916" s="161" t="s">
        <v>85</v>
      </c>
      <c r="AV916" s="13" t="s">
        <v>85</v>
      </c>
      <c r="AW916" s="13" t="s">
        <v>32</v>
      </c>
      <c r="AX916" s="13" t="s">
        <v>75</v>
      </c>
      <c r="AY916" s="161" t="s">
        <v>170</v>
      </c>
    </row>
    <row r="917" spans="2:65" s="13" customFormat="1" ht="10.199999999999999">
      <c r="B917" s="160"/>
      <c r="D917" s="154" t="s">
        <v>180</v>
      </c>
      <c r="E917" s="161" t="s">
        <v>1</v>
      </c>
      <c r="F917" s="162" t="s">
        <v>1124</v>
      </c>
      <c r="H917" s="163">
        <v>124.608</v>
      </c>
      <c r="I917" s="164"/>
      <c r="L917" s="160"/>
      <c r="M917" s="165"/>
      <c r="T917" s="166"/>
      <c r="AT917" s="161" t="s">
        <v>180</v>
      </c>
      <c r="AU917" s="161" t="s">
        <v>85</v>
      </c>
      <c r="AV917" s="13" t="s">
        <v>85</v>
      </c>
      <c r="AW917" s="13" t="s">
        <v>32</v>
      </c>
      <c r="AX917" s="13" t="s">
        <v>75</v>
      </c>
      <c r="AY917" s="161" t="s">
        <v>170</v>
      </c>
    </row>
    <row r="918" spans="2:65" s="14" customFormat="1" ht="10.199999999999999">
      <c r="B918" s="167"/>
      <c r="D918" s="154" t="s">
        <v>180</v>
      </c>
      <c r="E918" s="168" t="s">
        <v>1</v>
      </c>
      <c r="F918" s="169" t="s">
        <v>184</v>
      </c>
      <c r="H918" s="170">
        <v>153.768</v>
      </c>
      <c r="I918" s="171"/>
      <c r="L918" s="167"/>
      <c r="M918" s="172"/>
      <c r="T918" s="173"/>
      <c r="AT918" s="168" t="s">
        <v>180</v>
      </c>
      <c r="AU918" s="168" t="s">
        <v>85</v>
      </c>
      <c r="AV918" s="14" t="s">
        <v>176</v>
      </c>
      <c r="AW918" s="14" t="s">
        <v>32</v>
      </c>
      <c r="AX918" s="14" t="s">
        <v>83</v>
      </c>
      <c r="AY918" s="168" t="s">
        <v>170</v>
      </c>
    </row>
    <row r="919" spans="2:65" s="1" customFormat="1" ht="22.2" customHeight="1">
      <c r="B919" s="33"/>
      <c r="C919" s="135" t="s">
        <v>1125</v>
      </c>
      <c r="D919" s="135" t="s">
        <v>172</v>
      </c>
      <c r="E919" s="136" t="s">
        <v>1126</v>
      </c>
      <c r="F919" s="137" t="s">
        <v>1127</v>
      </c>
      <c r="G919" s="138" t="s">
        <v>840</v>
      </c>
      <c r="H919" s="193"/>
      <c r="I919" s="140"/>
      <c r="J919" s="141">
        <f>ROUND(I919*H919,2)</f>
        <v>0</v>
      </c>
      <c r="K919" s="142"/>
      <c r="L919" s="33"/>
      <c r="M919" s="143" t="s">
        <v>1</v>
      </c>
      <c r="N919" s="144" t="s">
        <v>40</v>
      </c>
      <c r="P919" s="145">
        <f>O919*H919</f>
        <v>0</v>
      </c>
      <c r="Q919" s="145">
        <v>0</v>
      </c>
      <c r="R919" s="145">
        <f>Q919*H919</f>
        <v>0</v>
      </c>
      <c r="S919" s="145">
        <v>0</v>
      </c>
      <c r="T919" s="146">
        <f>S919*H919</f>
        <v>0</v>
      </c>
      <c r="AR919" s="147" t="s">
        <v>278</v>
      </c>
      <c r="AT919" s="147" t="s">
        <v>172</v>
      </c>
      <c r="AU919" s="147" t="s">
        <v>85</v>
      </c>
      <c r="AY919" s="18" t="s">
        <v>170</v>
      </c>
      <c r="BE919" s="148">
        <f>IF(N919="základní",J919,0)</f>
        <v>0</v>
      </c>
      <c r="BF919" s="148">
        <f>IF(N919="snížená",J919,0)</f>
        <v>0</v>
      </c>
      <c r="BG919" s="148">
        <f>IF(N919="zákl. přenesená",J919,0)</f>
        <v>0</v>
      </c>
      <c r="BH919" s="148">
        <f>IF(N919="sníž. přenesená",J919,0)</f>
        <v>0</v>
      </c>
      <c r="BI919" s="148">
        <f>IF(N919="nulová",J919,0)</f>
        <v>0</v>
      </c>
      <c r="BJ919" s="18" t="s">
        <v>83</v>
      </c>
      <c r="BK919" s="148">
        <f>ROUND(I919*H919,2)</f>
        <v>0</v>
      </c>
      <c r="BL919" s="18" t="s">
        <v>278</v>
      </c>
      <c r="BM919" s="147" t="s">
        <v>1128</v>
      </c>
    </row>
    <row r="920" spans="2:65" s="1" customFormat="1" ht="10.199999999999999">
      <c r="B920" s="33"/>
      <c r="D920" s="149" t="s">
        <v>178</v>
      </c>
      <c r="F920" s="150" t="s">
        <v>1129</v>
      </c>
      <c r="I920" s="151"/>
      <c r="L920" s="33"/>
      <c r="M920" s="152"/>
      <c r="T920" s="57"/>
      <c r="AT920" s="18" t="s">
        <v>178</v>
      </c>
      <c r="AU920" s="18" t="s">
        <v>85</v>
      </c>
    </row>
    <row r="921" spans="2:65" s="11" customFormat="1" ht="22.8" customHeight="1">
      <c r="B921" s="123"/>
      <c r="D921" s="124" t="s">
        <v>74</v>
      </c>
      <c r="E921" s="133" t="s">
        <v>1130</v>
      </c>
      <c r="F921" s="133" t="s">
        <v>1131</v>
      </c>
      <c r="I921" s="126"/>
      <c r="J921" s="134">
        <f>BK921</f>
        <v>0</v>
      </c>
      <c r="L921" s="123"/>
      <c r="M921" s="128"/>
      <c r="P921" s="129">
        <f>SUM(P922:P984)</f>
        <v>0</v>
      </c>
      <c r="R921" s="129">
        <f>SUM(R922:R984)</f>
        <v>1.7120153199999997</v>
      </c>
      <c r="T921" s="130">
        <f>SUM(T922:T984)</f>
        <v>0</v>
      </c>
      <c r="AR921" s="124" t="s">
        <v>85</v>
      </c>
      <c r="AT921" s="131" t="s">
        <v>74</v>
      </c>
      <c r="AU921" s="131" t="s">
        <v>83</v>
      </c>
      <c r="AY921" s="124" t="s">
        <v>170</v>
      </c>
      <c r="BK921" s="132">
        <f>SUM(BK922:BK984)</f>
        <v>0</v>
      </c>
    </row>
    <row r="922" spans="2:65" s="1" customFormat="1" ht="19.8" customHeight="1">
      <c r="B922" s="33"/>
      <c r="C922" s="135" t="s">
        <v>1132</v>
      </c>
      <c r="D922" s="135" t="s">
        <v>172</v>
      </c>
      <c r="E922" s="136" t="s">
        <v>1133</v>
      </c>
      <c r="F922" s="137" t="s">
        <v>1134</v>
      </c>
      <c r="G922" s="138" t="s">
        <v>115</v>
      </c>
      <c r="H922" s="139">
        <v>195.392</v>
      </c>
      <c r="I922" s="140"/>
      <c r="J922" s="141">
        <f>ROUND(I922*H922,2)</f>
        <v>0</v>
      </c>
      <c r="K922" s="142"/>
      <c r="L922" s="33"/>
      <c r="M922" s="143" t="s">
        <v>1</v>
      </c>
      <c r="N922" s="144" t="s">
        <v>40</v>
      </c>
      <c r="P922" s="145">
        <f>O922*H922</f>
        <v>0</v>
      </c>
      <c r="Q922" s="145">
        <v>0</v>
      </c>
      <c r="R922" s="145">
        <f>Q922*H922</f>
        <v>0</v>
      </c>
      <c r="S922" s="145">
        <v>0</v>
      </c>
      <c r="T922" s="146">
        <f>S922*H922</f>
        <v>0</v>
      </c>
      <c r="AR922" s="147" t="s">
        <v>278</v>
      </c>
      <c r="AT922" s="147" t="s">
        <v>172</v>
      </c>
      <c r="AU922" s="147" t="s">
        <v>85</v>
      </c>
      <c r="AY922" s="18" t="s">
        <v>170</v>
      </c>
      <c r="BE922" s="148">
        <f>IF(N922="základní",J922,0)</f>
        <v>0</v>
      </c>
      <c r="BF922" s="148">
        <f>IF(N922="snížená",J922,0)</f>
        <v>0</v>
      </c>
      <c r="BG922" s="148">
        <f>IF(N922="zákl. přenesená",J922,0)</f>
        <v>0</v>
      </c>
      <c r="BH922" s="148">
        <f>IF(N922="sníž. přenesená",J922,0)</f>
        <v>0</v>
      </c>
      <c r="BI922" s="148">
        <f>IF(N922="nulová",J922,0)</f>
        <v>0</v>
      </c>
      <c r="BJ922" s="18" t="s">
        <v>83</v>
      </c>
      <c r="BK922" s="148">
        <f>ROUND(I922*H922,2)</f>
        <v>0</v>
      </c>
      <c r="BL922" s="18" t="s">
        <v>278</v>
      </c>
      <c r="BM922" s="147" t="s">
        <v>1135</v>
      </c>
    </row>
    <row r="923" spans="2:65" s="1" customFormat="1" ht="10.199999999999999">
      <c r="B923" s="33"/>
      <c r="D923" s="149" t="s">
        <v>178</v>
      </c>
      <c r="F923" s="150" t="s">
        <v>1136</v>
      </c>
      <c r="I923" s="151"/>
      <c r="L923" s="33"/>
      <c r="M923" s="152"/>
      <c r="T923" s="57"/>
      <c r="AT923" s="18" t="s">
        <v>178</v>
      </c>
      <c r="AU923" s="18" t="s">
        <v>85</v>
      </c>
    </row>
    <row r="924" spans="2:65" s="12" customFormat="1" ht="10.199999999999999">
      <c r="B924" s="153"/>
      <c r="D924" s="154" t="s">
        <v>180</v>
      </c>
      <c r="E924" s="155" t="s">
        <v>1</v>
      </c>
      <c r="F924" s="156" t="s">
        <v>697</v>
      </c>
      <c r="H924" s="155" t="s">
        <v>1</v>
      </c>
      <c r="I924" s="157"/>
      <c r="L924" s="153"/>
      <c r="M924" s="158"/>
      <c r="T924" s="159"/>
      <c r="AT924" s="155" t="s">
        <v>180</v>
      </c>
      <c r="AU924" s="155" t="s">
        <v>85</v>
      </c>
      <c r="AV924" s="12" t="s">
        <v>83</v>
      </c>
      <c r="AW924" s="12" t="s">
        <v>32</v>
      </c>
      <c r="AX924" s="12" t="s">
        <v>75</v>
      </c>
      <c r="AY924" s="155" t="s">
        <v>170</v>
      </c>
    </row>
    <row r="925" spans="2:65" s="12" customFormat="1" ht="10.199999999999999">
      <c r="B925" s="153"/>
      <c r="D925" s="154" t="s">
        <v>180</v>
      </c>
      <c r="E925" s="155" t="s">
        <v>1</v>
      </c>
      <c r="F925" s="156" t="s">
        <v>928</v>
      </c>
      <c r="H925" s="155" t="s">
        <v>1</v>
      </c>
      <c r="I925" s="157"/>
      <c r="L925" s="153"/>
      <c r="M925" s="158"/>
      <c r="T925" s="159"/>
      <c r="AT925" s="155" t="s">
        <v>180</v>
      </c>
      <c r="AU925" s="155" t="s">
        <v>85</v>
      </c>
      <c r="AV925" s="12" t="s">
        <v>83</v>
      </c>
      <c r="AW925" s="12" t="s">
        <v>32</v>
      </c>
      <c r="AX925" s="12" t="s">
        <v>75</v>
      </c>
      <c r="AY925" s="155" t="s">
        <v>170</v>
      </c>
    </row>
    <row r="926" spans="2:65" s="13" customFormat="1" ht="10.199999999999999">
      <c r="B926" s="160"/>
      <c r="D926" s="154" t="s">
        <v>180</v>
      </c>
      <c r="E926" s="161" t="s">
        <v>1</v>
      </c>
      <c r="F926" s="162" t="s">
        <v>929</v>
      </c>
      <c r="H926" s="163">
        <v>195.392</v>
      </c>
      <c r="I926" s="164"/>
      <c r="L926" s="160"/>
      <c r="M926" s="165"/>
      <c r="T926" s="166"/>
      <c r="AT926" s="161" t="s">
        <v>180</v>
      </c>
      <c r="AU926" s="161" t="s">
        <v>85</v>
      </c>
      <c r="AV926" s="13" t="s">
        <v>85</v>
      </c>
      <c r="AW926" s="13" t="s">
        <v>32</v>
      </c>
      <c r="AX926" s="13" t="s">
        <v>75</v>
      </c>
      <c r="AY926" s="161" t="s">
        <v>170</v>
      </c>
    </row>
    <row r="927" spans="2:65" s="14" customFormat="1" ht="10.199999999999999">
      <c r="B927" s="167"/>
      <c r="D927" s="154" t="s">
        <v>180</v>
      </c>
      <c r="E927" s="168" t="s">
        <v>1</v>
      </c>
      <c r="F927" s="169" t="s">
        <v>184</v>
      </c>
      <c r="H927" s="170">
        <v>195.392</v>
      </c>
      <c r="I927" s="171"/>
      <c r="L927" s="167"/>
      <c r="M927" s="172"/>
      <c r="T927" s="173"/>
      <c r="AT927" s="168" t="s">
        <v>180</v>
      </c>
      <c r="AU927" s="168" t="s">
        <v>85</v>
      </c>
      <c r="AV927" s="14" t="s">
        <v>176</v>
      </c>
      <c r="AW927" s="14" t="s">
        <v>32</v>
      </c>
      <c r="AX927" s="14" t="s">
        <v>83</v>
      </c>
      <c r="AY927" s="168" t="s">
        <v>170</v>
      </c>
    </row>
    <row r="928" spans="2:65" s="1" customFormat="1" ht="30" customHeight="1">
      <c r="B928" s="33"/>
      <c r="C928" s="174" t="s">
        <v>1137</v>
      </c>
      <c r="D928" s="174" t="s">
        <v>447</v>
      </c>
      <c r="E928" s="175" t="s">
        <v>1138</v>
      </c>
      <c r="F928" s="176" t="s">
        <v>1139</v>
      </c>
      <c r="G928" s="177" t="s">
        <v>115</v>
      </c>
      <c r="H928" s="178">
        <v>224.70099999999999</v>
      </c>
      <c r="I928" s="179"/>
      <c r="J928" s="180">
        <f>ROUND(I928*H928,2)</f>
        <v>0</v>
      </c>
      <c r="K928" s="181"/>
      <c r="L928" s="182"/>
      <c r="M928" s="183" t="s">
        <v>1</v>
      </c>
      <c r="N928" s="184" t="s">
        <v>40</v>
      </c>
      <c r="P928" s="145">
        <f>O928*H928</f>
        <v>0</v>
      </c>
      <c r="Q928" s="145">
        <v>5.0000000000000001E-4</v>
      </c>
      <c r="R928" s="145">
        <f>Q928*H928</f>
        <v>0.11235050000000001</v>
      </c>
      <c r="S928" s="145">
        <v>0</v>
      </c>
      <c r="T928" s="146">
        <f>S928*H928</f>
        <v>0</v>
      </c>
      <c r="AR928" s="147" t="s">
        <v>393</v>
      </c>
      <c r="AT928" s="147" t="s">
        <v>447</v>
      </c>
      <c r="AU928" s="147" t="s">
        <v>85</v>
      </c>
      <c r="AY928" s="18" t="s">
        <v>170</v>
      </c>
      <c r="BE928" s="148">
        <f>IF(N928="základní",J928,0)</f>
        <v>0</v>
      </c>
      <c r="BF928" s="148">
        <f>IF(N928="snížená",J928,0)</f>
        <v>0</v>
      </c>
      <c r="BG928" s="148">
        <f>IF(N928="zákl. přenesená",J928,0)</f>
        <v>0</v>
      </c>
      <c r="BH928" s="148">
        <f>IF(N928="sníž. přenesená",J928,0)</f>
        <v>0</v>
      </c>
      <c r="BI928" s="148">
        <f>IF(N928="nulová",J928,0)</f>
        <v>0</v>
      </c>
      <c r="BJ928" s="18" t="s">
        <v>83</v>
      </c>
      <c r="BK928" s="148">
        <f>ROUND(I928*H928,2)</f>
        <v>0</v>
      </c>
      <c r="BL928" s="18" t="s">
        <v>278</v>
      </c>
      <c r="BM928" s="147" t="s">
        <v>1140</v>
      </c>
    </row>
    <row r="929" spans="2:65" s="13" customFormat="1" ht="10.199999999999999">
      <c r="B929" s="160"/>
      <c r="D929" s="154" t="s">
        <v>180</v>
      </c>
      <c r="F929" s="162" t="s">
        <v>1141</v>
      </c>
      <c r="H929" s="163">
        <v>224.70099999999999</v>
      </c>
      <c r="I929" s="164"/>
      <c r="L929" s="160"/>
      <c r="M929" s="165"/>
      <c r="T929" s="166"/>
      <c r="AT929" s="161" t="s">
        <v>180</v>
      </c>
      <c r="AU929" s="161" t="s">
        <v>85</v>
      </c>
      <c r="AV929" s="13" t="s">
        <v>85</v>
      </c>
      <c r="AW929" s="13" t="s">
        <v>4</v>
      </c>
      <c r="AX929" s="13" t="s">
        <v>83</v>
      </c>
      <c r="AY929" s="161" t="s">
        <v>170</v>
      </c>
    </row>
    <row r="930" spans="2:65" s="1" customFormat="1" ht="34.799999999999997" customHeight="1">
      <c r="B930" s="33"/>
      <c r="C930" s="135" t="s">
        <v>1142</v>
      </c>
      <c r="D930" s="135" t="s">
        <v>172</v>
      </c>
      <c r="E930" s="136" t="s">
        <v>1143</v>
      </c>
      <c r="F930" s="137" t="s">
        <v>1144</v>
      </c>
      <c r="G930" s="138" t="s">
        <v>115</v>
      </c>
      <c r="H930" s="139">
        <v>195.392</v>
      </c>
      <c r="I930" s="140"/>
      <c r="J930" s="141">
        <f>ROUND(I930*H930,2)</f>
        <v>0</v>
      </c>
      <c r="K930" s="142"/>
      <c r="L930" s="33"/>
      <c r="M930" s="143" t="s">
        <v>1</v>
      </c>
      <c r="N930" s="144" t="s">
        <v>40</v>
      </c>
      <c r="P930" s="145">
        <f>O930*H930</f>
        <v>0</v>
      </c>
      <c r="Q930" s="145">
        <v>6.6100000000000004E-3</v>
      </c>
      <c r="R930" s="145">
        <f>Q930*H930</f>
        <v>1.29154112</v>
      </c>
      <c r="S930" s="145">
        <v>0</v>
      </c>
      <c r="T930" s="146">
        <f>S930*H930</f>
        <v>0</v>
      </c>
      <c r="AR930" s="147" t="s">
        <v>278</v>
      </c>
      <c r="AT930" s="147" t="s">
        <v>172</v>
      </c>
      <c r="AU930" s="147" t="s">
        <v>85</v>
      </c>
      <c r="AY930" s="18" t="s">
        <v>170</v>
      </c>
      <c r="BE930" s="148">
        <f>IF(N930="základní",J930,0)</f>
        <v>0</v>
      </c>
      <c r="BF930" s="148">
        <f>IF(N930="snížená",J930,0)</f>
        <v>0</v>
      </c>
      <c r="BG930" s="148">
        <f>IF(N930="zákl. přenesená",J930,0)</f>
        <v>0</v>
      </c>
      <c r="BH930" s="148">
        <f>IF(N930="sníž. přenesená",J930,0)</f>
        <v>0</v>
      </c>
      <c r="BI930" s="148">
        <f>IF(N930="nulová",J930,0)</f>
        <v>0</v>
      </c>
      <c r="BJ930" s="18" t="s">
        <v>83</v>
      </c>
      <c r="BK930" s="148">
        <f>ROUND(I930*H930,2)</f>
        <v>0</v>
      </c>
      <c r="BL930" s="18" t="s">
        <v>278</v>
      </c>
      <c r="BM930" s="147" t="s">
        <v>1145</v>
      </c>
    </row>
    <row r="931" spans="2:65" s="1" customFormat="1" ht="10.199999999999999">
      <c r="B931" s="33"/>
      <c r="D931" s="149" t="s">
        <v>178</v>
      </c>
      <c r="F931" s="150" t="s">
        <v>1146</v>
      </c>
      <c r="I931" s="151"/>
      <c r="L931" s="33"/>
      <c r="M931" s="152"/>
      <c r="T931" s="57"/>
      <c r="AT931" s="18" t="s">
        <v>178</v>
      </c>
      <c r="AU931" s="18" t="s">
        <v>85</v>
      </c>
    </row>
    <row r="932" spans="2:65" s="12" customFormat="1" ht="10.199999999999999">
      <c r="B932" s="153"/>
      <c r="D932" s="154" t="s">
        <v>180</v>
      </c>
      <c r="E932" s="155" t="s">
        <v>1</v>
      </c>
      <c r="F932" s="156" t="s">
        <v>697</v>
      </c>
      <c r="H932" s="155" t="s">
        <v>1</v>
      </c>
      <c r="I932" s="157"/>
      <c r="L932" s="153"/>
      <c r="M932" s="158"/>
      <c r="T932" s="159"/>
      <c r="AT932" s="155" t="s">
        <v>180</v>
      </c>
      <c r="AU932" s="155" t="s">
        <v>85</v>
      </c>
      <c r="AV932" s="12" t="s">
        <v>83</v>
      </c>
      <c r="AW932" s="12" t="s">
        <v>32</v>
      </c>
      <c r="AX932" s="12" t="s">
        <v>75</v>
      </c>
      <c r="AY932" s="155" t="s">
        <v>170</v>
      </c>
    </row>
    <row r="933" spans="2:65" s="12" customFormat="1" ht="10.199999999999999">
      <c r="B933" s="153"/>
      <c r="D933" s="154" t="s">
        <v>180</v>
      </c>
      <c r="E933" s="155" t="s">
        <v>1</v>
      </c>
      <c r="F933" s="156" t="s">
        <v>928</v>
      </c>
      <c r="H933" s="155" t="s">
        <v>1</v>
      </c>
      <c r="I933" s="157"/>
      <c r="L933" s="153"/>
      <c r="M933" s="158"/>
      <c r="T933" s="159"/>
      <c r="AT933" s="155" t="s">
        <v>180</v>
      </c>
      <c r="AU933" s="155" t="s">
        <v>85</v>
      </c>
      <c r="AV933" s="12" t="s">
        <v>83</v>
      </c>
      <c r="AW933" s="12" t="s">
        <v>32</v>
      </c>
      <c r="AX933" s="12" t="s">
        <v>75</v>
      </c>
      <c r="AY933" s="155" t="s">
        <v>170</v>
      </c>
    </row>
    <row r="934" spans="2:65" s="13" customFormat="1" ht="10.199999999999999">
      <c r="B934" s="160"/>
      <c r="D934" s="154" t="s">
        <v>180</v>
      </c>
      <c r="E934" s="161" t="s">
        <v>1</v>
      </c>
      <c r="F934" s="162" t="s">
        <v>929</v>
      </c>
      <c r="H934" s="163">
        <v>195.392</v>
      </c>
      <c r="I934" s="164"/>
      <c r="L934" s="160"/>
      <c r="M934" s="165"/>
      <c r="T934" s="166"/>
      <c r="AT934" s="161" t="s">
        <v>180</v>
      </c>
      <c r="AU934" s="161" t="s">
        <v>85</v>
      </c>
      <c r="AV934" s="13" t="s">
        <v>85</v>
      </c>
      <c r="AW934" s="13" t="s">
        <v>32</v>
      </c>
      <c r="AX934" s="13" t="s">
        <v>75</v>
      </c>
      <c r="AY934" s="161" t="s">
        <v>170</v>
      </c>
    </row>
    <row r="935" spans="2:65" s="14" customFormat="1" ht="10.199999999999999">
      <c r="B935" s="167"/>
      <c r="D935" s="154" t="s">
        <v>180</v>
      </c>
      <c r="E935" s="168" t="s">
        <v>1</v>
      </c>
      <c r="F935" s="169" t="s">
        <v>184</v>
      </c>
      <c r="H935" s="170">
        <v>195.392</v>
      </c>
      <c r="I935" s="171"/>
      <c r="L935" s="167"/>
      <c r="M935" s="172"/>
      <c r="T935" s="173"/>
      <c r="AT935" s="168" t="s">
        <v>180</v>
      </c>
      <c r="AU935" s="168" t="s">
        <v>85</v>
      </c>
      <c r="AV935" s="14" t="s">
        <v>176</v>
      </c>
      <c r="AW935" s="14" t="s">
        <v>32</v>
      </c>
      <c r="AX935" s="14" t="s">
        <v>83</v>
      </c>
      <c r="AY935" s="168" t="s">
        <v>170</v>
      </c>
    </row>
    <row r="936" spans="2:65" s="1" customFormat="1" ht="22.2" customHeight="1">
      <c r="B936" s="33"/>
      <c r="C936" s="135" t="s">
        <v>1147</v>
      </c>
      <c r="D936" s="135" t="s">
        <v>172</v>
      </c>
      <c r="E936" s="136" t="s">
        <v>1148</v>
      </c>
      <c r="F936" s="137" t="s">
        <v>1149</v>
      </c>
      <c r="G936" s="138" t="s">
        <v>237</v>
      </c>
      <c r="H936" s="139">
        <v>47.3</v>
      </c>
      <c r="I936" s="140"/>
      <c r="J936" s="141">
        <f>ROUND(I936*H936,2)</f>
        <v>0</v>
      </c>
      <c r="K936" s="142"/>
      <c r="L936" s="33"/>
      <c r="M936" s="143" t="s">
        <v>1</v>
      </c>
      <c r="N936" s="144" t="s">
        <v>40</v>
      </c>
      <c r="P936" s="145">
        <f>O936*H936</f>
        <v>0</v>
      </c>
      <c r="Q936" s="145">
        <v>2.1800000000000001E-3</v>
      </c>
      <c r="R936" s="145">
        <f>Q936*H936</f>
        <v>0.103114</v>
      </c>
      <c r="S936" s="145">
        <v>0</v>
      </c>
      <c r="T936" s="146">
        <f>S936*H936</f>
        <v>0</v>
      </c>
      <c r="AR936" s="147" t="s">
        <v>278</v>
      </c>
      <c r="AT936" s="147" t="s">
        <v>172</v>
      </c>
      <c r="AU936" s="147" t="s">
        <v>85</v>
      </c>
      <c r="AY936" s="18" t="s">
        <v>170</v>
      </c>
      <c r="BE936" s="148">
        <f>IF(N936="základní",J936,0)</f>
        <v>0</v>
      </c>
      <c r="BF936" s="148">
        <f>IF(N936="snížená",J936,0)</f>
        <v>0</v>
      </c>
      <c r="BG936" s="148">
        <f>IF(N936="zákl. přenesená",J936,0)</f>
        <v>0</v>
      </c>
      <c r="BH936" s="148">
        <f>IF(N936="sníž. přenesená",J936,0)</f>
        <v>0</v>
      </c>
      <c r="BI936" s="148">
        <f>IF(N936="nulová",J936,0)</f>
        <v>0</v>
      </c>
      <c r="BJ936" s="18" t="s">
        <v>83</v>
      </c>
      <c r="BK936" s="148">
        <f>ROUND(I936*H936,2)</f>
        <v>0</v>
      </c>
      <c r="BL936" s="18" t="s">
        <v>278</v>
      </c>
      <c r="BM936" s="147" t="s">
        <v>1150</v>
      </c>
    </row>
    <row r="937" spans="2:65" s="1" customFormat="1" ht="10.199999999999999">
      <c r="B937" s="33"/>
      <c r="D937" s="149" t="s">
        <v>178</v>
      </c>
      <c r="F937" s="150" t="s">
        <v>1151</v>
      </c>
      <c r="I937" s="151"/>
      <c r="L937" s="33"/>
      <c r="M937" s="152"/>
      <c r="T937" s="57"/>
      <c r="AT937" s="18" t="s">
        <v>178</v>
      </c>
      <c r="AU937" s="18" t="s">
        <v>85</v>
      </c>
    </row>
    <row r="938" spans="2:65" s="12" customFormat="1" ht="10.199999999999999">
      <c r="B938" s="153"/>
      <c r="D938" s="154" t="s">
        <v>180</v>
      </c>
      <c r="E938" s="155" t="s">
        <v>1</v>
      </c>
      <c r="F938" s="156" t="s">
        <v>697</v>
      </c>
      <c r="H938" s="155" t="s">
        <v>1</v>
      </c>
      <c r="I938" s="157"/>
      <c r="L938" s="153"/>
      <c r="M938" s="158"/>
      <c r="T938" s="159"/>
      <c r="AT938" s="155" t="s">
        <v>180</v>
      </c>
      <c r="AU938" s="155" t="s">
        <v>85</v>
      </c>
      <c r="AV938" s="12" t="s">
        <v>83</v>
      </c>
      <c r="AW938" s="12" t="s">
        <v>32</v>
      </c>
      <c r="AX938" s="12" t="s">
        <v>75</v>
      </c>
      <c r="AY938" s="155" t="s">
        <v>170</v>
      </c>
    </row>
    <row r="939" spans="2:65" s="13" customFormat="1" ht="10.199999999999999">
      <c r="B939" s="160"/>
      <c r="D939" s="154" t="s">
        <v>180</v>
      </c>
      <c r="E939" s="161" t="s">
        <v>1</v>
      </c>
      <c r="F939" s="162" t="s">
        <v>1152</v>
      </c>
      <c r="H939" s="163">
        <v>34.76</v>
      </c>
      <c r="I939" s="164"/>
      <c r="L939" s="160"/>
      <c r="M939" s="165"/>
      <c r="T939" s="166"/>
      <c r="AT939" s="161" t="s">
        <v>180</v>
      </c>
      <c r="AU939" s="161" t="s">
        <v>85</v>
      </c>
      <c r="AV939" s="13" t="s">
        <v>85</v>
      </c>
      <c r="AW939" s="13" t="s">
        <v>32</v>
      </c>
      <c r="AX939" s="13" t="s">
        <v>75</v>
      </c>
      <c r="AY939" s="161" t="s">
        <v>170</v>
      </c>
    </row>
    <row r="940" spans="2:65" s="13" customFormat="1" ht="10.199999999999999">
      <c r="B940" s="160"/>
      <c r="D940" s="154" t="s">
        <v>180</v>
      </c>
      <c r="E940" s="161" t="s">
        <v>1</v>
      </c>
      <c r="F940" s="162" t="s">
        <v>1153</v>
      </c>
      <c r="H940" s="163">
        <v>12.54</v>
      </c>
      <c r="I940" s="164"/>
      <c r="L940" s="160"/>
      <c r="M940" s="165"/>
      <c r="T940" s="166"/>
      <c r="AT940" s="161" t="s">
        <v>180</v>
      </c>
      <c r="AU940" s="161" t="s">
        <v>85</v>
      </c>
      <c r="AV940" s="13" t="s">
        <v>85</v>
      </c>
      <c r="AW940" s="13" t="s">
        <v>32</v>
      </c>
      <c r="AX940" s="13" t="s">
        <v>75</v>
      </c>
      <c r="AY940" s="161" t="s">
        <v>170</v>
      </c>
    </row>
    <row r="941" spans="2:65" s="14" customFormat="1" ht="10.199999999999999">
      <c r="B941" s="167"/>
      <c r="D941" s="154" t="s">
        <v>180</v>
      </c>
      <c r="E941" s="168" t="s">
        <v>1</v>
      </c>
      <c r="F941" s="169" t="s">
        <v>184</v>
      </c>
      <c r="H941" s="170">
        <v>47.3</v>
      </c>
      <c r="I941" s="171"/>
      <c r="L941" s="167"/>
      <c r="M941" s="172"/>
      <c r="T941" s="173"/>
      <c r="AT941" s="168" t="s">
        <v>180</v>
      </c>
      <c r="AU941" s="168" t="s">
        <v>85</v>
      </c>
      <c r="AV941" s="14" t="s">
        <v>176</v>
      </c>
      <c r="AW941" s="14" t="s">
        <v>32</v>
      </c>
      <c r="AX941" s="14" t="s">
        <v>83</v>
      </c>
      <c r="AY941" s="168" t="s">
        <v>170</v>
      </c>
    </row>
    <row r="942" spans="2:65" s="1" customFormat="1" ht="22.2" customHeight="1">
      <c r="B942" s="33"/>
      <c r="C942" s="135" t="s">
        <v>1154</v>
      </c>
      <c r="D942" s="135" t="s">
        <v>172</v>
      </c>
      <c r="E942" s="136" t="s">
        <v>1155</v>
      </c>
      <c r="F942" s="137" t="s">
        <v>1156</v>
      </c>
      <c r="G942" s="138" t="s">
        <v>237</v>
      </c>
      <c r="H942" s="139">
        <v>53.45</v>
      </c>
      <c r="I942" s="140"/>
      <c r="J942" s="141">
        <f>ROUND(I942*H942,2)</f>
        <v>0</v>
      </c>
      <c r="K942" s="142"/>
      <c r="L942" s="33"/>
      <c r="M942" s="143" t="s">
        <v>1</v>
      </c>
      <c r="N942" s="144" t="s">
        <v>40</v>
      </c>
      <c r="P942" s="145">
        <f>O942*H942</f>
        <v>0</v>
      </c>
      <c r="Q942" s="145">
        <v>1.2999999999999999E-3</v>
      </c>
      <c r="R942" s="145">
        <f>Q942*H942</f>
        <v>6.9485000000000005E-2</v>
      </c>
      <c r="S942" s="145">
        <v>0</v>
      </c>
      <c r="T942" s="146">
        <f>S942*H942</f>
        <v>0</v>
      </c>
      <c r="AR942" s="147" t="s">
        <v>278</v>
      </c>
      <c r="AT942" s="147" t="s">
        <v>172</v>
      </c>
      <c r="AU942" s="147" t="s">
        <v>85</v>
      </c>
      <c r="AY942" s="18" t="s">
        <v>170</v>
      </c>
      <c r="BE942" s="148">
        <f>IF(N942="základní",J942,0)</f>
        <v>0</v>
      </c>
      <c r="BF942" s="148">
        <f>IF(N942="snížená",J942,0)</f>
        <v>0</v>
      </c>
      <c r="BG942" s="148">
        <f>IF(N942="zákl. přenesená",J942,0)</f>
        <v>0</v>
      </c>
      <c r="BH942" s="148">
        <f>IF(N942="sníž. přenesená",J942,0)</f>
        <v>0</v>
      </c>
      <c r="BI942" s="148">
        <f>IF(N942="nulová",J942,0)</f>
        <v>0</v>
      </c>
      <c r="BJ942" s="18" t="s">
        <v>83</v>
      </c>
      <c r="BK942" s="148">
        <f>ROUND(I942*H942,2)</f>
        <v>0</v>
      </c>
      <c r="BL942" s="18" t="s">
        <v>278</v>
      </c>
      <c r="BM942" s="147" t="s">
        <v>1157</v>
      </c>
    </row>
    <row r="943" spans="2:65" s="1" customFormat="1" ht="10.199999999999999">
      <c r="B943" s="33"/>
      <c r="D943" s="149" t="s">
        <v>178</v>
      </c>
      <c r="F943" s="150" t="s">
        <v>1158</v>
      </c>
      <c r="I943" s="151"/>
      <c r="L943" s="33"/>
      <c r="M943" s="152"/>
      <c r="T943" s="57"/>
      <c r="AT943" s="18" t="s">
        <v>178</v>
      </c>
      <c r="AU943" s="18" t="s">
        <v>85</v>
      </c>
    </row>
    <row r="944" spans="2:65" s="12" customFormat="1" ht="10.199999999999999">
      <c r="B944" s="153"/>
      <c r="D944" s="154" t="s">
        <v>180</v>
      </c>
      <c r="E944" s="155" t="s">
        <v>1</v>
      </c>
      <c r="F944" s="156" t="s">
        <v>666</v>
      </c>
      <c r="H944" s="155" t="s">
        <v>1</v>
      </c>
      <c r="I944" s="157"/>
      <c r="L944" s="153"/>
      <c r="M944" s="158"/>
      <c r="T944" s="159"/>
      <c r="AT944" s="155" t="s">
        <v>180</v>
      </c>
      <c r="AU944" s="155" t="s">
        <v>85</v>
      </c>
      <c r="AV944" s="12" t="s">
        <v>83</v>
      </c>
      <c r="AW944" s="12" t="s">
        <v>32</v>
      </c>
      <c r="AX944" s="12" t="s">
        <v>75</v>
      </c>
      <c r="AY944" s="155" t="s">
        <v>170</v>
      </c>
    </row>
    <row r="945" spans="2:65" s="12" customFormat="1" ht="10.199999999999999">
      <c r="B945" s="153"/>
      <c r="D945" s="154" t="s">
        <v>180</v>
      </c>
      <c r="E945" s="155" t="s">
        <v>1</v>
      </c>
      <c r="F945" s="156" t="s">
        <v>1159</v>
      </c>
      <c r="H945" s="155" t="s">
        <v>1</v>
      </c>
      <c r="I945" s="157"/>
      <c r="L945" s="153"/>
      <c r="M945" s="158"/>
      <c r="T945" s="159"/>
      <c r="AT945" s="155" t="s">
        <v>180</v>
      </c>
      <c r="AU945" s="155" t="s">
        <v>85</v>
      </c>
      <c r="AV945" s="12" t="s">
        <v>83</v>
      </c>
      <c r="AW945" s="12" t="s">
        <v>32</v>
      </c>
      <c r="AX945" s="12" t="s">
        <v>75</v>
      </c>
      <c r="AY945" s="155" t="s">
        <v>170</v>
      </c>
    </row>
    <row r="946" spans="2:65" s="13" customFormat="1" ht="10.199999999999999">
      <c r="B946" s="160"/>
      <c r="D946" s="154" t="s">
        <v>180</v>
      </c>
      <c r="E946" s="161" t="s">
        <v>1</v>
      </c>
      <c r="F946" s="162" t="s">
        <v>1160</v>
      </c>
      <c r="H946" s="163">
        <v>53.45</v>
      </c>
      <c r="I946" s="164"/>
      <c r="L946" s="160"/>
      <c r="M946" s="165"/>
      <c r="T946" s="166"/>
      <c r="AT946" s="161" t="s">
        <v>180</v>
      </c>
      <c r="AU946" s="161" t="s">
        <v>85</v>
      </c>
      <c r="AV946" s="13" t="s">
        <v>85</v>
      </c>
      <c r="AW946" s="13" t="s">
        <v>32</v>
      </c>
      <c r="AX946" s="13" t="s">
        <v>75</v>
      </c>
      <c r="AY946" s="161" t="s">
        <v>170</v>
      </c>
    </row>
    <row r="947" spans="2:65" s="14" customFormat="1" ht="10.199999999999999">
      <c r="B947" s="167"/>
      <c r="D947" s="154" t="s">
        <v>180</v>
      </c>
      <c r="E947" s="168" t="s">
        <v>1</v>
      </c>
      <c r="F947" s="169" t="s">
        <v>184</v>
      </c>
      <c r="H947" s="170">
        <v>53.45</v>
      </c>
      <c r="I947" s="171"/>
      <c r="L947" s="167"/>
      <c r="M947" s="172"/>
      <c r="T947" s="173"/>
      <c r="AT947" s="168" t="s">
        <v>180</v>
      </c>
      <c r="AU947" s="168" t="s">
        <v>85</v>
      </c>
      <c r="AV947" s="14" t="s">
        <v>176</v>
      </c>
      <c r="AW947" s="14" t="s">
        <v>32</v>
      </c>
      <c r="AX947" s="14" t="s">
        <v>83</v>
      </c>
      <c r="AY947" s="168" t="s">
        <v>170</v>
      </c>
    </row>
    <row r="948" spans="2:65" s="1" customFormat="1" ht="30" customHeight="1">
      <c r="B948" s="33"/>
      <c r="C948" s="135" t="s">
        <v>1161</v>
      </c>
      <c r="D948" s="135" t="s">
        <v>172</v>
      </c>
      <c r="E948" s="136" t="s">
        <v>1162</v>
      </c>
      <c r="F948" s="137" t="s">
        <v>1163</v>
      </c>
      <c r="G948" s="138" t="s">
        <v>237</v>
      </c>
      <c r="H948" s="139">
        <v>15.76</v>
      </c>
      <c r="I948" s="140"/>
      <c r="J948" s="141">
        <f>ROUND(I948*H948,2)</f>
        <v>0</v>
      </c>
      <c r="K948" s="142"/>
      <c r="L948" s="33"/>
      <c r="M948" s="143" t="s">
        <v>1</v>
      </c>
      <c r="N948" s="144" t="s">
        <v>40</v>
      </c>
      <c r="P948" s="145">
        <f>O948*H948</f>
        <v>0</v>
      </c>
      <c r="Q948" s="145">
        <v>3.5100000000000001E-3</v>
      </c>
      <c r="R948" s="145">
        <f>Q948*H948</f>
        <v>5.5317600000000001E-2</v>
      </c>
      <c r="S948" s="145">
        <v>0</v>
      </c>
      <c r="T948" s="146">
        <f>S948*H948</f>
        <v>0</v>
      </c>
      <c r="AR948" s="147" t="s">
        <v>278</v>
      </c>
      <c r="AT948" s="147" t="s">
        <v>172</v>
      </c>
      <c r="AU948" s="147" t="s">
        <v>85</v>
      </c>
      <c r="AY948" s="18" t="s">
        <v>170</v>
      </c>
      <c r="BE948" s="148">
        <f>IF(N948="základní",J948,0)</f>
        <v>0</v>
      </c>
      <c r="BF948" s="148">
        <f>IF(N948="snížená",J948,0)</f>
        <v>0</v>
      </c>
      <c r="BG948" s="148">
        <f>IF(N948="zákl. přenesená",J948,0)</f>
        <v>0</v>
      </c>
      <c r="BH948" s="148">
        <f>IF(N948="sníž. přenesená",J948,0)</f>
        <v>0</v>
      </c>
      <c r="BI948" s="148">
        <f>IF(N948="nulová",J948,0)</f>
        <v>0</v>
      </c>
      <c r="BJ948" s="18" t="s">
        <v>83</v>
      </c>
      <c r="BK948" s="148">
        <f>ROUND(I948*H948,2)</f>
        <v>0</v>
      </c>
      <c r="BL948" s="18" t="s">
        <v>278</v>
      </c>
      <c r="BM948" s="147" t="s">
        <v>1164</v>
      </c>
    </row>
    <row r="949" spans="2:65" s="1" customFormat="1" ht="10.199999999999999">
      <c r="B949" s="33"/>
      <c r="D949" s="149" t="s">
        <v>178</v>
      </c>
      <c r="F949" s="150" t="s">
        <v>1165</v>
      </c>
      <c r="I949" s="151"/>
      <c r="L949" s="33"/>
      <c r="M949" s="152"/>
      <c r="T949" s="57"/>
      <c r="AT949" s="18" t="s">
        <v>178</v>
      </c>
      <c r="AU949" s="18" t="s">
        <v>85</v>
      </c>
    </row>
    <row r="950" spans="2:65" s="12" customFormat="1" ht="10.199999999999999">
      <c r="B950" s="153"/>
      <c r="D950" s="154" t="s">
        <v>180</v>
      </c>
      <c r="E950" s="155" t="s">
        <v>1</v>
      </c>
      <c r="F950" s="156" t="s">
        <v>666</v>
      </c>
      <c r="H950" s="155" t="s">
        <v>1</v>
      </c>
      <c r="I950" s="157"/>
      <c r="L950" s="153"/>
      <c r="M950" s="158"/>
      <c r="T950" s="159"/>
      <c r="AT950" s="155" t="s">
        <v>180</v>
      </c>
      <c r="AU950" s="155" t="s">
        <v>85</v>
      </c>
      <c r="AV950" s="12" t="s">
        <v>83</v>
      </c>
      <c r="AW950" s="12" t="s">
        <v>32</v>
      </c>
      <c r="AX950" s="12" t="s">
        <v>75</v>
      </c>
      <c r="AY950" s="155" t="s">
        <v>170</v>
      </c>
    </row>
    <row r="951" spans="2:65" s="12" customFormat="1" ht="10.199999999999999">
      <c r="B951" s="153"/>
      <c r="D951" s="154" t="s">
        <v>180</v>
      </c>
      <c r="E951" s="155" t="s">
        <v>1</v>
      </c>
      <c r="F951" s="156" t="s">
        <v>1159</v>
      </c>
      <c r="H951" s="155" t="s">
        <v>1</v>
      </c>
      <c r="I951" s="157"/>
      <c r="L951" s="153"/>
      <c r="M951" s="158"/>
      <c r="T951" s="159"/>
      <c r="AT951" s="155" t="s">
        <v>180</v>
      </c>
      <c r="AU951" s="155" t="s">
        <v>85</v>
      </c>
      <c r="AV951" s="12" t="s">
        <v>83</v>
      </c>
      <c r="AW951" s="12" t="s">
        <v>32</v>
      </c>
      <c r="AX951" s="12" t="s">
        <v>75</v>
      </c>
      <c r="AY951" s="155" t="s">
        <v>170</v>
      </c>
    </row>
    <row r="952" spans="2:65" s="13" customFormat="1" ht="10.199999999999999">
      <c r="B952" s="160"/>
      <c r="D952" s="154" t="s">
        <v>180</v>
      </c>
      <c r="E952" s="161" t="s">
        <v>1</v>
      </c>
      <c r="F952" s="162" t="s">
        <v>1166</v>
      </c>
      <c r="H952" s="163">
        <v>15.76</v>
      </c>
      <c r="I952" s="164"/>
      <c r="L952" s="160"/>
      <c r="M952" s="165"/>
      <c r="T952" s="166"/>
      <c r="AT952" s="161" t="s">
        <v>180</v>
      </c>
      <c r="AU952" s="161" t="s">
        <v>85</v>
      </c>
      <c r="AV952" s="13" t="s">
        <v>85</v>
      </c>
      <c r="AW952" s="13" t="s">
        <v>32</v>
      </c>
      <c r="AX952" s="13" t="s">
        <v>75</v>
      </c>
      <c r="AY952" s="161" t="s">
        <v>170</v>
      </c>
    </row>
    <row r="953" spans="2:65" s="14" customFormat="1" ht="10.199999999999999">
      <c r="B953" s="167"/>
      <c r="D953" s="154" t="s">
        <v>180</v>
      </c>
      <c r="E953" s="168" t="s">
        <v>1</v>
      </c>
      <c r="F953" s="169" t="s">
        <v>184</v>
      </c>
      <c r="H953" s="170">
        <v>15.76</v>
      </c>
      <c r="I953" s="171"/>
      <c r="L953" s="167"/>
      <c r="M953" s="172"/>
      <c r="T953" s="173"/>
      <c r="AT953" s="168" t="s">
        <v>180</v>
      </c>
      <c r="AU953" s="168" t="s">
        <v>85</v>
      </c>
      <c r="AV953" s="14" t="s">
        <v>176</v>
      </c>
      <c r="AW953" s="14" t="s">
        <v>32</v>
      </c>
      <c r="AX953" s="14" t="s">
        <v>83</v>
      </c>
      <c r="AY953" s="168" t="s">
        <v>170</v>
      </c>
    </row>
    <row r="954" spans="2:65" s="1" customFormat="1" ht="22.2" customHeight="1">
      <c r="B954" s="33"/>
      <c r="C954" s="135" t="s">
        <v>1167</v>
      </c>
      <c r="D954" s="135" t="s">
        <v>172</v>
      </c>
      <c r="E954" s="136" t="s">
        <v>1168</v>
      </c>
      <c r="F954" s="137" t="s">
        <v>1169</v>
      </c>
      <c r="G954" s="138" t="s">
        <v>237</v>
      </c>
      <c r="H954" s="139">
        <v>14.95</v>
      </c>
      <c r="I954" s="140"/>
      <c r="J954" s="141">
        <f>ROUND(I954*H954,2)</f>
        <v>0</v>
      </c>
      <c r="K954" s="142"/>
      <c r="L954" s="33"/>
      <c r="M954" s="143" t="s">
        <v>1</v>
      </c>
      <c r="N954" s="144" t="s">
        <v>40</v>
      </c>
      <c r="P954" s="145">
        <f>O954*H954</f>
        <v>0</v>
      </c>
      <c r="Q954" s="145">
        <v>2.2200000000000002E-3</v>
      </c>
      <c r="R954" s="145">
        <f>Q954*H954</f>
        <v>3.3189000000000003E-2</v>
      </c>
      <c r="S954" s="145">
        <v>0</v>
      </c>
      <c r="T954" s="146">
        <f>S954*H954</f>
        <v>0</v>
      </c>
      <c r="AR954" s="147" t="s">
        <v>278</v>
      </c>
      <c r="AT954" s="147" t="s">
        <v>172</v>
      </c>
      <c r="AU954" s="147" t="s">
        <v>85</v>
      </c>
      <c r="AY954" s="18" t="s">
        <v>170</v>
      </c>
      <c r="BE954" s="148">
        <f>IF(N954="základní",J954,0)</f>
        <v>0</v>
      </c>
      <c r="BF954" s="148">
        <f>IF(N954="snížená",J954,0)</f>
        <v>0</v>
      </c>
      <c r="BG954" s="148">
        <f>IF(N954="zákl. přenesená",J954,0)</f>
        <v>0</v>
      </c>
      <c r="BH954" s="148">
        <f>IF(N954="sníž. přenesená",J954,0)</f>
        <v>0</v>
      </c>
      <c r="BI954" s="148">
        <f>IF(N954="nulová",J954,0)</f>
        <v>0</v>
      </c>
      <c r="BJ954" s="18" t="s">
        <v>83</v>
      </c>
      <c r="BK954" s="148">
        <f>ROUND(I954*H954,2)</f>
        <v>0</v>
      </c>
      <c r="BL954" s="18" t="s">
        <v>278</v>
      </c>
      <c r="BM954" s="147" t="s">
        <v>1170</v>
      </c>
    </row>
    <row r="955" spans="2:65" s="1" customFormat="1" ht="10.199999999999999">
      <c r="B955" s="33"/>
      <c r="D955" s="149" t="s">
        <v>178</v>
      </c>
      <c r="F955" s="150" t="s">
        <v>1171</v>
      </c>
      <c r="I955" s="151"/>
      <c r="L955" s="33"/>
      <c r="M955" s="152"/>
      <c r="T955" s="57"/>
      <c r="AT955" s="18" t="s">
        <v>178</v>
      </c>
      <c r="AU955" s="18" t="s">
        <v>85</v>
      </c>
    </row>
    <row r="956" spans="2:65" s="12" customFormat="1" ht="10.199999999999999">
      <c r="B956" s="153"/>
      <c r="D956" s="154" t="s">
        <v>180</v>
      </c>
      <c r="E956" s="155" t="s">
        <v>1</v>
      </c>
      <c r="F956" s="156" t="s">
        <v>666</v>
      </c>
      <c r="H956" s="155" t="s">
        <v>1</v>
      </c>
      <c r="I956" s="157"/>
      <c r="L956" s="153"/>
      <c r="M956" s="158"/>
      <c r="T956" s="159"/>
      <c r="AT956" s="155" t="s">
        <v>180</v>
      </c>
      <c r="AU956" s="155" t="s">
        <v>85</v>
      </c>
      <c r="AV956" s="12" t="s">
        <v>83</v>
      </c>
      <c r="AW956" s="12" t="s">
        <v>32</v>
      </c>
      <c r="AX956" s="12" t="s">
        <v>75</v>
      </c>
      <c r="AY956" s="155" t="s">
        <v>170</v>
      </c>
    </row>
    <row r="957" spans="2:65" s="12" customFormat="1" ht="10.199999999999999">
      <c r="B957" s="153"/>
      <c r="D957" s="154" t="s">
        <v>180</v>
      </c>
      <c r="E957" s="155" t="s">
        <v>1</v>
      </c>
      <c r="F957" s="156" t="s">
        <v>1159</v>
      </c>
      <c r="H957" s="155" t="s">
        <v>1</v>
      </c>
      <c r="I957" s="157"/>
      <c r="L957" s="153"/>
      <c r="M957" s="158"/>
      <c r="T957" s="159"/>
      <c r="AT957" s="155" t="s">
        <v>180</v>
      </c>
      <c r="AU957" s="155" t="s">
        <v>85</v>
      </c>
      <c r="AV957" s="12" t="s">
        <v>83</v>
      </c>
      <c r="AW957" s="12" t="s">
        <v>32</v>
      </c>
      <c r="AX957" s="12" t="s">
        <v>75</v>
      </c>
      <c r="AY957" s="155" t="s">
        <v>170</v>
      </c>
    </row>
    <row r="958" spans="2:65" s="13" customFormat="1" ht="10.199999999999999">
      <c r="B958" s="160"/>
      <c r="D958" s="154" t="s">
        <v>180</v>
      </c>
      <c r="E958" s="161" t="s">
        <v>1</v>
      </c>
      <c r="F958" s="162" t="s">
        <v>1172</v>
      </c>
      <c r="H958" s="163">
        <v>4</v>
      </c>
      <c r="I958" s="164"/>
      <c r="L958" s="160"/>
      <c r="M958" s="165"/>
      <c r="T958" s="166"/>
      <c r="AT958" s="161" t="s">
        <v>180</v>
      </c>
      <c r="AU958" s="161" t="s">
        <v>85</v>
      </c>
      <c r="AV958" s="13" t="s">
        <v>85</v>
      </c>
      <c r="AW958" s="13" t="s">
        <v>32</v>
      </c>
      <c r="AX958" s="13" t="s">
        <v>75</v>
      </c>
      <c r="AY958" s="161" t="s">
        <v>170</v>
      </c>
    </row>
    <row r="959" spans="2:65" s="13" customFormat="1" ht="10.199999999999999">
      <c r="B959" s="160"/>
      <c r="D959" s="154" t="s">
        <v>180</v>
      </c>
      <c r="E959" s="161" t="s">
        <v>1</v>
      </c>
      <c r="F959" s="162" t="s">
        <v>1173</v>
      </c>
      <c r="H959" s="163">
        <v>2.25</v>
      </c>
      <c r="I959" s="164"/>
      <c r="L959" s="160"/>
      <c r="M959" s="165"/>
      <c r="T959" s="166"/>
      <c r="AT959" s="161" t="s">
        <v>180</v>
      </c>
      <c r="AU959" s="161" t="s">
        <v>85</v>
      </c>
      <c r="AV959" s="13" t="s">
        <v>85</v>
      </c>
      <c r="AW959" s="13" t="s">
        <v>32</v>
      </c>
      <c r="AX959" s="13" t="s">
        <v>75</v>
      </c>
      <c r="AY959" s="161" t="s">
        <v>170</v>
      </c>
    </row>
    <row r="960" spans="2:65" s="13" customFormat="1" ht="10.199999999999999">
      <c r="B960" s="160"/>
      <c r="D960" s="154" t="s">
        <v>180</v>
      </c>
      <c r="E960" s="161" t="s">
        <v>1</v>
      </c>
      <c r="F960" s="162" t="s">
        <v>1174</v>
      </c>
      <c r="H960" s="163">
        <v>0.5</v>
      </c>
      <c r="I960" s="164"/>
      <c r="L960" s="160"/>
      <c r="M960" s="165"/>
      <c r="T960" s="166"/>
      <c r="AT960" s="161" t="s">
        <v>180</v>
      </c>
      <c r="AU960" s="161" t="s">
        <v>85</v>
      </c>
      <c r="AV960" s="13" t="s">
        <v>85</v>
      </c>
      <c r="AW960" s="13" t="s">
        <v>32</v>
      </c>
      <c r="AX960" s="13" t="s">
        <v>75</v>
      </c>
      <c r="AY960" s="161" t="s">
        <v>170</v>
      </c>
    </row>
    <row r="961" spans="2:65" s="13" customFormat="1" ht="10.199999999999999">
      <c r="B961" s="160"/>
      <c r="D961" s="154" t="s">
        <v>180</v>
      </c>
      <c r="E961" s="161" t="s">
        <v>1</v>
      </c>
      <c r="F961" s="162" t="s">
        <v>1175</v>
      </c>
      <c r="H961" s="163">
        <v>3</v>
      </c>
      <c r="I961" s="164"/>
      <c r="L961" s="160"/>
      <c r="M961" s="165"/>
      <c r="T961" s="166"/>
      <c r="AT961" s="161" t="s">
        <v>180</v>
      </c>
      <c r="AU961" s="161" t="s">
        <v>85</v>
      </c>
      <c r="AV961" s="13" t="s">
        <v>85</v>
      </c>
      <c r="AW961" s="13" t="s">
        <v>32</v>
      </c>
      <c r="AX961" s="13" t="s">
        <v>75</v>
      </c>
      <c r="AY961" s="161" t="s">
        <v>170</v>
      </c>
    </row>
    <row r="962" spans="2:65" s="13" customFormat="1" ht="10.199999999999999">
      <c r="B962" s="160"/>
      <c r="D962" s="154" t="s">
        <v>180</v>
      </c>
      <c r="E962" s="161" t="s">
        <v>1</v>
      </c>
      <c r="F962" s="162" t="s">
        <v>1176</v>
      </c>
      <c r="H962" s="163">
        <v>3.6</v>
      </c>
      <c r="I962" s="164"/>
      <c r="L962" s="160"/>
      <c r="M962" s="165"/>
      <c r="T962" s="166"/>
      <c r="AT962" s="161" t="s">
        <v>180</v>
      </c>
      <c r="AU962" s="161" t="s">
        <v>85</v>
      </c>
      <c r="AV962" s="13" t="s">
        <v>85</v>
      </c>
      <c r="AW962" s="13" t="s">
        <v>32</v>
      </c>
      <c r="AX962" s="13" t="s">
        <v>75</v>
      </c>
      <c r="AY962" s="161" t="s">
        <v>170</v>
      </c>
    </row>
    <row r="963" spans="2:65" s="13" customFormat="1" ht="10.199999999999999">
      <c r="B963" s="160"/>
      <c r="D963" s="154" t="s">
        <v>180</v>
      </c>
      <c r="E963" s="161" t="s">
        <v>1</v>
      </c>
      <c r="F963" s="162" t="s">
        <v>1177</v>
      </c>
      <c r="H963" s="163">
        <v>1.6</v>
      </c>
      <c r="I963" s="164"/>
      <c r="L963" s="160"/>
      <c r="M963" s="165"/>
      <c r="T963" s="166"/>
      <c r="AT963" s="161" t="s">
        <v>180</v>
      </c>
      <c r="AU963" s="161" t="s">
        <v>85</v>
      </c>
      <c r="AV963" s="13" t="s">
        <v>85</v>
      </c>
      <c r="AW963" s="13" t="s">
        <v>32</v>
      </c>
      <c r="AX963" s="13" t="s">
        <v>75</v>
      </c>
      <c r="AY963" s="161" t="s">
        <v>170</v>
      </c>
    </row>
    <row r="964" spans="2:65" s="14" customFormat="1" ht="10.199999999999999">
      <c r="B964" s="167"/>
      <c r="D964" s="154" t="s">
        <v>180</v>
      </c>
      <c r="E964" s="168" t="s">
        <v>1</v>
      </c>
      <c r="F964" s="169" t="s">
        <v>184</v>
      </c>
      <c r="H964" s="170">
        <v>14.95</v>
      </c>
      <c r="I964" s="171"/>
      <c r="L964" s="167"/>
      <c r="M964" s="172"/>
      <c r="T964" s="173"/>
      <c r="AT964" s="168" t="s">
        <v>180</v>
      </c>
      <c r="AU964" s="168" t="s">
        <v>85</v>
      </c>
      <c r="AV964" s="14" t="s">
        <v>176</v>
      </c>
      <c r="AW964" s="14" t="s">
        <v>32</v>
      </c>
      <c r="AX964" s="14" t="s">
        <v>83</v>
      </c>
      <c r="AY964" s="168" t="s">
        <v>170</v>
      </c>
    </row>
    <row r="965" spans="2:65" s="1" customFormat="1" ht="22.2" customHeight="1">
      <c r="B965" s="33"/>
      <c r="C965" s="135" t="s">
        <v>1178</v>
      </c>
      <c r="D965" s="135" t="s">
        <v>172</v>
      </c>
      <c r="E965" s="136" t="s">
        <v>1179</v>
      </c>
      <c r="F965" s="137" t="s">
        <v>1180</v>
      </c>
      <c r="G965" s="138" t="s">
        <v>237</v>
      </c>
      <c r="H965" s="139">
        <v>19.7</v>
      </c>
      <c r="I965" s="140"/>
      <c r="J965" s="141">
        <f>ROUND(I965*H965,2)</f>
        <v>0</v>
      </c>
      <c r="K965" s="142"/>
      <c r="L965" s="33"/>
      <c r="M965" s="143" t="s">
        <v>1</v>
      </c>
      <c r="N965" s="144" t="s">
        <v>40</v>
      </c>
      <c r="P965" s="145">
        <f>O965*H965</f>
        <v>0</v>
      </c>
      <c r="Q965" s="145">
        <v>1.6199999999999999E-3</v>
      </c>
      <c r="R965" s="145">
        <f>Q965*H965</f>
        <v>3.1913999999999998E-2</v>
      </c>
      <c r="S965" s="145">
        <v>0</v>
      </c>
      <c r="T965" s="146">
        <f>S965*H965</f>
        <v>0</v>
      </c>
      <c r="AR965" s="147" t="s">
        <v>278</v>
      </c>
      <c r="AT965" s="147" t="s">
        <v>172</v>
      </c>
      <c r="AU965" s="147" t="s">
        <v>85</v>
      </c>
      <c r="AY965" s="18" t="s">
        <v>170</v>
      </c>
      <c r="BE965" s="148">
        <f>IF(N965="základní",J965,0)</f>
        <v>0</v>
      </c>
      <c r="BF965" s="148">
        <f>IF(N965="snížená",J965,0)</f>
        <v>0</v>
      </c>
      <c r="BG965" s="148">
        <f>IF(N965="zákl. přenesená",J965,0)</f>
        <v>0</v>
      </c>
      <c r="BH965" s="148">
        <f>IF(N965="sníž. přenesená",J965,0)</f>
        <v>0</v>
      </c>
      <c r="BI965" s="148">
        <f>IF(N965="nulová",J965,0)</f>
        <v>0</v>
      </c>
      <c r="BJ965" s="18" t="s">
        <v>83</v>
      </c>
      <c r="BK965" s="148">
        <f>ROUND(I965*H965,2)</f>
        <v>0</v>
      </c>
      <c r="BL965" s="18" t="s">
        <v>278</v>
      </c>
      <c r="BM965" s="147" t="s">
        <v>1181</v>
      </c>
    </row>
    <row r="966" spans="2:65" s="1" customFormat="1" ht="10.199999999999999">
      <c r="B966" s="33"/>
      <c r="D966" s="149" t="s">
        <v>178</v>
      </c>
      <c r="F966" s="150" t="s">
        <v>1182</v>
      </c>
      <c r="I966" s="151"/>
      <c r="L966" s="33"/>
      <c r="M966" s="152"/>
      <c r="T966" s="57"/>
      <c r="AT966" s="18" t="s">
        <v>178</v>
      </c>
      <c r="AU966" s="18" t="s">
        <v>85</v>
      </c>
    </row>
    <row r="967" spans="2:65" s="12" customFormat="1" ht="10.199999999999999">
      <c r="B967" s="153"/>
      <c r="D967" s="154" t="s">
        <v>180</v>
      </c>
      <c r="E967" s="155" t="s">
        <v>1</v>
      </c>
      <c r="F967" s="156" t="s">
        <v>666</v>
      </c>
      <c r="H967" s="155" t="s">
        <v>1</v>
      </c>
      <c r="I967" s="157"/>
      <c r="L967" s="153"/>
      <c r="M967" s="158"/>
      <c r="T967" s="159"/>
      <c r="AT967" s="155" t="s">
        <v>180</v>
      </c>
      <c r="AU967" s="155" t="s">
        <v>85</v>
      </c>
      <c r="AV967" s="12" t="s">
        <v>83</v>
      </c>
      <c r="AW967" s="12" t="s">
        <v>32</v>
      </c>
      <c r="AX967" s="12" t="s">
        <v>75</v>
      </c>
      <c r="AY967" s="155" t="s">
        <v>170</v>
      </c>
    </row>
    <row r="968" spans="2:65" s="12" customFormat="1" ht="10.199999999999999">
      <c r="B968" s="153"/>
      <c r="D968" s="154" t="s">
        <v>180</v>
      </c>
      <c r="E968" s="155" t="s">
        <v>1</v>
      </c>
      <c r="F968" s="156" t="s">
        <v>1159</v>
      </c>
      <c r="H968" s="155" t="s">
        <v>1</v>
      </c>
      <c r="I968" s="157"/>
      <c r="L968" s="153"/>
      <c r="M968" s="158"/>
      <c r="T968" s="159"/>
      <c r="AT968" s="155" t="s">
        <v>180</v>
      </c>
      <c r="AU968" s="155" t="s">
        <v>85</v>
      </c>
      <c r="AV968" s="12" t="s">
        <v>83</v>
      </c>
      <c r="AW968" s="12" t="s">
        <v>32</v>
      </c>
      <c r="AX968" s="12" t="s">
        <v>75</v>
      </c>
      <c r="AY968" s="155" t="s">
        <v>170</v>
      </c>
    </row>
    <row r="969" spans="2:65" s="13" customFormat="1" ht="10.199999999999999">
      <c r="B969" s="160"/>
      <c r="D969" s="154" t="s">
        <v>180</v>
      </c>
      <c r="E969" s="161" t="s">
        <v>1</v>
      </c>
      <c r="F969" s="162" t="s">
        <v>1183</v>
      </c>
      <c r="H969" s="163">
        <v>19.7</v>
      </c>
      <c r="I969" s="164"/>
      <c r="L969" s="160"/>
      <c r="M969" s="165"/>
      <c r="T969" s="166"/>
      <c r="AT969" s="161" t="s">
        <v>180</v>
      </c>
      <c r="AU969" s="161" t="s">
        <v>85</v>
      </c>
      <c r="AV969" s="13" t="s">
        <v>85</v>
      </c>
      <c r="AW969" s="13" t="s">
        <v>32</v>
      </c>
      <c r="AX969" s="13" t="s">
        <v>75</v>
      </c>
      <c r="AY969" s="161" t="s">
        <v>170</v>
      </c>
    </row>
    <row r="970" spans="2:65" s="14" customFormat="1" ht="10.199999999999999">
      <c r="B970" s="167"/>
      <c r="D970" s="154" t="s">
        <v>180</v>
      </c>
      <c r="E970" s="168" t="s">
        <v>1</v>
      </c>
      <c r="F970" s="169" t="s">
        <v>184</v>
      </c>
      <c r="H970" s="170">
        <v>19.7</v>
      </c>
      <c r="I970" s="171"/>
      <c r="L970" s="167"/>
      <c r="M970" s="172"/>
      <c r="T970" s="173"/>
      <c r="AT970" s="168" t="s">
        <v>180</v>
      </c>
      <c r="AU970" s="168" t="s">
        <v>85</v>
      </c>
      <c r="AV970" s="14" t="s">
        <v>176</v>
      </c>
      <c r="AW970" s="14" t="s">
        <v>32</v>
      </c>
      <c r="AX970" s="14" t="s">
        <v>83</v>
      </c>
      <c r="AY970" s="168" t="s">
        <v>170</v>
      </c>
    </row>
    <row r="971" spans="2:65" s="1" customFormat="1" ht="22.2" customHeight="1">
      <c r="B971" s="33"/>
      <c r="C971" s="135" t="s">
        <v>1184</v>
      </c>
      <c r="D971" s="135" t="s">
        <v>172</v>
      </c>
      <c r="E971" s="136" t="s">
        <v>1185</v>
      </c>
      <c r="F971" s="137" t="s">
        <v>1186</v>
      </c>
      <c r="G971" s="138" t="s">
        <v>363</v>
      </c>
      <c r="H971" s="139">
        <v>2</v>
      </c>
      <c r="I971" s="140"/>
      <c r="J971" s="141">
        <f>ROUND(I971*H971,2)</f>
        <v>0</v>
      </c>
      <c r="K971" s="142"/>
      <c r="L971" s="33"/>
      <c r="M971" s="143" t="s">
        <v>1</v>
      </c>
      <c r="N971" s="144" t="s">
        <v>40</v>
      </c>
      <c r="P971" s="145">
        <f>O971*H971</f>
        <v>0</v>
      </c>
      <c r="Q971" s="145">
        <v>2.5000000000000001E-4</v>
      </c>
      <c r="R971" s="145">
        <f>Q971*H971</f>
        <v>5.0000000000000001E-4</v>
      </c>
      <c r="S971" s="145">
        <v>0</v>
      </c>
      <c r="T971" s="146">
        <f>S971*H971</f>
        <v>0</v>
      </c>
      <c r="AR971" s="147" t="s">
        <v>278</v>
      </c>
      <c r="AT971" s="147" t="s">
        <v>172</v>
      </c>
      <c r="AU971" s="147" t="s">
        <v>85</v>
      </c>
      <c r="AY971" s="18" t="s">
        <v>170</v>
      </c>
      <c r="BE971" s="148">
        <f>IF(N971="základní",J971,0)</f>
        <v>0</v>
      </c>
      <c r="BF971" s="148">
        <f>IF(N971="snížená",J971,0)</f>
        <v>0</v>
      </c>
      <c r="BG971" s="148">
        <f>IF(N971="zákl. přenesená",J971,0)</f>
        <v>0</v>
      </c>
      <c r="BH971" s="148">
        <f>IF(N971="sníž. přenesená",J971,0)</f>
        <v>0</v>
      </c>
      <c r="BI971" s="148">
        <f>IF(N971="nulová",J971,0)</f>
        <v>0</v>
      </c>
      <c r="BJ971" s="18" t="s">
        <v>83</v>
      </c>
      <c r="BK971" s="148">
        <f>ROUND(I971*H971,2)</f>
        <v>0</v>
      </c>
      <c r="BL971" s="18" t="s">
        <v>278</v>
      </c>
      <c r="BM971" s="147" t="s">
        <v>1187</v>
      </c>
    </row>
    <row r="972" spans="2:65" s="1" customFormat="1" ht="10.199999999999999">
      <c r="B972" s="33"/>
      <c r="D972" s="149" t="s">
        <v>178</v>
      </c>
      <c r="F972" s="150" t="s">
        <v>1188</v>
      </c>
      <c r="I972" s="151"/>
      <c r="L972" s="33"/>
      <c r="M972" s="152"/>
      <c r="T972" s="57"/>
      <c r="AT972" s="18" t="s">
        <v>178</v>
      </c>
      <c r="AU972" s="18" t="s">
        <v>85</v>
      </c>
    </row>
    <row r="973" spans="2:65" s="12" customFormat="1" ht="10.199999999999999">
      <c r="B973" s="153"/>
      <c r="D973" s="154" t="s">
        <v>180</v>
      </c>
      <c r="E973" s="155" t="s">
        <v>1</v>
      </c>
      <c r="F973" s="156" t="s">
        <v>666</v>
      </c>
      <c r="H973" s="155" t="s">
        <v>1</v>
      </c>
      <c r="I973" s="157"/>
      <c r="L973" s="153"/>
      <c r="M973" s="158"/>
      <c r="T973" s="159"/>
      <c r="AT973" s="155" t="s">
        <v>180</v>
      </c>
      <c r="AU973" s="155" t="s">
        <v>85</v>
      </c>
      <c r="AV973" s="12" t="s">
        <v>83</v>
      </c>
      <c r="AW973" s="12" t="s">
        <v>32</v>
      </c>
      <c r="AX973" s="12" t="s">
        <v>75</v>
      </c>
      <c r="AY973" s="155" t="s">
        <v>170</v>
      </c>
    </row>
    <row r="974" spans="2:65" s="12" customFormat="1" ht="10.199999999999999">
      <c r="B974" s="153"/>
      <c r="D974" s="154" t="s">
        <v>180</v>
      </c>
      <c r="E974" s="155" t="s">
        <v>1</v>
      </c>
      <c r="F974" s="156" t="s">
        <v>1159</v>
      </c>
      <c r="H974" s="155" t="s">
        <v>1</v>
      </c>
      <c r="I974" s="157"/>
      <c r="L974" s="153"/>
      <c r="M974" s="158"/>
      <c r="T974" s="159"/>
      <c r="AT974" s="155" t="s">
        <v>180</v>
      </c>
      <c r="AU974" s="155" t="s">
        <v>85</v>
      </c>
      <c r="AV974" s="12" t="s">
        <v>83</v>
      </c>
      <c r="AW974" s="12" t="s">
        <v>32</v>
      </c>
      <c r="AX974" s="12" t="s">
        <v>75</v>
      </c>
      <c r="AY974" s="155" t="s">
        <v>170</v>
      </c>
    </row>
    <row r="975" spans="2:65" s="13" customFormat="1" ht="10.199999999999999">
      <c r="B975" s="160"/>
      <c r="D975" s="154" t="s">
        <v>180</v>
      </c>
      <c r="E975" s="161" t="s">
        <v>1</v>
      </c>
      <c r="F975" s="162" t="s">
        <v>1189</v>
      </c>
      <c r="H975" s="163">
        <v>2</v>
      </c>
      <c r="I975" s="164"/>
      <c r="L975" s="160"/>
      <c r="M975" s="165"/>
      <c r="T975" s="166"/>
      <c r="AT975" s="161" t="s">
        <v>180</v>
      </c>
      <c r="AU975" s="161" t="s">
        <v>85</v>
      </c>
      <c r="AV975" s="13" t="s">
        <v>85</v>
      </c>
      <c r="AW975" s="13" t="s">
        <v>32</v>
      </c>
      <c r="AX975" s="13" t="s">
        <v>75</v>
      </c>
      <c r="AY975" s="161" t="s">
        <v>170</v>
      </c>
    </row>
    <row r="976" spans="2:65" s="14" customFormat="1" ht="10.199999999999999">
      <c r="B976" s="167"/>
      <c r="D976" s="154" t="s">
        <v>180</v>
      </c>
      <c r="E976" s="168" t="s">
        <v>1</v>
      </c>
      <c r="F976" s="169" t="s">
        <v>184</v>
      </c>
      <c r="H976" s="170">
        <v>2</v>
      </c>
      <c r="I976" s="171"/>
      <c r="L976" s="167"/>
      <c r="M976" s="172"/>
      <c r="T976" s="173"/>
      <c r="AT976" s="168" t="s">
        <v>180</v>
      </c>
      <c r="AU976" s="168" t="s">
        <v>85</v>
      </c>
      <c r="AV976" s="14" t="s">
        <v>176</v>
      </c>
      <c r="AW976" s="14" t="s">
        <v>32</v>
      </c>
      <c r="AX976" s="14" t="s">
        <v>83</v>
      </c>
      <c r="AY976" s="168" t="s">
        <v>170</v>
      </c>
    </row>
    <row r="977" spans="2:65" s="1" customFormat="1" ht="30" customHeight="1">
      <c r="B977" s="33"/>
      <c r="C977" s="135" t="s">
        <v>1190</v>
      </c>
      <c r="D977" s="135" t="s">
        <v>172</v>
      </c>
      <c r="E977" s="136" t="s">
        <v>1191</v>
      </c>
      <c r="F977" s="137" t="s">
        <v>1192</v>
      </c>
      <c r="G977" s="138" t="s">
        <v>237</v>
      </c>
      <c r="H977" s="139">
        <v>6.73</v>
      </c>
      <c r="I977" s="140"/>
      <c r="J977" s="141">
        <f>ROUND(I977*H977,2)</f>
        <v>0</v>
      </c>
      <c r="K977" s="142"/>
      <c r="L977" s="33"/>
      <c r="M977" s="143" t="s">
        <v>1</v>
      </c>
      <c r="N977" s="144" t="s">
        <v>40</v>
      </c>
      <c r="P977" s="145">
        <f>O977*H977</f>
        <v>0</v>
      </c>
      <c r="Q977" s="145">
        <v>2.1700000000000001E-3</v>
      </c>
      <c r="R977" s="145">
        <f>Q977*H977</f>
        <v>1.4604100000000002E-2</v>
      </c>
      <c r="S977" s="145">
        <v>0</v>
      </c>
      <c r="T977" s="146">
        <f>S977*H977</f>
        <v>0</v>
      </c>
      <c r="AR977" s="147" t="s">
        <v>278</v>
      </c>
      <c r="AT977" s="147" t="s">
        <v>172</v>
      </c>
      <c r="AU977" s="147" t="s">
        <v>85</v>
      </c>
      <c r="AY977" s="18" t="s">
        <v>170</v>
      </c>
      <c r="BE977" s="148">
        <f>IF(N977="základní",J977,0)</f>
        <v>0</v>
      </c>
      <c r="BF977" s="148">
        <f>IF(N977="snížená",J977,0)</f>
        <v>0</v>
      </c>
      <c r="BG977" s="148">
        <f>IF(N977="zákl. přenesená",J977,0)</f>
        <v>0</v>
      </c>
      <c r="BH977" s="148">
        <f>IF(N977="sníž. přenesená",J977,0)</f>
        <v>0</v>
      </c>
      <c r="BI977" s="148">
        <f>IF(N977="nulová",J977,0)</f>
        <v>0</v>
      </c>
      <c r="BJ977" s="18" t="s">
        <v>83</v>
      </c>
      <c r="BK977" s="148">
        <f>ROUND(I977*H977,2)</f>
        <v>0</v>
      </c>
      <c r="BL977" s="18" t="s">
        <v>278</v>
      </c>
      <c r="BM977" s="147" t="s">
        <v>1193</v>
      </c>
    </row>
    <row r="978" spans="2:65" s="1" customFormat="1" ht="10.199999999999999">
      <c r="B978" s="33"/>
      <c r="D978" s="149" t="s">
        <v>178</v>
      </c>
      <c r="F978" s="150" t="s">
        <v>1194</v>
      </c>
      <c r="I978" s="151"/>
      <c r="L978" s="33"/>
      <c r="M978" s="152"/>
      <c r="T978" s="57"/>
      <c r="AT978" s="18" t="s">
        <v>178</v>
      </c>
      <c r="AU978" s="18" t="s">
        <v>85</v>
      </c>
    </row>
    <row r="979" spans="2:65" s="12" customFormat="1" ht="10.199999999999999">
      <c r="B979" s="153"/>
      <c r="D979" s="154" t="s">
        <v>180</v>
      </c>
      <c r="E979" s="155" t="s">
        <v>1</v>
      </c>
      <c r="F979" s="156" t="s">
        <v>666</v>
      </c>
      <c r="H979" s="155" t="s">
        <v>1</v>
      </c>
      <c r="I979" s="157"/>
      <c r="L979" s="153"/>
      <c r="M979" s="158"/>
      <c r="T979" s="159"/>
      <c r="AT979" s="155" t="s">
        <v>180</v>
      </c>
      <c r="AU979" s="155" t="s">
        <v>85</v>
      </c>
      <c r="AV979" s="12" t="s">
        <v>83</v>
      </c>
      <c r="AW979" s="12" t="s">
        <v>32</v>
      </c>
      <c r="AX979" s="12" t="s">
        <v>75</v>
      </c>
      <c r="AY979" s="155" t="s">
        <v>170</v>
      </c>
    </row>
    <row r="980" spans="2:65" s="12" customFormat="1" ht="10.199999999999999">
      <c r="B980" s="153"/>
      <c r="D980" s="154" t="s">
        <v>180</v>
      </c>
      <c r="E980" s="155" t="s">
        <v>1</v>
      </c>
      <c r="F980" s="156" t="s">
        <v>1159</v>
      </c>
      <c r="H980" s="155" t="s">
        <v>1</v>
      </c>
      <c r="I980" s="157"/>
      <c r="L980" s="153"/>
      <c r="M980" s="158"/>
      <c r="T980" s="159"/>
      <c r="AT980" s="155" t="s">
        <v>180</v>
      </c>
      <c r="AU980" s="155" t="s">
        <v>85</v>
      </c>
      <c r="AV980" s="12" t="s">
        <v>83</v>
      </c>
      <c r="AW980" s="12" t="s">
        <v>32</v>
      </c>
      <c r="AX980" s="12" t="s">
        <v>75</v>
      </c>
      <c r="AY980" s="155" t="s">
        <v>170</v>
      </c>
    </row>
    <row r="981" spans="2:65" s="13" customFormat="1" ht="10.199999999999999">
      <c r="B981" s="160"/>
      <c r="D981" s="154" t="s">
        <v>180</v>
      </c>
      <c r="E981" s="161" t="s">
        <v>1</v>
      </c>
      <c r="F981" s="162" t="s">
        <v>1195</v>
      </c>
      <c r="H981" s="163">
        <v>6.73</v>
      </c>
      <c r="I981" s="164"/>
      <c r="L981" s="160"/>
      <c r="M981" s="165"/>
      <c r="T981" s="166"/>
      <c r="AT981" s="161" t="s">
        <v>180</v>
      </c>
      <c r="AU981" s="161" t="s">
        <v>85</v>
      </c>
      <c r="AV981" s="13" t="s">
        <v>85</v>
      </c>
      <c r="AW981" s="13" t="s">
        <v>32</v>
      </c>
      <c r="AX981" s="13" t="s">
        <v>75</v>
      </c>
      <c r="AY981" s="161" t="s">
        <v>170</v>
      </c>
    </row>
    <row r="982" spans="2:65" s="14" customFormat="1" ht="10.199999999999999">
      <c r="B982" s="167"/>
      <c r="D982" s="154" t="s">
        <v>180</v>
      </c>
      <c r="E982" s="168" t="s">
        <v>1</v>
      </c>
      <c r="F982" s="169" t="s">
        <v>184</v>
      </c>
      <c r="H982" s="170">
        <v>6.73</v>
      </c>
      <c r="I982" s="171"/>
      <c r="L982" s="167"/>
      <c r="M982" s="172"/>
      <c r="T982" s="173"/>
      <c r="AT982" s="168" t="s">
        <v>180</v>
      </c>
      <c r="AU982" s="168" t="s">
        <v>85</v>
      </c>
      <c r="AV982" s="14" t="s">
        <v>176</v>
      </c>
      <c r="AW982" s="14" t="s">
        <v>32</v>
      </c>
      <c r="AX982" s="14" t="s">
        <v>83</v>
      </c>
      <c r="AY982" s="168" t="s">
        <v>170</v>
      </c>
    </row>
    <row r="983" spans="2:65" s="1" customFormat="1" ht="22.2" customHeight="1">
      <c r="B983" s="33"/>
      <c r="C983" s="135" t="s">
        <v>1196</v>
      </c>
      <c r="D983" s="135" t="s">
        <v>172</v>
      </c>
      <c r="E983" s="136" t="s">
        <v>1197</v>
      </c>
      <c r="F983" s="137" t="s">
        <v>1198</v>
      </c>
      <c r="G983" s="138" t="s">
        <v>840</v>
      </c>
      <c r="H983" s="193"/>
      <c r="I983" s="140"/>
      <c r="J983" s="141">
        <f>ROUND(I983*H983,2)</f>
        <v>0</v>
      </c>
      <c r="K983" s="142"/>
      <c r="L983" s="33"/>
      <c r="M983" s="143" t="s">
        <v>1</v>
      </c>
      <c r="N983" s="144" t="s">
        <v>40</v>
      </c>
      <c r="P983" s="145">
        <f>O983*H983</f>
        <v>0</v>
      </c>
      <c r="Q983" s="145">
        <v>0</v>
      </c>
      <c r="R983" s="145">
        <f>Q983*H983</f>
        <v>0</v>
      </c>
      <c r="S983" s="145">
        <v>0</v>
      </c>
      <c r="T983" s="146">
        <f>S983*H983</f>
        <v>0</v>
      </c>
      <c r="AR983" s="147" t="s">
        <v>278</v>
      </c>
      <c r="AT983" s="147" t="s">
        <v>172</v>
      </c>
      <c r="AU983" s="147" t="s">
        <v>85</v>
      </c>
      <c r="AY983" s="18" t="s">
        <v>170</v>
      </c>
      <c r="BE983" s="148">
        <f>IF(N983="základní",J983,0)</f>
        <v>0</v>
      </c>
      <c r="BF983" s="148">
        <f>IF(N983="snížená",J983,0)</f>
        <v>0</v>
      </c>
      <c r="BG983" s="148">
        <f>IF(N983="zákl. přenesená",J983,0)</f>
        <v>0</v>
      </c>
      <c r="BH983" s="148">
        <f>IF(N983="sníž. přenesená",J983,0)</f>
        <v>0</v>
      </c>
      <c r="BI983" s="148">
        <f>IF(N983="nulová",J983,0)</f>
        <v>0</v>
      </c>
      <c r="BJ983" s="18" t="s">
        <v>83</v>
      </c>
      <c r="BK983" s="148">
        <f>ROUND(I983*H983,2)</f>
        <v>0</v>
      </c>
      <c r="BL983" s="18" t="s">
        <v>278</v>
      </c>
      <c r="BM983" s="147" t="s">
        <v>1199</v>
      </c>
    </row>
    <row r="984" spans="2:65" s="1" customFormat="1" ht="10.199999999999999">
      <c r="B984" s="33"/>
      <c r="D984" s="149" t="s">
        <v>178</v>
      </c>
      <c r="F984" s="150" t="s">
        <v>1200</v>
      </c>
      <c r="I984" s="151"/>
      <c r="L984" s="33"/>
      <c r="M984" s="152"/>
      <c r="T984" s="57"/>
      <c r="AT984" s="18" t="s">
        <v>178</v>
      </c>
      <c r="AU984" s="18" t="s">
        <v>85</v>
      </c>
    </row>
    <row r="985" spans="2:65" s="11" customFormat="1" ht="22.8" customHeight="1">
      <c r="B985" s="123"/>
      <c r="D985" s="124" t="s">
        <v>74</v>
      </c>
      <c r="E985" s="133" t="s">
        <v>1201</v>
      </c>
      <c r="F985" s="133" t="s">
        <v>1202</v>
      </c>
      <c r="I985" s="126"/>
      <c r="J985" s="134">
        <f>BK985</f>
        <v>0</v>
      </c>
      <c r="L985" s="123"/>
      <c r="M985" s="128"/>
      <c r="P985" s="129">
        <f>SUM(P986:P1141)</f>
        <v>0</v>
      </c>
      <c r="R985" s="129">
        <f>SUM(R986:R1141)</f>
        <v>1.94375367</v>
      </c>
      <c r="T985" s="130">
        <f>SUM(T986:T1141)</f>
        <v>0</v>
      </c>
      <c r="AR985" s="124" t="s">
        <v>85</v>
      </c>
      <c r="AT985" s="131" t="s">
        <v>74</v>
      </c>
      <c r="AU985" s="131" t="s">
        <v>83</v>
      </c>
      <c r="AY985" s="124" t="s">
        <v>170</v>
      </c>
      <c r="BK985" s="132">
        <f>SUM(BK986:BK1141)</f>
        <v>0</v>
      </c>
    </row>
    <row r="986" spans="2:65" s="1" customFormat="1" ht="19.8" customHeight="1">
      <c r="B986" s="33"/>
      <c r="C986" s="135" t="s">
        <v>1203</v>
      </c>
      <c r="D986" s="135" t="s">
        <v>172</v>
      </c>
      <c r="E986" s="136" t="s">
        <v>1204</v>
      </c>
      <c r="F986" s="137" t="s">
        <v>1205</v>
      </c>
      <c r="G986" s="138" t="s">
        <v>363</v>
      </c>
      <c r="H986" s="139">
        <v>1</v>
      </c>
      <c r="I986" s="140"/>
      <c r="J986" s="141">
        <f>ROUND(I986*H986,2)</f>
        <v>0</v>
      </c>
      <c r="K986" s="142"/>
      <c r="L986" s="33"/>
      <c r="M986" s="143" t="s">
        <v>1</v>
      </c>
      <c r="N986" s="144" t="s">
        <v>40</v>
      </c>
      <c r="P986" s="145">
        <f>O986*H986</f>
        <v>0</v>
      </c>
      <c r="Q986" s="145">
        <v>4.4000000000000002E-4</v>
      </c>
      <c r="R986" s="145">
        <f>Q986*H986</f>
        <v>4.4000000000000002E-4</v>
      </c>
      <c r="S986" s="145">
        <v>0</v>
      </c>
      <c r="T986" s="146">
        <f>S986*H986</f>
        <v>0</v>
      </c>
      <c r="AR986" s="147" t="s">
        <v>278</v>
      </c>
      <c r="AT986" s="147" t="s">
        <v>172</v>
      </c>
      <c r="AU986" s="147" t="s">
        <v>85</v>
      </c>
      <c r="AY986" s="18" t="s">
        <v>170</v>
      </c>
      <c r="BE986" s="148">
        <f>IF(N986="základní",J986,0)</f>
        <v>0</v>
      </c>
      <c r="BF986" s="148">
        <f>IF(N986="snížená",J986,0)</f>
        <v>0</v>
      </c>
      <c r="BG986" s="148">
        <f>IF(N986="zákl. přenesená",J986,0)</f>
        <v>0</v>
      </c>
      <c r="BH986" s="148">
        <f>IF(N986="sníž. přenesená",J986,0)</f>
        <v>0</v>
      </c>
      <c r="BI986" s="148">
        <f>IF(N986="nulová",J986,0)</f>
        <v>0</v>
      </c>
      <c r="BJ986" s="18" t="s">
        <v>83</v>
      </c>
      <c r="BK986" s="148">
        <f>ROUND(I986*H986,2)</f>
        <v>0</v>
      </c>
      <c r="BL986" s="18" t="s">
        <v>278</v>
      </c>
      <c r="BM986" s="147" t="s">
        <v>1206</v>
      </c>
    </row>
    <row r="987" spans="2:65" s="1" customFormat="1" ht="10.199999999999999">
      <c r="B987" s="33"/>
      <c r="D987" s="149" t="s">
        <v>178</v>
      </c>
      <c r="F987" s="150" t="s">
        <v>1207</v>
      </c>
      <c r="I987" s="151"/>
      <c r="L987" s="33"/>
      <c r="M987" s="152"/>
      <c r="T987" s="57"/>
      <c r="AT987" s="18" t="s">
        <v>178</v>
      </c>
      <c r="AU987" s="18" t="s">
        <v>85</v>
      </c>
    </row>
    <row r="988" spans="2:65" s="12" customFormat="1" ht="10.199999999999999">
      <c r="B988" s="153"/>
      <c r="D988" s="154" t="s">
        <v>180</v>
      </c>
      <c r="E988" s="155" t="s">
        <v>1</v>
      </c>
      <c r="F988" s="156" t="s">
        <v>697</v>
      </c>
      <c r="H988" s="155" t="s">
        <v>1</v>
      </c>
      <c r="I988" s="157"/>
      <c r="L988" s="153"/>
      <c r="M988" s="158"/>
      <c r="T988" s="159"/>
      <c r="AT988" s="155" t="s">
        <v>180</v>
      </c>
      <c r="AU988" s="155" t="s">
        <v>85</v>
      </c>
      <c r="AV988" s="12" t="s">
        <v>83</v>
      </c>
      <c r="AW988" s="12" t="s">
        <v>32</v>
      </c>
      <c r="AX988" s="12" t="s">
        <v>75</v>
      </c>
      <c r="AY988" s="155" t="s">
        <v>170</v>
      </c>
    </row>
    <row r="989" spans="2:65" s="12" customFormat="1" ht="10.199999999999999">
      <c r="B989" s="153"/>
      <c r="D989" s="154" t="s">
        <v>180</v>
      </c>
      <c r="E989" s="155" t="s">
        <v>1</v>
      </c>
      <c r="F989" s="156" t="s">
        <v>1208</v>
      </c>
      <c r="H989" s="155" t="s">
        <v>1</v>
      </c>
      <c r="I989" s="157"/>
      <c r="L989" s="153"/>
      <c r="M989" s="158"/>
      <c r="T989" s="159"/>
      <c r="AT989" s="155" t="s">
        <v>180</v>
      </c>
      <c r="AU989" s="155" t="s">
        <v>85</v>
      </c>
      <c r="AV989" s="12" t="s">
        <v>83</v>
      </c>
      <c r="AW989" s="12" t="s">
        <v>32</v>
      </c>
      <c r="AX989" s="12" t="s">
        <v>75</v>
      </c>
      <c r="AY989" s="155" t="s">
        <v>170</v>
      </c>
    </row>
    <row r="990" spans="2:65" s="13" customFormat="1" ht="10.199999999999999">
      <c r="B990" s="160"/>
      <c r="D990" s="154" t="s">
        <v>180</v>
      </c>
      <c r="E990" s="161" t="s">
        <v>1</v>
      </c>
      <c r="F990" s="162" t="s">
        <v>1209</v>
      </c>
      <c r="H990" s="163">
        <v>1</v>
      </c>
      <c r="I990" s="164"/>
      <c r="L990" s="160"/>
      <c r="M990" s="165"/>
      <c r="T990" s="166"/>
      <c r="AT990" s="161" t="s">
        <v>180</v>
      </c>
      <c r="AU990" s="161" t="s">
        <v>85</v>
      </c>
      <c r="AV990" s="13" t="s">
        <v>85</v>
      </c>
      <c r="AW990" s="13" t="s">
        <v>32</v>
      </c>
      <c r="AX990" s="13" t="s">
        <v>75</v>
      </c>
      <c r="AY990" s="161" t="s">
        <v>170</v>
      </c>
    </row>
    <row r="991" spans="2:65" s="14" customFormat="1" ht="10.199999999999999">
      <c r="B991" s="167"/>
      <c r="D991" s="154" t="s">
        <v>180</v>
      </c>
      <c r="E991" s="168" t="s">
        <v>1</v>
      </c>
      <c r="F991" s="169" t="s">
        <v>184</v>
      </c>
      <c r="H991" s="170">
        <v>1</v>
      </c>
      <c r="I991" s="171"/>
      <c r="L991" s="167"/>
      <c r="M991" s="172"/>
      <c r="T991" s="173"/>
      <c r="AT991" s="168" t="s">
        <v>180</v>
      </c>
      <c r="AU991" s="168" t="s">
        <v>85</v>
      </c>
      <c r="AV991" s="14" t="s">
        <v>176</v>
      </c>
      <c r="AW991" s="14" t="s">
        <v>32</v>
      </c>
      <c r="AX991" s="14" t="s">
        <v>83</v>
      </c>
      <c r="AY991" s="168" t="s">
        <v>170</v>
      </c>
    </row>
    <row r="992" spans="2:65" s="1" customFormat="1" ht="22.2" customHeight="1">
      <c r="B992" s="33"/>
      <c r="C992" s="174" t="s">
        <v>1210</v>
      </c>
      <c r="D992" s="174" t="s">
        <v>447</v>
      </c>
      <c r="E992" s="175" t="s">
        <v>1211</v>
      </c>
      <c r="F992" s="176" t="s">
        <v>1212</v>
      </c>
      <c r="G992" s="177" t="s">
        <v>363</v>
      </c>
      <c r="H992" s="178">
        <v>1</v>
      </c>
      <c r="I992" s="179"/>
      <c r="J992" s="180">
        <f>ROUND(I992*H992,2)</f>
        <v>0</v>
      </c>
      <c r="K992" s="181"/>
      <c r="L992" s="182"/>
      <c r="M992" s="183" t="s">
        <v>1</v>
      </c>
      <c r="N992" s="184" t="s">
        <v>40</v>
      </c>
      <c r="P992" s="145">
        <f>O992*H992</f>
        <v>0</v>
      </c>
      <c r="Q992" s="145">
        <v>0.03</v>
      </c>
      <c r="R992" s="145">
        <f>Q992*H992</f>
        <v>0.03</v>
      </c>
      <c r="S992" s="145">
        <v>0</v>
      </c>
      <c r="T992" s="146">
        <f>S992*H992</f>
        <v>0</v>
      </c>
      <c r="AR992" s="147" t="s">
        <v>393</v>
      </c>
      <c r="AT992" s="147" t="s">
        <v>447</v>
      </c>
      <c r="AU992" s="147" t="s">
        <v>85</v>
      </c>
      <c r="AY992" s="18" t="s">
        <v>170</v>
      </c>
      <c r="BE992" s="148">
        <f>IF(N992="základní",J992,0)</f>
        <v>0</v>
      </c>
      <c r="BF992" s="148">
        <f>IF(N992="snížená",J992,0)</f>
        <v>0</v>
      </c>
      <c r="BG992" s="148">
        <f>IF(N992="zákl. přenesená",J992,0)</f>
        <v>0</v>
      </c>
      <c r="BH992" s="148">
        <f>IF(N992="sníž. přenesená",J992,0)</f>
        <v>0</v>
      </c>
      <c r="BI992" s="148">
        <f>IF(N992="nulová",J992,0)</f>
        <v>0</v>
      </c>
      <c r="BJ992" s="18" t="s">
        <v>83</v>
      </c>
      <c r="BK992" s="148">
        <f>ROUND(I992*H992,2)</f>
        <v>0</v>
      </c>
      <c r="BL992" s="18" t="s">
        <v>278</v>
      </c>
      <c r="BM992" s="147" t="s">
        <v>1213</v>
      </c>
    </row>
    <row r="993" spans="2:65" s="1" customFormat="1" ht="30" customHeight="1">
      <c r="B993" s="33"/>
      <c r="C993" s="135" t="s">
        <v>1214</v>
      </c>
      <c r="D993" s="135" t="s">
        <v>172</v>
      </c>
      <c r="E993" s="136" t="s">
        <v>1215</v>
      </c>
      <c r="F993" s="137" t="s">
        <v>1216</v>
      </c>
      <c r="G993" s="138" t="s">
        <v>115</v>
      </c>
      <c r="H993" s="139">
        <v>54.11</v>
      </c>
      <c r="I993" s="140"/>
      <c r="J993" s="141">
        <f>ROUND(I993*H993,2)</f>
        <v>0</v>
      </c>
      <c r="K993" s="142"/>
      <c r="L993" s="33"/>
      <c r="M993" s="143" t="s">
        <v>1</v>
      </c>
      <c r="N993" s="144" t="s">
        <v>40</v>
      </c>
      <c r="P993" s="145">
        <f>O993*H993</f>
        <v>0</v>
      </c>
      <c r="Q993" s="145">
        <v>1.2999999999999999E-4</v>
      </c>
      <c r="R993" s="145">
        <f>Q993*H993</f>
        <v>7.0342999999999994E-3</v>
      </c>
      <c r="S993" s="145">
        <v>0</v>
      </c>
      <c r="T993" s="146">
        <f>S993*H993</f>
        <v>0</v>
      </c>
      <c r="AR993" s="147" t="s">
        <v>278</v>
      </c>
      <c r="AT993" s="147" t="s">
        <v>172</v>
      </c>
      <c r="AU993" s="147" t="s">
        <v>85</v>
      </c>
      <c r="AY993" s="18" t="s">
        <v>170</v>
      </c>
      <c r="BE993" s="148">
        <f>IF(N993="základní",J993,0)</f>
        <v>0</v>
      </c>
      <c r="BF993" s="148">
        <f>IF(N993="snížená",J993,0)</f>
        <v>0</v>
      </c>
      <c r="BG993" s="148">
        <f>IF(N993="zákl. přenesená",J993,0)</f>
        <v>0</v>
      </c>
      <c r="BH993" s="148">
        <f>IF(N993="sníž. přenesená",J993,0)</f>
        <v>0</v>
      </c>
      <c r="BI993" s="148">
        <f>IF(N993="nulová",J993,0)</f>
        <v>0</v>
      </c>
      <c r="BJ993" s="18" t="s">
        <v>83</v>
      </c>
      <c r="BK993" s="148">
        <f>ROUND(I993*H993,2)</f>
        <v>0</v>
      </c>
      <c r="BL993" s="18" t="s">
        <v>278</v>
      </c>
      <c r="BM993" s="147" t="s">
        <v>1217</v>
      </c>
    </row>
    <row r="994" spans="2:65" s="1" customFormat="1" ht="10.199999999999999">
      <c r="B994" s="33"/>
      <c r="D994" s="149" t="s">
        <v>178</v>
      </c>
      <c r="F994" s="150" t="s">
        <v>1218</v>
      </c>
      <c r="I994" s="151"/>
      <c r="L994" s="33"/>
      <c r="M994" s="152"/>
      <c r="T994" s="57"/>
      <c r="AT994" s="18" t="s">
        <v>178</v>
      </c>
      <c r="AU994" s="18" t="s">
        <v>85</v>
      </c>
    </row>
    <row r="995" spans="2:65" s="12" customFormat="1" ht="10.199999999999999">
      <c r="B995" s="153"/>
      <c r="D995" s="154" t="s">
        <v>180</v>
      </c>
      <c r="E995" s="155" t="s">
        <v>1</v>
      </c>
      <c r="F995" s="156" t="s">
        <v>181</v>
      </c>
      <c r="H995" s="155" t="s">
        <v>1</v>
      </c>
      <c r="I995" s="157"/>
      <c r="L995" s="153"/>
      <c r="M995" s="158"/>
      <c r="T995" s="159"/>
      <c r="AT995" s="155" t="s">
        <v>180</v>
      </c>
      <c r="AU995" s="155" t="s">
        <v>85</v>
      </c>
      <c r="AV995" s="12" t="s">
        <v>83</v>
      </c>
      <c r="AW995" s="12" t="s">
        <v>32</v>
      </c>
      <c r="AX995" s="12" t="s">
        <v>75</v>
      </c>
      <c r="AY995" s="155" t="s">
        <v>170</v>
      </c>
    </row>
    <row r="996" spans="2:65" s="12" customFormat="1" ht="10.199999999999999">
      <c r="B996" s="153"/>
      <c r="D996" s="154" t="s">
        <v>180</v>
      </c>
      <c r="E996" s="155" t="s">
        <v>1</v>
      </c>
      <c r="F996" s="156" t="s">
        <v>601</v>
      </c>
      <c r="H996" s="155" t="s">
        <v>1</v>
      </c>
      <c r="I996" s="157"/>
      <c r="L996" s="153"/>
      <c r="M996" s="158"/>
      <c r="T996" s="159"/>
      <c r="AT996" s="155" t="s">
        <v>180</v>
      </c>
      <c r="AU996" s="155" t="s">
        <v>85</v>
      </c>
      <c r="AV996" s="12" t="s">
        <v>83</v>
      </c>
      <c r="AW996" s="12" t="s">
        <v>32</v>
      </c>
      <c r="AX996" s="12" t="s">
        <v>75</v>
      </c>
      <c r="AY996" s="155" t="s">
        <v>170</v>
      </c>
    </row>
    <row r="997" spans="2:65" s="13" customFormat="1" ht="10.199999999999999">
      <c r="B997" s="160"/>
      <c r="D997" s="154" t="s">
        <v>180</v>
      </c>
      <c r="E997" s="161" t="s">
        <v>1</v>
      </c>
      <c r="F997" s="162" t="s">
        <v>602</v>
      </c>
      <c r="H997" s="163">
        <v>54.11</v>
      </c>
      <c r="I997" s="164"/>
      <c r="L997" s="160"/>
      <c r="M997" s="165"/>
      <c r="T997" s="166"/>
      <c r="AT997" s="161" t="s">
        <v>180</v>
      </c>
      <c r="AU997" s="161" t="s">
        <v>85</v>
      </c>
      <c r="AV997" s="13" t="s">
        <v>85</v>
      </c>
      <c r="AW997" s="13" t="s">
        <v>32</v>
      </c>
      <c r="AX997" s="13" t="s">
        <v>75</v>
      </c>
      <c r="AY997" s="161" t="s">
        <v>170</v>
      </c>
    </row>
    <row r="998" spans="2:65" s="14" customFormat="1" ht="10.199999999999999">
      <c r="B998" s="167"/>
      <c r="D998" s="154" t="s">
        <v>180</v>
      </c>
      <c r="E998" s="168" t="s">
        <v>1</v>
      </c>
      <c r="F998" s="169" t="s">
        <v>184</v>
      </c>
      <c r="H998" s="170">
        <v>54.11</v>
      </c>
      <c r="I998" s="171"/>
      <c r="L998" s="167"/>
      <c r="M998" s="172"/>
      <c r="T998" s="173"/>
      <c r="AT998" s="168" t="s">
        <v>180</v>
      </c>
      <c r="AU998" s="168" t="s">
        <v>85</v>
      </c>
      <c r="AV998" s="14" t="s">
        <v>176</v>
      </c>
      <c r="AW998" s="14" t="s">
        <v>32</v>
      </c>
      <c r="AX998" s="14" t="s">
        <v>83</v>
      </c>
      <c r="AY998" s="168" t="s">
        <v>170</v>
      </c>
    </row>
    <row r="999" spans="2:65" s="1" customFormat="1" ht="14.4" customHeight="1">
      <c r="B999" s="33"/>
      <c r="C999" s="174" t="s">
        <v>1219</v>
      </c>
      <c r="D999" s="174" t="s">
        <v>447</v>
      </c>
      <c r="E999" s="175" t="s">
        <v>1220</v>
      </c>
      <c r="F999" s="176" t="s">
        <v>1221</v>
      </c>
      <c r="G999" s="177" t="s">
        <v>237</v>
      </c>
      <c r="H999" s="178">
        <v>59.521000000000001</v>
      </c>
      <c r="I999" s="179"/>
      <c r="J999" s="180">
        <f>ROUND(I999*H999,2)</f>
        <v>0</v>
      </c>
      <c r="K999" s="181"/>
      <c r="L999" s="182"/>
      <c r="M999" s="183" t="s">
        <v>1</v>
      </c>
      <c r="N999" s="184" t="s">
        <v>40</v>
      </c>
      <c r="P999" s="145">
        <f>O999*H999</f>
        <v>0</v>
      </c>
      <c r="Q999" s="145">
        <v>3.2499999999999999E-3</v>
      </c>
      <c r="R999" s="145">
        <f>Q999*H999</f>
        <v>0.19344324999999998</v>
      </c>
      <c r="S999" s="145">
        <v>0</v>
      </c>
      <c r="T999" s="146">
        <f>S999*H999</f>
        <v>0</v>
      </c>
      <c r="AR999" s="147" t="s">
        <v>393</v>
      </c>
      <c r="AT999" s="147" t="s">
        <v>447</v>
      </c>
      <c r="AU999" s="147" t="s">
        <v>85</v>
      </c>
      <c r="AY999" s="18" t="s">
        <v>170</v>
      </c>
      <c r="BE999" s="148">
        <f>IF(N999="základní",J999,0)</f>
        <v>0</v>
      </c>
      <c r="BF999" s="148">
        <f>IF(N999="snížená",J999,0)</f>
        <v>0</v>
      </c>
      <c r="BG999" s="148">
        <f>IF(N999="zákl. přenesená",J999,0)</f>
        <v>0</v>
      </c>
      <c r="BH999" s="148">
        <f>IF(N999="sníž. přenesená",J999,0)</f>
        <v>0</v>
      </c>
      <c r="BI999" s="148">
        <f>IF(N999="nulová",J999,0)</f>
        <v>0</v>
      </c>
      <c r="BJ999" s="18" t="s">
        <v>83</v>
      </c>
      <c r="BK999" s="148">
        <f>ROUND(I999*H999,2)</f>
        <v>0</v>
      </c>
      <c r="BL999" s="18" t="s">
        <v>278</v>
      </c>
      <c r="BM999" s="147" t="s">
        <v>1222</v>
      </c>
    </row>
    <row r="1000" spans="2:65" s="13" customFormat="1" ht="10.199999999999999">
      <c r="B1000" s="160"/>
      <c r="D1000" s="154" t="s">
        <v>180</v>
      </c>
      <c r="F1000" s="162" t="s">
        <v>1223</v>
      </c>
      <c r="H1000" s="163">
        <v>59.521000000000001</v>
      </c>
      <c r="I1000" s="164"/>
      <c r="L1000" s="160"/>
      <c r="M1000" s="165"/>
      <c r="T1000" s="166"/>
      <c r="AT1000" s="161" t="s">
        <v>180</v>
      </c>
      <c r="AU1000" s="161" t="s">
        <v>85</v>
      </c>
      <c r="AV1000" s="13" t="s">
        <v>85</v>
      </c>
      <c r="AW1000" s="13" t="s">
        <v>4</v>
      </c>
      <c r="AX1000" s="13" t="s">
        <v>83</v>
      </c>
      <c r="AY1000" s="161" t="s">
        <v>170</v>
      </c>
    </row>
    <row r="1001" spans="2:65" s="1" customFormat="1" ht="22.2" customHeight="1">
      <c r="B1001" s="33"/>
      <c r="C1001" s="135" t="s">
        <v>1224</v>
      </c>
      <c r="D1001" s="135" t="s">
        <v>172</v>
      </c>
      <c r="E1001" s="136" t="s">
        <v>1225</v>
      </c>
      <c r="F1001" s="137" t="s">
        <v>1226</v>
      </c>
      <c r="G1001" s="138" t="s">
        <v>115</v>
      </c>
      <c r="H1001" s="139">
        <v>54.11</v>
      </c>
      <c r="I1001" s="140"/>
      <c r="J1001" s="141">
        <f>ROUND(I1001*H1001,2)</f>
        <v>0</v>
      </c>
      <c r="K1001" s="142"/>
      <c r="L1001" s="33"/>
      <c r="M1001" s="143" t="s">
        <v>1</v>
      </c>
      <c r="N1001" s="144" t="s">
        <v>40</v>
      </c>
      <c r="P1001" s="145">
        <f>O1001*H1001</f>
        <v>0</v>
      </c>
      <c r="Q1001" s="145">
        <v>0</v>
      </c>
      <c r="R1001" s="145">
        <f>Q1001*H1001</f>
        <v>0</v>
      </c>
      <c r="S1001" s="145">
        <v>0</v>
      </c>
      <c r="T1001" s="146">
        <f>S1001*H1001</f>
        <v>0</v>
      </c>
      <c r="AR1001" s="147" t="s">
        <v>278</v>
      </c>
      <c r="AT1001" s="147" t="s">
        <v>172</v>
      </c>
      <c r="AU1001" s="147" t="s">
        <v>85</v>
      </c>
      <c r="AY1001" s="18" t="s">
        <v>170</v>
      </c>
      <c r="BE1001" s="148">
        <f>IF(N1001="základní",J1001,0)</f>
        <v>0</v>
      </c>
      <c r="BF1001" s="148">
        <f>IF(N1001="snížená",J1001,0)</f>
        <v>0</v>
      </c>
      <c r="BG1001" s="148">
        <f>IF(N1001="zákl. přenesená",J1001,0)</f>
        <v>0</v>
      </c>
      <c r="BH1001" s="148">
        <f>IF(N1001="sníž. přenesená",J1001,0)</f>
        <v>0</v>
      </c>
      <c r="BI1001" s="148">
        <f>IF(N1001="nulová",J1001,0)</f>
        <v>0</v>
      </c>
      <c r="BJ1001" s="18" t="s">
        <v>83</v>
      </c>
      <c r="BK1001" s="148">
        <f>ROUND(I1001*H1001,2)</f>
        <v>0</v>
      </c>
      <c r="BL1001" s="18" t="s">
        <v>278</v>
      </c>
      <c r="BM1001" s="147" t="s">
        <v>1227</v>
      </c>
    </row>
    <row r="1002" spans="2:65" s="1" customFormat="1" ht="10.199999999999999">
      <c r="B1002" s="33"/>
      <c r="D1002" s="149" t="s">
        <v>178</v>
      </c>
      <c r="F1002" s="150" t="s">
        <v>1228</v>
      </c>
      <c r="I1002" s="151"/>
      <c r="L1002" s="33"/>
      <c r="M1002" s="152"/>
      <c r="T1002" s="57"/>
      <c r="AT1002" s="18" t="s">
        <v>178</v>
      </c>
      <c r="AU1002" s="18" t="s">
        <v>85</v>
      </c>
    </row>
    <row r="1003" spans="2:65" s="12" customFormat="1" ht="10.199999999999999">
      <c r="B1003" s="153"/>
      <c r="D1003" s="154" t="s">
        <v>180</v>
      </c>
      <c r="E1003" s="155" t="s">
        <v>1</v>
      </c>
      <c r="F1003" s="156" t="s">
        <v>181</v>
      </c>
      <c r="H1003" s="155" t="s">
        <v>1</v>
      </c>
      <c r="I1003" s="157"/>
      <c r="L1003" s="153"/>
      <c r="M1003" s="158"/>
      <c r="T1003" s="159"/>
      <c r="AT1003" s="155" t="s">
        <v>180</v>
      </c>
      <c r="AU1003" s="155" t="s">
        <v>85</v>
      </c>
      <c r="AV1003" s="12" t="s">
        <v>83</v>
      </c>
      <c r="AW1003" s="12" t="s">
        <v>32</v>
      </c>
      <c r="AX1003" s="12" t="s">
        <v>75</v>
      </c>
      <c r="AY1003" s="155" t="s">
        <v>170</v>
      </c>
    </row>
    <row r="1004" spans="2:65" s="12" customFormat="1" ht="10.199999999999999">
      <c r="B1004" s="153"/>
      <c r="D1004" s="154" t="s">
        <v>180</v>
      </c>
      <c r="E1004" s="155" t="s">
        <v>1</v>
      </c>
      <c r="F1004" s="156" t="s">
        <v>601</v>
      </c>
      <c r="H1004" s="155" t="s">
        <v>1</v>
      </c>
      <c r="I1004" s="157"/>
      <c r="L1004" s="153"/>
      <c r="M1004" s="158"/>
      <c r="T1004" s="159"/>
      <c r="AT1004" s="155" t="s">
        <v>180</v>
      </c>
      <c r="AU1004" s="155" t="s">
        <v>85</v>
      </c>
      <c r="AV1004" s="12" t="s">
        <v>83</v>
      </c>
      <c r="AW1004" s="12" t="s">
        <v>32</v>
      </c>
      <c r="AX1004" s="12" t="s">
        <v>75</v>
      </c>
      <c r="AY1004" s="155" t="s">
        <v>170</v>
      </c>
    </row>
    <row r="1005" spans="2:65" s="13" customFormat="1" ht="10.199999999999999">
      <c r="B1005" s="160"/>
      <c r="D1005" s="154" t="s">
        <v>180</v>
      </c>
      <c r="E1005" s="161" t="s">
        <v>1</v>
      </c>
      <c r="F1005" s="162" t="s">
        <v>602</v>
      </c>
      <c r="H1005" s="163">
        <v>54.11</v>
      </c>
      <c r="I1005" s="164"/>
      <c r="L1005" s="160"/>
      <c r="M1005" s="165"/>
      <c r="T1005" s="166"/>
      <c r="AT1005" s="161" t="s">
        <v>180</v>
      </c>
      <c r="AU1005" s="161" t="s">
        <v>85</v>
      </c>
      <c r="AV1005" s="13" t="s">
        <v>85</v>
      </c>
      <c r="AW1005" s="13" t="s">
        <v>32</v>
      </c>
      <c r="AX1005" s="13" t="s">
        <v>75</v>
      </c>
      <c r="AY1005" s="161" t="s">
        <v>170</v>
      </c>
    </row>
    <row r="1006" spans="2:65" s="14" customFormat="1" ht="10.199999999999999">
      <c r="B1006" s="167"/>
      <c r="D1006" s="154" t="s">
        <v>180</v>
      </c>
      <c r="E1006" s="168" t="s">
        <v>1</v>
      </c>
      <c r="F1006" s="169" t="s">
        <v>184</v>
      </c>
      <c r="H1006" s="170">
        <v>54.11</v>
      </c>
      <c r="I1006" s="171"/>
      <c r="L1006" s="167"/>
      <c r="M1006" s="172"/>
      <c r="T1006" s="173"/>
      <c r="AT1006" s="168" t="s">
        <v>180</v>
      </c>
      <c r="AU1006" s="168" t="s">
        <v>85</v>
      </c>
      <c r="AV1006" s="14" t="s">
        <v>176</v>
      </c>
      <c r="AW1006" s="14" t="s">
        <v>32</v>
      </c>
      <c r="AX1006" s="14" t="s">
        <v>83</v>
      </c>
      <c r="AY1006" s="168" t="s">
        <v>170</v>
      </c>
    </row>
    <row r="1007" spans="2:65" s="1" customFormat="1" ht="40.200000000000003" customHeight="1">
      <c r="B1007" s="33"/>
      <c r="C1007" s="174" t="s">
        <v>1229</v>
      </c>
      <c r="D1007" s="174" t="s">
        <v>447</v>
      </c>
      <c r="E1007" s="175" t="s">
        <v>1230</v>
      </c>
      <c r="F1007" s="176" t="s">
        <v>1231</v>
      </c>
      <c r="G1007" s="177" t="s">
        <v>115</v>
      </c>
      <c r="H1007" s="178">
        <v>60.116</v>
      </c>
      <c r="I1007" s="179"/>
      <c r="J1007" s="180">
        <f>ROUND(I1007*H1007,2)</f>
        <v>0</v>
      </c>
      <c r="K1007" s="181"/>
      <c r="L1007" s="182"/>
      <c r="M1007" s="183" t="s">
        <v>1</v>
      </c>
      <c r="N1007" s="184" t="s">
        <v>40</v>
      </c>
      <c r="P1007" s="145">
        <f>O1007*H1007</f>
        <v>0</v>
      </c>
      <c r="Q1007" s="145">
        <v>1.2999999999999999E-4</v>
      </c>
      <c r="R1007" s="145">
        <f>Q1007*H1007</f>
        <v>7.8150799999999986E-3</v>
      </c>
      <c r="S1007" s="145">
        <v>0</v>
      </c>
      <c r="T1007" s="146">
        <f>S1007*H1007</f>
        <v>0</v>
      </c>
      <c r="AR1007" s="147" t="s">
        <v>393</v>
      </c>
      <c r="AT1007" s="147" t="s">
        <v>447</v>
      </c>
      <c r="AU1007" s="147" t="s">
        <v>85</v>
      </c>
      <c r="AY1007" s="18" t="s">
        <v>170</v>
      </c>
      <c r="BE1007" s="148">
        <f>IF(N1007="základní",J1007,0)</f>
        <v>0</v>
      </c>
      <c r="BF1007" s="148">
        <f>IF(N1007="snížená",J1007,0)</f>
        <v>0</v>
      </c>
      <c r="BG1007" s="148">
        <f>IF(N1007="zákl. přenesená",J1007,0)</f>
        <v>0</v>
      </c>
      <c r="BH1007" s="148">
        <f>IF(N1007="sníž. přenesená",J1007,0)</f>
        <v>0</v>
      </c>
      <c r="BI1007" s="148">
        <f>IF(N1007="nulová",J1007,0)</f>
        <v>0</v>
      </c>
      <c r="BJ1007" s="18" t="s">
        <v>83</v>
      </c>
      <c r="BK1007" s="148">
        <f>ROUND(I1007*H1007,2)</f>
        <v>0</v>
      </c>
      <c r="BL1007" s="18" t="s">
        <v>278</v>
      </c>
      <c r="BM1007" s="147" t="s">
        <v>1232</v>
      </c>
    </row>
    <row r="1008" spans="2:65" s="1" customFormat="1" ht="19.2">
      <c r="B1008" s="33"/>
      <c r="D1008" s="154" t="s">
        <v>471</v>
      </c>
      <c r="F1008" s="185" t="s">
        <v>1233</v>
      </c>
      <c r="I1008" s="151"/>
      <c r="L1008" s="33"/>
      <c r="M1008" s="152"/>
      <c r="T1008" s="57"/>
      <c r="AT1008" s="18" t="s">
        <v>471</v>
      </c>
      <c r="AU1008" s="18" t="s">
        <v>85</v>
      </c>
    </row>
    <row r="1009" spans="2:65" s="13" customFormat="1" ht="10.199999999999999">
      <c r="B1009" s="160"/>
      <c r="D1009" s="154" t="s">
        <v>180</v>
      </c>
      <c r="F1009" s="162" t="s">
        <v>1234</v>
      </c>
      <c r="H1009" s="163">
        <v>60.116</v>
      </c>
      <c r="I1009" s="164"/>
      <c r="L1009" s="160"/>
      <c r="M1009" s="165"/>
      <c r="T1009" s="166"/>
      <c r="AT1009" s="161" t="s">
        <v>180</v>
      </c>
      <c r="AU1009" s="161" t="s">
        <v>85</v>
      </c>
      <c r="AV1009" s="13" t="s">
        <v>85</v>
      </c>
      <c r="AW1009" s="13" t="s">
        <v>4</v>
      </c>
      <c r="AX1009" s="13" t="s">
        <v>83</v>
      </c>
      <c r="AY1009" s="161" t="s">
        <v>170</v>
      </c>
    </row>
    <row r="1010" spans="2:65" s="1" customFormat="1" ht="30" customHeight="1">
      <c r="B1010" s="33"/>
      <c r="C1010" s="135" t="s">
        <v>1235</v>
      </c>
      <c r="D1010" s="135" t="s">
        <v>172</v>
      </c>
      <c r="E1010" s="136" t="s">
        <v>1236</v>
      </c>
      <c r="F1010" s="137" t="s">
        <v>1237</v>
      </c>
      <c r="G1010" s="138" t="s">
        <v>115</v>
      </c>
      <c r="H1010" s="139">
        <v>3.375</v>
      </c>
      <c r="I1010" s="140"/>
      <c r="J1010" s="141">
        <f>ROUND(I1010*H1010,2)</f>
        <v>0</v>
      </c>
      <c r="K1010" s="142"/>
      <c r="L1010" s="33"/>
      <c r="M1010" s="143" t="s">
        <v>1</v>
      </c>
      <c r="N1010" s="144" t="s">
        <v>40</v>
      </c>
      <c r="P1010" s="145">
        <f>O1010*H1010</f>
        <v>0</v>
      </c>
      <c r="Q1010" s="145">
        <v>2.7E-4</v>
      </c>
      <c r="R1010" s="145">
        <f>Q1010*H1010</f>
        <v>9.1125000000000006E-4</v>
      </c>
      <c r="S1010" s="145">
        <v>0</v>
      </c>
      <c r="T1010" s="146">
        <f>S1010*H1010</f>
        <v>0</v>
      </c>
      <c r="AR1010" s="147" t="s">
        <v>176</v>
      </c>
      <c r="AT1010" s="147" t="s">
        <v>172</v>
      </c>
      <c r="AU1010" s="147" t="s">
        <v>85</v>
      </c>
      <c r="AY1010" s="18" t="s">
        <v>170</v>
      </c>
      <c r="BE1010" s="148">
        <f>IF(N1010="základní",J1010,0)</f>
        <v>0</v>
      </c>
      <c r="BF1010" s="148">
        <f>IF(N1010="snížená",J1010,0)</f>
        <v>0</v>
      </c>
      <c r="BG1010" s="148">
        <f>IF(N1010="zákl. přenesená",J1010,0)</f>
        <v>0</v>
      </c>
      <c r="BH1010" s="148">
        <f>IF(N1010="sníž. přenesená",J1010,0)</f>
        <v>0</v>
      </c>
      <c r="BI1010" s="148">
        <f>IF(N1010="nulová",J1010,0)</f>
        <v>0</v>
      </c>
      <c r="BJ1010" s="18" t="s">
        <v>83</v>
      </c>
      <c r="BK1010" s="148">
        <f>ROUND(I1010*H1010,2)</f>
        <v>0</v>
      </c>
      <c r="BL1010" s="18" t="s">
        <v>176</v>
      </c>
      <c r="BM1010" s="147" t="s">
        <v>1238</v>
      </c>
    </row>
    <row r="1011" spans="2:65" s="1" customFormat="1" ht="10.199999999999999">
      <c r="B1011" s="33"/>
      <c r="D1011" s="149" t="s">
        <v>178</v>
      </c>
      <c r="F1011" s="150" t="s">
        <v>1239</v>
      </c>
      <c r="I1011" s="151"/>
      <c r="L1011" s="33"/>
      <c r="M1011" s="152"/>
      <c r="T1011" s="57"/>
      <c r="AT1011" s="18" t="s">
        <v>178</v>
      </c>
      <c r="AU1011" s="18" t="s">
        <v>85</v>
      </c>
    </row>
    <row r="1012" spans="2:65" s="12" customFormat="1" ht="10.199999999999999">
      <c r="B1012" s="153"/>
      <c r="D1012" s="154" t="s">
        <v>180</v>
      </c>
      <c r="E1012" s="155" t="s">
        <v>1</v>
      </c>
      <c r="F1012" s="156" t="s">
        <v>666</v>
      </c>
      <c r="H1012" s="155" t="s">
        <v>1</v>
      </c>
      <c r="I1012" s="157"/>
      <c r="L1012" s="153"/>
      <c r="M1012" s="158"/>
      <c r="T1012" s="159"/>
      <c r="AT1012" s="155" t="s">
        <v>180</v>
      </c>
      <c r="AU1012" s="155" t="s">
        <v>85</v>
      </c>
      <c r="AV1012" s="12" t="s">
        <v>83</v>
      </c>
      <c r="AW1012" s="12" t="s">
        <v>32</v>
      </c>
      <c r="AX1012" s="12" t="s">
        <v>75</v>
      </c>
      <c r="AY1012" s="155" t="s">
        <v>170</v>
      </c>
    </row>
    <row r="1013" spans="2:65" s="12" customFormat="1" ht="10.199999999999999">
      <c r="B1013" s="153"/>
      <c r="D1013" s="154" t="s">
        <v>180</v>
      </c>
      <c r="E1013" s="155" t="s">
        <v>1</v>
      </c>
      <c r="F1013" s="156" t="s">
        <v>1240</v>
      </c>
      <c r="H1013" s="155" t="s">
        <v>1</v>
      </c>
      <c r="I1013" s="157"/>
      <c r="L1013" s="153"/>
      <c r="M1013" s="158"/>
      <c r="T1013" s="159"/>
      <c r="AT1013" s="155" t="s">
        <v>180</v>
      </c>
      <c r="AU1013" s="155" t="s">
        <v>85</v>
      </c>
      <c r="AV1013" s="12" t="s">
        <v>83</v>
      </c>
      <c r="AW1013" s="12" t="s">
        <v>32</v>
      </c>
      <c r="AX1013" s="12" t="s">
        <v>75</v>
      </c>
      <c r="AY1013" s="155" t="s">
        <v>170</v>
      </c>
    </row>
    <row r="1014" spans="2:65" s="13" customFormat="1" ht="10.199999999999999">
      <c r="B1014" s="160"/>
      <c r="D1014" s="154" t="s">
        <v>180</v>
      </c>
      <c r="E1014" s="161" t="s">
        <v>1</v>
      </c>
      <c r="F1014" s="162" t="s">
        <v>1241</v>
      </c>
      <c r="H1014" s="163">
        <v>3.375</v>
      </c>
      <c r="I1014" s="164"/>
      <c r="L1014" s="160"/>
      <c r="M1014" s="165"/>
      <c r="T1014" s="166"/>
      <c r="AT1014" s="161" t="s">
        <v>180</v>
      </c>
      <c r="AU1014" s="161" t="s">
        <v>85</v>
      </c>
      <c r="AV1014" s="13" t="s">
        <v>85</v>
      </c>
      <c r="AW1014" s="13" t="s">
        <v>32</v>
      </c>
      <c r="AX1014" s="13" t="s">
        <v>75</v>
      </c>
      <c r="AY1014" s="161" t="s">
        <v>170</v>
      </c>
    </row>
    <row r="1015" spans="2:65" s="14" customFormat="1" ht="10.199999999999999">
      <c r="B1015" s="167"/>
      <c r="D1015" s="154" t="s">
        <v>180</v>
      </c>
      <c r="E1015" s="168" t="s">
        <v>1</v>
      </c>
      <c r="F1015" s="169" t="s">
        <v>184</v>
      </c>
      <c r="H1015" s="170">
        <v>3.375</v>
      </c>
      <c r="I1015" s="171"/>
      <c r="L1015" s="167"/>
      <c r="M1015" s="172"/>
      <c r="T1015" s="173"/>
      <c r="AT1015" s="168" t="s">
        <v>180</v>
      </c>
      <c r="AU1015" s="168" t="s">
        <v>85</v>
      </c>
      <c r="AV1015" s="14" t="s">
        <v>176</v>
      </c>
      <c r="AW1015" s="14" t="s">
        <v>32</v>
      </c>
      <c r="AX1015" s="14" t="s">
        <v>83</v>
      </c>
      <c r="AY1015" s="168" t="s">
        <v>170</v>
      </c>
    </row>
    <row r="1016" spans="2:65" s="1" customFormat="1" ht="34.799999999999997" customHeight="1">
      <c r="B1016" s="33"/>
      <c r="C1016" s="174" t="s">
        <v>1242</v>
      </c>
      <c r="D1016" s="174" t="s">
        <v>447</v>
      </c>
      <c r="E1016" s="175" t="s">
        <v>1243</v>
      </c>
      <c r="F1016" s="176" t="s">
        <v>1244</v>
      </c>
      <c r="G1016" s="177" t="s">
        <v>363</v>
      </c>
      <c r="H1016" s="178">
        <v>2</v>
      </c>
      <c r="I1016" s="179"/>
      <c r="J1016" s="180">
        <f>ROUND(I1016*H1016,2)</f>
        <v>0</v>
      </c>
      <c r="K1016" s="181"/>
      <c r="L1016" s="182"/>
      <c r="M1016" s="183" t="s">
        <v>1</v>
      </c>
      <c r="N1016" s="184" t="s">
        <v>40</v>
      </c>
      <c r="P1016" s="145">
        <f>O1016*H1016</f>
        <v>0</v>
      </c>
      <c r="Q1016" s="145">
        <v>3.3329999999999999E-2</v>
      </c>
      <c r="R1016" s="145">
        <f>Q1016*H1016</f>
        <v>6.6659999999999997E-2</v>
      </c>
      <c r="S1016" s="145">
        <v>0</v>
      </c>
      <c r="T1016" s="146">
        <f>S1016*H1016</f>
        <v>0</v>
      </c>
      <c r="AR1016" s="147" t="s">
        <v>224</v>
      </c>
      <c r="AT1016" s="147" t="s">
        <v>447</v>
      </c>
      <c r="AU1016" s="147" t="s">
        <v>85</v>
      </c>
      <c r="AY1016" s="18" t="s">
        <v>170</v>
      </c>
      <c r="BE1016" s="148">
        <f>IF(N1016="základní",J1016,0)</f>
        <v>0</v>
      </c>
      <c r="BF1016" s="148">
        <f>IF(N1016="snížená",J1016,0)</f>
        <v>0</v>
      </c>
      <c r="BG1016" s="148">
        <f>IF(N1016="zákl. přenesená",J1016,0)</f>
        <v>0</v>
      </c>
      <c r="BH1016" s="148">
        <f>IF(N1016="sníž. přenesená",J1016,0)</f>
        <v>0</v>
      </c>
      <c r="BI1016" s="148">
        <f>IF(N1016="nulová",J1016,0)</f>
        <v>0</v>
      </c>
      <c r="BJ1016" s="18" t="s">
        <v>83</v>
      </c>
      <c r="BK1016" s="148">
        <f>ROUND(I1016*H1016,2)</f>
        <v>0</v>
      </c>
      <c r="BL1016" s="18" t="s">
        <v>176</v>
      </c>
      <c r="BM1016" s="147" t="s">
        <v>1245</v>
      </c>
    </row>
    <row r="1017" spans="2:65" s="1" customFormat="1" ht="22.2" customHeight="1">
      <c r="B1017" s="33"/>
      <c r="C1017" s="135" t="s">
        <v>1246</v>
      </c>
      <c r="D1017" s="135" t="s">
        <v>172</v>
      </c>
      <c r="E1017" s="136" t="s">
        <v>1247</v>
      </c>
      <c r="F1017" s="137" t="s">
        <v>1248</v>
      </c>
      <c r="G1017" s="138" t="s">
        <v>115</v>
      </c>
      <c r="H1017" s="139">
        <v>5.6379999999999999</v>
      </c>
      <c r="I1017" s="140"/>
      <c r="J1017" s="141">
        <f>ROUND(I1017*H1017,2)</f>
        <v>0</v>
      </c>
      <c r="K1017" s="142"/>
      <c r="L1017" s="33"/>
      <c r="M1017" s="143" t="s">
        <v>1</v>
      </c>
      <c r="N1017" s="144" t="s">
        <v>40</v>
      </c>
      <c r="P1017" s="145">
        <f>O1017*H1017</f>
        <v>0</v>
      </c>
      <c r="Q1017" s="145">
        <v>2.7E-4</v>
      </c>
      <c r="R1017" s="145">
        <f>Q1017*H1017</f>
        <v>1.5222599999999999E-3</v>
      </c>
      <c r="S1017" s="145">
        <v>0</v>
      </c>
      <c r="T1017" s="146">
        <f>S1017*H1017</f>
        <v>0</v>
      </c>
      <c r="AR1017" s="147" t="s">
        <v>278</v>
      </c>
      <c r="AT1017" s="147" t="s">
        <v>172</v>
      </c>
      <c r="AU1017" s="147" t="s">
        <v>85</v>
      </c>
      <c r="AY1017" s="18" t="s">
        <v>170</v>
      </c>
      <c r="BE1017" s="148">
        <f>IF(N1017="základní",J1017,0)</f>
        <v>0</v>
      </c>
      <c r="BF1017" s="148">
        <f>IF(N1017="snížená",J1017,0)</f>
        <v>0</v>
      </c>
      <c r="BG1017" s="148">
        <f>IF(N1017="zákl. přenesená",J1017,0)</f>
        <v>0</v>
      </c>
      <c r="BH1017" s="148">
        <f>IF(N1017="sníž. přenesená",J1017,0)</f>
        <v>0</v>
      </c>
      <c r="BI1017" s="148">
        <f>IF(N1017="nulová",J1017,0)</f>
        <v>0</v>
      </c>
      <c r="BJ1017" s="18" t="s">
        <v>83</v>
      </c>
      <c r="BK1017" s="148">
        <f>ROUND(I1017*H1017,2)</f>
        <v>0</v>
      </c>
      <c r="BL1017" s="18" t="s">
        <v>278</v>
      </c>
      <c r="BM1017" s="147" t="s">
        <v>1249</v>
      </c>
    </row>
    <row r="1018" spans="2:65" s="1" customFormat="1" ht="10.199999999999999">
      <c r="B1018" s="33"/>
      <c r="D1018" s="149" t="s">
        <v>178</v>
      </c>
      <c r="F1018" s="150" t="s">
        <v>1250</v>
      </c>
      <c r="I1018" s="151"/>
      <c r="L1018" s="33"/>
      <c r="M1018" s="152"/>
      <c r="T1018" s="57"/>
      <c r="AT1018" s="18" t="s">
        <v>178</v>
      </c>
      <c r="AU1018" s="18" t="s">
        <v>85</v>
      </c>
    </row>
    <row r="1019" spans="2:65" s="12" customFormat="1" ht="10.199999999999999">
      <c r="B1019" s="153"/>
      <c r="D1019" s="154" t="s">
        <v>180</v>
      </c>
      <c r="E1019" s="155" t="s">
        <v>1</v>
      </c>
      <c r="F1019" s="156" t="s">
        <v>1251</v>
      </c>
      <c r="H1019" s="155" t="s">
        <v>1</v>
      </c>
      <c r="I1019" s="157"/>
      <c r="L1019" s="153"/>
      <c r="M1019" s="158"/>
      <c r="T1019" s="159"/>
      <c r="AT1019" s="155" t="s">
        <v>180</v>
      </c>
      <c r="AU1019" s="155" t="s">
        <v>85</v>
      </c>
      <c r="AV1019" s="12" t="s">
        <v>83</v>
      </c>
      <c r="AW1019" s="12" t="s">
        <v>32</v>
      </c>
      <c r="AX1019" s="12" t="s">
        <v>75</v>
      </c>
      <c r="AY1019" s="155" t="s">
        <v>170</v>
      </c>
    </row>
    <row r="1020" spans="2:65" s="13" customFormat="1" ht="10.199999999999999">
      <c r="B1020" s="160"/>
      <c r="D1020" s="154" t="s">
        <v>180</v>
      </c>
      <c r="E1020" s="161" t="s">
        <v>1</v>
      </c>
      <c r="F1020" s="162" t="s">
        <v>1252</v>
      </c>
      <c r="H1020" s="163">
        <v>2.2000000000000002</v>
      </c>
      <c r="I1020" s="164"/>
      <c r="L1020" s="160"/>
      <c r="M1020" s="165"/>
      <c r="T1020" s="166"/>
      <c r="AT1020" s="161" t="s">
        <v>180</v>
      </c>
      <c r="AU1020" s="161" t="s">
        <v>85</v>
      </c>
      <c r="AV1020" s="13" t="s">
        <v>85</v>
      </c>
      <c r="AW1020" s="13" t="s">
        <v>32</v>
      </c>
      <c r="AX1020" s="13" t="s">
        <v>75</v>
      </c>
      <c r="AY1020" s="161" t="s">
        <v>170</v>
      </c>
    </row>
    <row r="1021" spans="2:65" s="13" customFormat="1" ht="10.199999999999999">
      <c r="B1021" s="160"/>
      <c r="D1021" s="154" t="s">
        <v>180</v>
      </c>
      <c r="E1021" s="161" t="s">
        <v>1</v>
      </c>
      <c r="F1021" s="162" t="s">
        <v>1253</v>
      </c>
      <c r="H1021" s="163">
        <v>2.75</v>
      </c>
      <c r="I1021" s="164"/>
      <c r="L1021" s="160"/>
      <c r="M1021" s="165"/>
      <c r="T1021" s="166"/>
      <c r="AT1021" s="161" t="s">
        <v>180</v>
      </c>
      <c r="AU1021" s="161" t="s">
        <v>85</v>
      </c>
      <c r="AV1021" s="13" t="s">
        <v>85</v>
      </c>
      <c r="AW1021" s="13" t="s">
        <v>32</v>
      </c>
      <c r="AX1021" s="13" t="s">
        <v>75</v>
      </c>
      <c r="AY1021" s="161" t="s">
        <v>170</v>
      </c>
    </row>
    <row r="1022" spans="2:65" s="13" customFormat="1" ht="10.199999999999999">
      <c r="B1022" s="160"/>
      <c r="D1022" s="154" t="s">
        <v>180</v>
      </c>
      <c r="E1022" s="161" t="s">
        <v>1</v>
      </c>
      <c r="F1022" s="162" t="s">
        <v>1254</v>
      </c>
      <c r="H1022" s="163">
        <v>0.68799999999999994</v>
      </c>
      <c r="I1022" s="164"/>
      <c r="L1022" s="160"/>
      <c r="M1022" s="165"/>
      <c r="T1022" s="166"/>
      <c r="AT1022" s="161" t="s">
        <v>180</v>
      </c>
      <c r="AU1022" s="161" t="s">
        <v>85</v>
      </c>
      <c r="AV1022" s="13" t="s">
        <v>85</v>
      </c>
      <c r="AW1022" s="13" t="s">
        <v>32</v>
      </c>
      <c r="AX1022" s="13" t="s">
        <v>75</v>
      </c>
      <c r="AY1022" s="161" t="s">
        <v>170</v>
      </c>
    </row>
    <row r="1023" spans="2:65" s="14" customFormat="1" ht="10.199999999999999">
      <c r="B1023" s="167"/>
      <c r="D1023" s="154" t="s">
        <v>180</v>
      </c>
      <c r="E1023" s="168" t="s">
        <v>1</v>
      </c>
      <c r="F1023" s="169" t="s">
        <v>184</v>
      </c>
      <c r="H1023" s="170">
        <v>5.6379999999999999</v>
      </c>
      <c r="I1023" s="171"/>
      <c r="L1023" s="167"/>
      <c r="M1023" s="172"/>
      <c r="T1023" s="173"/>
      <c r="AT1023" s="168" t="s">
        <v>180</v>
      </c>
      <c r="AU1023" s="168" t="s">
        <v>85</v>
      </c>
      <c r="AV1023" s="14" t="s">
        <v>176</v>
      </c>
      <c r="AW1023" s="14" t="s">
        <v>32</v>
      </c>
      <c r="AX1023" s="14" t="s">
        <v>83</v>
      </c>
      <c r="AY1023" s="168" t="s">
        <v>170</v>
      </c>
    </row>
    <row r="1024" spans="2:65" s="1" customFormat="1" ht="40.200000000000003" customHeight="1">
      <c r="B1024" s="33"/>
      <c r="C1024" s="174" t="s">
        <v>1255</v>
      </c>
      <c r="D1024" s="174" t="s">
        <v>447</v>
      </c>
      <c r="E1024" s="175" t="s">
        <v>1256</v>
      </c>
      <c r="F1024" s="176" t="s">
        <v>1257</v>
      </c>
      <c r="G1024" s="177" t="s">
        <v>115</v>
      </c>
      <c r="H1024" s="178">
        <v>5.6379999999999999</v>
      </c>
      <c r="I1024" s="179"/>
      <c r="J1024" s="180">
        <f>ROUND(I1024*H1024,2)</f>
        <v>0</v>
      </c>
      <c r="K1024" s="181"/>
      <c r="L1024" s="182"/>
      <c r="M1024" s="183" t="s">
        <v>1</v>
      </c>
      <c r="N1024" s="184" t="s">
        <v>40</v>
      </c>
      <c r="P1024" s="145">
        <f>O1024*H1024</f>
        <v>0</v>
      </c>
      <c r="Q1024" s="145">
        <v>3.6810000000000002E-2</v>
      </c>
      <c r="R1024" s="145">
        <f>Q1024*H1024</f>
        <v>0.20753478</v>
      </c>
      <c r="S1024" s="145">
        <v>0</v>
      </c>
      <c r="T1024" s="146">
        <f>S1024*H1024</f>
        <v>0</v>
      </c>
      <c r="AR1024" s="147" t="s">
        <v>393</v>
      </c>
      <c r="AT1024" s="147" t="s">
        <v>447</v>
      </c>
      <c r="AU1024" s="147" t="s">
        <v>85</v>
      </c>
      <c r="AY1024" s="18" t="s">
        <v>170</v>
      </c>
      <c r="BE1024" s="148">
        <f>IF(N1024="základní",J1024,0)</f>
        <v>0</v>
      </c>
      <c r="BF1024" s="148">
        <f>IF(N1024="snížená",J1024,0)</f>
        <v>0</v>
      </c>
      <c r="BG1024" s="148">
        <f>IF(N1024="zákl. přenesená",J1024,0)</f>
        <v>0</v>
      </c>
      <c r="BH1024" s="148">
        <f>IF(N1024="sníž. přenesená",J1024,0)</f>
        <v>0</v>
      </c>
      <c r="BI1024" s="148">
        <f>IF(N1024="nulová",J1024,0)</f>
        <v>0</v>
      </c>
      <c r="BJ1024" s="18" t="s">
        <v>83</v>
      </c>
      <c r="BK1024" s="148">
        <f>ROUND(I1024*H1024,2)</f>
        <v>0</v>
      </c>
      <c r="BL1024" s="18" t="s">
        <v>278</v>
      </c>
      <c r="BM1024" s="147" t="s">
        <v>1258</v>
      </c>
    </row>
    <row r="1025" spans="2:65" s="1" customFormat="1" ht="22.2" customHeight="1">
      <c r="B1025" s="33"/>
      <c r="C1025" s="135" t="s">
        <v>1259</v>
      </c>
      <c r="D1025" s="135" t="s">
        <v>172</v>
      </c>
      <c r="E1025" s="136" t="s">
        <v>1260</v>
      </c>
      <c r="F1025" s="137" t="s">
        <v>1261</v>
      </c>
      <c r="G1025" s="138" t="s">
        <v>115</v>
      </c>
      <c r="H1025" s="139">
        <v>44.085000000000001</v>
      </c>
      <c r="I1025" s="140"/>
      <c r="J1025" s="141">
        <f>ROUND(I1025*H1025,2)</f>
        <v>0</v>
      </c>
      <c r="K1025" s="142"/>
      <c r="L1025" s="33"/>
      <c r="M1025" s="143" t="s">
        <v>1</v>
      </c>
      <c r="N1025" s="144" t="s">
        <v>40</v>
      </c>
      <c r="P1025" s="145">
        <f>O1025*H1025</f>
        <v>0</v>
      </c>
      <c r="Q1025" s="145">
        <v>2.5999999999999998E-4</v>
      </c>
      <c r="R1025" s="145">
        <f>Q1025*H1025</f>
        <v>1.1462099999999999E-2</v>
      </c>
      <c r="S1025" s="145">
        <v>0</v>
      </c>
      <c r="T1025" s="146">
        <f>S1025*H1025</f>
        <v>0</v>
      </c>
      <c r="AR1025" s="147" t="s">
        <v>278</v>
      </c>
      <c r="AT1025" s="147" t="s">
        <v>172</v>
      </c>
      <c r="AU1025" s="147" t="s">
        <v>85</v>
      </c>
      <c r="AY1025" s="18" t="s">
        <v>170</v>
      </c>
      <c r="BE1025" s="148">
        <f>IF(N1025="základní",J1025,0)</f>
        <v>0</v>
      </c>
      <c r="BF1025" s="148">
        <f>IF(N1025="snížená",J1025,0)</f>
        <v>0</v>
      </c>
      <c r="BG1025" s="148">
        <f>IF(N1025="zákl. přenesená",J1025,0)</f>
        <v>0</v>
      </c>
      <c r="BH1025" s="148">
        <f>IF(N1025="sníž. přenesená",J1025,0)</f>
        <v>0</v>
      </c>
      <c r="BI1025" s="148">
        <f>IF(N1025="nulová",J1025,0)</f>
        <v>0</v>
      </c>
      <c r="BJ1025" s="18" t="s">
        <v>83</v>
      </c>
      <c r="BK1025" s="148">
        <f>ROUND(I1025*H1025,2)</f>
        <v>0</v>
      </c>
      <c r="BL1025" s="18" t="s">
        <v>278</v>
      </c>
      <c r="BM1025" s="147" t="s">
        <v>1262</v>
      </c>
    </row>
    <row r="1026" spans="2:65" s="1" customFormat="1" ht="10.199999999999999">
      <c r="B1026" s="33"/>
      <c r="D1026" s="149" t="s">
        <v>178</v>
      </c>
      <c r="F1026" s="150" t="s">
        <v>1263</v>
      </c>
      <c r="I1026" s="151"/>
      <c r="L1026" s="33"/>
      <c r="M1026" s="152"/>
      <c r="T1026" s="57"/>
      <c r="AT1026" s="18" t="s">
        <v>178</v>
      </c>
      <c r="AU1026" s="18" t="s">
        <v>85</v>
      </c>
    </row>
    <row r="1027" spans="2:65" s="12" customFormat="1" ht="10.199999999999999">
      <c r="B1027" s="153"/>
      <c r="D1027" s="154" t="s">
        <v>180</v>
      </c>
      <c r="E1027" s="155" t="s">
        <v>1</v>
      </c>
      <c r="F1027" s="156" t="s">
        <v>1251</v>
      </c>
      <c r="H1027" s="155" t="s">
        <v>1</v>
      </c>
      <c r="I1027" s="157"/>
      <c r="L1027" s="153"/>
      <c r="M1027" s="158"/>
      <c r="T1027" s="159"/>
      <c r="AT1027" s="155" t="s">
        <v>180</v>
      </c>
      <c r="AU1027" s="155" t="s">
        <v>85</v>
      </c>
      <c r="AV1027" s="12" t="s">
        <v>83</v>
      </c>
      <c r="AW1027" s="12" t="s">
        <v>32</v>
      </c>
      <c r="AX1027" s="12" t="s">
        <v>75</v>
      </c>
      <c r="AY1027" s="155" t="s">
        <v>170</v>
      </c>
    </row>
    <row r="1028" spans="2:65" s="13" customFormat="1" ht="10.199999999999999">
      <c r="B1028" s="160"/>
      <c r="D1028" s="154" t="s">
        <v>180</v>
      </c>
      <c r="E1028" s="161" t="s">
        <v>1</v>
      </c>
      <c r="F1028" s="162" t="s">
        <v>1264</v>
      </c>
      <c r="H1028" s="163">
        <v>21.06</v>
      </c>
      <c r="I1028" s="164"/>
      <c r="L1028" s="160"/>
      <c r="M1028" s="165"/>
      <c r="T1028" s="166"/>
      <c r="AT1028" s="161" t="s">
        <v>180</v>
      </c>
      <c r="AU1028" s="161" t="s">
        <v>85</v>
      </c>
      <c r="AV1028" s="13" t="s">
        <v>85</v>
      </c>
      <c r="AW1028" s="13" t="s">
        <v>32</v>
      </c>
      <c r="AX1028" s="13" t="s">
        <v>75</v>
      </c>
      <c r="AY1028" s="161" t="s">
        <v>170</v>
      </c>
    </row>
    <row r="1029" spans="2:65" s="13" customFormat="1" ht="10.199999999999999">
      <c r="B1029" s="160"/>
      <c r="D1029" s="154" t="s">
        <v>180</v>
      </c>
      <c r="E1029" s="161" t="s">
        <v>1</v>
      </c>
      <c r="F1029" s="162" t="s">
        <v>1265</v>
      </c>
      <c r="H1029" s="163">
        <v>6.6920000000000002</v>
      </c>
      <c r="I1029" s="164"/>
      <c r="L1029" s="160"/>
      <c r="M1029" s="165"/>
      <c r="T1029" s="166"/>
      <c r="AT1029" s="161" t="s">
        <v>180</v>
      </c>
      <c r="AU1029" s="161" t="s">
        <v>85</v>
      </c>
      <c r="AV1029" s="13" t="s">
        <v>85</v>
      </c>
      <c r="AW1029" s="13" t="s">
        <v>32</v>
      </c>
      <c r="AX1029" s="13" t="s">
        <v>75</v>
      </c>
      <c r="AY1029" s="161" t="s">
        <v>170</v>
      </c>
    </row>
    <row r="1030" spans="2:65" s="13" customFormat="1" ht="10.199999999999999">
      <c r="B1030" s="160"/>
      <c r="D1030" s="154" t="s">
        <v>180</v>
      </c>
      <c r="E1030" s="161" t="s">
        <v>1</v>
      </c>
      <c r="F1030" s="162" t="s">
        <v>1266</v>
      </c>
      <c r="H1030" s="163">
        <v>6.7389999999999999</v>
      </c>
      <c r="I1030" s="164"/>
      <c r="L1030" s="160"/>
      <c r="M1030" s="165"/>
      <c r="T1030" s="166"/>
      <c r="AT1030" s="161" t="s">
        <v>180</v>
      </c>
      <c r="AU1030" s="161" t="s">
        <v>85</v>
      </c>
      <c r="AV1030" s="13" t="s">
        <v>85</v>
      </c>
      <c r="AW1030" s="13" t="s">
        <v>32</v>
      </c>
      <c r="AX1030" s="13" t="s">
        <v>75</v>
      </c>
      <c r="AY1030" s="161" t="s">
        <v>170</v>
      </c>
    </row>
    <row r="1031" spans="2:65" s="13" customFormat="1" ht="10.199999999999999">
      <c r="B1031" s="160"/>
      <c r="D1031" s="154" t="s">
        <v>180</v>
      </c>
      <c r="E1031" s="161" t="s">
        <v>1</v>
      </c>
      <c r="F1031" s="162" t="s">
        <v>1267</v>
      </c>
      <c r="H1031" s="163">
        <v>9.5939999999999994</v>
      </c>
      <c r="I1031" s="164"/>
      <c r="L1031" s="160"/>
      <c r="M1031" s="165"/>
      <c r="T1031" s="166"/>
      <c r="AT1031" s="161" t="s">
        <v>180</v>
      </c>
      <c r="AU1031" s="161" t="s">
        <v>85</v>
      </c>
      <c r="AV1031" s="13" t="s">
        <v>85</v>
      </c>
      <c r="AW1031" s="13" t="s">
        <v>32</v>
      </c>
      <c r="AX1031" s="13" t="s">
        <v>75</v>
      </c>
      <c r="AY1031" s="161" t="s">
        <v>170</v>
      </c>
    </row>
    <row r="1032" spans="2:65" s="14" customFormat="1" ht="10.199999999999999">
      <c r="B1032" s="167"/>
      <c r="D1032" s="154" t="s">
        <v>180</v>
      </c>
      <c r="E1032" s="168" t="s">
        <v>1</v>
      </c>
      <c r="F1032" s="169" t="s">
        <v>184</v>
      </c>
      <c r="H1032" s="170">
        <v>44.085000000000001</v>
      </c>
      <c r="I1032" s="171"/>
      <c r="L1032" s="167"/>
      <c r="M1032" s="172"/>
      <c r="T1032" s="173"/>
      <c r="AT1032" s="168" t="s">
        <v>180</v>
      </c>
      <c r="AU1032" s="168" t="s">
        <v>85</v>
      </c>
      <c r="AV1032" s="14" t="s">
        <v>176</v>
      </c>
      <c r="AW1032" s="14" t="s">
        <v>32</v>
      </c>
      <c r="AX1032" s="14" t="s">
        <v>83</v>
      </c>
      <c r="AY1032" s="168" t="s">
        <v>170</v>
      </c>
    </row>
    <row r="1033" spans="2:65" s="1" customFormat="1" ht="50.4" customHeight="1">
      <c r="B1033" s="33"/>
      <c r="C1033" s="174" t="s">
        <v>1268</v>
      </c>
      <c r="D1033" s="174" t="s">
        <v>447</v>
      </c>
      <c r="E1033" s="175" t="s">
        <v>1269</v>
      </c>
      <c r="F1033" s="176" t="s">
        <v>1270</v>
      </c>
      <c r="G1033" s="177" t="s">
        <v>363</v>
      </c>
      <c r="H1033" s="178">
        <v>6</v>
      </c>
      <c r="I1033" s="179"/>
      <c r="J1033" s="180">
        <f>ROUND(I1033*H1033,2)</f>
        <v>0</v>
      </c>
      <c r="K1033" s="181"/>
      <c r="L1033" s="182"/>
      <c r="M1033" s="183" t="s">
        <v>1</v>
      </c>
      <c r="N1033" s="184" t="s">
        <v>40</v>
      </c>
      <c r="P1033" s="145">
        <f>O1033*H1033</f>
        <v>0</v>
      </c>
      <c r="Q1033" s="145">
        <v>3.6110000000000003E-2</v>
      </c>
      <c r="R1033" s="145">
        <f>Q1033*H1033</f>
        <v>0.21666000000000002</v>
      </c>
      <c r="S1033" s="145">
        <v>0</v>
      </c>
      <c r="T1033" s="146">
        <f>S1033*H1033</f>
        <v>0</v>
      </c>
      <c r="AR1033" s="147" t="s">
        <v>393</v>
      </c>
      <c r="AT1033" s="147" t="s">
        <v>447</v>
      </c>
      <c r="AU1033" s="147" t="s">
        <v>85</v>
      </c>
      <c r="AY1033" s="18" t="s">
        <v>170</v>
      </c>
      <c r="BE1033" s="148">
        <f>IF(N1033="základní",J1033,0)</f>
        <v>0</v>
      </c>
      <c r="BF1033" s="148">
        <f>IF(N1033="snížená",J1033,0)</f>
        <v>0</v>
      </c>
      <c r="BG1033" s="148">
        <f>IF(N1033="zákl. přenesená",J1033,0)</f>
        <v>0</v>
      </c>
      <c r="BH1033" s="148">
        <f>IF(N1033="sníž. přenesená",J1033,0)</f>
        <v>0</v>
      </c>
      <c r="BI1033" s="148">
        <f>IF(N1033="nulová",J1033,0)</f>
        <v>0</v>
      </c>
      <c r="BJ1033" s="18" t="s">
        <v>83</v>
      </c>
      <c r="BK1033" s="148">
        <f>ROUND(I1033*H1033,2)</f>
        <v>0</v>
      </c>
      <c r="BL1033" s="18" t="s">
        <v>278</v>
      </c>
      <c r="BM1033" s="147" t="s">
        <v>1271</v>
      </c>
    </row>
    <row r="1034" spans="2:65" s="1" customFormat="1" ht="45" customHeight="1">
      <c r="B1034" s="33"/>
      <c r="C1034" s="174" t="s">
        <v>1272</v>
      </c>
      <c r="D1034" s="174" t="s">
        <v>447</v>
      </c>
      <c r="E1034" s="175" t="s">
        <v>1273</v>
      </c>
      <c r="F1034" s="176" t="s">
        <v>1274</v>
      </c>
      <c r="G1034" s="177" t="s">
        <v>363</v>
      </c>
      <c r="H1034" s="178">
        <v>1</v>
      </c>
      <c r="I1034" s="179"/>
      <c r="J1034" s="180">
        <f>ROUND(I1034*H1034,2)</f>
        <v>0</v>
      </c>
      <c r="K1034" s="181"/>
      <c r="L1034" s="182"/>
      <c r="M1034" s="183" t="s">
        <v>1</v>
      </c>
      <c r="N1034" s="184" t="s">
        <v>40</v>
      </c>
      <c r="P1034" s="145">
        <f>O1034*H1034</f>
        <v>0</v>
      </c>
      <c r="Q1034" s="145">
        <v>3.6110000000000003E-2</v>
      </c>
      <c r="R1034" s="145">
        <f>Q1034*H1034</f>
        <v>3.6110000000000003E-2</v>
      </c>
      <c r="S1034" s="145">
        <v>0</v>
      </c>
      <c r="T1034" s="146">
        <f>S1034*H1034</f>
        <v>0</v>
      </c>
      <c r="AR1034" s="147" t="s">
        <v>393</v>
      </c>
      <c r="AT1034" s="147" t="s">
        <v>447</v>
      </c>
      <c r="AU1034" s="147" t="s">
        <v>85</v>
      </c>
      <c r="AY1034" s="18" t="s">
        <v>170</v>
      </c>
      <c r="BE1034" s="148">
        <f>IF(N1034="základní",J1034,0)</f>
        <v>0</v>
      </c>
      <c r="BF1034" s="148">
        <f>IF(N1034="snížená",J1034,0)</f>
        <v>0</v>
      </c>
      <c r="BG1034" s="148">
        <f>IF(N1034="zákl. přenesená",J1034,0)</f>
        <v>0</v>
      </c>
      <c r="BH1034" s="148">
        <f>IF(N1034="sníž. přenesená",J1034,0)</f>
        <v>0</v>
      </c>
      <c r="BI1034" s="148">
        <f>IF(N1034="nulová",J1034,0)</f>
        <v>0</v>
      </c>
      <c r="BJ1034" s="18" t="s">
        <v>83</v>
      </c>
      <c r="BK1034" s="148">
        <f>ROUND(I1034*H1034,2)</f>
        <v>0</v>
      </c>
      <c r="BL1034" s="18" t="s">
        <v>278</v>
      </c>
      <c r="BM1034" s="147" t="s">
        <v>1275</v>
      </c>
    </row>
    <row r="1035" spans="2:65" s="1" customFormat="1" ht="45" customHeight="1">
      <c r="B1035" s="33"/>
      <c r="C1035" s="174" t="s">
        <v>1276</v>
      </c>
      <c r="D1035" s="174" t="s">
        <v>447</v>
      </c>
      <c r="E1035" s="175" t="s">
        <v>1277</v>
      </c>
      <c r="F1035" s="176" t="s">
        <v>1278</v>
      </c>
      <c r="G1035" s="177" t="s">
        <v>363</v>
      </c>
      <c r="H1035" s="178">
        <v>1</v>
      </c>
      <c r="I1035" s="179"/>
      <c r="J1035" s="180">
        <f>ROUND(I1035*H1035,2)</f>
        <v>0</v>
      </c>
      <c r="K1035" s="181"/>
      <c r="L1035" s="182"/>
      <c r="M1035" s="183" t="s">
        <v>1</v>
      </c>
      <c r="N1035" s="184" t="s">
        <v>40</v>
      </c>
      <c r="P1035" s="145">
        <f>O1035*H1035</f>
        <v>0</v>
      </c>
      <c r="Q1035" s="145">
        <v>3.6110000000000003E-2</v>
      </c>
      <c r="R1035" s="145">
        <f>Q1035*H1035</f>
        <v>3.6110000000000003E-2</v>
      </c>
      <c r="S1035" s="145">
        <v>0</v>
      </c>
      <c r="T1035" s="146">
        <f>S1035*H1035</f>
        <v>0</v>
      </c>
      <c r="AR1035" s="147" t="s">
        <v>393</v>
      </c>
      <c r="AT1035" s="147" t="s">
        <v>447</v>
      </c>
      <c r="AU1035" s="147" t="s">
        <v>85</v>
      </c>
      <c r="AY1035" s="18" t="s">
        <v>170</v>
      </c>
      <c r="BE1035" s="148">
        <f>IF(N1035="základní",J1035,0)</f>
        <v>0</v>
      </c>
      <c r="BF1035" s="148">
        <f>IF(N1035="snížená",J1035,0)</f>
        <v>0</v>
      </c>
      <c r="BG1035" s="148">
        <f>IF(N1035="zákl. přenesená",J1035,0)</f>
        <v>0</v>
      </c>
      <c r="BH1035" s="148">
        <f>IF(N1035="sníž. přenesená",J1035,0)</f>
        <v>0</v>
      </c>
      <c r="BI1035" s="148">
        <f>IF(N1035="nulová",J1035,0)</f>
        <v>0</v>
      </c>
      <c r="BJ1035" s="18" t="s">
        <v>83</v>
      </c>
      <c r="BK1035" s="148">
        <f>ROUND(I1035*H1035,2)</f>
        <v>0</v>
      </c>
      <c r="BL1035" s="18" t="s">
        <v>278</v>
      </c>
      <c r="BM1035" s="147" t="s">
        <v>1279</v>
      </c>
    </row>
    <row r="1036" spans="2:65" s="1" customFormat="1" ht="57.6" customHeight="1">
      <c r="B1036" s="33"/>
      <c r="C1036" s="174" t="s">
        <v>1280</v>
      </c>
      <c r="D1036" s="174" t="s">
        <v>447</v>
      </c>
      <c r="E1036" s="175" t="s">
        <v>1281</v>
      </c>
      <c r="F1036" s="176" t="s">
        <v>1282</v>
      </c>
      <c r="G1036" s="177" t="s">
        <v>363</v>
      </c>
      <c r="H1036" s="178">
        <v>1</v>
      </c>
      <c r="I1036" s="179"/>
      <c r="J1036" s="180">
        <f>ROUND(I1036*H1036,2)</f>
        <v>0</v>
      </c>
      <c r="K1036" s="181"/>
      <c r="L1036" s="182"/>
      <c r="M1036" s="183" t="s">
        <v>1</v>
      </c>
      <c r="N1036" s="184" t="s">
        <v>40</v>
      </c>
      <c r="P1036" s="145">
        <f>O1036*H1036</f>
        <v>0</v>
      </c>
      <c r="Q1036" s="145">
        <v>3.6110000000000003E-2</v>
      </c>
      <c r="R1036" s="145">
        <f>Q1036*H1036</f>
        <v>3.6110000000000003E-2</v>
      </c>
      <c r="S1036" s="145">
        <v>0</v>
      </c>
      <c r="T1036" s="146">
        <f>S1036*H1036</f>
        <v>0</v>
      </c>
      <c r="AR1036" s="147" t="s">
        <v>393</v>
      </c>
      <c r="AT1036" s="147" t="s">
        <v>447</v>
      </c>
      <c r="AU1036" s="147" t="s">
        <v>85</v>
      </c>
      <c r="AY1036" s="18" t="s">
        <v>170</v>
      </c>
      <c r="BE1036" s="148">
        <f>IF(N1036="základní",J1036,0)</f>
        <v>0</v>
      </c>
      <c r="BF1036" s="148">
        <f>IF(N1036="snížená",J1036,0)</f>
        <v>0</v>
      </c>
      <c r="BG1036" s="148">
        <f>IF(N1036="zákl. přenesená",J1036,0)</f>
        <v>0</v>
      </c>
      <c r="BH1036" s="148">
        <f>IF(N1036="sníž. přenesená",J1036,0)</f>
        <v>0</v>
      </c>
      <c r="BI1036" s="148">
        <f>IF(N1036="nulová",J1036,0)</f>
        <v>0</v>
      </c>
      <c r="BJ1036" s="18" t="s">
        <v>83</v>
      </c>
      <c r="BK1036" s="148">
        <f>ROUND(I1036*H1036,2)</f>
        <v>0</v>
      </c>
      <c r="BL1036" s="18" t="s">
        <v>278</v>
      </c>
      <c r="BM1036" s="147" t="s">
        <v>1283</v>
      </c>
    </row>
    <row r="1037" spans="2:65" s="1" customFormat="1" ht="22.2" customHeight="1">
      <c r="B1037" s="33"/>
      <c r="C1037" s="135" t="s">
        <v>1284</v>
      </c>
      <c r="D1037" s="135" t="s">
        <v>172</v>
      </c>
      <c r="E1037" s="136" t="s">
        <v>1285</v>
      </c>
      <c r="F1037" s="137" t="s">
        <v>1286</v>
      </c>
      <c r="G1037" s="138" t="s">
        <v>363</v>
      </c>
      <c r="H1037" s="139">
        <v>14</v>
      </c>
      <c r="I1037" s="140"/>
      <c r="J1037" s="141">
        <f>ROUND(I1037*H1037,2)</f>
        <v>0</v>
      </c>
      <c r="K1037" s="142"/>
      <c r="L1037" s="33"/>
      <c r="M1037" s="143" t="s">
        <v>1</v>
      </c>
      <c r="N1037" s="144" t="s">
        <v>40</v>
      </c>
      <c r="P1037" s="145">
        <f>O1037*H1037</f>
        <v>0</v>
      </c>
      <c r="Q1037" s="145">
        <v>2.7E-4</v>
      </c>
      <c r="R1037" s="145">
        <f>Q1037*H1037</f>
        <v>3.7799999999999999E-3</v>
      </c>
      <c r="S1037" s="145">
        <v>0</v>
      </c>
      <c r="T1037" s="146">
        <f>S1037*H1037</f>
        <v>0</v>
      </c>
      <c r="AR1037" s="147" t="s">
        <v>278</v>
      </c>
      <c r="AT1037" s="147" t="s">
        <v>172</v>
      </c>
      <c r="AU1037" s="147" t="s">
        <v>85</v>
      </c>
      <c r="AY1037" s="18" t="s">
        <v>170</v>
      </c>
      <c r="BE1037" s="148">
        <f>IF(N1037="základní",J1037,0)</f>
        <v>0</v>
      </c>
      <c r="BF1037" s="148">
        <f>IF(N1037="snížená",J1037,0)</f>
        <v>0</v>
      </c>
      <c r="BG1037" s="148">
        <f>IF(N1037="zákl. přenesená",J1037,0)</f>
        <v>0</v>
      </c>
      <c r="BH1037" s="148">
        <f>IF(N1037="sníž. přenesená",J1037,0)</f>
        <v>0</v>
      </c>
      <c r="BI1037" s="148">
        <f>IF(N1037="nulová",J1037,0)</f>
        <v>0</v>
      </c>
      <c r="BJ1037" s="18" t="s">
        <v>83</v>
      </c>
      <c r="BK1037" s="148">
        <f>ROUND(I1037*H1037,2)</f>
        <v>0</v>
      </c>
      <c r="BL1037" s="18" t="s">
        <v>278</v>
      </c>
      <c r="BM1037" s="147" t="s">
        <v>1287</v>
      </c>
    </row>
    <row r="1038" spans="2:65" s="1" customFormat="1" ht="10.199999999999999">
      <c r="B1038" s="33"/>
      <c r="D1038" s="149" t="s">
        <v>178</v>
      </c>
      <c r="F1038" s="150" t="s">
        <v>1288</v>
      </c>
      <c r="I1038" s="151"/>
      <c r="L1038" s="33"/>
      <c r="M1038" s="152"/>
      <c r="T1038" s="57"/>
      <c r="AT1038" s="18" t="s">
        <v>178</v>
      </c>
      <c r="AU1038" s="18" t="s">
        <v>85</v>
      </c>
    </row>
    <row r="1039" spans="2:65" s="12" customFormat="1" ht="10.199999999999999">
      <c r="B1039" s="153"/>
      <c r="D1039" s="154" t="s">
        <v>180</v>
      </c>
      <c r="E1039" s="155" t="s">
        <v>1</v>
      </c>
      <c r="F1039" s="156" t="s">
        <v>1251</v>
      </c>
      <c r="H1039" s="155" t="s">
        <v>1</v>
      </c>
      <c r="I1039" s="157"/>
      <c r="L1039" s="153"/>
      <c r="M1039" s="158"/>
      <c r="T1039" s="159"/>
      <c r="AT1039" s="155" t="s">
        <v>180</v>
      </c>
      <c r="AU1039" s="155" t="s">
        <v>85</v>
      </c>
      <c r="AV1039" s="12" t="s">
        <v>83</v>
      </c>
      <c r="AW1039" s="12" t="s">
        <v>32</v>
      </c>
      <c r="AX1039" s="12" t="s">
        <v>75</v>
      </c>
      <c r="AY1039" s="155" t="s">
        <v>170</v>
      </c>
    </row>
    <row r="1040" spans="2:65" s="13" customFormat="1" ht="10.199999999999999">
      <c r="B1040" s="160"/>
      <c r="D1040" s="154" t="s">
        <v>180</v>
      </c>
      <c r="E1040" s="161" t="s">
        <v>1</v>
      </c>
      <c r="F1040" s="162" t="s">
        <v>1289</v>
      </c>
      <c r="H1040" s="163">
        <v>6</v>
      </c>
      <c r="I1040" s="164"/>
      <c r="L1040" s="160"/>
      <c r="M1040" s="165"/>
      <c r="T1040" s="166"/>
      <c r="AT1040" s="161" t="s">
        <v>180</v>
      </c>
      <c r="AU1040" s="161" t="s">
        <v>85</v>
      </c>
      <c r="AV1040" s="13" t="s">
        <v>85</v>
      </c>
      <c r="AW1040" s="13" t="s">
        <v>32</v>
      </c>
      <c r="AX1040" s="13" t="s">
        <v>75</v>
      </c>
      <c r="AY1040" s="161" t="s">
        <v>170</v>
      </c>
    </row>
    <row r="1041" spans="2:65" s="13" customFormat="1" ht="10.199999999999999">
      <c r="B1041" s="160"/>
      <c r="D1041" s="154" t="s">
        <v>180</v>
      </c>
      <c r="E1041" s="161" t="s">
        <v>1</v>
      </c>
      <c r="F1041" s="162" t="s">
        <v>1290</v>
      </c>
      <c r="H1041" s="163">
        <v>6</v>
      </c>
      <c r="I1041" s="164"/>
      <c r="L1041" s="160"/>
      <c r="M1041" s="165"/>
      <c r="T1041" s="166"/>
      <c r="AT1041" s="161" t="s">
        <v>180</v>
      </c>
      <c r="AU1041" s="161" t="s">
        <v>85</v>
      </c>
      <c r="AV1041" s="13" t="s">
        <v>85</v>
      </c>
      <c r="AW1041" s="13" t="s">
        <v>32</v>
      </c>
      <c r="AX1041" s="13" t="s">
        <v>75</v>
      </c>
      <c r="AY1041" s="161" t="s">
        <v>170</v>
      </c>
    </row>
    <row r="1042" spans="2:65" s="13" customFormat="1" ht="10.199999999999999">
      <c r="B1042" s="160"/>
      <c r="D1042" s="154" t="s">
        <v>180</v>
      </c>
      <c r="E1042" s="161" t="s">
        <v>1</v>
      </c>
      <c r="F1042" s="162" t="s">
        <v>1291</v>
      </c>
      <c r="H1042" s="163">
        <v>2</v>
      </c>
      <c r="I1042" s="164"/>
      <c r="L1042" s="160"/>
      <c r="M1042" s="165"/>
      <c r="T1042" s="166"/>
      <c r="AT1042" s="161" t="s">
        <v>180</v>
      </c>
      <c r="AU1042" s="161" t="s">
        <v>85</v>
      </c>
      <c r="AV1042" s="13" t="s">
        <v>85</v>
      </c>
      <c r="AW1042" s="13" t="s">
        <v>32</v>
      </c>
      <c r="AX1042" s="13" t="s">
        <v>75</v>
      </c>
      <c r="AY1042" s="161" t="s">
        <v>170</v>
      </c>
    </row>
    <row r="1043" spans="2:65" s="14" customFormat="1" ht="10.199999999999999">
      <c r="B1043" s="167"/>
      <c r="D1043" s="154" t="s">
        <v>180</v>
      </c>
      <c r="E1043" s="168" t="s">
        <v>1</v>
      </c>
      <c r="F1043" s="169" t="s">
        <v>184</v>
      </c>
      <c r="H1043" s="170">
        <v>14</v>
      </c>
      <c r="I1043" s="171"/>
      <c r="L1043" s="167"/>
      <c r="M1043" s="172"/>
      <c r="T1043" s="173"/>
      <c r="AT1043" s="168" t="s">
        <v>180</v>
      </c>
      <c r="AU1043" s="168" t="s">
        <v>85</v>
      </c>
      <c r="AV1043" s="14" t="s">
        <v>176</v>
      </c>
      <c r="AW1043" s="14" t="s">
        <v>32</v>
      </c>
      <c r="AX1043" s="14" t="s">
        <v>83</v>
      </c>
      <c r="AY1043" s="168" t="s">
        <v>170</v>
      </c>
    </row>
    <row r="1044" spans="2:65" s="1" customFormat="1" ht="30" customHeight="1">
      <c r="B1044" s="33"/>
      <c r="C1044" s="174" t="s">
        <v>1292</v>
      </c>
      <c r="D1044" s="174" t="s">
        <v>447</v>
      </c>
      <c r="E1044" s="175" t="s">
        <v>1293</v>
      </c>
      <c r="F1044" s="176" t="s">
        <v>1294</v>
      </c>
      <c r="G1044" s="177" t="s">
        <v>363</v>
      </c>
      <c r="H1044" s="178">
        <v>6</v>
      </c>
      <c r="I1044" s="179"/>
      <c r="J1044" s="180">
        <f>ROUND(I1044*H1044,2)</f>
        <v>0</v>
      </c>
      <c r="K1044" s="181"/>
      <c r="L1044" s="182"/>
      <c r="M1044" s="183" t="s">
        <v>1</v>
      </c>
      <c r="N1044" s="184" t="s">
        <v>40</v>
      </c>
      <c r="P1044" s="145">
        <f>O1044*H1044</f>
        <v>0</v>
      </c>
      <c r="Q1044" s="145">
        <v>3.4720000000000001E-2</v>
      </c>
      <c r="R1044" s="145">
        <f>Q1044*H1044</f>
        <v>0.20832000000000001</v>
      </c>
      <c r="S1044" s="145">
        <v>0</v>
      </c>
      <c r="T1044" s="146">
        <f>S1044*H1044</f>
        <v>0</v>
      </c>
      <c r="AR1044" s="147" t="s">
        <v>393</v>
      </c>
      <c r="AT1044" s="147" t="s">
        <v>447</v>
      </c>
      <c r="AU1044" s="147" t="s">
        <v>85</v>
      </c>
      <c r="AY1044" s="18" t="s">
        <v>170</v>
      </c>
      <c r="BE1044" s="148">
        <f>IF(N1044="základní",J1044,0)</f>
        <v>0</v>
      </c>
      <c r="BF1044" s="148">
        <f>IF(N1044="snížená",J1044,0)</f>
        <v>0</v>
      </c>
      <c r="BG1044" s="148">
        <f>IF(N1044="zákl. přenesená",J1044,0)</f>
        <v>0</v>
      </c>
      <c r="BH1044" s="148">
        <f>IF(N1044="sníž. přenesená",J1044,0)</f>
        <v>0</v>
      </c>
      <c r="BI1044" s="148">
        <f>IF(N1044="nulová",J1044,0)</f>
        <v>0</v>
      </c>
      <c r="BJ1044" s="18" t="s">
        <v>83</v>
      </c>
      <c r="BK1044" s="148">
        <f>ROUND(I1044*H1044,2)</f>
        <v>0</v>
      </c>
      <c r="BL1044" s="18" t="s">
        <v>278</v>
      </c>
      <c r="BM1044" s="147" t="s">
        <v>1295</v>
      </c>
    </row>
    <row r="1045" spans="2:65" s="1" customFormat="1" ht="30" customHeight="1">
      <c r="B1045" s="33"/>
      <c r="C1045" s="174" t="s">
        <v>1296</v>
      </c>
      <c r="D1045" s="174" t="s">
        <v>447</v>
      </c>
      <c r="E1045" s="175" t="s">
        <v>1297</v>
      </c>
      <c r="F1045" s="176" t="s">
        <v>1298</v>
      </c>
      <c r="G1045" s="177" t="s">
        <v>363</v>
      </c>
      <c r="H1045" s="178">
        <v>6</v>
      </c>
      <c r="I1045" s="179"/>
      <c r="J1045" s="180">
        <f>ROUND(I1045*H1045,2)</f>
        <v>0</v>
      </c>
      <c r="K1045" s="181"/>
      <c r="L1045" s="182"/>
      <c r="M1045" s="183" t="s">
        <v>1</v>
      </c>
      <c r="N1045" s="184" t="s">
        <v>40</v>
      </c>
      <c r="P1045" s="145">
        <f>O1045*H1045</f>
        <v>0</v>
      </c>
      <c r="Q1045" s="145">
        <v>3.4720000000000001E-2</v>
      </c>
      <c r="R1045" s="145">
        <f>Q1045*H1045</f>
        <v>0.20832000000000001</v>
      </c>
      <c r="S1045" s="145">
        <v>0</v>
      </c>
      <c r="T1045" s="146">
        <f>S1045*H1045</f>
        <v>0</v>
      </c>
      <c r="AR1045" s="147" t="s">
        <v>393</v>
      </c>
      <c r="AT1045" s="147" t="s">
        <v>447</v>
      </c>
      <c r="AU1045" s="147" t="s">
        <v>85</v>
      </c>
      <c r="AY1045" s="18" t="s">
        <v>170</v>
      </c>
      <c r="BE1045" s="148">
        <f>IF(N1045="základní",J1045,0)</f>
        <v>0</v>
      </c>
      <c r="BF1045" s="148">
        <f>IF(N1045="snížená",J1045,0)</f>
        <v>0</v>
      </c>
      <c r="BG1045" s="148">
        <f>IF(N1045="zákl. přenesená",J1045,0)</f>
        <v>0</v>
      </c>
      <c r="BH1045" s="148">
        <f>IF(N1045="sníž. přenesená",J1045,0)</f>
        <v>0</v>
      </c>
      <c r="BI1045" s="148">
        <f>IF(N1045="nulová",J1045,0)</f>
        <v>0</v>
      </c>
      <c r="BJ1045" s="18" t="s">
        <v>83</v>
      </c>
      <c r="BK1045" s="148">
        <f>ROUND(I1045*H1045,2)</f>
        <v>0</v>
      </c>
      <c r="BL1045" s="18" t="s">
        <v>278</v>
      </c>
      <c r="BM1045" s="147" t="s">
        <v>1299</v>
      </c>
    </row>
    <row r="1046" spans="2:65" s="1" customFormat="1" ht="30" customHeight="1">
      <c r="B1046" s="33"/>
      <c r="C1046" s="174" t="s">
        <v>1300</v>
      </c>
      <c r="D1046" s="174" t="s">
        <v>447</v>
      </c>
      <c r="E1046" s="175" t="s">
        <v>1301</v>
      </c>
      <c r="F1046" s="176" t="s">
        <v>1302</v>
      </c>
      <c r="G1046" s="177" t="s">
        <v>363</v>
      </c>
      <c r="H1046" s="178">
        <v>2</v>
      </c>
      <c r="I1046" s="179"/>
      <c r="J1046" s="180">
        <f>ROUND(I1046*H1046,2)</f>
        <v>0</v>
      </c>
      <c r="K1046" s="181"/>
      <c r="L1046" s="182"/>
      <c r="M1046" s="183" t="s">
        <v>1</v>
      </c>
      <c r="N1046" s="184" t="s">
        <v>40</v>
      </c>
      <c r="P1046" s="145">
        <f>O1046*H1046</f>
        <v>0</v>
      </c>
      <c r="Q1046" s="145">
        <v>3.4720000000000001E-2</v>
      </c>
      <c r="R1046" s="145">
        <f>Q1046*H1046</f>
        <v>6.9440000000000002E-2</v>
      </c>
      <c r="S1046" s="145">
        <v>0</v>
      </c>
      <c r="T1046" s="146">
        <f>S1046*H1046</f>
        <v>0</v>
      </c>
      <c r="AR1046" s="147" t="s">
        <v>393</v>
      </c>
      <c r="AT1046" s="147" t="s">
        <v>447</v>
      </c>
      <c r="AU1046" s="147" t="s">
        <v>85</v>
      </c>
      <c r="AY1046" s="18" t="s">
        <v>170</v>
      </c>
      <c r="BE1046" s="148">
        <f>IF(N1046="základní",J1046,0)</f>
        <v>0</v>
      </c>
      <c r="BF1046" s="148">
        <f>IF(N1046="snížená",J1046,0)</f>
        <v>0</v>
      </c>
      <c r="BG1046" s="148">
        <f>IF(N1046="zákl. přenesená",J1046,0)</f>
        <v>0</v>
      </c>
      <c r="BH1046" s="148">
        <f>IF(N1046="sníž. přenesená",J1046,0)</f>
        <v>0</v>
      </c>
      <c r="BI1046" s="148">
        <f>IF(N1046="nulová",J1046,0)</f>
        <v>0</v>
      </c>
      <c r="BJ1046" s="18" t="s">
        <v>83</v>
      </c>
      <c r="BK1046" s="148">
        <f>ROUND(I1046*H1046,2)</f>
        <v>0</v>
      </c>
      <c r="BL1046" s="18" t="s">
        <v>278</v>
      </c>
      <c r="BM1046" s="147" t="s">
        <v>1303</v>
      </c>
    </row>
    <row r="1047" spans="2:65" s="1" customFormat="1" ht="22.2" customHeight="1">
      <c r="B1047" s="33"/>
      <c r="C1047" s="135" t="s">
        <v>1304</v>
      </c>
      <c r="D1047" s="135" t="s">
        <v>172</v>
      </c>
      <c r="E1047" s="136" t="s">
        <v>1305</v>
      </c>
      <c r="F1047" s="137" t="s">
        <v>1306</v>
      </c>
      <c r="G1047" s="138" t="s">
        <v>237</v>
      </c>
      <c r="H1047" s="139">
        <v>127.845</v>
      </c>
      <c r="I1047" s="140"/>
      <c r="J1047" s="141">
        <f>ROUND(I1047*H1047,2)</f>
        <v>0</v>
      </c>
      <c r="K1047" s="142"/>
      <c r="L1047" s="33"/>
      <c r="M1047" s="143" t="s">
        <v>1</v>
      </c>
      <c r="N1047" s="144" t="s">
        <v>40</v>
      </c>
      <c r="P1047" s="145">
        <f>O1047*H1047</f>
        <v>0</v>
      </c>
      <c r="Q1047" s="145">
        <v>2.0000000000000002E-5</v>
      </c>
      <c r="R1047" s="145">
        <f>Q1047*H1047</f>
        <v>2.5569E-3</v>
      </c>
      <c r="S1047" s="145">
        <v>0</v>
      </c>
      <c r="T1047" s="146">
        <f>S1047*H1047</f>
        <v>0</v>
      </c>
      <c r="AR1047" s="147" t="s">
        <v>278</v>
      </c>
      <c r="AT1047" s="147" t="s">
        <v>172</v>
      </c>
      <c r="AU1047" s="147" t="s">
        <v>85</v>
      </c>
      <c r="AY1047" s="18" t="s">
        <v>170</v>
      </c>
      <c r="BE1047" s="148">
        <f>IF(N1047="základní",J1047,0)</f>
        <v>0</v>
      </c>
      <c r="BF1047" s="148">
        <f>IF(N1047="snížená",J1047,0)</f>
        <v>0</v>
      </c>
      <c r="BG1047" s="148">
        <f>IF(N1047="zákl. přenesená",J1047,0)</f>
        <v>0</v>
      </c>
      <c r="BH1047" s="148">
        <f>IF(N1047="sníž. přenesená",J1047,0)</f>
        <v>0</v>
      </c>
      <c r="BI1047" s="148">
        <f>IF(N1047="nulová",J1047,0)</f>
        <v>0</v>
      </c>
      <c r="BJ1047" s="18" t="s">
        <v>83</v>
      </c>
      <c r="BK1047" s="148">
        <f>ROUND(I1047*H1047,2)</f>
        <v>0</v>
      </c>
      <c r="BL1047" s="18" t="s">
        <v>278</v>
      </c>
      <c r="BM1047" s="147" t="s">
        <v>1307</v>
      </c>
    </row>
    <row r="1048" spans="2:65" s="1" customFormat="1" ht="10.199999999999999">
      <c r="B1048" s="33"/>
      <c r="D1048" s="149" t="s">
        <v>178</v>
      </c>
      <c r="F1048" s="150" t="s">
        <v>1308</v>
      </c>
      <c r="I1048" s="151"/>
      <c r="L1048" s="33"/>
      <c r="M1048" s="152"/>
      <c r="T1048" s="57"/>
      <c r="AT1048" s="18" t="s">
        <v>178</v>
      </c>
      <c r="AU1048" s="18" t="s">
        <v>85</v>
      </c>
    </row>
    <row r="1049" spans="2:65" s="12" customFormat="1" ht="10.199999999999999">
      <c r="B1049" s="153"/>
      <c r="D1049" s="154" t="s">
        <v>180</v>
      </c>
      <c r="E1049" s="155" t="s">
        <v>1</v>
      </c>
      <c r="F1049" s="156" t="s">
        <v>1251</v>
      </c>
      <c r="H1049" s="155" t="s">
        <v>1</v>
      </c>
      <c r="I1049" s="157"/>
      <c r="L1049" s="153"/>
      <c r="M1049" s="158"/>
      <c r="T1049" s="159"/>
      <c r="AT1049" s="155" t="s">
        <v>180</v>
      </c>
      <c r="AU1049" s="155" t="s">
        <v>85</v>
      </c>
      <c r="AV1049" s="12" t="s">
        <v>83</v>
      </c>
      <c r="AW1049" s="12" t="s">
        <v>32</v>
      </c>
      <c r="AX1049" s="12" t="s">
        <v>75</v>
      </c>
      <c r="AY1049" s="155" t="s">
        <v>170</v>
      </c>
    </row>
    <row r="1050" spans="2:65" s="13" customFormat="1" ht="10.199999999999999">
      <c r="B1050" s="160"/>
      <c r="D1050" s="154" t="s">
        <v>180</v>
      </c>
      <c r="E1050" s="161" t="s">
        <v>1</v>
      </c>
      <c r="F1050" s="162" t="s">
        <v>1309</v>
      </c>
      <c r="H1050" s="163">
        <v>6.2</v>
      </c>
      <c r="I1050" s="164"/>
      <c r="L1050" s="160"/>
      <c r="M1050" s="165"/>
      <c r="T1050" s="166"/>
      <c r="AT1050" s="161" t="s">
        <v>180</v>
      </c>
      <c r="AU1050" s="161" t="s">
        <v>85</v>
      </c>
      <c r="AV1050" s="13" t="s">
        <v>85</v>
      </c>
      <c r="AW1050" s="13" t="s">
        <v>32</v>
      </c>
      <c r="AX1050" s="13" t="s">
        <v>75</v>
      </c>
      <c r="AY1050" s="161" t="s">
        <v>170</v>
      </c>
    </row>
    <row r="1051" spans="2:65" s="13" customFormat="1" ht="10.199999999999999">
      <c r="B1051" s="160"/>
      <c r="D1051" s="154" t="s">
        <v>180</v>
      </c>
      <c r="E1051" s="161" t="s">
        <v>1</v>
      </c>
      <c r="F1051" s="162" t="s">
        <v>1310</v>
      </c>
      <c r="H1051" s="163">
        <v>4.75</v>
      </c>
      <c r="I1051" s="164"/>
      <c r="L1051" s="160"/>
      <c r="M1051" s="165"/>
      <c r="T1051" s="166"/>
      <c r="AT1051" s="161" t="s">
        <v>180</v>
      </c>
      <c r="AU1051" s="161" t="s">
        <v>85</v>
      </c>
      <c r="AV1051" s="13" t="s">
        <v>85</v>
      </c>
      <c r="AW1051" s="13" t="s">
        <v>32</v>
      </c>
      <c r="AX1051" s="13" t="s">
        <v>75</v>
      </c>
      <c r="AY1051" s="161" t="s">
        <v>170</v>
      </c>
    </row>
    <row r="1052" spans="2:65" s="13" customFormat="1" ht="10.199999999999999">
      <c r="B1052" s="160"/>
      <c r="D1052" s="154" t="s">
        <v>180</v>
      </c>
      <c r="E1052" s="161" t="s">
        <v>1</v>
      </c>
      <c r="F1052" s="162" t="s">
        <v>1311</v>
      </c>
      <c r="H1052" s="163">
        <v>3.25</v>
      </c>
      <c r="I1052" s="164"/>
      <c r="L1052" s="160"/>
      <c r="M1052" s="165"/>
      <c r="T1052" s="166"/>
      <c r="AT1052" s="161" t="s">
        <v>180</v>
      </c>
      <c r="AU1052" s="161" t="s">
        <v>85</v>
      </c>
      <c r="AV1052" s="13" t="s">
        <v>85</v>
      </c>
      <c r="AW1052" s="13" t="s">
        <v>32</v>
      </c>
      <c r="AX1052" s="13" t="s">
        <v>75</v>
      </c>
      <c r="AY1052" s="161" t="s">
        <v>170</v>
      </c>
    </row>
    <row r="1053" spans="2:65" s="13" customFormat="1" ht="10.199999999999999">
      <c r="B1053" s="160"/>
      <c r="D1053" s="154" t="s">
        <v>180</v>
      </c>
      <c r="E1053" s="161" t="s">
        <v>1</v>
      </c>
      <c r="F1053" s="162" t="s">
        <v>1312</v>
      </c>
      <c r="H1053" s="163">
        <v>37.08</v>
      </c>
      <c r="I1053" s="164"/>
      <c r="L1053" s="160"/>
      <c r="M1053" s="165"/>
      <c r="T1053" s="166"/>
      <c r="AT1053" s="161" t="s">
        <v>180</v>
      </c>
      <c r="AU1053" s="161" t="s">
        <v>85</v>
      </c>
      <c r="AV1053" s="13" t="s">
        <v>85</v>
      </c>
      <c r="AW1053" s="13" t="s">
        <v>32</v>
      </c>
      <c r="AX1053" s="13" t="s">
        <v>75</v>
      </c>
      <c r="AY1053" s="161" t="s">
        <v>170</v>
      </c>
    </row>
    <row r="1054" spans="2:65" s="13" customFormat="1" ht="10.199999999999999">
      <c r="B1054" s="160"/>
      <c r="D1054" s="154" t="s">
        <v>180</v>
      </c>
      <c r="E1054" s="161" t="s">
        <v>1</v>
      </c>
      <c r="F1054" s="162" t="s">
        <v>1313</v>
      </c>
      <c r="H1054" s="163">
        <v>42.036999999999999</v>
      </c>
      <c r="I1054" s="164"/>
      <c r="L1054" s="160"/>
      <c r="M1054" s="165"/>
      <c r="T1054" s="166"/>
      <c r="AT1054" s="161" t="s">
        <v>180</v>
      </c>
      <c r="AU1054" s="161" t="s">
        <v>85</v>
      </c>
      <c r="AV1054" s="13" t="s">
        <v>85</v>
      </c>
      <c r="AW1054" s="13" t="s">
        <v>32</v>
      </c>
      <c r="AX1054" s="13" t="s">
        <v>75</v>
      </c>
      <c r="AY1054" s="161" t="s">
        <v>170</v>
      </c>
    </row>
    <row r="1055" spans="2:65" s="13" customFormat="1" ht="10.199999999999999">
      <c r="B1055" s="160"/>
      <c r="D1055" s="154" t="s">
        <v>180</v>
      </c>
      <c r="E1055" s="161" t="s">
        <v>1</v>
      </c>
      <c r="F1055" s="162" t="s">
        <v>1314</v>
      </c>
      <c r="H1055" s="163">
        <v>8.7799999999999994</v>
      </c>
      <c r="I1055" s="164"/>
      <c r="L1055" s="160"/>
      <c r="M1055" s="165"/>
      <c r="T1055" s="166"/>
      <c r="AT1055" s="161" t="s">
        <v>180</v>
      </c>
      <c r="AU1055" s="161" t="s">
        <v>85</v>
      </c>
      <c r="AV1055" s="13" t="s">
        <v>85</v>
      </c>
      <c r="AW1055" s="13" t="s">
        <v>32</v>
      </c>
      <c r="AX1055" s="13" t="s">
        <v>75</v>
      </c>
      <c r="AY1055" s="161" t="s">
        <v>170</v>
      </c>
    </row>
    <row r="1056" spans="2:65" s="13" customFormat="1" ht="10.199999999999999">
      <c r="B1056" s="160"/>
      <c r="D1056" s="154" t="s">
        <v>180</v>
      </c>
      <c r="E1056" s="161" t="s">
        <v>1</v>
      </c>
      <c r="F1056" s="162" t="s">
        <v>1315</v>
      </c>
      <c r="H1056" s="163">
        <v>25.748000000000001</v>
      </c>
      <c r="I1056" s="164"/>
      <c r="L1056" s="160"/>
      <c r="M1056" s="165"/>
      <c r="T1056" s="166"/>
      <c r="AT1056" s="161" t="s">
        <v>180</v>
      </c>
      <c r="AU1056" s="161" t="s">
        <v>85</v>
      </c>
      <c r="AV1056" s="13" t="s">
        <v>85</v>
      </c>
      <c r="AW1056" s="13" t="s">
        <v>32</v>
      </c>
      <c r="AX1056" s="13" t="s">
        <v>75</v>
      </c>
      <c r="AY1056" s="161" t="s">
        <v>170</v>
      </c>
    </row>
    <row r="1057" spans="2:65" s="14" customFormat="1" ht="10.199999999999999">
      <c r="B1057" s="167"/>
      <c r="D1057" s="154" t="s">
        <v>180</v>
      </c>
      <c r="E1057" s="168" t="s">
        <v>1</v>
      </c>
      <c r="F1057" s="169" t="s">
        <v>184</v>
      </c>
      <c r="H1057" s="170">
        <v>127.84500000000001</v>
      </c>
      <c r="I1057" s="171"/>
      <c r="L1057" s="167"/>
      <c r="M1057" s="172"/>
      <c r="T1057" s="173"/>
      <c r="AT1057" s="168" t="s">
        <v>180</v>
      </c>
      <c r="AU1057" s="168" t="s">
        <v>85</v>
      </c>
      <c r="AV1057" s="14" t="s">
        <v>176</v>
      </c>
      <c r="AW1057" s="14" t="s">
        <v>32</v>
      </c>
      <c r="AX1057" s="14" t="s">
        <v>83</v>
      </c>
      <c r="AY1057" s="168" t="s">
        <v>170</v>
      </c>
    </row>
    <row r="1058" spans="2:65" s="1" customFormat="1" ht="22.2" customHeight="1">
      <c r="B1058" s="33"/>
      <c r="C1058" s="174" t="s">
        <v>1316</v>
      </c>
      <c r="D1058" s="174" t="s">
        <v>447</v>
      </c>
      <c r="E1058" s="175" t="s">
        <v>1317</v>
      </c>
      <c r="F1058" s="176" t="s">
        <v>1318</v>
      </c>
      <c r="G1058" s="177" t="s">
        <v>237</v>
      </c>
      <c r="H1058" s="178">
        <v>117.44499999999999</v>
      </c>
      <c r="I1058" s="179"/>
      <c r="J1058" s="180">
        <f>ROUND(I1058*H1058,2)</f>
        <v>0</v>
      </c>
      <c r="K1058" s="181"/>
      <c r="L1058" s="182"/>
      <c r="M1058" s="183" t="s">
        <v>1</v>
      </c>
      <c r="N1058" s="184" t="s">
        <v>40</v>
      </c>
      <c r="P1058" s="145">
        <f>O1058*H1058</f>
        <v>0</v>
      </c>
      <c r="Q1058" s="145">
        <v>2.5000000000000001E-4</v>
      </c>
      <c r="R1058" s="145">
        <f>Q1058*H1058</f>
        <v>2.9361249999999998E-2</v>
      </c>
      <c r="S1058" s="145">
        <v>0</v>
      </c>
      <c r="T1058" s="146">
        <f>S1058*H1058</f>
        <v>0</v>
      </c>
      <c r="AR1058" s="147" t="s">
        <v>393</v>
      </c>
      <c r="AT1058" s="147" t="s">
        <v>447</v>
      </c>
      <c r="AU1058" s="147" t="s">
        <v>85</v>
      </c>
      <c r="AY1058" s="18" t="s">
        <v>170</v>
      </c>
      <c r="BE1058" s="148">
        <f>IF(N1058="základní",J1058,0)</f>
        <v>0</v>
      </c>
      <c r="BF1058" s="148">
        <f>IF(N1058="snížená",J1058,0)</f>
        <v>0</v>
      </c>
      <c r="BG1058" s="148">
        <f>IF(N1058="zákl. přenesená",J1058,0)</f>
        <v>0</v>
      </c>
      <c r="BH1058" s="148">
        <f>IF(N1058="sníž. přenesená",J1058,0)</f>
        <v>0</v>
      </c>
      <c r="BI1058" s="148">
        <f>IF(N1058="nulová",J1058,0)</f>
        <v>0</v>
      </c>
      <c r="BJ1058" s="18" t="s">
        <v>83</v>
      </c>
      <c r="BK1058" s="148">
        <f>ROUND(I1058*H1058,2)</f>
        <v>0</v>
      </c>
      <c r="BL1058" s="18" t="s">
        <v>278</v>
      </c>
      <c r="BM1058" s="147" t="s">
        <v>1319</v>
      </c>
    </row>
    <row r="1059" spans="2:65" s="13" customFormat="1" ht="10.199999999999999">
      <c r="B1059" s="160"/>
      <c r="D1059" s="154" t="s">
        <v>180</v>
      </c>
      <c r="F1059" s="162" t="s">
        <v>1320</v>
      </c>
      <c r="H1059" s="163">
        <v>117.44499999999999</v>
      </c>
      <c r="I1059" s="164"/>
      <c r="L1059" s="160"/>
      <c r="M1059" s="165"/>
      <c r="T1059" s="166"/>
      <c r="AT1059" s="161" t="s">
        <v>180</v>
      </c>
      <c r="AU1059" s="161" t="s">
        <v>85</v>
      </c>
      <c r="AV1059" s="13" t="s">
        <v>85</v>
      </c>
      <c r="AW1059" s="13" t="s">
        <v>4</v>
      </c>
      <c r="AX1059" s="13" t="s">
        <v>83</v>
      </c>
      <c r="AY1059" s="161" t="s">
        <v>170</v>
      </c>
    </row>
    <row r="1060" spans="2:65" s="1" customFormat="1" ht="19.8" customHeight="1">
      <c r="B1060" s="33"/>
      <c r="C1060" s="135" t="s">
        <v>1321</v>
      </c>
      <c r="D1060" s="135" t="s">
        <v>172</v>
      </c>
      <c r="E1060" s="136" t="s">
        <v>1322</v>
      </c>
      <c r="F1060" s="137" t="s">
        <v>1323</v>
      </c>
      <c r="G1060" s="138" t="s">
        <v>237</v>
      </c>
      <c r="H1060" s="139">
        <v>6.5</v>
      </c>
      <c r="I1060" s="140"/>
      <c r="J1060" s="141">
        <f>ROUND(I1060*H1060,2)</f>
        <v>0</v>
      </c>
      <c r="K1060" s="142"/>
      <c r="L1060" s="33"/>
      <c r="M1060" s="143" t="s">
        <v>1</v>
      </c>
      <c r="N1060" s="144" t="s">
        <v>40</v>
      </c>
      <c r="P1060" s="145">
        <f>O1060*H1060</f>
        <v>0</v>
      </c>
      <c r="Q1060" s="145">
        <v>5.0000000000000002E-5</v>
      </c>
      <c r="R1060" s="145">
        <f>Q1060*H1060</f>
        <v>3.2500000000000004E-4</v>
      </c>
      <c r="S1060" s="145">
        <v>0</v>
      </c>
      <c r="T1060" s="146">
        <f>S1060*H1060</f>
        <v>0</v>
      </c>
      <c r="AR1060" s="147" t="s">
        <v>278</v>
      </c>
      <c r="AT1060" s="147" t="s">
        <v>172</v>
      </c>
      <c r="AU1060" s="147" t="s">
        <v>85</v>
      </c>
      <c r="AY1060" s="18" t="s">
        <v>170</v>
      </c>
      <c r="BE1060" s="148">
        <f>IF(N1060="základní",J1060,0)</f>
        <v>0</v>
      </c>
      <c r="BF1060" s="148">
        <f>IF(N1060="snížená",J1060,0)</f>
        <v>0</v>
      </c>
      <c r="BG1060" s="148">
        <f>IF(N1060="zákl. přenesená",J1060,0)</f>
        <v>0</v>
      </c>
      <c r="BH1060" s="148">
        <f>IF(N1060="sníž. přenesená",J1060,0)</f>
        <v>0</v>
      </c>
      <c r="BI1060" s="148">
        <f>IF(N1060="nulová",J1060,0)</f>
        <v>0</v>
      </c>
      <c r="BJ1060" s="18" t="s">
        <v>83</v>
      </c>
      <c r="BK1060" s="148">
        <f>ROUND(I1060*H1060,2)</f>
        <v>0</v>
      </c>
      <c r="BL1060" s="18" t="s">
        <v>278</v>
      </c>
      <c r="BM1060" s="147" t="s">
        <v>1324</v>
      </c>
    </row>
    <row r="1061" spans="2:65" s="1" customFormat="1" ht="10.199999999999999">
      <c r="B1061" s="33"/>
      <c r="D1061" s="149" t="s">
        <v>178</v>
      </c>
      <c r="F1061" s="150" t="s">
        <v>1325</v>
      </c>
      <c r="I1061" s="151"/>
      <c r="L1061" s="33"/>
      <c r="M1061" s="152"/>
      <c r="T1061" s="57"/>
      <c r="AT1061" s="18" t="s">
        <v>178</v>
      </c>
      <c r="AU1061" s="18" t="s">
        <v>85</v>
      </c>
    </row>
    <row r="1062" spans="2:65" s="12" customFormat="1" ht="10.199999999999999">
      <c r="B1062" s="153"/>
      <c r="D1062" s="154" t="s">
        <v>180</v>
      </c>
      <c r="E1062" s="155" t="s">
        <v>1</v>
      </c>
      <c r="F1062" s="156" t="s">
        <v>1251</v>
      </c>
      <c r="H1062" s="155" t="s">
        <v>1</v>
      </c>
      <c r="I1062" s="157"/>
      <c r="L1062" s="153"/>
      <c r="M1062" s="158"/>
      <c r="T1062" s="159"/>
      <c r="AT1062" s="155" t="s">
        <v>180</v>
      </c>
      <c r="AU1062" s="155" t="s">
        <v>85</v>
      </c>
      <c r="AV1062" s="12" t="s">
        <v>83</v>
      </c>
      <c r="AW1062" s="12" t="s">
        <v>32</v>
      </c>
      <c r="AX1062" s="12" t="s">
        <v>75</v>
      </c>
      <c r="AY1062" s="155" t="s">
        <v>170</v>
      </c>
    </row>
    <row r="1063" spans="2:65" s="13" customFormat="1" ht="10.199999999999999">
      <c r="B1063" s="160"/>
      <c r="D1063" s="154" t="s">
        <v>180</v>
      </c>
      <c r="E1063" s="161" t="s">
        <v>1</v>
      </c>
      <c r="F1063" s="162" t="s">
        <v>1326</v>
      </c>
      <c r="H1063" s="163">
        <v>4</v>
      </c>
      <c r="I1063" s="164"/>
      <c r="L1063" s="160"/>
      <c r="M1063" s="165"/>
      <c r="T1063" s="166"/>
      <c r="AT1063" s="161" t="s">
        <v>180</v>
      </c>
      <c r="AU1063" s="161" t="s">
        <v>85</v>
      </c>
      <c r="AV1063" s="13" t="s">
        <v>85</v>
      </c>
      <c r="AW1063" s="13" t="s">
        <v>32</v>
      </c>
      <c r="AX1063" s="13" t="s">
        <v>75</v>
      </c>
      <c r="AY1063" s="161" t="s">
        <v>170</v>
      </c>
    </row>
    <row r="1064" spans="2:65" s="13" customFormat="1" ht="10.199999999999999">
      <c r="B1064" s="160"/>
      <c r="D1064" s="154" t="s">
        <v>180</v>
      </c>
      <c r="E1064" s="161" t="s">
        <v>1</v>
      </c>
      <c r="F1064" s="162" t="s">
        <v>952</v>
      </c>
      <c r="H1064" s="163">
        <v>2</v>
      </c>
      <c r="I1064" s="164"/>
      <c r="L1064" s="160"/>
      <c r="M1064" s="165"/>
      <c r="T1064" s="166"/>
      <c r="AT1064" s="161" t="s">
        <v>180</v>
      </c>
      <c r="AU1064" s="161" t="s">
        <v>85</v>
      </c>
      <c r="AV1064" s="13" t="s">
        <v>85</v>
      </c>
      <c r="AW1064" s="13" t="s">
        <v>32</v>
      </c>
      <c r="AX1064" s="13" t="s">
        <v>75</v>
      </c>
      <c r="AY1064" s="161" t="s">
        <v>170</v>
      </c>
    </row>
    <row r="1065" spans="2:65" s="13" customFormat="1" ht="10.199999999999999">
      <c r="B1065" s="160"/>
      <c r="D1065" s="154" t="s">
        <v>180</v>
      </c>
      <c r="E1065" s="161" t="s">
        <v>1</v>
      </c>
      <c r="F1065" s="162" t="s">
        <v>1327</v>
      </c>
      <c r="H1065" s="163">
        <v>0.5</v>
      </c>
      <c r="I1065" s="164"/>
      <c r="L1065" s="160"/>
      <c r="M1065" s="165"/>
      <c r="T1065" s="166"/>
      <c r="AT1065" s="161" t="s">
        <v>180</v>
      </c>
      <c r="AU1065" s="161" t="s">
        <v>85</v>
      </c>
      <c r="AV1065" s="13" t="s">
        <v>85</v>
      </c>
      <c r="AW1065" s="13" t="s">
        <v>32</v>
      </c>
      <c r="AX1065" s="13" t="s">
        <v>75</v>
      </c>
      <c r="AY1065" s="161" t="s">
        <v>170</v>
      </c>
    </row>
    <row r="1066" spans="2:65" s="14" customFormat="1" ht="10.199999999999999">
      <c r="B1066" s="167"/>
      <c r="D1066" s="154" t="s">
        <v>180</v>
      </c>
      <c r="E1066" s="168" t="s">
        <v>1</v>
      </c>
      <c r="F1066" s="169" t="s">
        <v>184</v>
      </c>
      <c r="H1066" s="170">
        <v>6.5</v>
      </c>
      <c r="I1066" s="171"/>
      <c r="L1066" s="167"/>
      <c r="M1066" s="172"/>
      <c r="T1066" s="173"/>
      <c r="AT1066" s="168" t="s">
        <v>180</v>
      </c>
      <c r="AU1066" s="168" t="s">
        <v>85</v>
      </c>
      <c r="AV1066" s="14" t="s">
        <v>176</v>
      </c>
      <c r="AW1066" s="14" t="s">
        <v>32</v>
      </c>
      <c r="AX1066" s="14" t="s">
        <v>83</v>
      </c>
      <c r="AY1066" s="168" t="s">
        <v>170</v>
      </c>
    </row>
    <row r="1067" spans="2:65" s="1" customFormat="1" ht="22.2" customHeight="1">
      <c r="B1067" s="33"/>
      <c r="C1067" s="174" t="s">
        <v>1328</v>
      </c>
      <c r="D1067" s="174" t="s">
        <v>447</v>
      </c>
      <c r="E1067" s="175" t="s">
        <v>1329</v>
      </c>
      <c r="F1067" s="176" t="s">
        <v>1330</v>
      </c>
      <c r="G1067" s="177" t="s">
        <v>237</v>
      </c>
      <c r="H1067" s="178">
        <v>7.15</v>
      </c>
      <c r="I1067" s="179"/>
      <c r="J1067" s="180">
        <f>ROUND(I1067*H1067,2)</f>
        <v>0</v>
      </c>
      <c r="K1067" s="181"/>
      <c r="L1067" s="182"/>
      <c r="M1067" s="183" t="s">
        <v>1</v>
      </c>
      <c r="N1067" s="184" t="s">
        <v>40</v>
      </c>
      <c r="P1067" s="145">
        <f>O1067*H1067</f>
        <v>0</v>
      </c>
      <c r="Q1067" s="145">
        <v>5.0000000000000002E-5</v>
      </c>
      <c r="R1067" s="145">
        <f>Q1067*H1067</f>
        <v>3.5750000000000002E-4</v>
      </c>
      <c r="S1067" s="145">
        <v>0</v>
      </c>
      <c r="T1067" s="146">
        <f>S1067*H1067</f>
        <v>0</v>
      </c>
      <c r="AR1067" s="147" t="s">
        <v>393</v>
      </c>
      <c r="AT1067" s="147" t="s">
        <v>447</v>
      </c>
      <c r="AU1067" s="147" t="s">
        <v>85</v>
      </c>
      <c r="AY1067" s="18" t="s">
        <v>170</v>
      </c>
      <c r="BE1067" s="148">
        <f>IF(N1067="základní",J1067,0)</f>
        <v>0</v>
      </c>
      <c r="BF1067" s="148">
        <f>IF(N1067="snížená",J1067,0)</f>
        <v>0</v>
      </c>
      <c r="BG1067" s="148">
        <f>IF(N1067="zákl. přenesená",J1067,0)</f>
        <v>0</v>
      </c>
      <c r="BH1067" s="148">
        <f>IF(N1067="sníž. přenesená",J1067,0)</f>
        <v>0</v>
      </c>
      <c r="BI1067" s="148">
        <f>IF(N1067="nulová",J1067,0)</f>
        <v>0</v>
      </c>
      <c r="BJ1067" s="18" t="s">
        <v>83</v>
      </c>
      <c r="BK1067" s="148">
        <f>ROUND(I1067*H1067,2)</f>
        <v>0</v>
      </c>
      <c r="BL1067" s="18" t="s">
        <v>278</v>
      </c>
      <c r="BM1067" s="147" t="s">
        <v>1331</v>
      </c>
    </row>
    <row r="1068" spans="2:65" s="13" customFormat="1" ht="10.199999999999999">
      <c r="B1068" s="160"/>
      <c r="D1068" s="154" t="s">
        <v>180</v>
      </c>
      <c r="F1068" s="162" t="s">
        <v>1332</v>
      </c>
      <c r="H1068" s="163">
        <v>7.15</v>
      </c>
      <c r="I1068" s="164"/>
      <c r="L1068" s="160"/>
      <c r="M1068" s="165"/>
      <c r="T1068" s="166"/>
      <c r="AT1068" s="161" t="s">
        <v>180</v>
      </c>
      <c r="AU1068" s="161" t="s">
        <v>85</v>
      </c>
      <c r="AV1068" s="13" t="s">
        <v>85</v>
      </c>
      <c r="AW1068" s="13" t="s">
        <v>4</v>
      </c>
      <c r="AX1068" s="13" t="s">
        <v>83</v>
      </c>
      <c r="AY1068" s="161" t="s">
        <v>170</v>
      </c>
    </row>
    <row r="1069" spans="2:65" s="1" customFormat="1" ht="22.2" customHeight="1">
      <c r="B1069" s="33"/>
      <c r="C1069" s="135" t="s">
        <v>1333</v>
      </c>
      <c r="D1069" s="135" t="s">
        <v>172</v>
      </c>
      <c r="E1069" s="136" t="s">
        <v>1334</v>
      </c>
      <c r="F1069" s="137" t="s">
        <v>1335</v>
      </c>
      <c r="G1069" s="138" t="s">
        <v>363</v>
      </c>
      <c r="H1069" s="139">
        <v>2</v>
      </c>
      <c r="I1069" s="140"/>
      <c r="J1069" s="141">
        <f>ROUND(I1069*H1069,2)</f>
        <v>0</v>
      </c>
      <c r="K1069" s="142"/>
      <c r="L1069" s="33"/>
      <c r="M1069" s="143" t="s">
        <v>1</v>
      </c>
      <c r="N1069" s="144" t="s">
        <v>40</v>
      </c>
      <c r="P1069" s="145">
        <f>O1069*H1069</f>
        <v>0</v>
      </c>
      <c r="Q1069" s="145">
        <v>0</v>
      </c>
      <c r="R1069" s="145">
        <f>Q1069*H1069</f>
        <v>0</v>
      </c>
      <c r="S1069" s="145">
        <v>0</v>
      </c>
      <c r="T1069" s="146">
        <f>S1069*H1069</f>
        <v>0</v>
      </c>
      <c r="AR1069" s="147" t="s">
        <v>278</v>
      </c>
      <c r="AT1069" s="147" t="s">
        <v>172</v>
      </c>
      <c r="AU1069" s="147" t="s">
        <v>85</v>
      </c>
      <c r="AY1069" s="18" t="s">
        <v>170</v>
      </c>
      <c r="BE1069" s="148">
        <f>IF(N1069="základní",J1069,0)</f>
        <v>0</v>
      </c>
      <c r="BF1069" s="148">
        <f>IF(N1069="snížená",J1069,0)</f>
        <v>0</v>
      </c>
      <c r="BG1069" s="148">
        <f>IF(N1069="zákl. přenesená",J1069,0)</f>
        <v>0</v>
      </c>
      <c r="BH1069" s="148">
        <f>IF(N1069="sníž. přenesená",J1069,0)</f>
        <v>0</v>
      </c>
      <c r="BI1069" s="148">
        <f>IF(N1069="nulová",J1069,0)</f>
        <v>0</v>
      </c>
      <c r="BJ1069" s="18" t="s">
        <v>83</v>
      </c>
      <c r="BK1069" s="148">
        <f>ROUND(I1069*H1069,2)</f>
        <v>0</v>
      </c>
      <c r="BL1069" s="18" t="s">
        <v>278</v>
      </c>
      <c r="BM1069" s="147" t="s">
        <v>1336</v>
      </c>
    </row>
    <row r="1070" spans="2:65" s="1" customFormat="1" ht="10.199999999999999">
      <c r="B1070" s="33"/>
      <c r="D1070" s="149" t="s">
        <v>178</v>
      </c>
      <c r="F1070" s="150" t="s">
        <v>1337</v>
      </c>
      <c r="I1070" s="151"/>
      <c r="L1070" s="33"/>
      <c r="M1070" s="152"/>
      <c r="T1070" s="57"/>
      <c r="AT1070" s="18" t="s">
        <v>178</v>
      </c>
      <c r="AU1070" s="18" t="s">
        <v>85</v>
      </c>
    </row>
    <row r="1071" spans="2:65" s="12" customFormat="1" ht="10.199999999999999">
      <c r="B1071" s="153"/>
      <c r="D1071" s="154" t="s">
        <v>180</v>
      </c>
      <c r="E1071" s="155" t="s">
        <v>1</v>
      </c>
      <c r="F1071" s="156" t="s">
        <v>1338</v>
      </c>
      <c r="H1071" s="155" t="s">
        <v>1</v>
      </c>
      <c r="I1071" s="157"/>
      <c r="L1071" s="153"/>
      <c r="M1071" s="158"/>
      <c r="T1071" s="159"/>
      <c r="AT1071" s="155" t="s">
        <v>180</v>
      </c>
      <c r="AU1071" s="155" t="s">
        <v>85</v>
      </c>
      <c r="AV1071" s="12" t="s">
        <v>83</v>
      </c>
      <c r="AW1071" s="12" t="s">
        <v>32</v>
      </c>
      <c r="AX1071" s="12" t="s">
        <v>75</v>
      </c>
      <c r="AY1071" s="155" t="s">
        <v>170</v>
      </c>
    </row>
    <row r="1072" spans="2:65" s="13" customFormat="1" ht="10.199999999999999">
      <c r="B1072" s="160"/>
      <c r="D1072" s="154" t="s">
        <v>180</v>
      </c>
      <c r="E1072" s="161" t="s">
        <v>1</v>
      </c>
      <c r="F1072" s="162" t="s">
        <v>1339</v>
      </c>
      <c r="H1072" s="163">
        <v>2</v>
      </c>
      <c r="I1072" s="164"/>
      <c r="L1072" s="160"/>
      <c r="M1072" s="165"/>
      <c r="T1072" s="166"/>
      <c r="AT1072" s="161" t="s">
        <v>180</v>
      </c>
      <c r="AU1072" s="161" t="s">
        <v>85</v>
      </c>
      <c r="AV1072" s="13" t="s">
        <v>85</v>
      </c>
      <c r="AW1072" s="13" t="s">
        <v>32</v>
      </c>
      <c r="AX1072" s="13" t="s">
        <v>75</v>
      </c>
      <c r="AY1072" s="161" t="s">
        <v>170</v>
      </c>
    </row>
    <row r="1073" spans="2:65" s="14" customFormat="1" ht="10.199999999999999">
      <c r="B1073" s="167"/>
      <c r="D1073" s="154" t="s">
        <v>180</v>
      </c>
      <c r="E1073" s="168" t="s">
        <v>1</v>
      </c>
      <c r="F1073" s="169" t="s">
        <v>184</v>
      </c>
      <c r="H1073" s="170">
        <v>2</v>
      </c>
      <c r="I1073" s="171"/>
      <c r="L1073" s="167"/>
      <c r="M1073" s="172"/>
      <c r="T1073" s="173"/>
      <c r="AT1073" s="168" t="s">
        <v>180</v>
      </c>
      <c r="AU1073" s="168" t="s">
        <v>85</v>
      </c>
      <c r="AV1073" s="14" t="s">
        <v>176</v>
      </c>
      <c r="AW1073" s="14" t="s">
        <v>32</v>
      </c>
      <c r="AX1073" s="14" t="s">
        <v>83</v>
      </c>
      <c r="AY1073" s="168" t="s">
        <v>170</v>
      </c>
    </row>
    <row r="1074" spans="2:65" s="1" customFormat="1" ht="30" customHeight="1">
      <c r="B1074" s="33"/>
      <c r="C1074" s="174" t="s">
        <v>1340</v>
      </c>
      <c r="D1074" s="174" t="s">
        <v>447</v>
      </c>
      <c r="E1074" s="175" t="s">
        <v>1341</v>
      </c>
      <c r="F1074" s="176" t="s">
        <v>1342</v>
      </c>
      <c r="G1074" s="177" t="s">
        <v>363</v>
      </c>
      <c r="H1074" s="178">
        <v>2</v>
      </c>
      <c r="I1074" s="179"/>
      <c r="J1074" s="180">
        <f>ROUND(I1074*H1074,2)</f>
        <v>0</v>
      </c>
      <c r="K1074" s="181"/>
      <c r="L1074" s="182"/>
      <c r="M1074" s="183" t="s">
        <v>1</v>
      </c>
      <c r="N1074" s="184" t="s">
        <v>40</v>
      </c>
      <c r="P1074" s="145">
        <f>O1074*H1074</f>
        <v>0</v>
      </c>
      <c r="Q1074" s="145">
        <v>1.4500000000000001E-2</v>
      </c>
      <c r="R1074" s="145">
        <f>Q1074*H1074</f>
        <v>2.9000000000000001E-2</v>
      </c>
      <c r="S1074" s="145">
        <v>0</v>
      </c>
      <c r="T1074" s="146">
        <f>S1074*H1074</f>
        <v>0</v>
      </c>
      <c r="AR1074" s="147" t="s">
        <v>393</v>
      </c>
      <c r="AT1074" s="147" t="s">
        <v>447</v>
      </c>
      <c r="AU1074" s="147" t="s">
        <v>85</v>
      </c>
      <c r="AY1074" s="18" t="s">
        <v>170</v>
      </c>
      <c r="BE1074" s="148">
        <f>IF(N1074="základní",J1074,0)</f>
        <v>0</v>
      </c>
      <c r="BF1074" s="148">
        <f>IF(N1074="snížená",J1074,0)</f>
        <v>0</v>
      </c>
      <c r="BG1074" s="148">
        <f>IF(N1074="zákl. přenesená",J1074,0)</f>
        <v>0</v>
      </c>
      <c r="BH1074" s="148">
        <f>IF(N1074="sníž. přenesená",J1074,0)</f>
        <v>0</v>
      </c>
      <c r="BI1074" s="148">
        <f>IF(N1074="nulová",J1074,0)</f>
        <v>0</v>
      </c>
      <c r="BJ1074" s="18" t="s">
        <v>83</v>
      </c>
      <c r="BK1074" s="148">
        <f>ROUND(I1074*H1074,2)</f>
        <v>0</v>
      </c>
      <c r="BL1074" s="18" t="s">
        <v>278</v>
      </c>
      <c r="BM1074" s="147" t="s">
        <v>1343</v>
      </c>
    </row>
    <row r="1075" spans="2:65" s="1" customFormat="1" ht="22.2" customHeight="1">
      <c r="B1075" s="33"/>
      <c r="C1075" s="135" t="s">
        <v>1344</v>
      </c>
      <c r="D1075" s="135" t="s">
        <v>172</v>
      </c>
      <c r="E1075" s="136" t="s">
        <v>1345</v>
      </c>
      <c r="F1075" s="137" t="s">
        <v>1346</v>
      </c>
      <c r="G1075" s="138" t="s">
        <v>363</v>
      </c>
      <c r="H1075" s="139">
        <v>7</v>
      </c>
      <c r="I1075" s="140"/>
      <c r="J1075" s="141">
        <f>ROUND(I1075*H1075,2)</f>
        <v>0</v>
      </c>
      <c r="K1075" s="142"/>
      <c r="L1075" s="33"/>
      <c r="M1075" s="143" t="s">
        <v>1</v>
      </c>
      <c r="N1075" s="144" t="s">
        <v>40</v>
      </c>
      <c r="P1075" s="145">
        <f>O1075*H1075</f>
        <v>0</v>
      </c>
      <c r="Q1075" s="145">
        <v>0</v>
      </c>
      <c r="R1075" s="145">
        <f>Q1075*H1075</f>
        <v>0</v>
      </c>
      <c r="S1075" s="145">
        <v>0</v>
      </c>
      <c r="T1075" s="146">
        <f>S1075*H1075</f>
        <v>0</v>
      </c>
      <c r="AR1075" s="147" t="s">
        <v>278</v>
      </c>
      <c r="AT1075" s="147" t="s">
        <v>172</v>
      </c>
      <c r="AU1075" s="147" t="s">
        <v>85</v>
      </c>
      <c r="AY1075" s="18" t="s">
        <v>170</v>
      </c>
      <c r="BE1075" s="148">
        <f>IF(N1075="základní",J1075,0)</f>
        <v>0</v>
      </c>
      <c r="BF1075" s="148">
        <f>IF(N1075="snížená",J1075,0)</f>
        <v>0</v>
      </c>
      <c r="BG1075" s="148">
        <f>IF(N1075="zákl. přenesená",J1075,0)</f>
        <v>0</v>
      </c>
      <c r="BH1075" s="148">
        <f>IF(N1075="sníž. přenesená",J1075,0)</f>
        <v>0</v>
      </c>
      <c r="BI1075" s="148">
        <f>IF(N1075="nulová",J1075,0)</f>
        <v>0</v>
      </c>
      <c r="BJ1075" s="18" t="s">
        <v>83</v>
      </c>
      <c r="BK1075" s="148">
        <f>ROUND(I1075*H1075,2)</f>
        <v>0</v>
      </c>
      <c r="BL1075" s="18" t="s">
        <v>278</v>
      </c>
      <c r="BM1075" s="147" t="s">
        <v>1347</v>
      </c>
    </row>
    <row r="1076" spans="2:65" s="1" customFormat="1" ht="10.199999999999999">
      <c r="B1076" s="33"/>
      <c r="D1076" s="149" t="s">
        <v>178</v>
      </c>
      <c r="F1076" s="150" t="s">
        <v>1348</v>
      </c>
      <c r="I1076" s="151"/>
      <c r="L1076" s="33"/>
      <c r="M1076" s="152"/>
      <c r="T1076" s="57"/>
      <c r="AT1076" s="18" t="s">
        <v>178</v>
      </c>
      <c r="AU1076" s="18" t="s">
        <v>85</v>
      </c>
    </row>
    <row r="1077" spans="2:65" s="12" customFormat="1" ht="10.199999999999999">
      <c r="B1077" s="153"/>
      <c r="D1077" s="154" t="s">
        <v>180</v>
      </c>
      <c r="E1077" s="155" t="s">
        <v>1</v>
      </c>
      <c r="F1077" s="156" t="s">
        <v>1338</v>
      </c>
      <c r="H1077" s="155" t="s">
        <v>1</v>
      </c>
      <c r="I1077" s="157"/>
      <c r="L1077" s="153"/>
      <c r="M1077" s="158"/>
      <c r="T1077" s="159"/>
      <c r="AT1077" s="155" t="s">
        <v>180</v>
      </c>
      <c r="AU1077" s="155" t="s">
        <v>85</v>
      </c>
      <c r="AV1077" s="12" t="s">
        <v>83</v>
      </c>
      <c r="AW1077" s="12" t="s">
        <v>32</v>
      </c>
      <c r="AX1077" s="12" t="s">
        <v>75</v>
      </c>
      <c r="AY1077" s="155" t="s">
        <v>170</v>
      </c>
    </row>
    <row r="1078" spans="2:65" s="13" customFormat="1" ht="10.199999999999999">
      <c r="B1078" s="160"/>
      <c r="D1078" s="154" t="s">
        <v>180</v>
      </c>
      <c r="E1078" s="161" t="s">
        <v>1</v>
      </c>
      <c r="F1078" s="162" t="s">
        <v>1349</v>
      </c>
      <c r="H1078" s="163">
        <v>3</v>
      </c>
      <c r="I1078" s="164"/>
      <c r="L1078" s="160"/>
      <c r="M1078" s="165"/>
      <c r="T1078" s="166"/>
      <c r="AT1078" s="161" t="s">
        <v>180</v>
      </c>
      <c r="AU1078" s="161" t="s">
        <v>85</v>
      </c>
      <c r="AV1078" s="13" t="s">
        <v>85</v>
      </c>
      <c r="AW1078" s="13" t="s">
        <v>32</v>
      </c>
      <c r="AX1078" s="13" t="s">
        <v>75</v>
      </c>
      <c r="AY1078" s="161" t="s">
        <v>170</v>
      </c>
    </row>
    <row r="1079" spans="2:65" s="13" customFormat="1" ht="10.199999999999999">
      <c r="B1079" s="160"/>
      <c r="D1079" s="154" t="s">
        <v>180</v>
      </c>
      <c r="E1079" s="161" t="s">
        <v>1</v>
      </c>
      <c r="F1079" s="162" t="s">
        <v>1350</v>
      </c>
      <c r="H1079" s="163">
        <v>2</v>
      </c>
      <c r="I1079" s="164"/>
      <c r="L1079" s="160"/>
      <c r="M1079" s="165"/>
      <c r="T1079" s="166"/>
      <c r="AT1079" s="161" t="s">
        <v>180</v>
      </c>
      <c r="AU1079" s="161" t="s">
        <v>85</v>
      </c>
      <c r="AV1079" s="13" t="s">
        <v>85</v>
      </c>
      <c r="AW1079" s="13" t="s">
        <v>32</v>
      </c>
      <c r="AX1079" s="13" t="s">
        <v>75</v>
      </c>
      <c r="AY1079" s="161" t="s">
        <v>170</v>
      </c>
    </row>
    <row r="1080" spans="2:65" s="13" customFormat="1" ht="10.199999999999999">
      <c r="B1080" s="160"/>
      <c r="D1080" s="154" t="s">
        <v>180</v>
      </c>
      <c r="E1080" s="161" t="s">
        <v>1</v>
      </c>
      <c r="F1080" s="162" t="s">
        <v>1351</v>
      </c>
      <c r="H1080" s="163">
        <v>2</v>
      </c>
      <c r="I1080" s="164"/>
      <c r="L1080" s="160"/>
      <c r="M1080" s="165"/>
      <c r="T1080" s="166"/>
      <c r="AT1080" s="161" t="s">
        <v>180</v>
      </c>
      <c r="AU1080" s="161" t="s">
        <v>85</v>
      </c>
      <c r="AV1080" s="13" t="s">
        <v>85</v>
      </c>
      <c r="AW1080" s="13" t="s">
        <v>32</v>
      </c>
      <c r="AX1080" s="13" t="s">
        <v>75</v>
      </c>
      <c r="AY1080" s="161" t="s">
        <v>170</v>
      </c>
    </row>
    <row r="1081" spans="2:65" s="14" customFormat="1" ht="10.199999999999999">
      <c r="B1081" s="167"/>
      <c r="D1081" s="154" t="s">
        <v>180</v>
      </c>
      <c r="E1081" s="168" t="s">
        <v>1</v>
      </c>
      <c r="F1081" s="169" t="s">
        <v>184</v>
      </c>
      <c r="H1081" s="170">
        <v>7</v>
      </c>
      <c r="I1081" s="171"/>
      <c r="L1081" s="167"/>
      <c r="M1081" s="172"/>
      <c r="T1081" s="173"/>
      <c r="AT1081" s="168" t="s">
        <v>180</v>
      </c>
      <c r="AU1081" s="168" t="s">
        <v>85</v>
      </c>
      <c r="AV1081" s="14" t="s">
        <v>176</v>
      </c>
      <c r="AW1081" s="14" t="s">
        <v>32</v>
      </c>
      <c r="AX1081" s="14" t="s">
        <v>83</v>
      </c>
      <c r="AY1081" s="168" t="s">
        <v>170</v>
      </c>
    </row>
    <row r="1082" spans="2:65" s="1" customFormat="1" ht="34.799999999999997" customHeight="1">
      <c r="B1082" s="33"/>
      <c r="C1082" s="174" t="s">
        <v>1352</v>
      </c>
      <c r="D1082" s="174" t="s">
        <v>447</v>
      </c>
      <c r="E1082" s="175" t="s">
        <v>1353</v>
      </c>
      <c r="F1082" s="176" t="s">
        <v>1354</v>
      </c>
      <c r="G1082" s="177" t="s">
        <v>363</v>
      </c>
      <c r="H1082" s="178">
        <v>3</v>
      </c>
      <c r="I1082" s="179"/>
      <c r="J1082" s="180">
        <f>ROUND(I1082*H1082,2)</f>
        <v>0</v>
      </c>
      <c r="K1082" s="181"/>
      <c r="L1082" s="182"/>
      <c r="M1082" s="183" t="s">
        <v>1</v>
      </c>
      <c r="N1082" s="184" t="s">
        <v>40</v>
      </c>
      <c r="P1082" s="145">
        <f>O1082*H1082</f>
        <v>0</v>
      </c>
      <c r="Q1082" s="145">
        <v>1.7000000000000001E-2</v>
      </c>
      <c r="R1082" s="145">
        <f>Q1082*H1082</f>
        <v>5.1000000000000004E-2</v>
      </c>
      <c r="S1082" s="145">
        <v>0</v>
      </c>
      <c r="T1082" s="146">
        <f>S1082*H1082</f>
        <v>0</v>
      </c>
      <c r="AR1082" s="147" t="s">
        <v>393</v>
      </c>
      <c r="AT1082" s="147" t="s">
        <v>447</v>
      </c>
      <c r="AU1082" s="147" t="s">
        <v>85</v>
      </c>
      <c r="AY1082" s="18" t="s">
        <v>170</v>
      </c>
      <c r="BE1082" s="148">
        <f>IF(N1082="základní",J1082,0)</f>
        <v>0</v>
      </c>
      <c r="BF1082" s="148">
        <f>IF(N1082="snížená",J1082,0)</f>
        <v>0</v>
      </c>
      <c r="BG1082" s="148">
        <f>IF(N1082="zákl. přenesená",J1082,0)</f>
        <v>0</v>
      </c>
      <c r="BH1082" s="148">
        <f>IF(N1082="sníž. přenesená",J1082,0)</f>
        <v>0</v>
      </c>
      <c r="BI1082" s="148">
        <f>IF(N1082="nulová",J1082,0)</f>
        <v>0</v>
      </c>
      <c r="BJ1082" s="18" t="s">
        <v>83</v>
      </c>
      <c r="BK1082" s="148">
        <f>ROUND(I1082*H1082,2)</f>
        <v>0</v>
      </c>
      <c r="BL1082" s="18" t="s">
        <v>278</v>
      </c>
      <c r="BM1082" s="147" t="s">
        <v>1355</v>
      </c>
    </row>
    <row r="1083" spans="2:65" s="1" customFormat="1" ht="34.799999999999997" customHeight="1">
      <c r="B1083" s="33"/>
      <c r="C1083" s="174" t="s">
        <v>1356</v>
      </c>
      <c r="D1083" s="174" t="s">
        <v>447</v>
      </c>
      <c r="E1083" s="175" t="s">
        <v>1357</v>
      </c>
      <c r="F1083" s="176" t="s">
        <v>1358</v>
      </c>
      <c r="G1083" s="177" t="s">
        <v>363</v>
      </c>
      <c r="H1083" s="178">
        <v>4</v>
      </c>
      <c r="I1083" s="179"/>
      <c r="J1083" s="180">
        <f>ROUND(I1083*H1083,2)</f>
        <v>0</v>
      </c>
      <c r="K1083" s="181"/>
      <c r="L1083" s="182"/>
      <c r="M1083" s="183" t="s">
        <v>1</v>
      </c>
      <c r="N1083" s="184" t="s">
        <v>40</v>
      </c>
      <c r="P1083" s="145">
        <f>O1083*H1083</f>
        <v>0</v>
      </c>
      <c r="Q1083" s="145">
        <v>1.7000000000000001E-2</v>
      </c>
      <c r="R1083" s="145">
        <f>Q1083*H1083</f>
        <v>6.8000000000000005E-2</v>
      </c>
      <c r="S1083" s="145">
        <v>0</v>
      </c>
      <c r="T1083" s="146">
        <f>S1083*H1083</f>
        <v>0</v>
      </c>
      <c r="AR1083" s="147" t="s">
        <v>393</v>
      </c>
      <c r="AT1083" s="147" t="s">
        <v>447</v>
      </c>
      <c r="AU1083" s="147" t="s">
        <v>85</v>
      </c>
      <c r="AY1083" s="18" t="s">
        <v>170</v>
      </c>
      <c r="BE1083" s="148">
        <f>IF(N1083="základní",J1083,0)</f>
        <v>0</v>
      </c>
      <c r="BF1083" s="148">
        <f>IF(N1083="snížená",J1083,0)</f>
        <v>0</v>
      </c>
      <c r="BG1083" s="148">
        <f>IF(N1083="zákl. přenesená",J1083,0)</f>
        <v>0</v>
      </c>
      <c r="BH1083" s="148">
        <f>IF(N1083="sníž. přenesená",J1083,0)</f>
        <v>0</v>
      </c>
      <c r="BI1083" s="148">
        <f>IF(N1083="nulová",J1083,0)</f>
        <v>0</v>
      </c>
      <c r="BJ1083" s="18" t="s">
        <v>83</v>
      </c>
      <c r="BK1083" s="148">
        <f>ROUND(I1083*H1083,2)</f>
        <v>0</v>
      </c>
      <c r="BL1083" s="18" t="s">
        <v>278</v>
      </c>
      <c r="BM1083" s="147" t="s">
        <v>1359</v>
      </c>
    </row>
    <row r="1084" spans="2:65" s="1" customFormat="1" ht="22.2" customHeight="1">
      <c r="B1084" s="33"/>
      <c r="C1084" s="135" t="s">
        <v>1360</v>
      </c>
      <c r="D1084" s="135" t="s">
        <v>172</v>
      </c>
      <c r="E1084" s="136" t="s">
        <v>1361</v>
      </c>
      <c r="F1084" s="137" t="s">
        <v>1362</v>
      </c>
      <c r="G1084" s="138" t="s">
        <v>363</v>
      </c>
      <c r="H1084" s="139">
        <v>1</v>
      </c>
      <c r="I1084" s="140"/>
      <c r="J1084" s="141">
        <f>ROUND(I1084*H1084,2)</f>
        <v>0</v>
      </c>
      <c r="K1084" s="142"/>
      <c r="L1084" s="33"/>
      <c r="M1084" s="143" t="s">
        <v>1</v>
      </c>
      <c r="N1084" s="144" t="s">
        <v>40</v>
      </c>
      <c r="P1084" s="145">
        <f>O1084*H1084</f>
        <v>0</v>
      </c>
      <c r="Q1084" s="145">
        <v>0</v>
      </c>
      <c r="R1084" s="145">
        <f>Q1084*H1084</f>
        <v>0</v>
      </c>
      <c r="S1084" s="145">
        <v>0</v>
      </c>
      <c r="T1084" s="146">
        <f>S1084*H1084</f>
        <v>0</v>
      </c>
      <c r="AR1084" s="147" t="s">
        <v>278</v>
      </c>
      <c r="AT1084" s="147" t="s">
        <v>172</v>
      </c>
      <c r="AU1084" s="147" t="s">
        <v>85</v>
      </c>
      <c r="AY1084" s="18" t="s">
        <v>170</v>
      </c>
      <c r="BE1084" s="148">
        <f>IF(N1084="základní",J1084,0)</f>
        <v>0</v>
      </c>
      <c r="BF1084" s="148">
        <f>IF(N1084="snížená",J1084,0)</f>
        <v>0</v>
      </c>
      <c r="BG1084" s="148">
        <f>IF(N1084="zákl. přenesená",J1084,0)</f>
        <v>0</v>
      </c>
      <c r="BH1084" s="148">
        <f>IF(N1084="sníž. přenesená",J1084,0)</f>
        <v>0</v>
      </c>
      <c r="BI1084" s="148">
        <f>IF(N1084="nulová",J1084,0)</f>
        <v>0</v>
      </c>
      <c r="BJ1084" s="18" t="s">
        <v>83</v>
      </c>
      <c r="BK1084" s="148">
        <f>ROUND(I1084*H1084,2)</f>
        <v>0</v>
      </c>
      <c r="BL1084" s="18" t="s">
        <v>278</v>
      </c>
      <c r="BM1084" s="147" t="s">
        <v>1363</v>
      </c>
    </row>
    <row r="1085" spans="2:65" s="1" customFormat="1" ht="10.199999999999999">
      <c r="B1085" s="33"/>
      <c r="D1085" s="149" t="s">
        <v>178</v>
      </c>
      <c r="F1085" s="150" t="s">
        <v>1364</v>
      </c>
      <c r="I1085" s="151"/>
      <c r="L1085" s="33"/>
      <c r="M1085" s="152"/>
      <c r="T1085" s="57"/>
      <c r="AT1085" s="18" t="s">
        <v>178</v>
      </c>
      <c r="AU1085" s="18" t="s">
        <v>85</v>
      </c>
    </row>
    <row r="1086" spans="2:65" s="12" customFormat="1" ht="10.199999999999999">
      <c r="B1086" s="153"/>
      <c r="D1086" s="154" t="s">
        <v>180</v>
      </c>
      <c r="E1086" s="155" t="s">
        <v>1</v>
      </c>
      <c r="F1086" s="156" t="s">
        <v>513</v>
      </c>
      <c r="H1086" s="155" t="s">
        <v>1</v>
      </c>
      <c r="I1086" s="157"/>
      <c r="L1086" s="153"/>
      <c r="M1086" s="158"/>
      <c r="T1086" s="159"/>
      <c r="AT1086" s="155" t="s">
        <v>180</v>
      </c>
      <c r="AU1086" s="155" t="s">
        <v>85</v>
      </c>
      <c r="AV1086" s="12" t="s">
        <v>83</v>
      </c>
      <c r="AW1086" s="12" t="s">
        <v>32</v>
      </c>
      <c r="AX1086" s="12" t="s">
        <v>75</v>
      </c>
      <c r="AY1086" s="155" t="s">
        <v>170</v>
      </c>
    </row>
    <row r="1087" spans="2:65" s="12" customFormat="1" ht="10.199999999999999">
      <c r="B1087" s="153"/>
      <c r="D1087" s="154" t="s">
        <v>180</v>
      </c>
      <c r="E1087" s="155" t="s">
        <v>1</v>
      </c>
      <c r="F1087" s="156" t="s">
        <v>1365</v>
      </c>
      <c r="H1087" s="155" t="s">
        <v>1</v>
      </c>
      <c r="I1087" s="157"/>
      <c r="L1087" s="153"/>
      <c r="M1087" s="158"/>
      <c r="T1087" s="159"/>
      <c r="AT1087" s="155" t="s">
        <v>180</v>
      </c>
      <c r="AU1087" s="155" t="s">
        <v>85</v>
      </c>
      <c r="AV1087" s="12" t="s">
        <v>83</v>
      </c>
      <c r="AW1087" s="12" t="s">
        <v>32</v>
      </c>
      <c r="AX1087" s="12" t="s">
        <v>75</v>
      </c>
      <c r="AY1087" s="155" t="s">
        <v>170</v>
      </c>
    </row>
    <row r="1088" spans="2:65" s="13" customFormat="1" ht="10.199999999999999">
      <c r="B1088" s="160"/>
      <c r="D1088" s="154" t="s">
        <v>180</v>
      </c>
      <c r="E1088" s="161" t="s">
        <v>1</v>
      </c>
      <c r="F1088" s="162" t="s">
        <v>1209</v>
      </c>
      <c r="H1088" s="163">
        <v>1</v>
      </c>
      <c r="I1088" s="164"/>
      <c r="L1088" s="160"/>
      <c r="M1088" s="165"/>
      <c r="T1088" s="166"/>
      <c r="AT1088" s="161" t="s">
        <v>180</v>
      </c>
      <c r="AU1088" s="161" t="s">
        <v>85</v>
      </c>
      <c r="AV1088" s="13" t="s">
        <v>85</v>
      </c>
      <c r="AW1088" s="13" t="s">
        <v>32</v>
      </c>
      <c r="AX1088" s="13" t="s">
        <v>75</v>
      </c>
      <c r="AY1088" s="161" t="s">
        <v>170</v>
      </c>
    </row>
    <row r="1089" spans="2:65" s="14" customFormat="1" ht="10.199999999999999">
      <c r="B1089" s="167"/>
      <c r="D1089" s="154" t="s">
        <v>180</v>
      </c>
      <c r="E1089" s="168" t="s">
        <v>1</v>
      </c>
      <c r="F1089" s="169" t="s">
        <v>184</v>
      </c>
      <c r="H1089" s="170">
        <v>1</v>
      </c>
      <c r="I1089" s="171"/>
      <c r="L1089" s="167"/>
      <c r="M1089" s="172"/>
      <c r="T1089" s="173"/>
      <c r="AT1089" s="168" t="s">
        <v>180</v>
      </c>
      <c r="AU1089" s="168" t="s">
        <v>85</v>
      </c>
      <c r="AV1089" s="14" t="s">
        <v>176</v>
      </c>
      <c r="AW1089" s="14" t="s">
        <v>32</v>
      </c>
      <c r="AX1089" s="14" t="s">
        <v>83</v>
      </c>
      <c r="AY1089" s="168" t="s">
        <v>170</v>
      </c>
    </row>
    <row r="1090" spans="2:65" s="1" customFormat="1" ht="34.799999999999997" customHeight="1">
      <c r="B1090" s="33"/>
      <c r="C1090" s="174" t="s">
        <v>1366</v>
      </c>
      <c r="D1090" s="174" t="s">
        <v>447</v>
      </c>
      <c r="E1090" s="175" t="s">
        <v>1367</v>
      </c>
      <c r="F1090" s="176" t="s">
        <v>1368</v>
      </c>
      <c r="G1090" s="177" t="s">
        <v>363</v>
      </c>
      <c r="H1090" s="178">
        <v>1</v>
      </c>
      <c r="I1090" s="179"/>
      <c r="J1090" s="180">
        <f>ROUND(I1090*H1090,2)</f>
        <v>0</v>
      </c>
      <c r="K1090" s="181"/>
      <c r="L1090" s="182"/>
      <c r="M1090" s="183" t="s">
        <v>1</v>
      </c>
      <c r="N1090" s="184" t="s">
        <v>40</v>
      </c>
      <c r="P1090" s="145">
        <f>O1090*H1090</f>
        <v>0</v>
      </c>
      <c r="Q1090" s="145">
        <v>1.6E-2</v>
      </c>
      <c r="R1090" s="145">
        <f>Q1090*H1090</f>
        <v>1.6E-2</v>
      </c>
      <c r="S1090" s="145">
        <v>0</v>
      </c>
      <c r="T1090" s="146">
        <f>S1090*H1090</f>
        <v>0</v>
      </c>
      <c r="AR1090" s="147" t="s">
        <v>393</v>
      </c>
      <c r="AT1090" s="147" t="s">
        <v>447</v>
      </c>
      <c r="AU1090" s="147" t="s">
        <v>85</v>
      </c>
      <c r="AY1090" s="18" t="s">
        <v>170</v>
      </c>
      <c r="BE1090" s="148">
        <f>IF(N1090="základní",J1090,0)</f>
        <v>0</v>
      </c>
      <c r="BF1090" s="148">
        <f>IF(N1090="snížená",J1090,0)</f>
        <v>0</v>
      </c>
      <c r="BG1090" s="148">
        <f>IF(N1090="zákl. přenesená",J1090,0)</f>
        <v>0</v>
      </c>
      <c r="BH1090" s="148">
        <f>IF(N1090="sníž. přenesená",J1090,0)</f>
        <v>0</v>
      </c>
      <c r="BI1090" s="148">
        <f>IF(N1090="nulová",J1090,0)</f>
        <v>0</v>
      </c>
      <c r="BJ1090" s="18" t="s">
        <v>83</v>
      </c>
      <c r="BK1090" s="148">
        <f>ROUND(I1090*H1090,2)</f>
        <v>0</v>
      </c>
      <c r="BL1090" s="18" t="s">
        <v>278</v>
      </c>
      <c r="BM1090" s="147" t="s">
        <v>1369</v>
      </c>
    </row>
    <row r="1091" spans="2:65" s="1" customFormat="1" ht="22.2" customHeight="1">
      <c r="B1091" s="33"/>
      <c r="C1091" s="135" t="s">
        <v>1370</v>
      </c>
      <c r="D1091" s="135" t="s">
        <v>172</v>
      </c>
      <c r="E1091" s="136" t="s">
        <v>1371</v>
      </c>
      <c r="F1091" s="137" t="s">
        <v>1372</v>
      </c>
      <c r="G1091" s="138" t="s">
        <v>363</v>
      </c>
      <c r="H1091" s="139">
        <v>4</v>
      </c>
      <c r="I1091" s="140"/>
      <c r="J1091" s="141">
        <f>ROUND(I1091*H1091,2)</f>
        <v>0</v>
      </c>
      <c r="K1091" s="142"/>
      <c r="L1091" s="33"/>
      <c r="M1091" s="143" t="s">
        <v>1</v>
      </c>
      <c r="N1091" s="144" t="s">
        <v>40</v>
      </c>
      <c r="P1091" s="145">
        <f>O1091*H1091</f>
        <v>0</v>
      </c>
      <c r="Q1091" s="145">
        <v>0</v>
      </c>
      <c r="R1091" s="145">
        <f>Q1091*H1091</f>
        <v>0</v>
      </c>
      <c r="S1091" s="145">
        <v>0</v>
      </c>
      <c r="T1091" s="146">
        <f>S1091*H1091</f>
        <v>0</v>
      </c>
      <c r="AR1091" s="147" t="s">
        <v>278</v>
      </c>
      <c r="AT1091" s="147" t="s">
        <v>172</v>
      </c>
      <c r="AU1091" s="147" t="s">
        <v>85</v>
      </c>
      <c r="AY1091" s="18" t="s">
        <v>170</v>
      </c>
      <c r="BE1091" s="148">
        <f>IF(N1091="základní",J1091,0)</f>
        <v>0</v>
      </c>
      <c r="BF1091" s="148">
        <f>IF(N1091="snížená",J1091,0)</f>
        <v>0</v>
      </c>
      <c r="BG1091" s="148">
        <f>IF(N1091="zákl. přenesená",J1091,0)</f>
        <v>0</v>
      </c>
      <c r="BH1091" s="148">
        <f>IF(N1091="sníž. přenesená",J1091,0)</f>
        <v>0</v>
      </c>
      <c r="BI1091" s="148">
        <f>IF(N1091="nulová",J1091,0)</f>
        <v>0</v>
      </c>
      <c r="BJ1091" s="18" t="s">
        <v>83</v>
      </c>
      <c r="BK1091" s="148">
        <f>ROUND(I1091*H1091,2)</f>
        <v>0</v>
      </c>
      <c r="BL1091" s="18" t="s">
        <v>278</v>
      </c>
      <c r="BM1091" s="147" t="s">
        <v>1373</v>
      </c>
    </row>
    <row r="1092" spans="2:65" s="1" customFormat="1" ht="10.199999999999999">
      <c r="B1092" s="33"/>
      <c r="D1092" s="149" t="s">
        <v>178</v>
      </c>
      <c r="F1092" s="150" t="s">
        <v>1374</v>
      </c>
      <c r="I1092" s="151"/>
      <c r="L1092" s="33"/>
      <c r="M1092" s="152"/>
      <c r="T1092" s="57"/>
      <c r="AT1092" s="18" t="s">
        <v>178</v>
      </c>
      <c r="AU1092" s="18" t="s">
        <v>85</v>
      </c>
    </row>
    <row r="1093" spans="2:65" s="12" customFormat="1" ht="10.199999999999999">
      <c r="B1093" s="153"/>
      <c r="D1093" s="154" t="s">
        <v>180</v>
      </c>
      <c r="E1093" s="155" t="s">
        <v>1</v>
      </c>
      <c r="F1093" s="156" t="s">
        <v>1338</v>
      </c>
      <c r="H1093" s="155" t="s">
        <v>1</v>
      </c>
      <c r="I1093" s="157"/>
      <c r="L1093" s="153"/>
      <c r="M1093" s="158"/>
      <c r="T1093" s="159"/>
      <c r="AT1093" s="155" t="s">
        <v>180</v>
      </c>
      <c r="AU1093" s="155" t="s">
        <v>85</v>
      </c>
      <c r="AV1093" s="12" t="s">
        <v>83</v>
      </c>
      <c r="AW1093" s="12" t="s">
        <v>32</v>
      </c>
      <c r="AX1093" s="12" t="s">
        <v>75</v>
      </c>
      <c r="AY1093" s="155" t="s">
        <v>170</v>
      </c>
    </row>
    <row r="1094" spans="2:65" s="13" customFormat="1" ht="10.199999999999999">
      <c r="B1094" s="160"/>
      <c r="D1094" s="154" t="s">
        <v>180</v>
      </c>
      <c r="E1094" s="161" t="s">
        <v>1</v>
      </c>
      <c r="F1094" s="162" t="s">
        <v>1375</v>
      </c>
      <c r="H1094" s="163">
        <v>1</v>
      </c>
      <c r="I1094" s="164"/>
      <c r="L1094" s="160"/>
      <c r="M1094" s="165"/>
      <c r="T1094" s="166"/>
      <c r="AT1094" s="161" t="s">
        <v>180</v>
      </c>
      <c r="AU1094" s="161" t="s">
        <v>85</v>
      </c>
      <c r="AV1094" s="13" t="s">
        <v>85</v>
      </c>
      <c r="AW1094" s="13" t="s">
        <v>32</v>
      </c>
      <c r="AX1094" s="13" t="s">
        <v>75</v>
      </c>
      <c r="AY1094" s="161" t="s">
        <v>170</v>
      </c>
    </row>
    <row r="1095" spans="2:65" s="13" customFormat="1" ht="10.199999999999999">
      <c r="B1095" s="160"/>
      <c r="D1095" s="154" t="s">
        <v>180</v>
      </c>
      <c r="E1095" s="161" t="s">
        <v>1</v>
      </c>
      <c r="F1095" s="162" t="s">
        <v>1376</v>
      </c>
      <c r="H1095" s="163">
        <v>3</v>
      </c>
      <c r="I1095" s="164"/>
      <c r="L1095" s="160"/>
      <c r="M1095" s="165"/>
      <c r="T1095" s="166"/>
      <c r="AT1095" s="161" t="s">
        <v>180</v>
      </c>
      <c r="AU1095" s="161" t="s">
        <v>85</v>
      </c>
      <c r="AV1095" s="13" t="s">
        <v>85</v>
      </c>
      <c r="AW1095" s="13" t="s">
        <v>32</v>
      </c>
      <c r="AX1095" s="13" t="s">
        <v>75</v>
      </c>
      <c r="AY1095" s="161" t="s">
        <v>170</v>
      </c>
    </row>
    <row r="1096" spans="2:65" s="14" customFormat="1" ht="10.199999999999999">
      <c r="B1096" s="167"/>
      <c r="D1096" s="154" t="s">
        <v>180</v>
      </c>
      <c r="E1096" s="168" t="s">
        <v>1</v>
      </c>
      <c r="F1096" s="169" t="s">
        <v>184</v>
      </c>
      <c r="H1096" s="170">
        <v>4</v>
      </c>
      <c r="I1096" s="171"/>
      <c r="L1096" s="167"/>
      <c r="M1096" s="172"/>
      <c r="T1096" s="173"/>
      <c r="AT1096" s="168" t="s">
        <v>180</v>
      </c>
      <c r="AU1096" s="168" t="s">
        <v>85</v>
      </c>
      <c r="AV1096" s="14" t="s">
        <v>176</v>
      </c>
      <c r="AW1096" s="14" t="s">
        <v>32</v>
      </c>
      <c r="AX1096" s="14" t="s">
        <v>83</v>
      </c>
      <c r="AY1096" s="168" t="s">
        <v>170</v>
      </c>
    </row>
    <row r="1097" spans="2:65" s="1" customFormat="1" ht="34.799999999999997" customHeight="1">
      <c r="B1097" s="33"/>
      <c r="C1097" s="174" t="s">
        <v>1377</v>
      </c>
      <c r="D1097" s="174" t="s">
        <v>447</v>
      </c>
      <c r="E1097" s="175" t="s">
        <v>1378</v>
      </c>
      <c r="F1097" s="176" t="s">
        <v>1379</v>
      </c>
      <c r="G1097" s="177" t="s">
        <v>363</v>
      </c>
      <c r="H1097" s="178">
        <v>1</v>
      </c>
      <c r="I1097" s="179"/>
      <c r="J1097" s="180">
        <f>ROUND(I1097*H1097,2)</f>
        <v>0</v>
      </c>
      <c r="K1097" s="181"/>
      <c r="L1097" s="182"/>
      <c r="M1097" s="183" t="s">
        <v>1</v>
      </c>
      <c r="N1097" s="184" t="s">
        <v>40</v>
      </c>
      <c r="P1097" s="145">
        <f>O1097*H1097</f>
        <v>0</v>
      </c>
      <c r="Q1097" s="145">
        <v>2.0500000000000001E-2</v>
      </c>
      <c r="R1097" s="145">
        <f>Q1097*H1097</f>
        <v>2.0500000000000001E-2</v>
      </c>
      <c r="S1097" s="145">
        <v>0</v>
      </c>
      <c r="T1097" s="146">
        <f>S1097*H1097</f>
        <v>0</v>
      </c>
      <c r="AR1097" s="147" t="s">
        <v>393</v>
      </c>
      <c r="AT1097" s="147" t="s">
        <v>447</v>
      </c>
      <c r="AU1097" s="147" t="s">
        <v>85</v>
      </c>
      <c r="AY1097" s="18" t="s">
        <v>170</v>
      </c>
      <c r="BE1097" s="148">
        <f>IF(N1097="základní",J1097,0)</f>
        <v>0</v>
      </c>
      <c r="BF1097" s="148">
        <f>IF(N1097="snížená",J1097,0)</f>
        <v>0</v>
      </c>
      <c r="BG1097" s="148">
        <f>IF(N1097="zákl. přenesená",J1097,0)</f>
        <v>0</v>
      </c>
      <c r="BH1097" s="148">
        <f>IF(N1097="sníž. přenesená",J1097,0)</f>
        <v>0</v>
      </c>
      <c r="BI1097" s="148">
        <f>IF(N1097="nulová",J1097,0)</f>
        <v>0</v>
      </c>
      <c r="BJ1097" s="18" t="s">
        <v>83</v>
      </c>
      <c r="BK1097" s="148">
        <f>ROUND(I1097*H1097,2)</f>
        <v>0</v>
      </c>
      <c r="BL1097" s="18" t="s">
        <v>278</v>
      </c>
      <c r="BM1097" s="147" t="s">
        <v>1380</v>
      </c>
    </row>
    <row r="1098" spans="2:65" s="1" customFormat="1" ht="34.799999999999997" customHeight="1">
      <c r="B1098" s="33"/>
      <c r="C1098" s="174" t="s">
        <v>1381</v>
      </c>
      <c r="D1098" s="174" t="s">
        <v>447</v>
      </c>
      <c r="E1098" s="175" t="s">
        <v>1382</v>
      </c>
      <c r="F1098" s="176" t="s">
        <v>1383</v>
      </c>
      <c r="G1098" s="177" t="s">
        <v>363</v>
      </c>
      <c r="H1098" s="178">
        <v>3</v>
      </c>
      <c r="I1098" s="179"/>
      <c r="J1098" s="180">
        <f>ROUND(I1098*H1098,2)</f>
        <v>0</v>
      </c>
      <c r="K1098" s="181"/>
      <c r="L1098" s="182"/>
      <c r="M1098" s="183" t="s">
        <v>1</v>
      </c>
      <c r="N1098" s="184" t="s">
        <v>40</v>
      </c>
      <c r="P1098" s="145">
        <f>O1098*H1098</f>
        <v>0</v>
      </c>
      <c r="Q1098" s="145">
        <v>2.0500000000000001E-2</v>
      </c>
      <c r="R1098" s="145">
        <f>Q1098*H1098</f>
        <v>6.1499999999999999E-2</v>
      </c>
      <c r="S1098" s="145">
        <v>0</v>
      </c>
      <c r="T1098" s="146">
        <f>S1098*H1098</f>
        <v>0</v>
      </c>
      <c r="AR1098" s="147" t="s">
        <v>393</v>
      </c>
      <c r="AT1098" s="147" t="s">
        <v>447</v>
      </c>
      <c r="AU1098" s="147" t="s">
        <v>85</v>
      </c>
      <c r="AY1098" s="18" t="s">
        <v>170</v>
      </c>
      <c r="BE1098" s="148">
        <f>IF(N1098="základní",J1098,0)</f>
        <v>0</v>
      </c>
      <c r="BF1098" s="148">
        <f>IF(N1098="snížená",J1098,0)</f>
        <v>0</v>
      </c>
      <c r="BG1098" s="148">
        <f>IF(N1098="zákl. přenesená",J1098,0)</f>
        <v>0</v>
      </c>
      <c r="BH1098" s="148">
        <f>IF(N1098="sníž. přenesená",J1098,0)</f>
        <v>0</v>
      </c>
      <c r="BI1098" s="148">
        <f>IF(N1098="nulová",J1098,0)</f>
        <v>0</v>
      </c>
      <c r="BJ1098" s="18" t="s">
        <v>83</v>
      </c>
      <c r="BK1098" s="148">
        <f>ROUND(I1098*H1098,2)</f>
        <v>0</v>
      </c>
      <c r="BL1098" s="18" t="s">
        <v>278</v>
      </c>
      <c r="BM1098" s="147" t="s">
        <v>1384</v>
      </c>
    </row>
    <row r="1099" spans="2:65" s="1" customFormat="1" ht="22.2" customHeight="1">
      <c r="B1099" s="33"/>
      <c r="C1099" s="135" t="s">
        <v>1385</v>
      </c>
      <c r="D1099" s="135" t="s">
        <v>172</v>
      </c>
      <c r="E1099" s="136" t="s">
        <v>1386</v>
      </c>
      <c r="F1099" s="137" t="s">
        <v>1387</v>
      </c>
      <c r="G1099" s="138" t="s">
        <v>363</v>
      </c>
      <c r="H1099" s="139">
        <v>1</v>
      </c>
      <c r="I1099" s="140"/>
      <c r="J1099" s="141">
        <f>ROUND(I1099*H1099,2)</f>
        <v>0</v>
      </c>
      <c r="K1099" s="142"/>
      <c r="L1099" s="33"/>
      <c r="M1099" s="143" t="s">
        <v>1</v>
      </c>
      <c r="N1099" s="144" t="s">
        <v>40</v>
      </c>
      <c r="P1099" s="145">
        <f>O1099*H1099</f>
        <v>0</v>
      </c>
      <c r="Q1099" s="145">
        <v>0</v>
      </c>
      <c r="R1099" s="145">
        <f>Q1099*H1099</f>
        <v>0</v>
      </c>
      <c r="S1099" s="145">
        <v>0</v>
      </c>
      <c r="T1099" s="146">
        <f>S1099*H1099</f>
        <v>0</v>
      </c>
      <c r="AR1099" s="147" t="s">
        <v>278</v>
      </c>
      <c r="AT1099" s="147" t="s">
        <v>172</v>
      </c>
      <c r="AU1099" s="147" t="s">
        <v>85</v>
      </c>
      <c r="AY1099" s="18" t="s">
        <v>170</v>
      </c>
      <c r="BE1099" s="148">
        <f>IF(N1099="základní",J1099,0)</f>
        <v>0</v>
      </c>
      <c r="BF1099" s="148">
        <f>IF(N1099="snížená",J1099,0)</f>
        <v>0</v>
      </c>
      <c r="BG1099" s="148">
        <f>IF(N1099="zákl. přenesená",J1099,0)</f>
        <v>0</v>
      </c>
      <c r="BH1099" s="148">
        <f>IF(N1099="sníž. přenesená",J1099,0)</f>
        <v>0</v>
      </c>
      <c r="BI1099" s="148">
        <f>IF(N1099="nulová",J1099,0)</f>
        <v>0</v>
      </c>
      <c r="BJ1099" s="18" t="s">
        <v>83</v>
      </c>
      <c r="BK1099" s="148">
        <f>ROUND(I1099*H1099,2)</f>
        <v>0</v>
      </c>
      <c r="BL1099" s="18" t="s">
        <v>278</v>
      </c>
      <c r="BM1099" s="147" t="s">
        <v>1388</v>
      </c>
    </row>
    <row r="1100" spans="2:65" s="1" customFormat="1" ht="10.199999999999999">
      <c r="B1100" s="33"/>
      <c r="D1100" s="149" t="s">
        <v>178</v>
      </c>
      <c r="F1100" s="150" t="s">
        <v>1389</v>
      </c>
      <c r="I1100" s="151"/>
      <c r="L1100" s="33"/>
      <c r="M1100" s="152"/>
      <c r="T1100" s="57"/>
      <c r="AT1100" s="18" t="s">
        <v>178</v>
      </c>
      <c r="AU1100" s="18" t="s">
        <v>85</v>
      </c>
    </row>
    <row r="1101" spans="2:65" s="1" customFormat="1" ht="14.4" customHeight="1">
      <c r="B1101" s="33"/>
      <c r="C1101" s="174" t="s">
        <v>1390</v>
      </c>
      <c r="D1101" s="174" t="s">
        <v>447</v>
      </c>
      <c r="E1101" s="175" t="s">
        <v>1391</v>
      </c>
      <c r="F1101" s="176" t="s">
        <v>1392</v>
      </c>
      <c r="G1101" s="177" t="s">
        <v>363</v>
      </c>
      <c r="H1101" s="178">
        <v>1</v>
      </c>
      <c r="I1101" s="179"/>
      <c r="J1101" s="180">
        <f>ROUND(I1101*H1101,2)</f>
        <v>0</v>
      </c>
      <c r="K1101" s="181"/>
      <c r="L1101" s="182"/>
      <c r="M1101" s="183" t="s">
        <v>1</v>
      </c>
      <c r="N1101" s="184" t="s">
        <v>40</v>
      </c>
      <c r="P1101" s="145">
        <f>O1101*H1101</f>
        <v>0</v>
      </c>
      <c r="Q1101" s="145">
        <v>2.3999999999999998E-3</v>
      </c>
      <c r="R1101" s="145">
        <f>Q1101*H1101</f>
        <v>2.3999999999999998E-3</v>
      </c>
      <c r="S1101" s="145">
        <v>0</v>
      </c>
      <c r="T1101" s="146">
        <f>S1101*H1101</f>
        <v>0</v>
      </c>
      <c r="AR1101" s="147" t="s">
        <v>393</v>
      </c>
      <c r="AT1101" s="147" t="s">
        <v>447</v>
      </c>
      <c r="AU1101" s="147" t="s">
        <v>85</v>
      </c>
      <c r="AY1101" s="18" t="s">
        <v>170</v>
      </c>
      <c r="BE1101" s="148">
        <f>IF(N1101="základní",J1101,0)</f>
        <v>0</v>
      </c>
      <c r="BF1101" s="148">
        <f>IF(N1101="snížená",J1101,0)</f>
        <v>0</v>
      </c>
      <c r="BG1101" s="148">
        <f>IF(N1101="zákl. přenesená",J1101,0)</f>
        <v>0</v>
      </c>
      <c r="BH1101" s="148">
        <f>IF(N1101="sníž. přenesená",J1101,0)</f>
        <v>0</v>
      </c>
      <c r="BI1101" s="148">
        <f>IF(N1101="nulová",J1101,0)</f>
        <v>0</v>
      </c>
      <c r="BJ1101" s="18" t="s">
        <v>83</v>
      </c>
      <c r="BK1101" s="148">
        <f>ROUND(I1101*H1101,2)</f>
        <v>0</v>
      </c>
      <c r="BL1101" s="18" t="s">
        <v>278</v>
      </c>
      <c r="BM1101" s="147" t="s">
        <v>1393</v>
      </c>
    </row>
    <row r="1102" spans="2:65" s="1" customFormat="1" ht="22.2" customHeight="1">
      <c r="B1102" s="33"/>
      <c r="C1102" s="135" t="s">
        <v>1394</v>
      </c>
      <c r="D1102" s="135" t="s">
        <v>172</v>
      </c>
      <c r="E1102" s="136" t="s">
        <v>1395</v>
      </c>
      <c r="F1102" s="137" t="s">
        <v>1396</v>
      </c>
      <c r="G1102" s="138" t="s">
        <v>363</v>
      </c>
      <c r="H1102" s="139">
        <v>2</v>
      </c>
      <c r="I1102" s="140"/>
      <c r="J1102" s="141">
        <f>ROUND(I1102*H1102,2)</f>
        <v>0</v>
      </c>
      <c r="K1102" s="142"/>
      <c r="L1102" s="33"/>
      <c r="M1102" s="143" t="s">
        <v>1</v>
      </c>
      <c r="N1102" s="144" t="s">
        <v>40</v>
      </c>
      <c r="P1102" s="145">
        <f>O1102*H1102</f>
        <v>0</v>
      </c>
      <c r="Q1102" s="145">
        <v>4.6999999999999999E-4</v>
      </c>
      <c r="R1102" s="145">
        <f>Q1102*H1102</f>
        <v>9.3999999999999997E-4</v>
      </c>
      <c r="S1102" s="145">
        <v>0</v>
      </c>
      <c r="T1102" s="146">
        <f>S1102*H1102</f>
        <v>0</v>
      </c>
      <c r="AR1102" s="147" t="s">
        <v>278</v>
      </c>
      <c r="AT1102" s="147" t="s">
        <v>172</v>
      </c>
      <c r="AU1102" s="147" t="s">
        <v>85</v>
      </c>
      <c r="AY1102" s="18" t="s">
        <v>170</v>
      </c>
      <c r="BE1102" s="148">
        <f>IF(N1102="základní",J1102,0)</f>
        <v>0</v>
      </c>
      <c r="BF1102" s="148">
        <f>IF(N1102="snížená",J1102,0)</f>
        <v>0</v>
      </c>
      <c r="BG1102" s="148">
        <f>IF(N1102="zákl. přenesená",J1102,0)</f>
        <v>0</v>
      </c>
      <c r="BH1102" s="148">
        <f>IF(N1102="sníž. přenesená",J1102,0)</f>
        <v>0</v>
      </c>
      <c r="BI1102" s="148">
        <f>IF(N1102="nulová",J1102,0)</f>
        <v>0</v>
      </c>
      <c r="BJ1102" s="18" t="s">
        <v>83</v>
      </c>
      <c r="BK1102" s="148">
        <f>ROUND(I1102*H1102,2)</f>
        <v>0</v>
      </c>
      <c r="BL1102" s="18" t="s">
        <v>278</v>
      </c>
      <c r="BM1102" s="147" t="s">
        <v>1397</v>
      </c>
    </row>
    <row r="1103" spans="2:65" s="1" customFormat="1" ht="10.199999999999999">
      <c r="B1103" s="33"/>
      <c r="D1103" s="149" t="s">
        <v>178</v>
      </c>
      <c r="F1103" s="150" t="s">
        <v>1398</v>
      </c>
      <c r="I1103" s="151"/>
      <c r="L1103" s="33"/>
      <c r="M1103" s="152"/>
      <c r="T1103" s="57"/>
      <c r="AT1103" s="18" t="s">
        <v>178</v>
      </c>
      <c r="AU1103" s="18" t="s">
        <v>85</v>
      </c>
    </row>
    <row r="1104" spans="2:65" s="12" customFormat="1" ht="10.199999999999999">
      <c r="B1104" s="153"/>
      <c r="D1104" s="154" t="s">
        <v>180</v>
      </c>
      <c r="E1104" s="155" t="s">
        <v>1</v>
      </c>
      <c r="F1104" s="156" t="s">
        <v>666</v>
      </c>
      <c r="H1104" s="155" t="s">
        <v>1</v>
      </c>
      <c r="I1104" s="157"/>
      <c r="L1104" s="153"/>
      <c r="M1104" s="158"/>
      <c r="T1104" s="159"/>
      <c r="AT1104" s="155" t="s">
        <v>180</v>
      </c>
      <c r="AU1104" s="155" t="s">
        <v>85</v>
      </c>
      <c r="AV1104" s="12" t="s">
        <v>83</v>
      </c>
      <c r="AW1104" s="12" t="s">
        <v>32</v>
      </c>
      <c r="AX1104" s="12" t="s">
        <v>75</v>
      </c>
      <c r="AY1104" s="155" t="s">
        <v>170</v>
      </c>
    </row>
    <row r="1105" spans="2:65" s="12" customFormat="1" ht="10.199999999999999">
      <c r="B1105" s="153"/>
      <c r="D1105" s="154" t="s">
        <v>180</v>
      </c>
      <c r="E1105" s="155" t="s">
        <v>1</v>
      </c>
      <c r="F1105" s="156" t="s">
        <v>1399</v>
      </c>
      <c r="H1105" s="155" t="s">
        <v>1</v>
      </c>
      <c r="I1105" s="157"/>
      <c r="L1105" s="153"/>
      <c r="M1105" s="158"/>
      <c r="T1105" s="159"/>
      <c r="AT1105" s="155" t="s">
        <v>180</v>
      </c>
      <c r="AU1105" s="155" t="s">
        <v>85</v>
      </c>
      <c r="AV1105" s="12" t="s">
        <v>83</v>
      </c>
      <c r="AW1105" s="12" t="s">
        <v>32</v>
      </c>
      <c r="AX1105" s="12" t="s">
        <v>75</v>
      </c>
      <c r="AY1105" s="155" t="s">
        <v>170</v>
      </c>
    </row>
    <row r="1106" spans="2:65" s="13" customFormat="1" ht="10.199999999999999">
      <c r="B1106" s="160"/>
      <c r="D1106" s="154" t="s">
        <v>180</v>
      </c>
      <c r="E1106" s="161" t="s">
        <v>1</v>
      </c>
      <c r="F1106" s="162" t="s">
        <v>1339</v>
      </c>
      <c r="H1106" s="163">
        <v>2</v>
      </c>
      <c r="I1106" s="164"/>
      <c r="L1106" s="160"/>
      <c r="M1106" s="165"/>
      <c r="T1106" s="166"/>
      <c r="AT1106" s="161" t="s">
        <v>180</v>
      </c>
      <c r="AU1106" s="161" t="s">
        <v>85</v>
      </c>
      <c r="AV1106" s="13" t="s">
        <v>85</v>
      </c>
      <c r="AW1106" s="13" t="s">
        <v>32</v>
      </c>
      <c r="AX1106" s="13" t="s">
        <v>75</v>
      </c>
      <c r="AY1106" s="161" t="s">
        <v>170</v>
      </c>
    </row>
    <row r="1107" spans="2:65" s="14" customFormat="1" ht="10.199999999999999">
      <c r="B1107" s="167"/>
      <c r="D1107" s="154" t="s">
        <v>180</v>
      </c>
      <c r="E1107" s="168" t="s">
        <v>1</v>
      </c>
      <c r="F1107" s="169" t="s">
        <v>184</v>
      </c>
      <c r="H1107" s="170">
        <v>2</v>
      </c>
      <c r="I1107" s="171"/>
      <c r="L1107" s="167"/>
      <c r="M1107" s="172"/>
      <c r="T1107" s="173"/>
      <c r="AT1107" s="168" t="s">
        <v>180</v>
      </c>
      <c r="AU1107" s="168" t="s">
        <v>85</v>
      </c>
      <c r="AV1107" s="14" t="s">
        <v>176</v>
      </c>
      <c r="AW1107" s="14" t="s">
        <v>32</v>
      </c>
      <c r="AX1107" s="14" t="s">
        <v>83</v>
      </c>
      <c r="AY1107" s="168" t="s">
        <v>170</v>
      </c>
    </row>
    <row r="1108" spans="2:65" s="1" customFormat="1" ht="30" customHeight="1">
      <c r="B1108" s="33"/>
      <c r="C1108" s="174" t="s">
        <v>1400</v>
      </c>
      <c r="D1108" s="174" t="s">
        <v>447</v>
      </c>
      <c r="E1108" s="175" t="s">
        <v>1401</v>
      </c>
      <c r="F1108" s="176" t="s">
        <v>1402</v>
      </c>
      <c r="G1108" s="177" t="s">
        <v>363</v>
      </c>
      <c r="H1108" s="178">
        <v>2</v>
      </c>
      <c r="I1108" s="179"/>
      <c r="J1108" s="180">
        <f>ROUND(I1108*H1108,2)</f>
        <v>0</v>
      </c>
      <c r="K1108" s="181"/>
      <c r="L1108" s="182"/>
      <c r="M1108" s="183" t="s">
        <v>1</v>
      </c>
      <c r="N1108" s="184" t="s">
        <v>40</v>
      </c>
      <c r="P1108" s="145">
        <f>O1108*H1108</f>
        <v>0</v>
      </c>
      <c r="Q1108" s="145">
        <v>1.6E-2</v>
      </c>
      <c r="R1108" s="145">
        <f>Q1108*H1108</f>
        <v>3.2000000000000001E-2</v>
      </c>
      <c r="S1108" s="145">
        <v>0</v>
      </c>
      <c r="T1108" s="146">
        <f>S1108*H1108</f>
        <v>0</v>
      </c>
      <c r="AR1108" s="147" t="s">
        <v>393</v>
      </c>
      <c r="AT1108" s="147" t="s">
        <v>447</v>
      </c>
      <c r="AU1108" s="147" t="s">
        <v>85</v>
      </c>
      <c r="AY1108" s="18" t="s">
        <v>170</v>
      </c>
      <c r="BE1108" s="148">
        <f>IF(N1108="základní",J1108,0)</f>
        <v>0</v>
      </c>
      <c r="BF1108" s="148">
        <f>IF(N1108="snížená",J1108,0)</f>
        <v>0</v>
      </c>
      <c r="BG1108" s="148">
        <f>IF(N1108="zákl. přenesená",J1108,0)</f>
        <v>0</v>
      </c>
      <c r="BH1108" s="148">
        <f>IF(N1108="sníž. přenesená",J1108,0)</f>
        <v>0</v>
      </c>
      <c r="BI1108" s="148">
        <f>IF(N1108="nulová",J1108,0)</f>
        <v>0</v>
      </c>
      <c r="BJ1108" s="18" t="s">
        <v>83</v>
      </c>
      <c r="BK1108" s="148">
        <f>ROUND(I1108*H1108,2)</f>
        <v>0</v>
      </c>
      <c r="BL1108" s="18" t="s">
        <v>278</v>
      </c>
      <c r="BM1108" s="147" t="s">
        <v>1403</v>
      </c>
    </row>
    <row r="1109" spans="2:65" s="1" customFormat="1" ht="22.2" customHeight="1">
      <c r="B1109" s="33"/>
      <c r="C1109" s="135" t="s">
        <v>1404</v>
      </c>
      <c r="D1109" s="135" t="s">
        <v>172</v>
      </c>
      <c r="E1109" s="136" t="s">
        <v>1405</v>
      </c>
      <c r="F1109" s="137" t="s">
        <v>1406</v>
      </c>
      <c r="G1109" s="138" t="s">
        <v>363</v>
      </c>
      <c r="H1109" s="139">
        <v>7</v>
      </c>
      <c r="I1109" s="140"/>
      <c r="J1109" s="141">
        <f>ROUND(I1109*H1109,2)</f>
        <v>0</v>
      </c>
      <c r="K1109" s="142"/>
      <c r="L1109" s="33"/>
      <c r="M1109" s="143" t="s">
        <v>1</v>
      </c>
      <c r="N1109" s="144" t="s">
        <v>40</v>
      </c>
      <c r="P1109" s="145">
        <f>O1109*H1109</f>
        <v>0</v>
      </c>
      <c r="Q1109" s="145">
        <v>4.8000000000000001E-4</v>
      </c>
      <c r="R1109" s="145">
        <f>Q1109*H1109</f>
        <v>3.3600000000000001E-3</v>
      </c>
      <c r="S1109" s="145">
        <v>0</v>
      </c>
      <c r="T1109" s="146">
        <f>S1109*H1109</f>
        <v>0</v>
      </c>
      <c r="AR1109" s="147" t="s">
        <v>278</v>
      </c>
      <c r="AT1109" s="147" t="s">
        <v>172</v>
      </c>
      <c r="AU1109" s="147" t="s">
        <v>85</v>
      </c>
      <c r="AY1109" s="18" t="s">
        <v>170</v>
      </c>
      <c r="BE1109" s="148">
        <f>IF(N1109="základní",J1109,0)</f>
        <v>0</v>
      </c>
      <c r="BF1109" s="148">
        <f>IF(N1109="snížená",J1109,0)</f>
        <v>0</v>
      </c>
      <c r="BG1109" s="148">
        <f>IF(N1109="zákl. přenesená",J1109,0)</f>
        <v>0</v>
      </c>
      <c r="BH1109" s="148">
        <f>IF(N1109="sníž. přenesená",J1109,0)</f>
        <v>0</v>
      </c>
      <c r="BI1109" s="148">
        <f>IF(N1109="nulová",J1109,0)</f>
        <v>0</v>
      </c>
      <c r="BJ1109" s="18" t="s">
        <v>83</v>
      </c>
      <c r="BK1109" s="148">
        <f>ROUND(I1109*H1109,2)</f>
        <v>0</v>
      </c>
      <c r="BL1109" s="18" t="s">
        <v>278</v>
      </c>
      <c r="BM1109" s="147" t="s">
        <v>1407</v>
      </c>
    </row>
    <row r="1110" spans="2:65" s="1" customFormat="1" ht="10.199999999999999">
      <c r="B1110" s="33"/>
      <c r="D1110" s="149" t="s">
        <v>178</v>
      </c>
      <c r="F1110" s="150" t="s">
        <v>1408</v>
      </c>
      <c r="I1110" s="151"/>
      <c r="L1110" s="33"/>
      <c r="M1110" s="152"/>
      <c r="T1110" s="57"/>
      <c r="AT1110" s="18" t="s">
        <v>178</v>
      </c>
      <c r="AU1110" s="18" t="s">
        <v>85</v>
      </c>
    </row>
    <row r="1111" spans="2:65" s="12" customFormat="1" ht="10.199999999999999">
      <c r="B1111" s="153"/>
      <c r="D1111" s="154" t="s">
        <v>180</v>
      </c>
      <c r="E1111" s="155" t="s">
        <v>1</v>
      </c>
      <c r="F1111" s="156" t="s">
        <v>1338</v>
      </c>
      <c r="H1111" s="155" t="s">
        <v>1</v>
      </c>
      <c r="I1111" s="157"/>
      <c r="L1111" s="153"/>
      <c r="M1111" s="158"/>
      <c r="T1111" s="159"/>
      <c r="AT1111" s="155" t="s">
        <v>180</v>
      </c>
      <c r="AU1111" s="155" t="s">
        <v>85</v>
      </c>
      <c r="AV1111" s="12" t="s">
        <v>83</v>
      </c>
      <c r="AW1111" s="12" t="s">
        <v>32</v>
      </c>
      <c r="AX1111" s="12" t="s">
        <v>75</v>
      </c>
      <c r="AY1111" s="155" t="s">
        <v>170</v>
      </c>
    </row>
    <row r="1112" spans="2:65" s="13" customFormat="1" ht="10.199999999999999">
      <c r="B1112" s="160"/>
      <c r="D1112" s="154" t="s">
        <v>180</v>
      </c>
      <c r="E1112" s="161" t="s">
        <v>1</v>
      </c>
      <c r="F1112" s="162" t="s">
        <v>1349</v>
      </c>
      <c r="H1112" s="163">
        <v>3</v>
      </c>
      <c r="I1112" s="164"/>
      <c r="L1112" s="160"/>
      <c r="M1112" s="165"/>
      <c r="T1112" s="166"/>
      <c r="AT1112" s="161" t="s">
        <v>180</v>
      </c>
      <c r="AU1112" s="161" t="s">
        <v>85</v>
      </c>
      <c r="AV1112" s="13" t="s">
        <v>85</v>
      </c>
      <c r="AW1112" s="13" t="s">
        <v>32</v>
      </c>
      <c r="AX1112" s="13" t="s">
        <v>75</v>
      </c>
      <c r="AY1112" s="161" t="s">
        <v>170</v>
      </c>
    </row>
    <row r="1113" spans="2:65" s="13" customFormat="1" ht="10.199999999999999">
      <c r="B1113" s="160"/>
      <c r="D1113" s="154" t="s">
        <v>180</v>
      </c>
      <c r="E1113" s="161" t="s">
        <v>1</v>
      </c>
      <c r="F1113" s="162" t="s">
        <v>1350</v>
      </c>
      <c r="H1113" s="163">
        <v>2</v>
      </c>
      <c r="I1113" s="164"/>
      <c r="L1113" s="160"/>
      <c r="M1113" s="165"/>
      <c r="T1113" s="166"/>
      <c r="AT1113" s="161" t="s">
        <v>180</v>
      </c>
      <c r="AU1113" s="161" t="s">
        <v>85</v>
      </c>
      <c r="AV1113" s="13" t="s">
        <v>85</v>
      </c>
      <c r="AW1113" s="13" t="s">
        <v>32</v>
      </c>
      <c r="AX1113" s="13" t="s">
        <v>75</v>
      </c>
      <c r="AY1113" s="161" t="s">
        <v>170</v>
      </c>
    </row>
    <row r="1114" spans="2:65" s="13" customFormat="1" ht="10.199999999999999">
      <c r="B1114" s="160"/>
      <c r="D1114" s="154" t="s">
        <v>180</v>
      </c>
      <c r="E1114" s="161" t="s">
        <v>1</v>
      </c>
      <c r="F1114" s="162" t="s">
        <v>1351</v>
      </c>
      <c r="H1114" s="163">
        <v>2</v>
      </c>
      <c r="I1114" s="164"/>
      <c r="L1114" s="160"/>
      <c r="M1114" s="165"/>
      <c r="T1114" s="166"/>
      <c r="AT1114" s="161" t="s">
        <v>180</v>
      </c>
      <c r="AU1114" s="161" t="s">
        <v>85</v>
      </c>
      <c r="AV1114" s="13" t="s">
        <v>85</v>
      </c>
      <c r="AW1114" s="13" t="s">
        <v>32</v>
      </c>
      <c r="AX1114" s="13" t="s">
        <v>75</v>
      </c>
      <c r="AY1114" s="161" t="s">
        <v>170</v>
      </c>
    </row>
    <row r="1115" spans="2:65" s="14" customFormat="1" ht="10.199999999999999">
      <c r="B1115" s="167"/>
      <c r="D1115" s="154" t="s">
        <v>180</v>
      </c>
      <c r="E1115" s="168" t="s">
        <v>1</v>
      </c>
      <c r="F1115" s="169" t="s">
        <v>184</v>
      </c>
      <c r="H1115" s="170">
        <v>7</v>
      </c>
      <c r="I1115" s="171"/>
      <c r="L1115" s="167"/>
      <c r="M1115" s="172"/>
      <c r="T1115" s="173"/>
      <c r="AT1115" s="168" t="s">
        <v>180</v>
      </c>
      <c r="AU1115" s="168" t="s">
        <v>85</v>
      </c>
      <c r="AV1115" s="14" t="s">
        <v>176</v>
      </c>
      <c r="AW1115" s="14" t="s">
        <v>32</v>
      </c>
      <c r="AX1115" s="14" t="s">
        <v>83</v>
      </c>
      <c r="AY1115" s="168" t="s">
        <v>170</v>
      </c>
    </row>
    <row r="1116" spans="2:65" s="1" customFormat="1" ht="30" customHeight="1">
      <c r="B1116" s="33"/>
      <c r="C1116" s="174" t="s">
        <v>1409</v>
      </c>
      <c r="D1116" s="174" t="s">
        <v>447</v>
      </c>
      <c r="E1116" s="175" t="s">
        <v>1410</v>
      </c>
      <c r="F1116" s="176" t="s">
        <v>1411</v>
      </c>
      <c r="G1116" s="177" t="s">
        <v>363</v>
      </c>
      <c r="H1116" s="178">
        <v>5</v>
      </c>
      <c r="I1116" s="179"/>
      <c r="J1116" s="180">
        <f>ROUND(I1116*H1116,2)</f>
        <v>0</v>
      </c>
      <c r="K1116" s="181"/>
      <c r="L1116" s="182"/>
      <c r="M1116" s="183" t="s">
        <v>1</v>
      </c>
      <c r="N1116" s="184" t="s">
        <v>40</v>
      </c>
      <c r="P1116" s="145">
        <f>O1116*H1116</f>
        <v>0</v>
      </c>
      <c r="Q1116" s="145">
        <v>2.5999999999999999E-2</v>
      </c>
      <c r="R1116" s="145">
        <f>Q1116*H1116</f>
        <v>0.13</v>
      </c>
      <c r="S1116" s="145">
        <v>0</v>
      </c>
      <c r="T1116" s="146">
        <f>S1116*H1116</f>
        <v>0</v>
      </c>
      <c r="AR1116" s="147" t="s">
        <v>393</v>
      </c>
      <c r="AT1116" s="147" t="s">
        <v>447</v>
      </c>
      <c r="AU1116" s="147" t="s">
        <v>85</v>
      </c>
      <c r="AY1116" s="18" t="s">
        <v>170</v>
      </c>
      <c r="BE1116" s="148">
        <f>IF(N1116="základní",J1116,0)</f>
        <v>0</v>
      </c>
      <c r="BF1116" s="148">
        <f>IF(N1116="snížená",J1116,0)</f>
        <v>0</v>
      </c>
      <c r="BG1116" s="148">
        <f>IF(N1116="zákl. přenesená",J1116,0)</f>
        <v>0</v>
      </c>
      <c r="BH1116" s="148">
        <f>IF(N1116="sníž. přenesená",J1116,0)</f>
        <v>0</v>
      </c>
      <c r="BI1116" s="148">
        <f>IF(N1116="nulová",J1116,0)</f>
        <v>0</v>
      </c>
      <c r="BJ1116" s="18" t="s">
        <v>83</v>
      </c>
      <c r="BK1116" s="148">
        <f>ROUND(I1116*H1116,2)</f>
        <v>0</v>
      </c>
      <c r="BL1116" s="18" t="s">
        <v>278</v>
      </c>
      <c r="BM1116" s="147" t="s">
        <v>1412</v>
      </c>
    </row>
    <row r="1117" spans="2:65" s="1" customFormat="1" ht="22.2" customHeight="1">
      <c r="B1117" s="33"/>
      <c r="C1117" s="135" t="s">
        <v>1413</v>
      </c>
      <c r="D1117" s="135" t="s">
        <v>172</v>
      </c>
      <c r="E1117" s="136" t="s">
        <v>1414</v>
      </c>
      <c r="F1117" s="137" t="s">
        <v>1415</v>
      </c>
      <c r="G1117" s="138" t="s">
        <v>363</v>
      </c>
      <c r="H1117" s="139">
        <v>1</v>
      </c>
      <c r="I1117" s="140"/>
      <c r="J1117" s="141">
        <f>ROUND(I1117*H1117,2)</f>
        <v>0</v>
      </c>
      <c r="K1117" s="142"/>
      <c r="L1117" s="33"/>
      <c r="M1117" s="143" t="s">
        <v>1</v>
      </c>
      <c r="N1117" s="144" t="s">
        <v>40</v>
      </c>
      <c r="P1117" s="145">
        <f>O1117*H1117</f>
        <v>0</v>
      </c>
      <c r="Q1117" s="145">
        <v>4.0000000000000002E-4</v>
      </c>
      <c r="R1117" s="145">
        <f>Q1117*H1117</f>
        <v>4.0000000000000002E-4</v>
      </c>
      <c r="S1117" s="145">
        <v>0</v>
      </c>
      <c r="T1117" s="146">
        <f>S1117*H1117</f>
        <v>0</v>
      </c>
      <c r="AR1117" s="147" t="s">
        <v>278</v>
      </c>
      <c r="AT1117" s="147" t="s">
        <v>172</v>
      </c>
      <c r="AU1117" s="147" t="s">
        <v>85</v>
      </c>
      <c r="AY1117" s="18" t="s">
        <v>170</v>
      </c>
      <c r="BE1117" s="148">
        <f>IF(N1117="základní",J1117,0)</f>
        <v>0</v>
      </c>
      <c r="BF1117" s="148">
        <f>IF(N1117="snížená",J1117,0)</f>
        <v>0</v>
      </c>
      <c r="BG1117" s="148">
        <f>IF(N1117="zákl. přenesená",J1117,0)</f>
        <v>0</v>
      </c>
      <c r="BH1117" s="148">
        <f>IF(N1117="sníž. přenesená",J1117,0)</f>
        <v>0</v>
      </c>
      <c r="BI1117" s="148">
        <f>IF(N1117="nulová",J1117,0)</f>
        <v>0</v>
      </c>
      <c r="BJ1117" s="18" t="s">
        <v>83</v>
      </c>
      <c r="BK1117" s="148">
        <f>ROUND(I1117*H1117,2)</f>
        <v>0</v>
      </c>
      <c r="BL1117" s="18" t="s">
        <v>278</v>
      </c>
      <c r="BM1117" s="147" t="s">
        <v>1416</v>
      </c>
    </row>
    <row r="1118" spans="2:65" s="1" customFormat="1" ht="10.199999999999999">
      <c r="B1118" s="33"/>
      <c r="D1118" s="149" t="s">
        <v>178</v>
      </c>
      <c r="F1118" s="150" t="s">
        <v>1417</v>
      </c>
      <c r="I1118" s="151"/>
      <c r="L1118" s="33"/>
      <c r="M1118" s="152"/>
      <c r="T1118" s="57"/>
      <c r="AT1118" s="18" t="s">
        <v>178</v>
      </c>
      <c r="AU1118" s="18" t="s">
        <v>85</v>
      </c>
    </row>
    <row r="1119" spans="2:65" s="12" customFormat="1" ht="10.199999999999999">
      <c r="B1119" s="153"/>
      <c r="D1119" s="154" t="s">
        <v>180</v>
      </c>
      <c r="E1119" s="155" t="s">
        <v>1</v>
      </c>
      <c r="F1119" s="156" t="s">
        <v>513</v>
      </c>
      <c r="H1119" s="155" t="s">
        <v>1</v>
      </c>
      <c r="I1119" s="157"/>
      <c r="L1119" s="153"/>
      <c r="M1119" s="158"/>
      <c r="T1119" s="159"/>
      <c r="AT1119" s="155" t="s">
        <v>180</v>
      </c>
      <c r="AU1119" s="155" t="s">
        <v>85</v>
      </c>
      <c r="AV1119" s="12" t="s">
        <v>83</v>
      </c>
      <c r="AW1119" s="12" t="s">
        <v>32</v>
      </c>
      <c r="AX1119" s="12" t="s">
        <v>75</v>
      </c>
      <c r="AY1119" s="155" t="s">
        <v>170</v>
      </c>
    </row>
    <row r="1120" spans="2:65" s="12" customFormat="1" ht="10.199999999999999">
      <c r="B1120" s="153"/>
      <c r="D1120" s="154" t="s">
        <v>180</v>
      </c>
      <c r="E1120" s="155" t="s">
        <v>1</v>
      </c>
      <c r="F1120" s="156" t="s">
        <v>1365</v>
      </c>
      <c r="H1120" s="155" t="s">
        <v>1</v>
      </c>
      <c r="I1120" s="157"/>
      <c r="L1120" s="153"/>
      <c r="M1120" s="158"/>
      <c r="T1120" s="159"/>
      <c r="AT1120" s="155" t="s">
        <v>180</v>
      </c>
      <c r="AU1120" s="155" t="s">
        <v>85</v>
      </c>
      <c r="AV1120" s="12" t="s">
        <v>83</v>
      </c>
      <c r="AW1120" s="12" t="s">
        <v>32</v>
      </c>
      <c r="AX1120" s="12" t="s">
        <v>75</v>
      </c>
      <c r="AY1120" s="155" t="s">
        <v>170</v>
      </c>
    </row>
    <row r="1121" spans="2:65" s="13" customFormat="1" ht="10.199999999999999">
      <c r="B1121" s="160"/>
      <c r="D1121" s="154" t="s">
        <v>180</v>
      </c>
      <c r="E1121" s="161" t="s">
        <v>1</v>
      </c>
      <c r="F1121" s="162" t="s">
        <v>1209</v>
      </c>
      <c r="H1121" s="163">
        <v>1</v>
      </c>
      <c r="I1121" s="164"/>
      <c r="L1121" s="160"/>
      <c r="M1121" s="165"/>
      <c r="T1121" s="166"/>
      <c r="AT1121" s="161" t="s">
        <v>180</v>
      </c>
      <c r="AU1121" s="161" t="s">
        <v>85</v>
      </c>
      <c r="AV1121" s="13" t="s">
        <v>85</v>
      </c>
      <c r="AW1121" s="13" t="s">
        <v>32</v>
      </c>
      <c r="AX1121" s="13" t="s">
        <v>75</v>
      </c>
      <c r="AY1121" s="161" t="s">
        <v>170</v>
      </c>
    </row>
    <row r="1122" spans="2:65" s="14" customFormat="1" ht="10.199999999999999">
      <c r="B1122" s="167"/>
      <c r="D1122" s="154" t="s">
        <v>180</v>
      </c>
      <c r="E1122" s="168" t="s">
        <v>1</v>
      </c>
      <c r="F1122" s="169" t="s">
        <v>184</v>
      </c>
      <c r="H1122" s="170">
        <v>1</v>
      </c>
      <c r="I1122" s="171"/>
      <c r="L1122" s="167"/>
      <c r="M1122" s="172"/>
      <c r="T1122" s="173"/>
      <c r="AT1122" s="168" t="s">
        <v>180</v>
      </c>
      <c r="AU1122" s="168" t="s">
        <v>85</v>
      </c>
      <c r="AV1122" s="14" t="s">
        <v>176</v>
      </c>
      <c r="AW1122" s="14" t="s">
        <v>32</v>
      </c>
      <c r="AX1122" s="14" t="s">
        <v>83</v>
      </c>
      <c r="AY1122" s="168" t="s">
        <v>170</v>
      </c>
    </row>
    <row r="1123" spans="2:65" s="1" customFormat="1" ht="34.799999999999997" customHeight="1">
      <c r="B1123" s="33"/>
      <c r="C1123" s="174" t="s">
        <v>1418</v>
      </c>
      <c r="D1123" s="174" t="s">
        <v>447</v>
      </c>
      <c r="E1123" s="175" t="s">
        <v>1419</v>
      </c>
      <c r="F1123" s="176" t="s">
        <v>1420</v>
      </c>
      <c r="G1123" s="177" t="s">
        <v>363</v>
      </c>
      <c r="H1123" s="178">
        <v>1</v>
      </c>
      <c r="I1123" s="179"/>
      <c r="J1123" s="180">
        <f>ROUND(I1123*H1123,2)</f>
        <v>0</v>
      </c>
      <c r="K1123" s="181"/>
      <c r="L1123" s="182"/>
      <c r="M1123" s="183" t="s">
        <v>1</v>
      </c>
      <c r="N1123" s="184" t="s">
        <v>40</v>
      </c>
      <c r="P1123" s="145">
        <f>O1123*H1123</f>
        <v>0</v>
      </c>
      <c r="Q1123" s="145">
        <v>1.6E-2</v>
      </c>
      <c r="R1123" s="145">
        <f>Q1123*H1123</f>
        <v>1.6E-2</v>
      </c>
      <c r="S1123" s="145">
        <v>0</v>
      </c>
      <c r="T1123" s="146">
        <f>S1123*H1123</f>
        <v>0</v>
      </c>
      <c r="AR1123" s="147" t="s">
        <v>393</v>
      </c>
      <c r="AT1123" s="147" t="s">
        <v>447</v>
      </c>
      <c r="AU1123" s="147" t="s">
        <v>85</v>
      </c>
      <c r="AY1123" s="18" t="s">
        <v>170</v>
      </c>
      <c r="BE1123" s="148">
        <f>IF(N1123="základní",J1123,0)</f>
        <v>0</v>
      </c>
      <c r="BF1123" s="148">
        <f>IF(N1123="snížená",J1123,0)</f>
        <v>0</v>
      </c>
      <c r="BG1123" s="148">
        <f>IF(N1123="zákl. přenesená",J1123,0)</f>
        <v>0</v>
      </c>
      <c r="BH1123" s="148">
        <f>IF(N1123="sníž. přenesená",J1123,0)</f>
        <v>0</v>
      </c>
      <c r="BI1123" s="148">
        <f>IF(N1123="nulová",J1123,0)</f>
        <v>0</v>
      </c>
      <c r="BJ1123" s="18" t="s">
        <v>83</v>
      </c>
      <c r="BK1123" s="148">
        <f>ROUND(I1123*H1123,2)</f>
        <v>0</v>
      </c>
      <c r="BL1123" s="18" t="s">
        <v>278</v>
      </c>
      <c r="BM1123" s="147" t="s">
        <v>1421</v>
      </c>
    </row>
    <row r="1124" spans="2:65" s="1" customFormat="1" ht="30" customHeight="1">
      <c r="B1124" s="33"/>
      <c r="C1124" s="135" t="s">
        <v>1422</v>
      </c>
      <c r="D1124" s="135" t="s">
        <v>172</v>
      </c>
      <c r="E1124" s="136" t="s">
        <v>1423</v>
      </c>
      <c r="F1124" s="137" t="s">
        <v>1424</v>
      </c>
      <c r="G1124" s="138" t="s">
        <v>363</v>
      </c>
      <c r="H1124" s="139">
        <v>4</v>
      </c>
      <c r="I1124" s="140"/>
      <c r="J1124" s="141">
        <f>ROUND(I1124*H1124,2)</f>
        <v>0</v>
      </c>
      <c r="K1124" s="142"/>
      <c r="L1124" s="33"/>
      <c r="M1124" s="143" t="s">
        <v>1</v>
      </c>
      <c r="N1124" s="144" t="s">
        <v>40</v>
      </c>
      <c r="P1124" s="145">
        <f>O1124*H1124</f>
        <v>0</v>
      </c>
      <c r="Q1124" s="145">
        <v>4.0999999999999999E-4</v>
      </c>
      <c r="R1124" s="145">
        <f>Q1124*H1124</f>
        <v>1.64E-3</v>
      </c>
      <c r="S1124" s="145">
        <v>0</v>
      </c>
      <c r="T1124" s="146">
        <f>S1124*H1124</f>
        <v>0</v>
      </c>
      <c r="AR1124" s="147" t="s">
        <v>278</v>
      </c>
      <c r="AT1124" s="147" t="s">
        <v>172</v>
      </c>
      <c r="AU1124" s="147" t="s">
        <v>85</v>
      </c>
      <c r="AY1124" s="18" t="s">
        <v>170</v>
      </c>
      <c r="BE1124" s="148">
        <f>IF(N1124="základní",J1124,0)</f>
        <v>0</v>
      </c>
      <c r="BF1124" s="148">
        <f>IF(N1124="snížená",J1124,0)</f>
        <v>0</v>
      </c>
      <c r="BG1124" s="148">
        <f>IF(N1124="zákl. přenesená",J1124,0)</f>
        <v>0</v>
      </c>
      <c r="BH1124" s="148">
        <f>IF(N1124="sníž. přenesená",J1124,0)</f>
        <v>0</v>
      </c>
      <c r="BI1124" s="148">
        <f>IF(N1124="nulová",J1124,0)</f>
        <v>0</v>
      </c>
      <c r="BJ1124" s="18" t="s">
        <v>83</v>
      </c>
      <c r="BK1124" s="148">
        <f>ROUND(I1124*H1124,2)</f>
        <v>0</v>
      </c>
      <c r="BL1124" s="18" t="s">
        <v>278</v>
      </c>
      <c r="BM1124" s="147" t="s">
        <v>1425</v>
      </c>
    </row>
    <row r="1125" spans="2:65" s="1" customFormat="1" ht="10.199999999999999">
      <c r="B1125" s="33"/>
      <c r="D1125" s="149" t="s">
        <v>178</v>
      </c>
      <c r="F1125" s="150" t="s">
        <v>1426</v>
      </c>
      <c r="I1125" s="151"/>
      <c r="L1125" s="33"/>
      <c r="M1125" s="152"/>
      <c r="T1125" s="57"/>
      <c r="AT1125" s="18" t="s">
        <v>178</v>
      </c>
      <c r="AU1125" s="18" t="s">
        <v>85</v>
      </c>
    </row>
    <row r="1126" spans="2:65" s="12" customFormat="1" ht="10.199999999999999">
      <c r="B1126" s="153"/>
      <c r="D1126" s="154" t="s">
        <v>180</v>
      </c>
      <c r="E1126" s="155" t="s">
        <v>1</v>
      </c>
      <c r="F1126" s="156" t="s">
        <v>1338</v>
      </c>
      <c r="H1126" s="155" t="s">
        <v>1</v>
      </c>
      <c r="I1126" s="157"/>
      <c r="L1126" s="153"/>
      <c r="M1126" s="158"/>
      <c r="T1126" s="159"/>
      <c r="AT1126" s="155" t="s">
        <v>180</v>
      </c>
      <c r="AU1126" s="155" t="s">
        <v>85</v>
      </c>
      <c r="AV1126" s="12" t="s">
        <v>83</v>
      </c>
      <c r="AW1126" s="12" t="s">
        <v>32</v>
      </c>
      <c r="AX1126" s="12" t="s">
        <v>75</v>
      </c>
      <c r="AY1126" s="155" t="s">
        <v>170</v>
      </c>
    </row>
    <row r="1127" spans="2:65" s="13" customFormat="1" ht="10.199999999999999">
      <c r="B1127" s="160"/>
      <c r="D1127" s="154" t="s">
        <v>180</v>
      </c>
      <c r="E1127" s="161" t="s">
        <v>1</v>
      </c>
      <c r="F1127" s="162" t="s">
        <v>1375</v>
      </c>
      <c r="H1127" s="163">
        <v>1</v>
      </c>
      <c r="I1127" s="164"/>
      <c r="L1127" s="160"/>
      <c r="M1127" s="165"/>
      <c r="T1127" s="166"/>
      <c r="AT1127" s="161" t="s">
        <v>180</v>
      </c>
      <c r="AU1127" s="161" t="s">
        <v>85</v>
      </c>
      <c r="AV1127" s="13" t="s">
        <v>85</v>
      </c>
      <c r="AW1127" s="13" t="s">
        <v>32</v>
      </c>
      <c r="AX1127" s="13" t="s">
        <v>75</v>
      </c>
      <c r="AY1127" s="161" t="s">
        <v>170</v>
      </c>
    </row>
    <row r="1128" spans="2:65" s="13" customFormat="1" ht="10.199999999999999">
      <c r="B1128" s="160"/>
      <c r="D1128" s="154" t="s">
        <v>180</v>
      </c>
      <c r="E1128" s="161" t="s">
        <v>1</v>
      </c>
      <c r="F1128" s="162" t="s">
        <v>1376</v>
      </c>
      <c r="H1128" s="163">
        <v>3</v>
      </c>
      <c r="I1128" s="164"/>
      <c r="L1128" s="160"/>
      <c r="M1128" s="165"/>
      <c r="T1128" s="166"/>
      <c r="AT1128" s="161" t="s">
        <v>180</v>
      </c>
      <c r="AU1128" s="161" t="s">
        <v>85</v>
      </c>
      <c r="AV1128" s="13" t="s">
        <v>85</v>
      </c>
      <c r="AW1128" s="13" t="s">
        <v>32</v>
      </c>
      <c r="AX1128" s="13" t="s">
        <v>75</v>
      </c>
      <c r="AY1128" s="161" t="s">
        <v>170</v>
      </c>
    </row>
    <row r="1129" spans="2:65" s="14" customFormat="1" ht="10.199999999999999">
      <c r="B1129" s="167"/>
      <c r="D1129" s="154" t="s">
        <v>180</v>
      </c>
      <c r="E1129" s="168" t="s">
        <v>1</v>
      </c>
      <c r="F1129" s="169" t="s">
        <v>184</v>
      </c>
      <c r="H1129" s="170">
        <v>4</v>
      </c>
      <c r="I1129" s="171"/>
      <c r="L1129" s="167"/>
      <c r="M1129" s="172"/>
      <c r="T1129" s="173"/>
      <c r="AT1129" s="168" t="s">
        <v>180</v>
      </c>
      <c r="AU1129" s="168" t="s">
        <v>85</v>
      </c>
      <c r="AV1129" s="14" t="s">
        <v>176</v>
      </c>
      <c r="AW1129" s="14" t="s">
        <v>32</v>
      </c>
      <c r="AX1129" s="14" t="s">
        <v>83</v>
      </c>
      <c r="AY1129" s="168" t="s">
        <v>170</v>
      </c>
    </row>
    <row r="1130" spans="2:65" s="1" customFormat="1" ht="34.799999999999997" customHeight="1">
      <c r="B1130" s="33"/>
      <c r="C1130" s="174" t="s">
        <v>1427</v>
      </c>
      <c r="D1130" s="174" t="s">
        <v>447</v>
      </c>
      <c r="E1130" s="175" t="s">
        <v>1428</v>
      </c>
      <c r="F1130" s="176" t="s">
        <v>1429</v>
      </c>
      <c r="G1130" s="177" t="s">
        <v>363</v>
      </c>
      <c r="H1130" s="178">
        <v>4</v>
      </c>
      <c r="I1130" s="179"/>
      <c r="J1130" s="180">
        <f>ROUND(I1130*H1130,2)</f>
        <v>0</v>
      </c>
      <c r="K1130" s="181"/>
      <c r="L1130" s="182"/>
      <c r="M1130" s="183" t="s">
        <v>1</v>
      </c>
      <c r="N1130" s="184" t="s">
        <v>40</v>
      </c>
      <c r="P1130" s="145">
        <f>O1130*H1130</f>
        <v>0</v>
      </c>
      <c r="Q1130" s="145">
        <v>2.5999999999999999E-2</v>
      </c>
      <c r="R1130" s="145">
        <f>Q1130*H1130</f>
        <v>0.104</v>
      </c>
      <c r="S1130" s="145">
        <v>0</v>
      </c>
      <c r="T1130" s="146">
        <f>S1130*H1130</f>
        <v>0</v>
      </c>
      <c r="AR1130" s="147" t="s">
        <v>393</v>
      </c>
      <c r="AT1130" s="147" t="s">
        <v>447</v>
      </c>
      <c r="AU1130" s="147" t="s">
        <v>85</v>
      </c>
      <c r="AY1130" s="18" t="s">
        <v>170</v>
      </c>
      <c r="BE1130" s="148">
        <f>IF(N1130="základní",J1130,0)</f>
        <v>0</v>
      </c>
      <c r="BF1130" s="148">
        <f>IF(N1130="snížená",J1130,0)</f>
        <v>0</v>
      </c>
      <c r="BG1130" s="148">
        <f>IF(N1130="zákl. přenesená",J1130,0)</f>
        <v>0</v>
      </c>
      <c r="BH1130" s="148">
        <f>IF(N1130="sníž. přenesená",J1130,0)</f>
        <v>0</v>
      </c>
      <c r="BI1130" s="148">
        <f>IF(N1130="nulová",J1130,0)</f>
        <v>0</v>
      </c>
      <c r="BJ1130" s="18" t="s">
        <v>83</v>
      </c>
      <c r="BK1130" s="148">
        <f>ROUND(I1130*H1130,2)</f>
        <v>0</v>
      </c>
      <c r="BL1130" s="18" t="s">
        <v>278</v>
      </c>
      <c r="BM1130" s="147" t="s">
        <v>1430</v>
      </c>
    </row>
    <row r="1131" spans="2:65" s="1" customFormat="1" ht="22.2" customHeight="1">
      <c r="B1131" s="33"/>
      <c r="C1131" s="135" t="s">
        <v>1431</v>
      </c>
      <c r="D1131" s="135" t="s">
        <v>172</v>
      </c>
      <c r="E1131" s="136" t="s">
        <v>1432</v>
      </c>
      <c r="F1131" s="137" t="s">
        <v>1433</v>
      </c>
      <c r="G1131" s="138" t="s">
        <v>237</v>
      </c>
      <c r="H1131" s="139">
        <v>6.5</v>
      </c>
      <c r="I1131" s="140"/>
      <c r="J1131" s="141">
        <f>ROUND(I1131*H1131,2)</f>
        <v>0</v>
      </c>
      <c r="K1131" s="142"/>
      <c r="L1131" s="33"/>
      <c r="M1131" s="143" t="s">
        <v>1</v>
      </c>
      <c r="N1131" s="144" t="s">
        <v>40</v>
      </c>
      <c r="P1131" s="145">
        <f>O1131*H1131</f>
        <v>0</v>
      </c>
      <c r="Q1131" s="145">
        <v>0</v>
      </c>
      <c r="R1131" s="145">
        <f>Q1131*H1131</f>
        <v>0</v>
      </c>
      <c r="S1131" s="145">
        <v>0</v>
      </c>
      <c r="T1131" s="146">
        <f>S1131*H1131</f>
        <v>0</v>
      </c>
      <c r="AR1131" s="147" t="s">
        <v>278</v>
      </c>
      <c r="AT1131" s="147" t="s">
        <v>172</v>
      </c>
      <c r="AU1131" s="147" t="s">
        <v>85</v>
      </c>
      <c r="AY1131" s="18" t="s">
        <v>170</v>
      </c>
      <c r="BE1131" s="148">
        <f>IF(N1131="základní",J1131,0)</f>
        <v>0</v>
      </c>
      <c r="BF1131" s="148">
        <f>IF(N1131="snížená",J1131,0)</f>
        <v>0</v>
      </c>
      <c r="BG1131" s="148">
        <f>IF(N1131="zákl. přenesená",J1131,0)</f>
        <v>0</v>
      </c>
      <c r="BH1131" s="148">
        <f>IF(N1131="sníž. přenesená",J1131,0)</f>
        <v>0</v>
      </c>
      <c r="BI1131" s="148">
        <f>IF(N1131="nulová",J1131,0)</f>
        <v>0</v>
      </c>
      <c r="BJ1131" s="18" t="s">
        <v>83</v>
      </c>
      <c r="BK1131" s="148">
        <f>ROUND(I1131*H1131,2)</f>
        <v>0</v>
      </c>
      <c r="BL1131" s="18" t="s">
        <v>278</v>
      </c>
      <c r="BM1131" s="147" t="s">
        <v>1434</v>
      </c>
    </row>
    <row r="1132" spans="2:65" s="1" customFormat="1" ht="10.199999999999999">
      <c r="B1132" s="33"/>
      <c r="D1132" s="149" t="s">
        <v>178</v>
      </c>
      <c r="F1132" s="150" t="s">
        <v>1435</v>
      </c>
      <c r="I1132" s="151"/>
      <c r="L1132" s="33"/>
      <c r="M1132" s="152"/>
      <c r="T1132" s="57"/>
      <c r="AT1132" s="18" t="s">
        <v>178</v>
      </c>
      <c r="AU1132" s="18" t="s">
        <v>85</v>
      </c>
    </row>
    <row r="1133" spans="2:65" s="12" customFormat="1" ht="10.199999999999999">
      <c r="B1133" s="153"/>
      <c r="D1133" s="154" t="s">
        <v>180</v>
      </c>
      <c r="E1133" s="155" t="s">
        <v>1</v>
      </c>
      <c r="F1133" s="156" t="s">
        <v>1251</v>
      </c>
      <c r="H1133" s="155" t="s">
        <v>1</v>
      </c>
      <c r="I1133" s="157"/>
      <c r="L1133" s="153"/>
      <c r="M1133" s="158"/>
      <c r="T1133" s="159"/>
      <c r="AT1133" s="155" t="s">
        <v>180</v>
      </c>
      <c r="AU1133" s="155" t="s">
        <v>85</v>
      </c>
      <c r="AV1133" s="12" t="s">
        <v>83</v>
      </c>
      <c r="AW1133" s="12" t="s">
        <v>32</v>
      </c>
      <c r="AX1133" s="12" t="s">
        <v>75</v>
      </c>
      <c r="AY1133" s="155" t="s">
        <v>170</v>
      </c>
    </row>
    <row r="1134" spans="2:65" s="13" customFormat="1" ht="10.199999999999999">
      <c r="B1134" s="160"/>
      <c r="D1134" s="154" t="s">
        <v>180</v>
      </c>
      <c r="E1134" s="161" t="s">
        <v>1</v>
      </c>
      <c r="F1134" s="162" t="s">
        <v>1436</v>
      </c>
      <c r="H1134" s="163">
        <v>4</v>
      </c>
      <c r="I1134" s="164"/>
      <c r="L1134" s="160"/>
      <c r="M1134" s="165"/>
      <c r="T1134" s="166"/>
      <c r="AT1134" s="161" t="s">
        <v>180</v>
      </c>
      <c r="AU1134" s="161" t="s">
        <v>85</v>
      </c>
      <c r="AV1134" s="13" t="s">
        <v>85</v>
      </c>
      <c r="AW1134" s="13" t="s">
        <v>32</v>
      </c>
      <c r="AX1134" s="13" t="s">
        <v>75</v>
      </c>
      <c r="AY1134" s="161" t="s">
        <v>170</v>
      </c>
    </row>
    <row r="1135" spans="2:65" s="13" customFormat="1" ht="10.199999999999999">
      <c r="B1135" s="160"/>
      <c r="D1135" s="154" t="s">
        <v>180</v>
      </c>
      <c r="E1135" s="161" t="s">
        <v>1</v>
      </c>
      <c r="F1135" s="162" t="s">
        <v>1437</v>
      </c>
      <c r="H1135" s="163">
        <v>2</v>
      </c>
      <c r="I1135" s="164"/>
      <c r="L1135" s="160"/>
      <c r="M1135" s="165"/>
      <c r="T1135" s="166"/>
      <c r="AT1135" s="161" t="s">
        <v>180</v>
      </c>
      <c r="AU1135" s="161" t="s">
        <v>85</v>
      </c>
      <c r="AV1135" s="13" t="s">
        <v>85</v>
      </c>
      <c r="AW1135" s="13" t="s">
        <v>32</v>
      </c>
      <c r="AX1135" s="13" t="s">
        <v>75</v>
      </c>
      <c r="AY1135" s="161" t="s">
        <v>170</v>
      </c>
    </row>
    <row r="1136" spans="2:65" s="13" customFormat="1" ht="10.199999999999999">
      <c r="B1136" s="160"/>
      <c r="D1136" s="154" t="s">
        <v>180</v>
      </c>
      <c r="E1136" s="161" t="s">
        <v>1</v>
      </c>
      <c r="F1136" s="162" t="s">
        <v>1438</v>
      </c>
      <c r="H1136" s="163">
        <v>0.5</v>
      </c>
      <c r="I1136" s="164"/>
      <c r="L1136" s="160"/>
      <c r="M1136" s="165"/>
      <c r="T1136" s="166"/>
      <c r="AT1136" s="161" t="s">
        <v>180</v>
      </c>
      <c r="AU1136" s="161" t="s">
        <v>85</v>
      </c>
      <c r="AV1136" s="13" t="s">
        <v>85</v>
      </c>
      <c r="AW1136" s="13" t="s">
        <v>32</v>
      </c>
      <c r="AX1136" s="13" t="s">
        <v>75</v>
      </c>
      <c r="AY1136" s="161" t="s">
        <v>170</v>
      </c>
    </row>
    <row r="1137" spans="2:65" s="14" customFormat="1" ht="10.199999999999999">
      <c r="B1137" s="167"/>
      <c r="D1137" s="154" t="s">
        <v>180</v>
      </c>
      <c r="E1137" s="168" t="s">
        <v>1</v>
      </c>
      <c r="F1137" s="169" t="s">
        <v>184</v>
      </c>
      <c r="H1137" s="170">
        <v>6.5</v>
      </c>
      <c r="I1137" s="171"/>
      <c r="L1137" s="167"/>
      <c r="M1137" s="172"/>
      <c r="T1137" s="173"/>
      <c r="AT1137" s="168" t="s">
        <v>180</v>
      </c>
      <c r="AU1137" s="168" t="s">
        <v>85</v>
      </c>
      <c r="AV1137" s="14" t="s">
        <v>176</v>
      </c>
      <c r="AW1137" s="14" t="s">
        <v>32</v>
      </c>
      <c r="AX1137" s="14" t="s">
        <v>83</v>
      </c>
      <c r="AY1137" s="168" t="s">
        <v>170</v>
      </c>
    </row>
    <row r="1138" spans="2:65" s="1" customFormat="1" ht="19.8" customHeight="1">
      <c r="B1138" s="33"/>
      <c r="C1138" s="174" t="s">
        <v>1439</v>
      </c>
      <c r="D1138" s="174" t="s">
        <v>447</v>
      </c>
      <c r="E1138" s="175" t="s">
        <v>1440</v>
      </c>
      <c r="F1138" s="176" t="s">
        <v>1441</v>
      </c>
      <c r="G1138" s="177" t="s">
        <v>237</v>
      </c>
      <c r="H1138" s="178">
        <v>6.5</v>
      </c>
      <c r="I1138" s="179"/>
      <c r="J1138" s="180">
        <f>ROUND(I1138*H1138,2)</f>
        <v>0</v>
      </c>
      <c r="K1138" s="181"/>
      <c r="L1138" s="182"/>
      <c r="M1138" s="183" t="s">
        <v>1</v>
      </c>
      <c r="N1138" s="184" t="s">
        <v>40</v>
      </c>
      <c r="P1138" s="145">
        <f>O1138*H1138</f>
        <v>0</v>
      </c>
      <c r="Q1138" s="145">
        <v>5.0000000000000001E-3</v>
      </c>
      <c r="R1138" s="145">
        <f>Q1138*H1138</f>
        <v>3.2500000000000001E-2</v>
      </c>
      <c r="S1138" s="145">
        <v>0</v>
      </c>
      <c r="T1138" s="146">
        <f>S1138*H1138</f>
        <v>0</v>
      </c>
      <c r="AR1138" s="147" t="s">
        <v>393</v>
      </c>
      <c r="AT1138" s="147" t="s">
        <v>447</v>
      </c>
      <c r="AU1138" s="147" t="s">
        <v>85</v>
      </c>
      <c r="AY1138" s="18" t="s">
        <v>170</v>
      </c>
      <c r="BE1138" s="148">
        <f>IF(N1138="základní",J1138,0)</f>
        <v>0</v>
      </c>
      <c r="BF1138" s="148">
        <f>IF(N1138="snížená",J1138,0)</f>
        <v>0</v>
      </c>
      <c r="BG1138" s="148">
        <f>IF(N1138="zákl. přenesená",J1138,0)</f>
        <v>0</v>
      </c>
      <c r="BH1138" s="148">
        <f>IF(N1138="sníž. přenesená",J1138,0)</f>
        <v>0</v>
      </c>
      <c r="BI1138" s="148">
        <f>IF(N1138="nulová",J1138,0)</f>
        <v>0</v>
      </c>
      <c r="BJ1138" s="18" t="s">
        <v>83</v>
      </c>
      <c r="BK1138" s="148">
        <f>ROUND(I1138*H1138,2)</f>
        <v>0</v>
      </c>
      <c r="BL1138" s="18" t="s">
        <v>278</v>
      </c>
      <c r="BM1138" s="147" t="s">
        <v>1442</v>
      </c>
    </row>
    <row r="1139" spans="2:65" s="1" customFormat="1" ht="22.2" customHeight="1">
      <c r="B1139" s="33"/>
      <c r="C1139" s="174" t="s">
        <v>1443</v>
      </c>
      <c r="D1139" s="174" t="s">
        <v>447</v>
      </c>
      <c r="E1139" s="175" t="s">
        <v>1444</v>
      </c>
      <c r="F1139" s="176" t="s">
        <v>1445</v>
      </c>
      <c r="G1139" s="177" t="s">
        <v>363</v>
      </c>
      <c r="H1139" s="178">
        <v>4</v>
      </c>
      <c r="I1139" s="179"/>
      <c r="J1139" s="180">
        <f>ROUND(I1139*H1139,2)</f>
        <v>0</v>
      </c>
      <c r="K1139" s="181"/>
      <c r="L1139" s="182"/>
      <c r="M1139" s="183" t="s">
        <v>1</v>
      </c>
      <c r="N1139" s="184" t="s">
        <v>40</v>
      </c>
      <c r="P1139" s="145">
        <f>O1139*H1139</f>
        <v>0</v>
      </c>
      <c r="Q1139" s="145">
        <v>6.0000000000000002E-5</v>
      </c>
      <c r="R1139" s="145">
        <f>Q1139*H1139</f>
        <v>2.4000000000000001E-4</v>
      </c>
      <c r="S1139" s="145">
        <v>0</v>
      </c>
      <c r="T1139" s="146">
        <f>S1139*H1139</f>
        <v>0</v>
      </c>
      <c r="AR1139" s="147" t="s">
        <v>393</v>
      </c>
      <c r="AT1139" s="147" t="s">
        <v>447</v>
      </c>
      <c r="AU1139" s="147" t="s">
        <v>85</v>
      </c>
      <c r="AY1139" s="18" t="s">
        <v>170</v>
      </c>
      <c r="BE1139" s="148">
        <f>IF(N1139="základní",J1139,0)</f>
        <v>0</v>
      </c>
      <c r="BF1139" s="148">
        <f>IF(N1139="snížená",J1139,0)</f>
        <v>0</v>
      </c>
      <c r="BG1139" s="148">
        <f>IF(N1139="zákl. přenesená",J1139,0)</f>
        <v>0</v>
      </c>
      <c r="BH1139" s="148">
        <f>IF(N1139="sníž. přenesená",J1139,0)</f>
        <v>0</v>
      </c>
      <c r="BI1139" s="148">
        <f>IF(N1139="nulová",J1139,0)</f>
        <v>0</v>
      </c>
      <c r="BJ1139" s="18" t="s">
        <v>83</v>
      </c>
      <c r="BK1139" s="148">
        <f>ROUND(I1139*H1139,2)</f>
        <v>0</v>
      </c>
      <c r="BL1139" s="18" t="s">
        <v>278</v>
      </c>
      <c r="BM1139" s="147" t="s">
        <v>1446</v>
      </c>
    </row>
    <row r="1140" spans="2:65" s="1" customFormat="1" ht="22.2" customHeight="1">
      <c r="B1140" s="33"/>
      <c r="C1140" s="135" t="s">
        <v>1447</v>
      </c>
      <c r="D1140" s="135" t="s">
        <v>172</v>
      </c>
      <c r="E1140" s="136" t="s">
        <v>1448</v>
      </c>
      <c r="F1140" s="137" t="s">
        <v>1449</v>
      </c>
      <c r="G1140" s="138" t="s">
        <v>840</v>
      </c>
      <c r="H1140" s="193"/>
      <c r="I1140" s="140"/>
      <c r="J1140" s="141">
        <f>ROUND(I1140*H1140,2)</f>
        <v>0</v>
      </c>
      <c r="K1140" s="142"/>
      <c r="L1140" s="33"/>
      <c r="M1140" s="143" t="s">
        <v>1</v>
      </c>
      <c r="N1140" s="144" t="s">
        <v>40</v>
      </c>
      <c r="P1140" s="145">
        <f>O1140*H1140</f>
        <v>0</v>
      </c>
      <c r="Q1140" s="145">
        <v>0</v>
      </c>
      <c r="R1140" s="145">
        <f>Q1140*H1140</f>
        <v>0</v>
      </c>
      <c r="S1140" s="145">
        <v>0</v>
      </c>
      <c r="T1140" s="146">
        <f>S1140*H1140</f>
        <v>0</v>
      </c>
      <c r="AR1140" s="147" t="s">
        <v>278</v>
      </c>
      <c r="AT1140" s="147" t="s">
        <v>172</v>
      </c>
      <c r="AU1140" s="147" t="s">
        <v>85</v>
      </c>
      <c r="AY1140" s="18" t="s">
        <v>170</v>
      </c>
      <c r="BE1140" s="148">
        <f>IF(N1140="základní",J1140,0)</f>
        <v>0</v>
      </c>
      <c r="BF1140" s="148">
        <f>IF(N1140="snížená",J1140,0)</f>
        <v>0</v>
      </c>
      <c r="BG1140" s="148">
        <f>IF(N1140="zákl. přenesená",J1140,0)</f>
        <v>0</v>
      </c>
      <c r="BH1140" s="148">
        <f>IF(N1140="sníž. přenesená",J1140,0)</f>
        <v>0</v>
      </c>
      <c r="BI1140" s="148">
        <f>IF(N1140="nulová",J1140,0)</f>
        <v>0</v>
      </c>
      <c r="BJ1140" s="18" t="s">
        <v>83</v>
      </c>
      <c r="BK1140" s="148">
        <f>ROUND(I1140*H1140,2)</f>
        <v>0</v>
      </c>
      <c r="BL1140" s="18" t="s">
        <v>278</v>
      </c>
      <c r="BM1140" s="147" t="s">
        <v>1450</v>
      </c>
    </row>
    <row r="1141" spans="2:65" s="1" customFormat="1" ht="10.199999999999999">
      <c r="B1141" s="33"/>
      <c r="D1141" s="149" t="s">
        <v>178</v>
      </c>
      <c r="F1141" s="150" t="s">
        <v>1451</v>
      </c>
      <c r="I1141" s="151"/>
      <c r="L1141" s="33"/>
      <c r="M1141" s="152"/>
      <c r="T1141" s="57"/>
      <c r="AT1141" s="18" t="s">
        <v>178</v>
      </c>
      <c r="AU1141" s="18" t="s">
        <v>85</v>
      </c>
    </row>
    <row r="1142" spans="2:65" s="11" customFormat="1" ht="22.8" customHeight="1">
      <c r="B1142" s="123"/>
      <c r="D1142" s="124" t="s">
        <v>74</v>
      </c>
      <c r="E1142" s="133" t="s">
        <v>1452</v>
      </c>
      <c r="F1142" s="133" t="s">
        <v>1453</v>
      </c>
      <c r="I1142" s="126"/>
      <c r="J1142" s="134">
        <f>BK1142</f>
        <v>0</v>
      </c>
      <c r="L1142" s="123"/>
      <c r="M1142" s="128"/>
      <c r="P1142" s="129">
        <f>SUM(P1143:P1152)</f>
        <v>0</v>
      </c>
      <c r="R1142" s="129">
        <f>SUM(R1143:R1152)</f>
        <v>0.36586044000000001</v>
      </c>
      <c r="T1142" s="130">
        <f>SUM(T1143:T1152)</f>
        <v>0</v>
      </c>
      <c r="AR1142" s="124" t="s">
        <v>85</v>
      </c>
      <c r="AT1142" s="131" t="s">
        <v>74</v>
      </c>
      <c r="AU1142" s="131" t="s">
        <v>83</v>
      </c>
      <c r="AY1142" s="124" t="s">
        <v>170</v>
      </c>
      <c r="BK1142" s="132">
        <f>SUM(BK1143:BK1152)</f>
        <v>0</v>
      </c>
    </row>
    <row r="1143" spans="2:65" s="1" customFormat="1" ht="22.2" customHeight="1">
      <c r="B1143" s="33"/>
      <c r="C1143" s="135" t="s">
        <v>1454</v>
      </c>
      <c r="D1143" s="135" t="s">
        <v>172</v>
      </c>
      <c r="E1143" s="136" t="s">
        <v>1455</v>
      </c>
      <c r="F1143" s="137" t="s">
        <v>1456</v>
      </c>
      <c r="G1143" s="138" t="s">
        <v>115</v>
      </c>
      <c r="H1143" s="139">
        <v>13.430999999999999</v>
      </c>
      <c r="I1143" s="140"/>
      <c r="J1143" s="141">
        <f>ROUND(I1143*H1143,2)</f>
        <v>0</v>
      </c>
      <c r="K1143" s="142"/>
      <c r="L1143" s="33"/>
      <c r="M1143" s="143" t="s">
        <v>1</v>
      </c>
      <c r="N1143" s="144" t="s">
        <v>40</v>
      </c>
      <c r="P1143" s="145">
        <f>O1143*H1143</f>
        <v>0</v>
      </c>
      <c r="Q1143" s="145">
        <v>2.4000000000000001E-4</v>
      </c>
      <c r="R1143" s="145">
        <f>Q1143*H1143</f>
        <v>3.2234399999999997E-3</v>
      </c>
      <c r="S1143" s="145">
        <v>0</v>
      </c>
      <c r="T1143" s="146">
        <f>S1143*H1143</f>
        <v>0</v>
      </c>
      <c r="AR1143" s="147" t="s">
        <v>278</v>
      </c>
      <c r="AT1143" s="147" t="s">
        <v>172</v>
      </c>
      <c r="AU1143" s="147" t="s">
        <v>85</v>
      </c>
      <c r="AY1143" s="18" t="s">
        <v>170</v>
      </c>
      <c r="BE1143" s="148">
        <f>IF(N1143="základní",J1143,0)</f>
        <v>0</v>
      </c>
      <c r="BF1143" s="148">
        <f>IF(N1143="snížená",J1143,0)</f>
        <v>0</v>
      </c>
      <c r="BG1143" s="148">
        <f>IF(N1143="zákl. přenesená",J1143,0)</f>
        <v>0</v>
      </c>
      <c r="BH1143" s="148">
        <f>IF(N1143="sníž. přenesená",J1143,0)</f>
        <v>0</v>
      </c>
      <c r="BI1143" s="148">
        <f>IF(N1143="nulová",J1143,0)</f>
        <v>0</v>
      </c>
      <c r="BJ1143" s="18" t="s">
        <v>83</v>
      </c>
      <c r="BK1143" s="148">
        <f>ROUND(I1143*H1143,2)</f>
        <v>0</v>
      </c>
      <c r="BL1143" s="18" t="s">
        <v>278</v>
      </c>
      <c r="BM1143" s="147" t="s">
        <v>1457</v>
      </c>
    </row>
    <row r="1144" spans="2:65" s="1" customFormat="1" ht="10.199999999999999">
      <c r="B1144" s="33"/>
      <c r="D1144" s="149" t="s">
        <v>178</v>
      </c>
      <c r="F1144" s="150" t="s">
        <v>1458</v>
      </c>
      <c r="I1144" s="151"/>
      <c r="L1144" s="33"/>
      <c r="M1144" s="152"/>
      <c r="T1144" s="57"/>
      <c r="AT1144" s="18" t="s">
        <v>178</v>
      </c>
      <c r="AU1144" s="18" t="s">
        <v>85</v>
      </c>
    </row>
    <row r="1145" spans="2:65" s="12" customFormat="1" ht="10.199999999999999">
      <c r="B1145" s="153"/>
      <c r="D1145" s="154" t="s">
        <v>180</v>
      </c>
      <c r="E1145" s="155" t="s">
        <v>1</v>
      </c>
      <c r="F1145" s="156" t="s">
        <v>1459</v>
      </c>
      <c r="H1145" s="155" t="s">
        <v>1</v>
      </c>
      <c r="I1145" s="157"/>
      <c r="L1145" s="153"/>
      <c r="M1145" s="158"/>
      <c r="T1145" s="159"/>
      <c r="AT1145" s="155" t="s">
        <v>180</v>
      </c>
      <c r="AU1145" s="155" t="s">
        <v>85</v>
      </c>
      <c r="AV1145" s="12" t="s">
        <v>83</v>
      </c>
      <c r="AW1145" s="12" t="s">
        <v>32</v>
      </c>
      <c r="AX1145" s="12" t="s">
        <v>75</v>
      </c>
      <c r="AY1145" s="155" t="s">
        <v>170</v>
      </c>
    </row>
    <row r="1146" spans="2:65" s="12" customFormat="1" ht="10.199999999999999">
      <c r="B1146" s="153"/>
      <c r="D1146" s="154" t="s">
        <v>180</v>
      </c>
      <c r="E1146" s="155" t="s">
        <v>1</v>
      </c>
      <c r="F1146" s="156" t="s">
        <v>1240</v>
      </c>
      <c r="H1146" s="155" t="s">
        <v>1</v>
      </c>
      <c r="I1146" s="157"/>
      <c r="L1146" s="153"/>
      <c r="M1146" s="158"/>
      <c r="T1146" s="159"/>
      <c r="AT1146" s="155" t="s">
        <v>180</v>
      </c>
      <c r="AU1146" s="155" t="s">
        <v>85</v>
      </c>
      <c r="AV1146" s="12" t="s">
        <v>83</v>
      </c>
      <c r="AW1146" s="12" t="s">
        <v>32</v>
      </c>
      <c r="AX1146" s="12" t="s">
        <v>75</v>
      </c>
      <c r="AY1146" s="155" t="s">
        <v>170</v>
      </c>
    </row>
    <row r="1147" spans="2:65" s="13" customFormat="1" ht="10.199999999999999">
      <c r="B1147" s="160"/>
      <c r="D1147" s="154" t="s">
        <v>180</v>
      </c>
      <c r="E1147" s="161" t="s">
        <v>1</v>
      </c>
      <c r="F1147" s="162" t="s">
        <v>1460</v>
      </c>
      <c r="H1147" s="163">
        <v>6.6920000000000002</v>
      </c>
      <c r="I1147" s="164"/>
      <c r="L1147" s="160"/>
      <c r="M1147" s="165"/>
      <c r="T1147" s="166"/>
      <c r="AT1147" s="161" t="s">
        <v>180</v>
      </c>
      <c r="AU1147" s="161" t="s">
        <v>85</v>
      </c>
      <c r="AV1147" s="13" t="s">
        <v>85</v>
      </c>
      <c r="AW1147" s="13" t="s">
        <v>32</v>
      </c>
      <c r="AX1147" s="13" t="s">
        <v>75</v>
      </c>
      <c r="AY1147" s="161" t="s">
        <v>170</v>
      </c>
    </row>
    <row r="1148" spans="2:65" s="13" customFormat="1" ht="10.199999999999999">
      <c r="B1148" s="160"/>
      <c r="D1148" s="154" t="s">
        <v>180</v>
      </c>
      <c r="E1148" s="161" t="s">
        <v>1</v>
      </c>
      <c r="F1148" s="162" t="s">
        <v>1461</v>
      </c>
      <c r="H1148" s="163">
        <v>6.7389999999999999</v>
      </c>
      <c r="I1148" s="164"/>
      <c r="L1148" s="160"/>
      <c r="M1148" s="165"/>
      <c r="T1148" s="166"/>
      <c r="AT1148" s="161" t="s">
        <v>180</v>
      </c>
      <c r="AU1148" s="161" t="s">
        <v>85</v>
      </c>
      <c r="AV1148" s="13" t="s">
        <v>85</v>
      </c>
      <c r="AW1148" s="13" t="s">
        <v>32</v>
      </c>
      <c r="AX1148" s="13" t="s">
        <v>75</v>
      </c>
      <c r="AY1148" s="161" t="s">
        <v>170</v>
      </c>
    </row>
    <row r="1149" spans="2:65" s="14" customFormat="1" ht="10.199999999999999">
      <c r="B1149" s="167"/>
      <c r="D1149" s="154" t="s">
        <v>180</v>
      </c>
      <c r="E1149" s="168" t="s">
        <v>1</v>
      </c>
      <c r="F1149" s="169" t="s">
        <v>184</v>
      </c>
      <c r="H1149" s="170">
        <v>13.431000000000001</v>
      </c>
      <c r="I1149" s="171"/>
      <c r="L1149" s="167"/>
      <c r="M1149" s="172"/>
      <c r="T1149" s="173"/>
      <c r="AT1149" s="168" t="s">
        <v>180</v>
      </c>
      <c r="AU1149" s="168" t="s">
        <v>85</v>
      </c>
      <c r="AV1149" s="14" t="s">
        <v>176</v>
      </c>
      <c r="AW1149" s="14" t="s">
        <v>32</v>
      </c>
      <c r="AX1149" s="14" t="s">
        <v>83</v>
      </c>
      <c r="AY1149" s="168" t="s">
        <v>170</v>
      </c>
    </row>
    <row r="1150" spans="2:65" s="1" customFormat="1" ht="40.200000000000003" customHeight="1">
      <c r="B1150" s="33"/>
      <c r="C1150" s="174" t="s">
        <v>1462</v>
      </c>
      <c r="D1150" s="174" t="s">
        <v>447</v>
      </c>
      <c r="E1150" s="175" t="s">
        <v>1463</v>
      </c>
      <c r="F1150" s="176" t="s">
        <v>1464</v>
      </c>
      <c r="G1150" s="177" t="s">
        <v>115</v>
      </c>
      <c r="H1150" s="178">
        <v>13.430999999999999</v>
      </c>
      <c r="I1150" s="179"/>
      <c r="J1150" s="180">
        <f>ROUND(I1150*H1150,2)</f>
        <v>0</v>
      </c>
      <c r="K1150" s="181"/>
      <c r="L1150" s="182"/>
      <c r="M1150" s="183" t="s">
        <v>1</v>
      </c>
      <c r="N1150" s="184" t="s">
        <v>40</v>
      </c>
      <c r="P1150" s="145">
        <f>O1150*H1150</f>
        <v>0</v>
      </c>
      <c r="Q1150" s="145">
        <v>2.7E-2</v>
      </c>
      <c r="R1150" s="145">
        <f>Q1150*H1150</f>
        <v>0.36263699999999999</v>
      </c>
      <c r="S1150" s="145">
        <v>0</v>
      </c>
      <c r="T1150" s="146">
        <f>S1150*H1150</f>
        <v>0</v>
      </c>
      <c r="AR1150" s="147" t="s">
        <v>393</v>
      </c>
      <c r="AT1150" s="147" t="s">
        <v>447</v>
      </c>
      <c r="AU1150" s="147" t="s">
        <v>85</v>
      </c>
      <c r="AY1150" s="18" t="s">
        <v>170</v>
      </c>
      <c r="BE1150" s="148">
        <f>IF(N1150="základní",J1150,0)</f>
        <v>0</v>
      </c>
      <c r="BF1150" s="148">
        <f>IF(N1150="snížená",J1150,0)</f>
        <v>0</v>
      </c>
      <c r="BG1150" s="148">
        <f>IF(N1150="zákl. přenesená",J1150,0)</f>
        <v>0</v>
      </c>
      <c r="BH1150" s="148">
        <f>IF(N1150="sníž. přenesená",J1150,0)</f>
        <v>0</v>
      </c>
      <c r="BI1150" s="148">
        <f>IF(N1150="nulová",J1150,0)</f>
        <v>0</v>
      </c>
      <c r="BJ1150" s="18" t="s">
        <v>83</v>
      </c>
      <c r="BK1150" s="148">
        <f>ROUND(I1150*H1150,2)</f>
        <v>0</v>
      </c>
      <c r="BL1150" s="18" t="s">
        <v>278</v>
      </c>
      <c r="BM1150" s="147" t="s">
        <v>1465</v>
      </c>
    </row>
    <row r="1151" spans="2:65" s="1" customFormat="1" ht="22.2" customHeight="1">
      <c r="B1151" s="33"/>
      <c r="C1151" s="135" t="s">
        <v>1466</v>
      </c>
      <c r="D1151" s="135" t="s">
        <v>172</v>
      </c>
      <c r="E1151" s="136" t="s">
        <v>1467</v>
      </c>
      <c r="F1151" s="137" t="s">
        <v>1468</v>
      </c>
      <c r="G1151" s="138" t="s">
        <v>840</v>
      </c>
      <c r="H1151" s="193"/>
      <c r="I1151" s="140"/>
      <c r="J1151" s="141">
        <f>ROUND(I1151*H1151,2)</f>
        <v>0</v>
      </c>
      <c r="K1151" s="142"/>
      <c r="L1151" s="33"/>
      <c r="M1151" s="143" t="s">
        <v>1</v>
      </c>
      <c r="N1151" s="144" t="s">
        <v>40</v>
      </c>
      <c r="P1151" s="145">
        <f>O1151*H1151</f>
        <v>0</v>
      </c>
      <c r="Q1151" s="145">
        <v>0</v>
      </c>
      <c r="R1151" s="145">
        <f>Q1151*H1151</f>
        <v>0</v>
      </c>
      <c r="S1151" s="145">
        <v>0</v>
      </c>
      <c r="T1151" s="146">
        <f>S1151*H1151</f>
        <v>0</v>
      </c>
      <c r="AR1151" s="147" t="s">
        <v>278</v>
      </c>
      <c r="AT1151" s="147" t="s">
        <v>172</v>
      </c>
      <c r="AU1151" s="147" t="s">
        <v>85</v>
      </c>
      <c r="AY1151" s="18" t="s">
        <v>170</v>
      </c>
      <c r="BE1151" s="148">
        <f>IF(N1151="základní",J1151,0)</f>
        <v>0</v>
      </c>
      <c r="BF1151" s="148">
        <f>IF(N1151="snížená",J1151,0)</f>
        <v>0</v>
      </c>
      <c r="BG1151" s="148">
        <f>IF(N1151="zákl. přenesená",J1151,0)</f>
        <v>0</v>
      </c>
      <c r="BH1151" s="148">
        <f>IF(N1151="sníž. přenesená",J1151,0)</f>
        <v>0</v>
      </c>
      <c r="BI1151" s="148">
        <f>IF(N1151="nulová",J1151,0)</f>
        <v>0</v>
      </c>
      <c r="BJ1151" s="18" t="s">
        <v>83</v>
      </c>
      <c r="BK1151" s="148">
        <f>ROUND(I1151*H1151,2)</f>
        <v>0</v>
      </c>
      <c r="BL1151" s="18" t="s">
        <v>278</v>
      </c>
      <c r="BM1151" s="147" t="s">
        <v>1469</v>
      </c>
    </row>
    <row r="1152" spans="2:65" s="1" customFormat="1" ht="10.199999999999999">
      <c r="B1152" s="33"/>
      <c r="D1152" s="149" t="s">
        <v>178</v>
      </c>
      <c r="F1152" s="150" t="s">
        <v>1470</v>
      </c>
      <c r="I1152" s="151"/>
      <c r="L1152" s="33"/>
      <c r="M1152" s="152"/>
      <c r="T1152" s="57"/>
      <c r="AT1152" s="18" t="s">
        <v>178</v>
      </c>
      <c r="AU1152" s="18" t="s">
        <v>85</v>
      </c>
    </row>
    <row r="1153" spans="2:65" s="11" customFormat="1" ht="22.8" customHeight="1">
      <c r="B1153" s="123"/>
      <c r="D1153" s="124" t="s">
        <v>74</v>
      </c>
      <c r="E1153" s="133" t="s">
        <v>1471</v>
      </c>
      <c r="F1153" s="133" t="s">
        <v>1472</v>
      </c>
      <c r="I1153" s="126"/>
      <c r="J1153" s="134">
        <f>BK1153</f>
        <v>0</v>
      </c>
      <c r="L1153" s="123"/>
      <c r="M1153" s="128"/>
      <c r="P1153" s="129">
        <f>SUM(P1154:P1186)</f>
        <v>0</v>
      </c>
      <c r="R1153" s="129">
        <f>SUM(R1154:R1186)</f>
        <v>2.8739983199999997</v>
      </c>
      <c r="T1153" s="130">
        <f>SUM(T1154:T1186)</f>
        <v>0</v>
      </c>
      <c r="AR1153" s="124" t="s">
        <v>85</v>
      </c>
      <c r="AT1153" s="131" t="s">
        <v>74</v>
      </c>
      <c r="AU1153" s="131" t="s">
        <v>83</v>
      </c>
      <c r="AY1153" s="124" t="s">
        <v>170</v>
      </c>
      <c r="BK1153" s="132">
        <f>SUM(BK1154:BK1186)</f>
        <v>0</v>
      </c>
    </row>
    <row r="1154" spans="2:65" s="1" customFormat="1" ht="14.4" customHeight="1">
      <c r="B1154" s="33"/>
      <c r="C1154" s="135" t="s">
        <v>1473</v>
      </c>
      <c r="D1154" s="135" t="s">
        <v>172</v>
      </c>
      <c r="E1154" s="136" t="s">
        <v>1474</v>
      </c>
      <c r="F1154" s="137" t="s">
        <v>1475</v>
      </c>
      <c r="G1154" s="138" t="s">
        <v>115</v>
      </c>
      <c r="H1154" s="139">
        <v>84.1</v>
      </c>
      <c r="I1154" s="140"/>
      <c r="J1154" s="141">
        <f>ROUND(I1154*H1154,2)</f>
        <v>0</v>
      </c>
      <c r="K1154" s="142"/>
      <c r="L1154" s="33"/>
      <c r="M1154" s="143" t="s">
        <v>1</v>
      </c>
      <c r="N1154" s="144" t="s">
        <v>40</v>
      </c>
      <c r="P1154" s="145">
        <f>O1154*H1154</f>
        <v>0</v>
      </c>
      <c r="Q1154" s="145">
        <v>0</v>
      </c>
      <c r="R1154" s="145">
        <f>Q1154*H1154</f>
        <v>0</v>
      </c>
      <c r="S1154" s="145">
        <v>0</v>
      </c>
      <c r="T1154" s="146">
        <f>S1154*H1154</f>
        <v>0</v>
      </c>
      <c r="AR1154" s="147" t="s">
        <v>278</v>
      </c>
      <c r="AT1154" s="147" t="s">
        <v>172</v>
      </c>
      <c r="AU1154" s="147" t="s">
        <v>85</v>
      </c>
      <c r="AY1154" s="18" t="s">
        <v>170</v>
      </c>
      <c r="BE1154" s="148">
        <f>IF(N1154="základní",J1154,0)</f>
        <v>0</v>
      </c>
      <c r="BF1154" s="148">
        <f>IF(N1154="snížená",J1154,0)</f>
        <v>0</v>
      </c>
      <c r="BG1154" s="148">
        <f>IF(N1154="zákl. přenesená",J1154,0)</f>
        <v>0</v>
      </c>
      <c r="BH1154" s="148">
        <f>IF(N1154="sníž. přenesená",J1154,0)</f>
        <v>0</v>
      </c>
      <c r="BI1154" s="148">
        <f>IF(N1154="nulová",J1154,0)</f>
        <v>0</v>
      </c>
      <c r="BJ1154" s="18" t="s">
        <v>83</v>
      </c>
      <c r="BK1154" s="148">
        <f>ROUND(I1154*H1154,2)</f>
        <v>0</v>
      </c>
      <c r="BL1154" s="18" t="s">
        <v>278</v>
      </c>
      <c r="BM1154" s="147" t="s">
        <v>1476</v>
      </c>
    </row>
    <row r="1155" spans="2:65" s="1" customFormat="1" ht="10.199999999999999">
      <c r="B1155" s="33"/>
      <c r="D1155" s="149" t="s">
        <v>178</v>
      </c>
      <c r="F1155" s="150" t="s">
        <v>1477</v>
      </c>
      <c r="I1155" s="151"/>
      <c r="L1155" s="33"/>
      <c r="M1155" s="152"/>
      <c r="T1155" s="57"/>
      <c r="AT1155" s="18" t="s">
        <v>178</v>
      </c>
      <c r="AU1155" s="18" t="s">
        <v>85</v>
      </c>
    </row>
    <row r="1156" spans="2:65" s="12" customFormat="1" ht="10.199999999999999">
      <c r="B1156" s="153"/>
      <c r="D1156" s="154" t="s">
        <v>180</v>
      </c>
      <c r="E1156" s="155" t="s">
        <v>1</v>
      </c>
      <c r="F1156" s="156" t="s">
        <v>674</v>
      </c>
      <c r="H1156" s="155" t="s">
        <v>1</v>
      </c>
      <c r="I1156" s="157"/>
      <c r="L1156" s="153"/>
      <c r="M1156" s="158"/>
      <c r="T1156" s="159"/>
      <c r="AT1156" s="155" t="s">
        <v>180</v>
      </c>
      <c r="AU1156" s="155" t="s">
        <v>85</v>
      </c>
      <c r="AV1156" s="12" t="s">
        <v>83</v>
      </c>
      <c r="AW1156" s="12" t="s">
        <v>32</v>
      </c>
      <c r="AX1156" s="12" t="s">
        <v>75</v>
      </c>
      <c r="AY1156" s="155" t="s">
        <v>170</v>
      </c>
    </row>
    <row r="1157" spans="2:65" s="12" customFormat="1" ht="10.199999999999999">
      <c r="B1157" s="153"/>
      <c r="D1157" s="154" t="s">
        <v>180</v>
      </c>
      <c r="E1157" s="155" t="s">
        <v>1</v>
      </c>
      <c r="F1157" s="156" t="s">
        <v>674</v>
      </c>
      <c r="H1157" s="155" t="s">
        <v>1</v>
      </c>
      <c r="I1157" s="157"/>
      <c r="L1157" s="153"/>
      <c r="M1157" s="158"/>
      <c r="T1157" s="159"/>
      <c r="AT1157" s="155" t="s">
        <v>180</v>
      </c>
      <c r="AU1157" s="155" t="s">
        <v>85</v>
      </c>
      <c r="AV1157" s="12" t="s">
        <v>83</v>
      </c>
      <c r="AW1157" s="12" t="s">
        <v>32</v>
      </c>
      <c r="AX1157" s="12" t="s">
        <v>75</v>
      </c>
      <c r="AY1157" s="155" t="s">
        <v>170</v>
      </c>
    </row>
    <row r="1158" spans="2:65" s="13" customFormat="1" ht="10.199999999999999">
      <c r="B1158" s="160"/>
      <c r="D1158" s="154" t="s">
        <v>180</v>
      </c>
      <c r="E1158" s="161" t="s">
        <v>1</v>
      </c>
      <c r="F1158" s="162" t="s">
        <v>113</v>
      </c>
      <c r="H1158" s="163">
        <v>84.1</v>
      </c>
      <c r="I1158" s="164"/>
      <c r="L1158" s="160"/>
      <c r="M1158" s="165"/>
      <c r="T1158" s="166"/>
      <c r="AT1158" s="161" t="s">
        <v>180</v>
      </c>
      <c r="AU1158" s="161" t="s">
        <v>85</v>
      </c>
      <c r="AV1158" s="13" t="s">
        <v>85</v>
      </c>
      <c r="AW1158" s="13" t="s">
        <v>32</v>
      </c>
      <c r="AX1158" s="13" t="s">
        <v>75</v>
      </c>
      <c r="AY1158" s="161" t="s">
        <v>170</v>
      </c>
    </row>
    <row r="1159" spans="2:65" s="14" customFormat="1" ht="10.199999999999999">
      <c r="B1159" s="167"/>
      <c r="D1159" s="154" t="s">
        <v>180</v>
      </c>
      <c r="E1159" s="168" t="s">
        <v>1</v>
      </c>
      <c r="F1159" s="169" t="s">
        <v>184</v>
      </c>
      <c r="H1159" s="170">
        <v>84.1</v>
      </c>
      <c r="I1159" s="171"/>
      <c r="L1159" s="167"/>
      <c r="M1159" s="172"/>
      <c r="T1159" s="173"/>
      <c r="AT1159" s="168" t="s">
        <v>180</v>
      </c>
      <c r="AU1159" s="168" t="s">
        <v>85</v>
      </c>
      <c r="AV1159" s="14" t="s">
        <v>176</v>
      </c>
      <c r="AW1159" s="14" t="s">
        <v>32</v>
      </c>
      <c r="AX1159" s="14" t="s">
        <v>83</v>
      </c>
      <c r="AY1159" s="168" t="s">
        <v>170</v>
      </c>
    </row>
    <row r="1160" spans="2:65" s="1" customFormat="1" ht="14.4" customHeight="1">
      <c r="B1160" s="33"/>
      <c r="C1160" s="135" t="s">
        <v>1478</v>
      </c>
      <c r="D1160" s="135" t="s">
        <v>172</v>
      </c>
      <c r="E1160" s="136" t="s">
        <v>1479</v>
      </c>
      <c r="F1160" s="137" t="s">
        <v>1480</v>
      </c>
      <c r="G1160" s="138" t="s">
        <v>115</v>
      </c>
      <c r="H1160" s="139">
        <v>103.01</v>
      </c>
      <c r="I1160" s="140"/>
      <c r="J1160" s="141">
        <f>ROUND(I1160*H1160,2)</f>
        <v>0</v>
      </c>
      <c r="K1160" s="142"/>
      <c r="L1160" s="33"/>
      <c r="M1160" s="143" t="s">
        <v>1</v>
      </c>
      <c r="N1160" s="144" t="s">
        <v>40</v>
      </c>
      <c r="P1160" s="145">
        <f>O1160*H1160</f>
        <v>0</v>
      </c>
      <c r="Q1160" s="145">
        <v>2.9999999999999997E-4</v>
      </c>
      <c r="R1160" s="145">
        <f>Q1160*H1160</f>
        <v>3.0903E-2</v>
      </c>
      <c r="S1160" s="145">
        <v>0</v>
      </c>
      <c r="T1160" s="146">
        <f>S1160*H1160</f>
        <v>0</v>
      </c>
      <c r="AR1160" s="147" t="s">
        <v>278</v>
      </c>
      <c r="AT1160" s="147" t="s">
        <v>172</v>
      </c>
      <c r="AU1160" s="147" t="s">
        <v>85</v>
      </c>
      <c r="AY1160" s="18" t="s">
        <v>170</v>
      </c>
      <c r="BE1160" s="148">
        <f>IF(N1160="základní",J1160,0)</f>
        <v>0</v>
      </c>
      <c r="BF1160" s="148">
        <f>IF(N1160="snížená",J1160,0)</f>
        <v>0</v>
      </c>
      <c r="BG1160" s="148">
        <f>IF(N1160="zákl. přenesená",J1160,0)</f>
        <v>0</v>
      </c>
      <c r="BH1160" s="148">
        <f>IF(N1160="sníž. přenesená",J1160,0)</f>
        <v>0</v>
      </c>
      <c r="BI1160" s="148">
        <f>IF(N1160="nulová",J1160,0)</f>
        <v>0</v>
      </c>
      <c r="BJ1160" s="18" t="s">
        <v>83</v>
      </c>
      <c r="BK1160" s="148">
        <f>ROUND(I1160*H1160,2)</f>
        <v>0</v>
      </c>
      <c r="BL1160" s="18" t="s">
        <v>278</v>
      </c>
      <c r="BM1160" s="147" t="s">
        <v>1481</v>
      </c>
    </row>
    <row r="1161" spans="2:65" s="1" customFormat="1" ht="10.199999999999999">
      <c r="B1161" s="33"/>
      <c r="D1161" s="149" t="s">
        <v>178</v>
      </c>
      <c r="F1161" s="150" t="s">
        <v>1482</v>
      </c>
      <c r="I1161" s="151"/>
      <c r="L1161" s="33"/>
      <c r="M1161" s="152"/>
      <c r="T1161" s="57"/>
      <c r="AT1161" s="18" t="s">
        <v>178</v>
      </c>
      <c r="AU1161" s="18" t="s">
        <v>85</v>
      </c>
    </row>
    <row r="1162" spans="2:65" s="1" customFormat="1" ht="30" customHeight="1">
      <c r="B1162" s="33"/>
      <c r="C1162" s="135" t="s">
        <v>1483</v>
      </c>
      <c r="D1162" s="135" t="s">
        <v>172</v>
      </c>
      <c r="E1162" s="136" t="s">
        <v>1484</v>
      </c>
      <c r="F1162" s="137" t="s">
        <v>1485</v>
      </c>
      <c r="G1162" s="138" t="s">
        <v>237</v>
      </c>
      <c r="H1162" s="139">
        <v>57.04</v>
      </c>
      <c r="I1162" s="140"/>
      <c r="J1162" s="141">
        <f>ROUND(I1162*H1162,2)</f>
        <v>0</v>
      </c>
      <c r="K1162" s="142"/>
      <c r="L1162" s="33"/>
      <c r="M1162" s="143" t="s">
        <v>1</v>
      </c>
      <c r="N1162" s="144" t="s">
        <v>40</v>
      </c>
      <c r="P1162" s="145">
        <f>O1162*H1162</f>
        <v>0</v>
      </c>
      <c r="Q1162" s="145">
        <v>4.2999999999999999E-4</v>
      </c>
      <c r="R1162" s="145">
        <f>Q1162*H1162</f>
        <v>2.4527199999999999E-2</v>
      </c>
      <c r="S1162" s="145">
        <v>0</v>
      </c>
      <c r="T1162" s="146">
        <f>S1162*H1162</f>
        <v>0</v>
      </c>
      <c r="AR1162" s="147" t="s">
        <v>278</v>
      </c>
      <c r="AT1162" s="147" t="s">
        <v>172</v>
      </c>
      <c r="AU1162" s="147" t="s">
        <v>85</v>
      </c>
      <c r="AY1162" s="18" t="s">
        <v>170</v>
      </c>
      <c r="BE1162" s="148">
        <f>IF(N1162="základní",J1162,0)</f>
        <v>0</v>
      </c>
      <c r="BF1162" s="148">
        <f>IF(N1162="snížená",J1162,0)</f>
        <v>0</v>
      </c>
      <c r="BG1162" s="148">
        <f>IF(N1162="zákl. přenesená",J1162,0)</f>
        <v>0</v>
      </c>
      <c r="BH1162" s="148">
        <f>IF(N1162="sníž. přenesená",J1162,0)</f>
        <v>0</v>
      </c>
      <c r="BI1162" s="148">
        <f>IF(N1162="nulová",J1162,0)</f>
        <v>0</v>
      </c>
      <c r="BJ1162" s="18" t="s">
        <v>83</v>
      </c>
      <c r="BK1162" s="148">
        <f>ROUND(I1162*H1162,2)</f>
        <v>0</v>
      </c>
      <c r="BL1162" s="18" t="s">
        <v>278</v>
      </c>
      <c r="BM1162" s="147" t="s">
        <v>1486</v>
      </c>
    </row>
    <row r="1163" spans="2:65" s="1" customFormat="1" ht="10.199999999999999">
      <c r="B1163" s="33"/>
      <c r="D1163" s="149" t="s">
        <v>178</v>
      </c>
      <c r="F1163" s="150" t="s">
        <v>1487</v>
      </c>
      <c r="I1163" s="151"/>
      <c r="L1163" s="33"/>
      <c r="M1163" s="152"/>
      <c r="T1163" s="57"/>
      <c r="AT1163" s="18" t="s">
        <v>178</v>
      </c>
      <c r="AU1163" s="18" t="s">
        <v>85</v>
      </c>
    </row>
    <row r="1164" spans="2:65" s="12" customFormat="1" ht="10.199999999999999">
      <c r="B1164" s="153"/>
      <c r="D1164" s="154" t="s">
        <v>180</v>
      </c>
      <c r="E1164" s="155" t="s">
        <v>1</v>
      </c>
      <c r="F1164" s="156" t="s">
        <v>513</v>
      </c>
      <c r="H1164" s="155" t="s">
        <v>1</v>
      </c>
      <c r="I1164" s="157"/>
      <c r="L1164" s="153"/>
      <c r="M1164" s="158"/>
      <c r="T1164" s="159"/>
      <c r="AT1164" s="155" t="s">
        <v>180</v>
      </c>
      <c r="AU1164" s="155" t="s">
        <v>85</v>
      </c>
      <c r="AV1164" s="12" t="s">
        <v>83</v>
      </c>
      <c r="AW1164" s="12" t="s">
        <v>32</v>
      </c>
      <c r="AX1164" s="12" t="s">
        <v>75</v>
      </c>
      <c r="AY1164" s="155" t="s">
        <v>170</v>
      </c>
    </row>
    <row r="1165" spans="2:65" s="12" customFormat="1" ht="10.199999999999999">
      <c r="B1165" s="153"/>
      <c r="D1165" s="154" t="s">
        <v>180</v>
      </c>
      <c r="E1165" s="155" t="s">
        <v>1</v>
      </c>
      <c r="F1165" s="156" t="s">
        <v>1488</v>
      </c>
      <c r="H1165" s="155" t="s">
        <v>1</v>
      </c>
      <c r="I1165" s="157"/>
      <c r="L1165" s="153"/>
      <c r="M1165" s="158"/>
      <c r="T1165" s="159"/>
      <c r="AT1165" s="155" t="s">
        <v>180</v>
      </c>
      <c r="AU1165" s="155" t="s">
        <v>85</v>
      </c>
      <c r="AV1165" s="12" t="s">
        <v>83</v>
      </c>
      <c r="AW1165" s="12" t="s">
        <v>32</v>
      </c>
      <c r="AX1165" s="12" t="s">
        <v>75</v>
      </c>
      <c r="AY1165" s="155" t="s">
        <v>170</v>
      </c>
    </row>
    <row r="1166" spans="2:65" s="13" customFormat="1" ht="10.199999999999999">
      <c r="B1166" s="160"/>
      <c r="D1166" s="154" t="s">
        <v>180</v>
      </c>
      <c r="E1166" s="161" t="s">
        <v>1</v>
      </c>
      <c r="F1166" s="162" t="s">
        <v>1489</v>
      </c>
      <c r="H1166" s="163">
        <v>11.25</v>
      </c>
      <c r="I1166" s="164"/>
      <c r="L1166" s="160"/>
      <c r="M1166" s="165"/>
      <c r="T1166" s="166"/>
      <c r="AT1166" s="161" t="s">
        <v>180</v>
      </c>
      <c r="AU1166" s="161" t="s">
        <v>85</v>
      </c>
      <c r="AV1166" s="13" t="s">
        <v>85</v>
      </c>
      <c r="AW1166" s="13" t="s">
        <v>32</v>
      </c>
      <c r="AX1166" s="13" t="s">
        <v>75</v>
      </c>
      <c r="AY1166" s="161" t="s">
        <v>170</v>
      </c>
    </row>
    <row r="1167" spans="2:65" s="13" customFormat="1" ht="10.199999999999999">
      <c r="B1167" s="160"/>
      <c r="D1167" s="154" t="s">
        <v>180</v>
      </c>
      <c r="E1167" s="161" t="s">
        <v>1</v>
      </c>
      <c r="F1167" s="162" t="s">
        <v>1490</v>
      </c>
      <c r="H1167" s="163">
        <v>7.2</v>
      </c>
      <c r="I1167" s="164"/>
      <c r="L1167" s="160"/>
      <c r="M1167" s="165"/>
      <c r="T1167" s="166"/>
      <c r="AT1167" s="161" t="s">
        <v>180</v>
      </c>
      <c r="AU1167" s="161" t="s">
        <v>85</v>
      </c>
      <c r="AV1167" s="13" t="s">
        <v>85</v>
      </c>
      <c r="AW1167" s="13" t="s">
        <v>32</v>
      </c>
      <c r="AX1167" s="13" t="s">
        <v>75</v>
      </c>
      <c r="AY1167" s="161" t="s">
        <v>170</v>
      </c>
    </row>
    <row r="1168" spans="2:65" s="13" customFormat="1" ht="10.199999999999999">
      <c r="B1168" s="160"/>
      <c r="D1168" s="154" t="s">
        <v>180</v>
      </c>
      <c r="E1168" s="161" t="s">
        <v>1</v>
      </c>
      <c r="F1168" s="162" t="s">
        <v>1491</v>
      </c>
      <c r="H1168" s="163">
        <v>8.4499999999999993</v>
      </c>
      <c r="I1168" s="164"/>
      <c r="L1168" s="160"/>
      <c r="M1168" s="165"/>
      <c r="T1168" s="166"/>
      <c r="AT1168" s="161" t="s">
        <v>180</v>
      </c>
      <c r="AU1168" s="161" t="s">
        <v>85</v>
      </c>
      <c r="AV1168" s="13" t="s">
        <v>85</v>
      </c>
      <c r="AW1168" s="13" t="s">
        <v>32</v>
      </c>
      <c r="AX1168" s="13" t="s">
        <v>75</v>
      </c>
      <c r="AY1168" s="161" t="s">
        <v>170</v>
      </c>
    </row>
    <row r="1169" spans="2:65" s="13" customFormat="1" ht="10.199999999999999">
      <c r="B1169" s="160"/>
      <c r="D1169" s="154" t="s">
        <v>180</v>
      </c>
      <c r="E1169" s="161" t="s">
        <v>1</v>
      </c>
      <c r="F1169" s="162" t="s">
        <v>1492</v>
      </c>
      <c r="H1169" s="163">
        <v>10.87</v>
      </c>
      <c r="I1169" s="164"/>
      <c r="L1169" s="160"/>
      <c r="M1169" s="165"/>
      <c r="T1169" s="166"/>
      <c r="AT1169" s="161" t="s">
        <v>180</v>
      </c>
      <c r="AU1169" s="161" t="s">
        <v>85</v>
      </c>
      <c r="AV1169" s="13" t="s">
        <v>85</v>
      </c>
      <c r="AW1169" s="13" t="s">
        <v>32</v>
      </c>
      <c r="AX1169" s="13" t="s">
        <v>75</v>
      </c>
      <c r="AY1169" s="161" t="s">
        <v>170</v>
      </c>
    </row>
    <row r="1170" spans="2:65" s="13" customFormat="1" ht="10.199999999999999">
      <c r="B1170" s="160"/>
      <c r="D1170" s="154" t="s">
        <v>180</v>
      </c>
      <c r="E1170" s="161" t="s">
        <v>1</v>
      </c>
      <c r="F1170" s="162" t="s">
        <v>1493</v>
      </c>
      <c r="H1170" s="163">
        <v>10.1</v>
      </c>
      <c r="I1170" s="164"/>
      <c r="L1170" s="160"/>
      <c r="M1170" s="165"/>
      <c r="T1170" s="166"/>
      <c r="AT1170" s="161" t="s">
        <v>180</v>
      </c>
      <c r="AU1170" s="161" t="s">
        <v>85</v>
      </c>
      <c r="AV1170" s="13" t="s">
        <v>85</v>
      </c>
      <c r="AW1170" s="13" t="s">
        <v>32</v>
      </c>
      <c r="AX1170" s="13" t="s">
        <v>75</v>
      </c>
      <c r="AY1170" s="161" t="s">
        <v>170</v>
      </c>
    </row>
    <row r="1171" spans="2:65" s="13" customFormat="1" ht="10.199999999999999">
      <c r="B1171" s="160"/>
      <c r="D1171" s="154" t="s">
        <v>180</v>
      </c>
      <c r="E1171" s="161" t="s">
        <v>1</v>
      </c>
      <c r="F1171" s="162" t="s">
        <v>1494</v>
      </c>
      <c r="H1171" s="163">
        <v>9.17</v>
      </c>
      <c r="I1171" s="164"/>
      <c r="L1171" s="160"/>
      <c r="M1171" s="165"/>
      <c r="T1171" s="166"/>
      <c r="AT1171" s="161" t="s">
        <v>180</v>
      </c>
      <c r="AU1171" s="161" t="s">
        <v>85</v>
      </c>
      <c r="AV1171" s="13" t="s">
        <v>85</v>
      </c>
      <c r="AW1171" s="13" t="s">
        <v>32</v>
      </c>
      <c r="AX1171" s="13" t="s">
        <v>75</v>
      </c>
      <c r="AY1171" s="161" t="s">
        <v>170</v>
      </c>
    </row>
    <row r="1172" spans="2:65" s="14" customFormat="1" ht="10.199999999999999">
      <c r="B1172" s="167"/>
      <c r="D1172" s="154" t="s">
        <v>180</v>
      </c>
      <c r="E1172" s="168" t="s">
        <v>1</v>
      </c>
      <c r="F1172" s="169" t="s">
        <v>184</v>
      </c>
      <c r="H1172" s="170">
        <v>57.04</v>
      </c>
      <c r="I1172" s="171"/>
      <c r="L1172" s="167"/>
      <c r="M1172" s="172"/>
      <c r="T1172" s="173"/>
      <c r="AT1172" s="168" t="s">
        <v>180</v>
      </c>
      <c r="AU1172" s="168" t="s">
        <v>85</v>
      </c>
      <c r="AV1172" s="14" t="s">
        <v>176</v>
      </c>
      <c r="AW1172" s="14" t="s">
        <v>32</v>
      </c>
      <c r="AX1172" s="14" t="s">
        <v>83</v>
      </c>
      <c r="AY1172" s="168" t="s">
        <v>170</v>
      </c>
    </row>
    <row r="1173" spans="2:65" s="1" customFormat="1" ht="22.2" customHeight="1">
      <c r="B1173" s="33"/>
      <c r="C1173" s="174" t="s">
        <v>1495</v>
      </c>
      <c r="D1173" s="174" t="s">
        <v>447</v>
      </c>
      <c r="E1173" s="175" t="s">
        <v>1496</v>
      </c>
      <c r="F1173" s="176" t="s">
        <v>1497</v>
      </c>
      <c r="G1173" s="177" t="s">
        <v>237</v>
      </c>
      <c r="H1173" s="178">
        <v>62.744</v>
      </c>
      <c r="I1173" s="179"/>
      <c r="J1173" s="180">
        <f>ROUND(I1173*H1173,2)</f>
        <v>0</v>
      </c>
      <c r="K1173" s="181"/>
      <c r="L1173" s="182"/>
      <c r="M1173" s="183" t="s">
        <v>1</v>
      </c>
      <c r="N1173" s="184" t="s">
        <v>40</v>
      </c>
      <c r="P1173" s="145">
        <f>O1173*H1173</f>
        <v>0</v>
      </c>
      <c r="Q1173" s="145">
        <v>1.98E-3</v>
      </c>
      <c r="R1173" s="145">
        <f>Q1173*H1173</f>
        <v>0.12423312</v>
      </c>
      <c r="S1173" s="145">
        <v>0</v>
      </c>
      <c r="T1173" s="146">
        <f>S1173*H1173</f>
        <v>0</v>
      </c>
      <c r="AR1173" s="147" t="s">
        <v>393</v>
      </c>
      <c r="AT1173" s="147" t="s">
        <v>447</v>
      </c>
      <c r="AU1173" s="147" t="s">
        <v>85</v>
      </c>
      <c r="AY1173" s="18" t="s">
        <v>170</v>
      </c>
      <c r="BE1173" s="148">
        <f>IF(N1173="základní",J1173,0)</f>
        <v>0</v>
      </c>
      <c r="BF1173" s="148">
        <f>IF(N1173="snížená",J1173,0)</f>
        <v>0</v>
      </c>
      <c r="BG1173" s="148">
        <f>IF(N1173="zákl. přenesená",J1173,0)</f>
        <v>0</v>
      </c>
      <c r="BH1173" s="148">
        <f>IF(N1173="sníž. přenesená",J1173,0)</f>
        <v>0</v>
      </c>
      <c r="BI1173" s="148">
        <f>IF(N1173="nulová",J1173,0)</f>
        <v>0</v>
      </c>
      <c r="BJ1173" s="18" t="s">
        <v>83</v>
      </c>
      <c r="BK1173" s="148">
        <f>ROUND(I1173*H1173,2)</f>
        <v>0</v>
      </c>
      <c r="BL1173" s="18" t="s">
        <v>278</v>
      </c>
      <c r="BM1173" s="147" t="s">
        <v>1498</v>
      </c>
    </row>
    <row r="1174" spans="2:65" s="13" customFormat="1" ht="10.199999999999999">
      <c r="B1174" s="160"/>
      <c r="D1174" s="154" t="s">
        <v>180</v>
      </c>
      <c r="F1174" s="162" t="s">
        <v>1499</v>
      </c>
      <c r="H1174" s="163">
        <v>62.744</v>
      </c>
      <c r="I1174" s="164"/>
      <c r="L1174" s="160"/>
      <c r="M1174" s="165"/>
      <c r="T1174" s="166"/>
      <c r="AT1174" s="161" t="s">
        <v>180</v>
      </c>
      <c r="AU1174" s="161" t="s">
        <v>85</v>
      </c>
      <c r="AV1174" s="13" t="s">
        <v>85</v>
      </c>
      <c r="AW1174" s="13" t="s">
        <v>4</v>
      </c>
      <c r="AX1174" s="13" t="s">
        <v>83</v>
      </c>
      <c r="AY1174" s="161" t="s">
        <v>170</v>
      </c>
    </row>
    <row r="1175" spans="2:65" s="1" customFormat="1" ht="30" customHeight="1">
      <c r="B1175" s="33"/>
      <c r="C1175" s="135" t="s">
        <v>1500</v>
      </c>
      <c r="D1175" s="135" t="s">
        <v>172</v>
      </c>
      <c r="E1175" s="136" t="s">
        <v>1501</v>
      </c>
      <c r="F1175" s="137" t="s">
        <v>1502</v>
      </c>
      <c r="G1175" s="138" t="s">
        <v>115</v>
      </c>
      <c r="H1175" s="139">
        <v>84.1</v>
      </c>
      <c r="I1175" s="140"/>
      <c r="J1175" s="141">
        <f>ROUND(I1175*H1175,2)</f>
        <v>0</v>
      </c>
      <c r="K1175" s="142"/>
      <c r="L1175" s="33"/>
      <c r="M1175" s="143" t="s">
        <v>1</v>
      </c>
      <c r="N1175" s="144" t="s">
        <v>40</v>
      </c>
      <c r="P1175" s="145">
        <f>O1175*H1175</f>
        <v>0</v>
      </c>
      <c r="Q1175" s="145">
        <v>6.0000000000000001E-3</v>
      </c>
      <c r="R1175" s="145">
        <f>Q1175*H1175</f>
        <v>0.50459999999999994</v>
      </c>
      <c r="S1175" s="145">
        <v>0</v>
      </c>
      <c r="T1175" s="146">
        <f>S1175*H1175</f>
        <v>0</v>
      </c>
      <c r="AR1175" s="147" t="s">
        <v>278</v>
      </c>
      <c r="AT1175" s="147" t="s">
        <v>172</v>
      </c>
      <c r="AU1175" s="147" t="s">
        <v>85</v>
      </c>
      <c r="AY1175" s="18" t="s">
        <v>170</v>
      </c>
      <c r="BE1175" s="148">
        <f>IF(N1175="základní",J1175,0)</f>
        <v>0</v>
      </c>
      <c r="BF1175" s="148">
        <f>IF(N1175="snížená",J1175,0)</f>
        <v>0</v>
      </c>
      <c r="BG1175" s="148">
        <f>IF(N1175="zákl. přenesená",J1175,0)</f>
        <v>0</v>
      </c>
      <c r="BH1175" s="148">
        <f>IF(N1175="sníž. přenesená",J1175,0)</f>
        <v>0</v>
      </c>
      <c r="BI1175" s="148">
        <f>IF(N1175="nulová",J1175,0)</f>
        <v>0</v>
      </c>
      <c r="BJ1175" s="18" t="s">
        <v>83</v>
      </c>
      <c r="BK1175" s="148">
        <f>ROUND(I1175*H1175,2)</f>
        <v>0</v>
      </c>
      <c r="BL1175" s="18" t="s">
        <v>278</v>
      </c>
      <c r="BM1175" s="147" t="s">
        <v>1503</v>
      </c>
    </row>
    <row r="1176" spans="2:65" s="1" customFormat="1" ht="10.199999999999999">
      <c r="B1176" s="33"/>
      <c r="D1176" s="149" t="s">
        <v>178</v>
      </c>
      <c r="F1176" s="150" t="s">
        <v>1504</v>
      </c>
      <c r="I1176" s="151"/>
      <c r="L1176" s="33"/>
      <c r="M1176" s="152"/>
      <c r="T1176" s="57"/>
      <c r="AT1176" s="18" t="s">
        <v>178</v>
      </c>
      <c r="AU1176" s="18" t="s">
        <v>85</v>
      </c>
    </row>
    <row r="1177" spans="2:65" s="12" customFormat="1" ht="10.199999999999999">
      <c r="B1177" s="153"/>
      <c r="D1177" s="154" t="s">
        <v>180</v>
      </c>
      <c r="E1177" s="155" t="s">
        <v>1</v>
      </c>
      <c r="F1177" s="156" t="s">
        <v>674</v>
      </c>
      <c r="H1177" s="155" t="s">
        <v>1</v>
      </c>
      <c r="I1177" s="157"/>
      <c r="L1177" s="153"/>
      <c r="M1177" s="158"/>
      <c r="T1177" s="159"/>
      <c r="AT1177" s="155" t="s">
        <v>180</v>
      </c>
      <c r="AU1177" s="155" t="s">
        <v>85</v>
      </c>
      <c r="AV1177" s="12" t="s">
        <v>83</v>
      </c>
      <c r="AW1177" s="12" t="s">
        <v>32</v>
      </c>
      <c r="AX1177" s="12" t="s">
        <v>75</v>
      </c>
      <c r="AY1177" s="155" t="s">
        <v>170</v>
      </c>
    </row>
    <row r="1178" spans="2:65" s="12" customFormat="1" ht="10.199999999999999">
      <c r="B1178" s="153"/>
      <c r="D1178" s="154" t="s">
        <v>180</v>
      </c>
      <c r="E1178" s="155" t="s">
        <v>1</v>
      </c>
      <c r="F1178" s="156" t="s">
        <v>674</v>
      </c>
      <c r="H1178" s="155" t="s">
        <v>1</v>
      </c>
      <c r="I1178" s="157"/>
      <c r="L1178" s="153"/>
      <c r="M1178" s="158"/>
      <c r="T1178" s="159"/>
      <c r="AT1178" s="155" t="s">
        <v>180</v>
      </c>
      <c r="AU1178" s="155" t="s">
        <v>85</v>
      </c>
      <c r="AV1178" s="12" t="s">
        <v>83</v>
      </c>
      <c r="AW1178" s="12" t="s">
        <v>32</v>
      </c>
      <c r="AX1178" s="12" t="s">
        <v>75</v>
      </c>
      <c r="AY1178" s="155" t="s">
        <v>170</v>
      </c>
    </row>
    <row r="1179" spans="2:65" s="13" customFormat="1" ht="10.199999999999999">
      <c r="B1179" s="160"/>
      <c r="D1179" s="154" t="s">
        <v>180</v>
      </c>
      <c r="E1179" s="161" t="s">
        <v>1</v>
      </c>
      <c r="F1179" s="162" t="s">
        <v>113</v>
      </c>
      <c r="H1179" s="163">
        <v>84.1</v>
      </c>
      <c r="I1179" s="164"/>
      <c r="L1179" s="160"/>
      <c r="M1179" s="165"/>
      <c r="T1179" s="166"/>
      <c r="AT1179" s="161" t="s">
        <v>180</v>
      </c>
      <c r="AU1179" s="161" t="s">
        <v>85</v>
      </c>
      <c r="AV1179" s="13" t="s">
        <v>85</v>
      </c>
      <c r="AW1179" s="13" t="s">
        <v>32</v>
      </c>
      <c r="AX1179" s="13" t="s">
        <v>75</v>
      </c>
      <c r="AY1179" s="161" t="s">
        <v>170</v>
      </c>
    </row>
    <row r="1180" spans="2:65" s="14" customFormat="1" ht="10.199999999999999">
      <c r="B1180" s="167"/>
      <c r="D1180" s="154" t="s">
        <v>180</v>
      </c>
      <c r="E1180" s="168" t="s">
        <v>1</v>
      </c>
      <c r="F1180" s="169" t="s">
        <v>184</v>
      </c>
      <c r="H1180" s="170">
        <v>84.1</v>
      </c>
      <c r="I1180" s="171"/>
      <c r="L1180" s="167"/>
      <c r="M1180" s="172"/>
      <c r="T1180" s="173"/>
      <c r="AT1180" s="168" t="s">
        <v>180</v>
      </c>
      <c r="AU1180" s="168" t="s">
        <v>85</v>
      </c>
      <c r="AV1180" s="14" t="s">
        <v>176</v>
      </c>
      <c r="AW1180" s="14" t="s">
        <v>32</v>
      </c>
      <c r="AX1180" s="14" t="s">
        <v>83</v>
      </c>
      <c r="AY1180" s="168" t="s">
        <v>170</v>
      </c>
    </row>
    <row r="1181" spans="2:65" s="1" customFormat="1" ht="22.2" customHeight="1">
      <c r="B1181" s="33"/>
      <c r="C1181" s="174" t="s">
        <v>1505</v>
      </c>
      <c r="D1181" s="174" t="s">
        <v>447</v>
      </c>
      <c r="E1181" s="175" t="s">
        <v>1506</v>
      </c>
      <c r="F1181" s="176" t="s">
        <v>1507</v>
      </c>
      <c r="G1181" s="177" t="s">
        <v>115</v>
      </c>
      <c r="H1181" s="178">
        <v>92.51</v>
      </c>
      <c r="I1181" s="179"/>
      <c r="J1181" s="180">
        <f>ROUND(I1181*H1181,2)</f>
        <v>0</v>
      </c>
      <c r="K1181" s="181"/>
      <c r="L1181" s="182"/>
      <c r="M1181" s="183" t="s">
        <v>1</v>
      </c>
      <c r="N1181" s="184" t="s">
        <v>40</v>
      </c>
      <c r="P1181" s="145">
        <f>O1181*H1181</f>
        <v>0</v>
      </c>
      <c r="Q1181" s="145">
        <v>2.1999999999999999E-2</v>
      </c>
      <c r="R1181" s="145">
        <f>Q1181*H1181</f>
        <v>2.0352199999999998</v>
      </c>
      <c r="S1181" s="145">
        <v>0</v>
      </c>
      <c r="T1181" s="146">
        <f>S1181*H1181</f>
        <v>0</v>
      </c>
      <c r="AR1181" s="147" t="s">
        <v>393</v>
      </c>
      <c r="AT1181" s="147" t="s">
        <v>447</v>
      </c>
      <c r="AU1181" s="147" t="s">
        <v>85</v>
      </c>
      <c r="AY1181" s="18" t="s">
        <v>170</v>
      </c>
      <c r="BE1181" s="148">
        <f>IF(N1181="základní",J1181,0)</f>
        <v>0</v>
      </c>
      <c r="BF1181" s="148">
        <f>IF(N1181="snížená",J1181,0)</f>
        <v>0</v>
      </c>
      <c r="BG1181" s="148">
        <f>IF(N1181="zákl. přenesená",J1181,0)</f>
        <v>0</v>
      </c>
      <c r="BH1181" s="148">
        <f>IF(N1181="sníž. přenesená",J1181,0)</f>
        <v>0</v>
      </c>
      <c r="BI1181" s="148">
        <f>IF(N1181="nulová",J1181,0)</f>
        <v>0</v>
      </c>
      <c r="BJ1181" s="18" t="s">
        <v>83</v>
      </c>
      <c r="BK1181" s="148">
        <f>ROUND(I1181*H1181,2)</f>
        <v>0</v>
      </c>
      <c r="BL1181" s="18" t="s">
        <v>278</v>
      </c>
      <c r="BM1181" s="147" t="s">
        <v>1508</v>
      </c>
    </row>
    <row r="1182" spans="2:65" s="13" customFormat="1" ht="10.199999999999999">
      <c r="B1182" s="160"/>
      <c r="D1182" s="154" t="s">
        <v>180</v>
      </c>
      <c r="F1182" s="162" t="s">
        <v>1509</v>
      </c>
      <c r="H1182" s="163">
        <v>92.51</v>
      </c>
      <c r="I1182" s="164"/>
      <c r="L1182" s="160"/>
      <c r="M1182" s="165"/>
      <c r="T1182" s="166"/>
      <c r="AT1182" s="161" t="s">
        <v>180</v>
      </c>
      <c r="AU1182" s="161" t="s">
        <v>85</v>
      </c>
      <c r="AV1182" s="13" t="s">
        <v>85</v>
      </c>
      <c r="AW1182" s="13" t="s">
        <v>4</v>
      </c>
      <c r="AX1182" s="13" t="s">
        <v>83</v>
      </c>
      <c r="AY1182" s="161" t="s">
        <v>170</v>
      </c>
    </row>
    <row r="1183" spans="2:65" s="1" customFormat="1" ht="22.2" customHeight="1">
      <c r="B1183" s="33"/>
      <c r="C1183" s="135" t="s">
        <v>1510</v>
      </c>
      <c r="D1183" s="135" t="s">
        <v>172</v>
      </c>
      <c r="E1183" s="136" t="s">
        <v>1511</v>
      </c>
      <c r="F1183" s="137" t="s">
        <v>1512</v>
      </c>
      <c r="G1183" s="138" t="s">
        <v>115</v>
      </c>
      <c r="H1183" s="139">
        <v>103.01</v>
      </c>
      <c r="I1183" s="140"/>
      <c r="J1183" s="141">
        <f>ROUND(I1183*H1183,2)</f>
        <v>0</v>
      </c>
      <c r="K1183" s="142"/>
      <c r="L1183" s="33"/>
      <c r="M1183" s="143" t="s">
        <v>1</v>
      </c>
      <c r="N1183" s="144" t="s">
        <v>40</v>
      </c>
      <c r="P1183" s="145">
        <f>O1183*H1183</f>
        <v>0</v>
      </c>
      <c r="Q1183" s="145">
        <v>1.5E-3</v>
      </c>
      <c r="R1183" s="145">
        <f>Q1183*H1183</f>
        <v>0.15451500000000001</v>
      </c>
      <c r="S1183" s="145">
        <v>0</v>
      </c>
      <c r="T1183" s="146">
        <f>S1183*H1183</f>
        <v>0</v>
      </c>
      <c r="AR1183" s="147" t="s">
        <v>278</v>
      </c>
      <c r="AT1183" s="147" t="s">
        <v>172</v>
      </c>
      <c r="AU1183" s="147" t="s">
        <v>85</v>
      </c>
      <c r="AY1183" s="18" t="s">
        <v>170</v>
      </c>
      <c r="BE1183" s="148">
        <f>IF(N1183="základní",J1183,0)</f>
        <v>0</v>
      </c>
      <c r="BF1183" s="148">
        <f>IF(N1183="snížená",J1183,0)</f>
        <v>0</v>
      </c>
      <c r="BG1183" s="148">
        <f>IF(N1183="zákl. přenesená",J1183,0)</f>
        <v>0</v>
      </c>
      <c r="BH1183" s="148">
        <f>IF(N1183="sníž. přenesená",J1183,0)</f>
        <v>0</v>
      </c>
      <c r="BI1183" s="148">
        <f>IF(N1183="nulová",J1183,0)</f>
        <v>0</v>
      </c>
      <c r="BJ1183" s="18" t="s">
        <v>83</v>
      </c>
      <c r="BK1183" s="148">
        <f>ROUND(I1183*H1183,2)</f>
        <v>0</v>
      </c>
      <c r="BL1183" s="18" t="s">
        <v>278</v>
      </c>
      <c r="BM1183" s="147" t="s">
        <v>1513</v>
      </c>
    </row>
    <row r="1184" spans="2:65" s="1" customFormat="1" ht="10.199999999999999">
      <c r="B1184" s="33"/>
      <c r="D1184" s="149" t="s">
        <v>178</v>
      </c>
      <c r="F1184" s="150" t="s">
        <v>1514</v>
      </c>
      <c r="I1184" s="151"/>
      <c r="L1184" s="33"/>
      <c r="M1184" s="152"/>
      <c r="T1184" s="57"/>
      <c r="AT1184" s="18" t="s">
        <v>178</v>
      </c>
      <c r="AU1184" s="18" t="s">
        <v>85</v>
      </c>
    </row>
    <row r="1185" spans="2:65" s="1" customFormat="1" ht="22.2" customHeight="1">
      <c r="B1185" s="33"/>
      <c r="C1185" s="135" t="s">
        <v>1515</v>
      </c>
      <c r="D1185" s="135" t="s">
        <v>172</v>
      </c>
      <c r="E1185" s="136" t="s">
        <v>1516</v>
      </c>
      <c r="F1185" s="137" t="s">
        <v>1517</v>
      </c>
      <c r="G1185" s="138" t="s">
        <v>840</v>
      </c>
      <c r="H1185" s="193"/>
      <c r="I1185" s="140"/>
      <c r="J1185" s="141">
        <f>ROUND(I1185*H1185,2)</f>
        <v>0</v>
      </c>
      <c r="K1185" s="142"/>
      <c r="L1185" s="33"/>
      <c r="M1185" s="143" t="s">
        <v>1</v>
      </c>
      <c r="N1185" s="144" t="s">
        <v>40</v>
      </c>
      <c r="P1185" s="145">
        <f>O1185*H1185</f>
        <v>0</v>
      </c>
      <c r="Q1185" s="145">
        <v>0</v>
      </c>
      <c r="R1185" s="145">
        <f>Q1185*H1185</f>
        <v>0</v>
      </c>
      <c r="S1185" s="145">
        <v>0</v>
      </c>
      <c r="T1185" s="146">
        <f>S1185*H1185</f>
        <v>0</v>
      </c>
      <c r="AR1185" s="147" t="s">
        <v>278</v>
      </c>
      <c r="AT1185" s="147" t="s">
        <v>172</v>
      </c>
      <c r="AU1185" s="147" t="s">
        <v>85</v>
      </c>
      <c r="AY1185" s="18" t="s">
        <v>170</v>
      </c>
      <c r="BE1185" s="148">
        <f>IF(N1185="základní",J1185,0)</f>
        <v>0</v>
      </c>
      <c r="BF1185" s="148">
        <f>IF(N1185="snížená",J1185,0)</f>
        <v>0</v>
      </c>
      <c r="BG1185" s="148">
        <f>IF(N1185="zákl. přenesená",J1185,0)</f>
        <v>0</v>
      </c>
      <c r="BH1185" s="148">
        <f>IF(N1185="sníž. přenesená",J1185,0)</f>
        <v>0</v>
      </c>
      <c r="BI1185" s="148">
        <f>IF(N1185="nulová",J1185,0)</f>
        <v>0</v>
      </c>
      <c r="BJ1185" s="18" t="s">
        <v>83</v>
      </c>
      <c r="BK1185" s="148">
        <f>ROUND(I1185*H1185,2)</f>
        <v>0</v>
      </c>
      <c r="BL1185" s="18" t="s">
        <v>278</v>
      </c>
      <c r="BM1185" s="147" t="s">
        <v>1518</v>
      </c>
    </row>
    <row r="1186" spans="2:65" s="1" customFormat="1" ht="10.199999999999999">
      <c r="B1186" s="33"/>
      <c r="D1186" s="149" t="s">
        <v>178</v>
      </c>
      <c r="F1186" s="150" t="s">
        <v>1519</v>
      </c>
      <c r="I1186" s="151"/>
      <c r="L1186" s="33"/>
      <c r="M1186" s="152"/>
      <c r="T1186" s="57"/>
      <c r="AT1186" s="18" t="s">
        <v>178</v>
      </c>
      <c r="AU1186" s="18" t="s">
        <v>85</v>
      </c>
    </row>
    <row r="1187" spans="2:65" s="11" customFormat="1" ht="22.8" customHeight="1">
      <c r="B1187" s="123"/>
      <c r="D1187" s="124" t="s">
        <v>74</v>
      </c>
      <c r="E1187" s="133" t="s">
        <v>1520</v>
      </c>
      <c r="F1187" s="133" t="s">
        <v>1521</v>
      </c>
      <c r="I1187" s="126"/>
      <c r="J1187" s="134">
        <f>BK1187</f>
        <v>0</v>
      </c>
      <c r="L1187" s="123"/>
      <c r="M1187" s="128"/>
      <c r="P1187" s="129">
        <f>SUM(P1188:P1220)</f>
        <v>0</v>
      </c>
      <c r="R1187" s="129">
        <f>SUM(R1188:R1220)</f>
        <v>0.45885020000000004</v>
      </c>
      <c r="T1187" s="130">
        <f>SUM(T1188:T1220)</f>
        <v>0</v>
      </c>
      <c r="AR1187" s="124" t="s">
        <v>85</v>
      </c>
      <c r="AT1187" s="131" t="s">
        <v>74</v>
      </c>
      <c r="AU1187" s="131" t="s">
        <v>83</v>
      </c>
      <c r="AY1187" s="124" t="s">
        <v>170</v>
      </c>
      <c r="BK1187" s="132">
        <f>SUM(BK1188:BK1220)</f>
        <v>0</v>
      </c>
    </row>
    <row r="1188" spans="2:65" s="1" customFormat="1" ht="14.4" customHeight="1">
      <c r="B1188" s="33"/>
      <c r="C1188" s="135" t="s">
        <v>1522</v>
      </c>
      <c r="D1188" s="135" t="s">
        <v>172</v>
      </c>
      <c r="E1188" s="136" t="s">
        <v>1523</v>
      </c>
      <c r="F1188" s="137" t="s">
        <v>1524</v>
      </c>
      <c r="G1188" s="138" t="s">
        <v>115</v>
      </c>
      <c r="H1188" s="139">
        <v>103.01</v>
      </c>
      <c r="I1188" s="140"/>
      <c r="J1188" s="141">
        <f>ROUND(I1188*H1188,2)</f>
        <v>0</v>
      </c>
      <c r="K1188" s="142"/>
      <c r="L1188" s="33"/>
      <c r="M1188" s="143" t="s">
        <v>1</v>
      </c>
      <c r="N1188" s="144" t="s">
        <v>40</v>
      </c>
      <c r="P1188" s="145">
        <f>O1188*H1188</f>
        <v>0</v>
      </c>
      <c r="Q1188" s="145">
        <v>0</v>
      </c>
      <c r="R1188" s="145">
        <f>Q1188*H1188</f>
        <v>0</v>
      </c>
      <c r="S1188" s="145">
        <v>0</v>
      </c>
      <c r="T1188" s="146">
        <f>S1188*H1188</f>
        <v>0</v>
      </c>
      <c r="AR1188" s="147" t="s">
        <v>278</v>
      </c>
      <c r="AT1188" s="147" t="s">
        <v>172</v>
      </c>
      <c r="AU1188" s="147" t="s">
        <v>85</v>
      </c>
      <c r="AY1188" s="18" t="s">
        <v>170</v>
      </c>
      <c r="BE1188" s="148">
        <f>IF(N1188="základní",J1188,0)</f>
        <v>0</v>
      </c>
      <c r="BF1188" s="148">
        <f>IF(N1188="snížená",J1188,0)</f>
        <v>0</v>
      </c>
      <c r="BG1188" s="148">
        <f>IF(N1188="zákl. přenesená",J1188,0)</f>
        <v>0</v>
      </c>
      <c r="BH1188" s="148">
        <f>IF(N1188="sníž. přenesená",J1188,0)</f>
        <v>0</v>
      </c>
      <c r="BI1188" s="148">
        <f>IF(N1188="nulová",J1188,0)</f>
        <v>0</v>
      </c>
      <c r="BJ1188" s="18" t="s">
        <v>83</v>
      </c>
      <c r="BK1188" s="148">
        <f>ROUND(I1188*H1188,2)</f>
        <v>0</v>
      </c>
      <c r="BL1188" s="18" t="s">
        <v>278</v>
      </c>
      <c r="BM1188" s="147" t="s">
        <v>1525</v>
      </c>
    </row>
    <row r="1189" spans="2:65" s="1" customFormat="1" ht="10.199999999999999">
      <c r="B1189" s="33"/>
      <c r="D1189" s="149" t="s">
        <v>178</v>
      </c>
      <c r="F1189" s="150" t="s">
        <v>1526</v>
      </c>
      <c r="I1189" s="151"/>
      <c r="L1189" s="33"/>
      <c r="M1189" s="152"/>
      <c r="T1189" s="57"/>
      <c r="AT1189" s="18" t="s">
        <v>178</v>
      </c>
      <c r="AU1189" s="18" t="s">
        <v>85</v>
      </c>
    </row>
    <row r="1190" spans="2:65" s="12" customFormat="1" ht="10.199999999999999">
      <c r="B1190" s="153"/>
      <c r="D1190" s="154" t="s">
        <v>180</v>
      </c>
      <c r="E1190" s="155" t="s">
        <v>1</v>
      </c>
      <c r="F1190" s="156" t="s">
        <v>513</v>
      </c>
      <c r="H1190" s="155" t="s">
        <v>1</v>
      </c>
      <c r="I1190" s="157"/>
      <c r="L1190" s="153"/>
      <c r="M1190" s="158"/>
      <c r="T1190" s="159"/>
      <c r="AT1190" s="155" t="s">
        <v>180</v>
      </c>
      <c r="AU1190" s="155" t="s">
        <v>85</v>
      </c>
      <c r="AV1190" s="12" t="s">
        <v>83</v>
      </c>
      <c r="AW1190" s="12" t="s">
        <v>32</v>
      </c>
      <c r="AX1190" s="12" t="s">
        <v>75</v>
      </c>
      <c r="AY1190" s="155" t="s">
        <v>170</v>
      </c>
    </row>
    <row r="1191" spans="2:65" s="12" customFormat="1" ht="10.199999999999999">
      <c r="B1191" s="153"/>
      <c r="D1191" s="154" t="s">
        <v>180</v>
      </c>
      <c r="E1191" s="155" t="s">
        <v>1</v>
      </c>
      <c r="F1191" s="156" t="s">
        <v>674</v>
      </c>
      <c r="H1191" s="155" t="s">
        <v>1</v>
      </c>
      <c r="I1191" s="157"/>
      <c r="L1191" s="153"/>
      <c r="M1191" s="158"/>
      <c r="T1191" s="159"/>
      <c r="AT1191" s="155" t="s">
        <v>180</v>
      </c>
      <c r="AU1191" s="155" t="s">
        <v>85</v>
      </c>
      <c r="AV1191" s="12" t="s">
        <v>83</v>
      </c>
      <c r="AW1191" s="12" t="s">
        <v>32</v>
      </c>
      <c r="AX1191" s="12" t="s">
        <v>75</v>
      </c>
      <c r="AY1191" s="155" t="s">
        <v>170</v>
      </c>
    </row>
    <row r="1192" spans="2:65" s="13" customFormat="1" ht="10.199999999999999">
      <c r="B1192" s="160"/>
      <c r="D1192" s="154" t="s">
        <v>180</v>
      </c>
      <c r="E1192" s="161" t="s">
        <v>1</v>
      </c>
      <c r="F1192" s="162" t="s">
        <v>118</v>
      </c>
      <c r="H1192" s="163">
        <v>103.01</v>
      </c>
      <c r="I1192" s="164"/>
      <c r="L1192" s="160"/>
      <c r="M1192" s="165"/>
      <c r="T1192" s="166"/>
      <c r="AT1192" s="161" t="s">
        <v>180</v>
      </c>
      <c r="AU1192" s="161" t="s">
        <v>85</v>
      </c>
      <c r="AV1192" s="13" t="s">
        <v>85</v>
      </c>
      <c r="AW1192" s="13" t="s">
        <v>32</v>
      </c>
      <c r="AX1192" s="13" t="s">
        <v>75</v>
      </c>
      <c r="AY1192" s="161" t="s">
        <v>170</v>
      </c>
    </row>
    <row r="1193" spans="2:65" s="14" customFormat="1" ht="10.199999999999999">
      <c r="B1193" s="167"/>
      <c r="D1193" s="154" t="s">
        <v>180</v>
      </c>
      <c r="E1193" s="168" t="s">
        <v>1</v>
      </c>
      <c r="F1193" s="169" t="s">
        <v>184</v>
      </c>
      <c r="H1193" s="170">
        <v>103.01</v>
      </c>
      <c r="I1193" s="171"/>
      <c r="L1193" s="167"/>
      <c r="M1193" s="172"/>
      <c r="T1193" s="173"/>
      <c r="AT1193" s="168" t="s">
        <v>180</v>
      </c>
      <c r="AU1193" s="168" t="s">
        <v>85</v>
      </c>
      <c r="AV1193" s="14" t="s">
        <v>176</v>
      </c>
      <c r="AW1193" s="14" t="s">
        <v>32</v>
      </c>
      <c r="AX1193" s="14" t="s">
        <v>83</v>
      </c>
      <c r="AY1193" s="168" t="s">
        <v>170</v>
      </c>
    </row>
    <row r="1194" spans="2:65" s="1" customFormat="1" ht="22.2" customHeight="1">
      <c r="B1194" s="33"/>
      <c r="C1194" s="135" t="s">
        <v>1527</v>
      </c>
      <c r="D1194" s="135" t="s">
        <v>172</v>
      </c>
      <c r="E1194" s="136" t="s">
        <v>1528</v>
      </c>
      <c r="F1194" s="137" t="s">
        <v>1529</v>
      </c>
      <c r="G1194" s="138" t="s">
        <v>115</v>
      </c>
      <c r="H1194" s="139">
        <v>103.01</v>
      </c>
      <c r="I1194" s="140"/>
      <c r="J1194" s="141">
        <f>ROUND(I1194*H1194,2)</f>
        <v>0</v>
      </c>
      <c r="K1194" s="142"/>
      <c r="L1194" s="33"/>
      <c r="M1194" s="143" t="s">
        <v>1</v>
      </c>
      <c r="N1194" s="144" t="s">
        <v>40</v>
      </c>
      <c r="P1194" s="145">
        <f>O1194*H1194</f>
        <v>0</v>
      </c>
      <c r="Q1194" s="145">
        <v>3.0000000000000001E-5</v>
      </c>
      <c r="R1194" s="145">
        <f>Q1194*H1194</f>
        <v>3.0903000000000003E-3</v>
      </c>
      <c r="S1194" s="145">
        <v>0</v>
      </c>
      <c r="T1194" s="146">
        <f>S1194*H1194</f>
        <v>0</v>
      </c>
      <c r="AR1194" s="147" t="s">
        <v>278</v>
      </c>
      <c r="AT1194" s="147" t="s">
        <v>172</v>
      </c>
      <c r="AU1194" s="147" t="s">
        <v>85</v>
      </c>
      <c r="AY1194" s="18" t="s">
        <v>170</v>
      </c>
      <c r="BE1194" s="148">
        <f>IF(N1194="základní",J1194,0)</f>
        <v>0</v>
      </c>
      <c r="BF1194" s="148">
        <f>IF(N1194="snížená",J1194,0)</f>
        <v>0</v>
      </c>
      <c r="BG1194" s="148">
        <f>IF(N1194="zákl. přenesená",J1194,0)</f>
        <v>0</v>
      </c>
      <c r="BH1194" s="148">
        <f>IF(N1194="sníž. přenesená",J1194,0)</f>
        <v>0</v>
      </c>
      <c r="BI1194" s="148">
        <f>IF(N1194="nulová",J1194,0)</f>
        <v>0</v>
      </c>
      <c r="BJ1194" s="18" t="s">
        <v>83</v>
      </c>
      <c r="BK1194" s="148">
        <f>ROUND(I1194*H1194,2)</f>
        <v>0</v>
      </c>
      <c r="BL1194" s="18" t="s">
        <v>278</v>
      </c>
      <c r="BM1194" s="147" t="s">
        <v>1530</v>
      </c>
    </row>
    <row r="1195" spans="2:65" s="1" customFormat="1" ht="10.199999999999999">
      <c r="B1195" s="33"/>
      <c r="D1195" s="149" t="s">
        <v>178</v>
      </c>
      <c r="F1195" s="150" t="s">
        <v>1531</v>
      </c>
      <c r="I1195" s="151"/>
      <c r="L1195" s="33"/>
      <c r="M1195" s="152"/>
      <c r="T1195" s="57"/>
      <c r="AT1195" s="18" t="s">
        <v>178</v>
      </c>
      <c r="AU1195" s="18" t="s">
        <v>85</v>
      </c>
    </row>
    <row r="1196" spans="2:65" s="1" customFormat="1" ht="14.4" customHeight="1">
      <c r="B1196" s="33"/>
      <c r="C1196" s="135" t="s">
        <v>1532</v>
      </c>
      <c r="D1196" s="135" t="s">
        <v>172</v>
      </c>
      <c r="E1196" s="136" t="s">
        <v>1533</v>
      </c>
      <c r="F1196" s="137" t="s">
        <v>1534</v>
      </c>
      <c r="G1196" s="138" t="s">
        <v>115</v>
      </c>
      <c r="H1196" s="139">
        <v>103.01</v>
      </c>
      <c r="I1196" s="140"/>
      <c r="J1196" s="141">
        <f>ROUND(I1196*H1196,2)</f>
        <v>0</v>
      </c>
      <c r="K1196" s="142"/>
      <c r="L1196" s="33"/>
      <c r="M1196" s="143" t="s">
        <v>1</v>
      </c>
      <c r="N1196" s="144" t="s">
        <v>40</v>
      </c>
      <c r="P1196" s="145">
        <f>O1196*H1196</f>
        <v>0</v>
      </c>
      <c r="Q1196" s="145">
        <v>5.0000000000000001E-4</v>
      </c>
      <c r="R1196" s="145">
        <f>Q1196*H1196</f>
        <v>5.1505000000000002E-2</v>
      </c>
      <c r="S1196" s="145">
        <v>0</v>
      </c>
      <c r="T1196" s="146">
        <f>S1196*H1196</f>
        <v>0</v>
      </c>
      <c r="AR1196" s="147" t="s">
        <v>278</v>
      </c>
      <c r="AT1196" s="147" t="s">
        <v>172</v>
      </c>
      <c r="AU1196" s="147" t="s">
        <v>85</v>
      </c>
      <c r="AY1196" s="18" t="s">
        <v>170</v>
      </c>
      <c r="BE1196" s="148">
        <f>IF(N1196="základní",J1196,0)</f>
        <v>0</v>
      </c>
      <c r="BF1196" s="148">
        <f>IF(N1196="snížená",J1196,0)</f>
        <v>0</v>
      </c>
      <c r="BG1196" s="148">
        <f>IF(N1196="zákl. přenesená",J1196,0)</f>
        <v>0</v>
      </c>
      <c r="BH1196" s="148">
        <f>IF(N1196="sníž. přenesená",J1196,0)</f>
        <v>0</v>
      </c>
      <c r="BI1196" s="148">
        <f>IF(N1196="nulová",J1196,0)</f>
        <v>0</v>
      </c>
      <c r="BJ1196" s="18" t="s">
        <v>83</v>
      </c>
      <c r="BK1196" s="148">
        <f>ROUND(I1196*H1196,2)</f>
        <v>0</v>
      </c>
      <c r="BL1196" s="18" t="s">
        <v>278</v>
      </c>
      <c r="BM1196" s="147" t="s">
        <v>1535</v>
      </c>
    </row>
    <row r="1197" spans="2:65" s="1" customFormat="1" ht="10.199999999999999">
      <c r="B1197" s="33"/>
      <c r="D1197" s="149" t="s">
        <v>178</v>
      </c>
      <c r="F1197" s="150" t="s">
        <v>1536</v>
      </c>
      <c r="I1197" s="151"/>
      <c r="L1197" s="33"/>
      <c r="M1197" s="152"/>
      <c r="T1197" s="57"/>
      <c r="AT1197" s="18" t="s">
        <v>178</v>
      </c>
      <c r="AU1197" s="18" t="s">
        <v>85</v>
      </c>
    </row>
    <row r="1198" spans="2:65" s="12" customFormat="1" ht="10.199999999999999">
      <c r="B1198" s="153"/>
      <c r="D1198" s="154" t="s">
        <v>180</v>
      </c>
      <c r="E1198" s="155" t="s">
        <v>1</v>
      </c>
      <c r="F1198" s="156" t="s">
        <v>513</v>
      </c>
      <c r="H1198" s="155" t="s">
        <v>1</v>
      </c>
      <c r="I1198" s="157"/>
      <c r="L1198" s="153"/>
      <c r="M1198" s="158"/>
      <c r="T1198" s="159"/>
      <c r="AT1198" s="155" t="s">
        <v>180</v>
      </c>
      <c r="AU1198" s="155" t="s">
        <v>85</v>
      </c>
      <c r="AV1198" s="12" t="s">
        <v>83</v>
      </c>
      <c r="AW1198" s="12" t="s">
        <v>32</v>
      </c>
      <c r="AX1198" s="12" t="s">
        <v>75</v>
      </c>
      <c r="AY1198" s="155" t="s">
        <v>170</v>
      </c>
    </row>
    <row r="1199" spans="2:65" s="12" customFormat="1" ht="10.199999999999999">
      <c r="B1199" s="153"/>
      <c r="D1199" s="154" t="s">
        <v>180</v>
      </c>
      <c r="E1199" s="155" t="s">
        <v>1</v>
      </c>
      <c r="F1199" s="156" t="s">
        <v>674</v>
      </c>
      <c r="H1199" s="155" t="s">
        <v>1</v>
      </c>
      <c r="I1199" s="157"/>
      <c r="L1199" s="153"/>
      <c r="M1199" s="158"/>
      <c r="T1199" s="159"/>
      <c r="AT1199" s="155" t="s">
        <v>180</v>
      </c>
      <c r="AU1199" s="155" t="s">
        <v>85</v>
      </c>
      <c r="AV1199" s="12" t="s">
        <v>83</v>
      </c>
      <c r="AW1199" s="12" t="s">
        <v>32</v>
      </c>
      <c r="AX1199" s="12" t="s">
        <v>75</v>
      </c>
      <c r="AY1199" s="155" t="s">
        <v>170</v>
      </c>
    </row>
    <row r="1200" spans="2:65" s="13" customFormat="1" ht="10.199999999999999">
      <c r="B1200" s="160"/>
      <c r="D1200" s="154" t="s">
        <v>180</v>
      </c>
      <c r="E1200" s="161" t="s">
        <v>1</v>
      </c>
      <c r="F1200" s="162" t="s">
        <v>118</v>
      </c>
      <c r="H1200" s="163">
        <v>103.01</v>
      </c>
      <c r="I1200" s="164"/>
      <c r="L1200" s="160"/>
      <c r="M1200" s="165"/>
      <c r="T1200" s="166"/>
      <c r="AT1200" s="161" t="s">
        <v>180</v>
      </c>
      <c r="AU1200" s="161" t="s">
        <v>85</v>
      </c>
      <c r="AV1200" s="13" t="s">
        <v>85</v>
      </c>
      <c r="AW1200" s="13" t="s">
        <v>32</v>
      </c>
      <c r="AX1200" s="13" t="s">
        <v>75</v>
      </c>
      <c r="AY1200" s="161" t="s">
        <v>170</v>
      </c>
    </row>
    <row r="1201" spans="2:65" s="14" customFormat="1" ht="10.199999999999999">
      <c r="B1201" s="167"/>
      <c r="D1201" s="154" t="s">
        <v>180</v>
      </c>
      <c r="E1201" s="168" t="s">
        <v>1</v>
      </c>
      <c r="F1201" s="169" t="s">
        <v>184</v>
      </c>
      <c r="H1201" s="170">
        <v>103.01</v>
      </c>
      <c r="I1201" s="171"/>
      <c r="L1201" s="167"/>
      <c r="M1201" s="172"/>
      <c r="T1201" s="173"/>
      <c r="AT1201" s="168" t="s">
        <v>180</v>
      </c>
      <c r="AU1201" s="168" t="s">
        <v>85</v>
      </c>
      <c r="AV1201" s="14" t="s">
        <v>176</v>
      </c>
      <c r="AW1201" s="14" t="s">
        <v>32</v>
      </c>
      <c r="AX1201" s="14" t="s">
        <v>83</v>
      </c>
      <c r="AY1201" s="168" t="s">
        <v>170</v>
      </c>
    </row>
    <row r="1202" spans="2:65" s="1" customFormat="1" ht="14.4" customHeight="1">
      <c r="B1202" s="33"/>
      <c r="C1202" s="135" t="s">
        <v>1537</v>
      </c>
      <c r="D1202" s="135" t="s">
        <v>172</v>
      </c>
      <c r="E1202" s="136" t="s">
        <v>1538</v>
      </c>
      <c r="F1202" s="137" t="s">
        <v>1539</v>
      </c>
      <c r="G1202" s="138" t="s">
        <v>115</v>
      </c>
      <c r="H1202" s="139">
        <v>103.01</v>
      </c>
      <c r="I1202" s="140"/>
      <c r="J1202" s="141">
        <f>ROUND(I1202*H1202,2)</f>
        <v>0</v>
      </c>
      <c r="K1202" s="142"/>
      <c r="L1202" s="33"/>
      <c r="M1202" s="143" t="s">
        <v>1</v>
      </c>
      <c r="N1202" s="144" t="s">
        <v>40</v>
      </c>
      <c r="P1202" s="145">
        <f>O1202*H1202</f>
        <v>0</v>
      </c>
      <c r="Q1202" s="145">
        <v>2.9999999999999997E-4</v>
      </c>
      <c r="R1202" s="145">
        <f>Q1202*H1202</f>
        <v>3.0903E-2</v>
      </c>
      <c r="S1202" s="145">
        <v>0</v>
      </c>
      <c r="T1202" s="146">
        <f>S1202*H1202</f>
        <v>0</v>
      </c>
      <c r="AR1202" s="147" t="s">
        <v>278</v>
      </c>
      <c r="AT1202" s="147" t="s">
        <v>172</v>
      </c>
      <c r="AU1202" s="147" t="s">
        <v>85</v>
      </c>
      <c r="AY1202" s="18" t="s">
        <v>170</v>
      </c>
      <c r="BE1202" s="148">
        <f>IF(N1202="základní",J1202,0)</f>
        <v>0</v>
      </c>
      <c r="BF1202" s="148">
        <f>IF(N1202="snížená",J1202,0)</f>
        <v>0</v>
      </c>
      <c r="BG1202" s="148">
        <f>IF(N1202="zákl. přenesená",J1202,0)</f>
        <v>0</v>
      </c>
      <c r="BH1202" s="148">
        <f>IF(N1202="sníž. přenesená",J1202,0)</f>
        <v>0</v>
      </c>
      <c r="BI1202" s="148">
        <f>IF(N1202="nulová",J1202,0)</f>
        <v>0</v>
      </c>
      <c r="BJ1202" s="18" t="s">
        <v>83</v>
      </c>
      <c r="BK1202" s="148">
        <f>ROUND(I1202*H1202,2)</f>
        <v>0</v>
      </c>
      <c r="BL1202" s="18" t="s">
        <v>278</v>
      </c>
      <c r="BM1202" s="147" t="s">
        <v>1540</v>
      </c>
    </row>
    <row r="1203" spans="2:65" s="1" customFormat="1" ht="10.199999999999999">
      <c r="B1203" s="33"/>
      <c r="D1203" s="149" t="s">
        <v>178</v>
      </c>
      <c r="F1203" s="150" t="s">
        <v>1541</v>
      </c>
      <c r="I1203" s="151"/>
      <c r="L1203" s="33"/>
      <c r="M1203" s="152"/>
      <c r="T1203" s="57"/>
      <c r="AT1203" s="18" t="s">
        <v>178</v>
      </c>
      <c r="AU1203" s="18" t="s">
        <v>85</v>
      </c>
    </row>
    <row r="1204" spans="2:65" s="12" customFormat="1" ht="10.199999999999999">
      <c r="B1204" s="153"/>
      <c r="D1204" s="154" t="s">
        <v>180</v>
      </c>
      <c r="E1204" s="155" t="s">
        <v>1</v>
      </c>
      <c r="F1204" s="156" t="s">
        <v>513</v>
      </c>
      <c r="H1204" s="155" t="s">
        <v>1</v>
      </c>
      <c r="I1204" s="157"/>
      <c r="L1204" s="153"/>
      <c r="M1204" s="158"/>
      <c r="T1204" s="159"/>
      <c r="AT1204" s="155" t="s">
        <v>180</v>
      </c>
      <c r="AU1204" s="155" t="s">
        <v>85</v>
      </c>
      <c r="AV1204" s="12" t="s">
        <v>83</v>
      </c>
      <c r="AW1204" s="12" t="s">
        <v>32</v>
      </c>
      <c r="AX1204" s="12" t="s">
        <v>75</v>
      </c>
      <c r="AY1204" s="155" t="s">
        <v>170</v>
      </c>
    </row>
    <row r="1205" spans="2:65" s="12" customFormat="1" ht="10.199999999999999">
      <c r="B1205" s="153"/>
      <c r="D1205" s="154" t="s">
        <v>180</v>
      </c>
      <c r="E1205" s="155" t="s">
        <v>1</v>
      </c>
      <c r="F1205" s="156" t="s">
        <v>674</v>
      </c>
      <c r="H1205" s="155" t="s">
        <v>1</v>
      </c>
      <c r="I1205" s="157"/>
      <c r="L1205" s="153"/>
      <c r="M1205" s="158"/>
      <c r="T1205" s="159"/>
      <c r="AT1205" s="155" t="s">
        <v>180</v>
      </c>
      <c r="AU1205" s="155" t="s">
        <v>85</v>
      </c>
      <c r="AV1205" s="12" t="s">
        <v>83</v>
      </c>
      <c r="AW1205" s="12" t="s">
        <v>32</v>
      </c>
      <c r="AX1205" s="12" t="s">
        <v>75</v>
      </c>
      <c r="AY1205" s="155" t="s">
        <v>170</v>
      </c>
    </row>
    <row r="1206" spans="2:65" s="13" customFormat="1" ht="10.199999999999999">
      <c r="B1206" s="160"/>
      <c r="D1206" s="154" t="s">
        <v>180</v>
      </c>
      <c r="E1206" s="161" t="s">
        <v>1</v>
      </c>
      <c r="F1206" s="162" t="s">
        <v>118</v>
      </c>
      <c r="H1206" s="163">
        <v>103.01</v>
      </c>
      <c r="I1206" s="164"/>
      <c r="L1206" s="160"/>
      <c r="M1206" s="165"/>
      <c r="T1206" s="166"/>
      <c r="AT1206" s="161" t="s">
        <v>180</v>
      </c>
      <c r="AU1206" s="161" t="s">
        <v>85</v>
      </c>
      <c r="AV1206" s="13" t="s">
        <v>85</v>
      </c>
      <c r="AW1206" s="13" t="s">
        <v>32</v>
      </c>
      <c r="AX1206" s="13" t="s">
        <v>75</v>
      </c>
      <c r="AY1206" s="161" t="s">
        <v>170</v>
      </c>
    </row>
    <row r="1207" spans="2:65" s="14" customFormat="1" ht="10.199999999999999">
      <c r="B1207" s="167"/>
      <c r="D1207" s="154" t="s">
        <v>180</v>
      </c>
      <c r="E1207" s="168" t="s">
        <v>1</v>
      </c>
      <c r="F1207" s="169" t="s">
        <v>184</v>
      </c>
      <c r="H1207" s="170">
        <v>103.01</v>
      </c>
      <c r="I1207" s="171"/>
      <c r="L1207" s="167"/>
      <c r="M1207" s="172"/>
      <c r="T1207" s="173"/>
      <c r="AT1207" s="168" t="s">
        <v>180</v>
      </c>
      <c r="AU1207" s="168" t="s">
        <v>85</v>
      </c>
      <c r="AV1207" s="14" t="s">
        <v>176</v>
      </c>
      <c r="AW1207" s="14" t="s">
        <v>32</v>
      </c>
      <c r="AX1207" s="14" t="s">
        <v>83</v>
      </c>
      <c r="AY1207" s="168" t="s">
        <v>170</v>
      </c>
    </row>
    <row r="1208" spans="2:65" s="1" customFormat="1" ht="14.4" customHeight="1">
      <c r="B1208" s="33"/>
      <c r="C1208" s="174" t="s">
        <v>1542</v>
      </c>
      <c r="D1208" s="174" t="s">
        <v>447</v>
      </c>
      <c r="E1208" s="175" t="s">
        <v>1543</v>
      </c>
      <c r="F1208" s="176" t="s">
        <v>1544</v>
      </c>
      <c r="G1208" s="177" t="s">
        <v>115</v>
      </c>
      <c r="H1208" s="178">
        <v>113.31100000000001</v>
      </c>
      <c r="I1208" s="179"/>
      <c r="J1208" s="180">
        <f>ROUND(I1208*H1208,2)</f>
        <v>0</v>
      </c>
      <c r="K1208" s="181"/>
      <c r="L1208" s="182"/>
      <c r="M1208" s="183" t="s">
        <v>1</v>
      </c>
      <c r="N1208" s="184" t="s">
        <v>40</v>
      </c>
      <c r="P1208" s="145">
        <f>O1208*H1208</f>
        <v>0</v>
      </c>
      <c r="Q1208" s="145">
        <v>3.2000000000000002E-3</v>
      </c>
      <c r="R1208" s="145">
        <f>Q1208*H1208</f>
        <v>0.36259520000000006</v>
      </c>
      <c r="S1208" s="145">
        <v>0</v>
      </c>
      <c r="T1208" s="146">
        <f>S1208*H1208</f>
        <v>0</v>
      </c>
      <c r="AR1208" s="147" t="s">
        <v>393</v>
      </c>
      <c r="AT1208" s="147" t="s">
        <v>447</v>
      </c>
      <c r="AU1208" s="147" t="s">
        <v>85</v>
      </c>
      <c r="AY1208" s="18" t="s">
        <v>170</v>
      </c>
      <c r="BE1208" s="148">
        <f>IF(N1208="základní",J1208,0)</f>
        <v>0</v>
      </c>
      <c r="BF1208" s="148">
        <f>IF(N1208="snížená",J1208,0)</f>
        <v>0</v>
      </c>
      <c r="BG1208" s="148">
        <f>IF(N1208="zákl. přenesená",J1208,0)</f>
        <v>0</v>
      </c>
      <c r="BH1208" s="148">
        <f>IF(N1208="sníž. přenesená",J1208,0)</f>
        <v>0</v>
      </c>
      <c r="BI1208" s="148">
        <f>IF(N1208="nulová",J1208,0)</f>
        <v>0</v>
      </c>
      <c r="BJ1208" s="18" t="s">
        <v>83</v>
      </c>
      <c r="BK1208" s="148">
        <f>ROUND(I1208*H1208,2)</f>
        <v>0</v>
      </c>
      <c r="BL1208" s="18" t="s">
        <v>278</v>
      </c>
      <c r="BM1208" s="147" t="s">
        <v>1545</v>
      </c>
    </row>
    <row r="1209" spans="2:65" s="13" customFormat="1" ht="10.199999999999999">
      <c r="B1209" s="160"/>
      <c r="D1209" s="154" t="s">
        <v>180</v>
      </c>
      <c r="F1209" s="162" t="s">
        <v>1546</v>
      </c>
      <c r="H1209" s="163">
        <v>113.31100000000001</v>
      </c>
      <c r="I1209" s="164"/>
      <c r="L1209" s="160"/>
      <c r="M1209" s="165"/>
      <c r="T1209" s="166"/>
      <c r="AT1209" s="161" t="s">
        <v>180</v>
      </c>
      <c r="AU1209" s="161" t="s">
        <v>85</v>
      </c>
      <c r="AV1209" s="13" t="s">
        <v>85</v>
      </c>
      <c r="AW1209" s="13" t="s">
        <v>4</v>
      </c>
      <c r="AX1209" s="13" t="s">
        <v>83</v>
      </c>
      <c r="AY1209" s="161" t="s">
        <v>170</v>
      </c>
    </row>
    <row r="1210" spans="2:65" s="1" customFormat="1" ht="14.4" customHeight="1">
      <c r="B1210" s="33"/>
      <c r="C1210" s="135" t="s">
        <v>1547</v>
      </c>
      <c r="D1210" s="135" t="s">
        <v>172</v>
      </c>
      <c r="E1210" s="136" t="s">
        <v>1548</v>
      </c>
      <c r="F1210" s="137" t="s">
        <v>1549</v>
      </c>
      <c r="G1210" s="138" t="s">
        <v>237</v>
      </c>
      <c r="H1210" s="139">
        <v>34.04</v>
      </c>
      <c r="I1210" s="140"/>
      <c r="J1210" s="141">
        <f>ROUND(I1210*H1210,2)</f>
        <v>0</v>
      </c>
      <c r="K1210" s="142"/>
      <c r="L1210" s="33"/>
      <c r="M1210" s="143" t="s">
        <v>1</v>
      </c>
      <c r="N1210" s="144" t="s">
        <v>40</v>
      </c>
      <c r="P1210" s="145">
        <f>O1210*H1210</f>
        <v>0</v>
      </c>
      <c r="Q1210" s="145">
        <v>1.0000000000000001E-5</v>
      </c>
      <c r="R1210" s="145">
        <f>Q1210*H1210</f>
        <v>3.4040000000000003E-4</v>
      </c>
      <c r="S1210" s="145">
        <v>0</v>
      </c>
      <c r="T1210" s="146">
        <f>S1210*H1210</f>
        <v>0</v>
      </c>
      <c r="AR1210" s="147" t="s">
        <v>278</v>
      </c>
      <c r="AT1210" s="147" t="s">
        <v>172</v>
      </c>
      <c r="AU1210" s="147" t="s">
        <v>85</v>
      </c>
      <c r="AY1210" s="18" t="s">
        <v>170</v>
      </c>
      <c r="BE1210" s="148">
        <f>IF(N1210="základní",J1210,0)</f>
        <v>0</v>
      </c>
      <c r="BF1210" s="148">
        <f>IF(N1210="snížená",J1210,0)</f>
        <v>0</v>
      </c>
      <c r="BG1210" s="148">
        <f>IF(N1210="zákl. přenesená",J1210,0)</f>
        <v>0</v>
      </c>
      <c r="BH1210" s="148">
        <f>IF(N1210="sníž. přenesená",J1210,0)</f>
        <v>0</v>
      </c>
      <c r="BI1210" s="148">
        <f>IF(N1210="nulová",J1210,0)</f>
        <v>0</v>
      </c>
      <c r="BJ1210" s="18" t="s">
        <v>83</v>
      </c>
      <c r="BK1210" s="148">
        <f>ROUND(I1210*H1210,2)</f>
        <v>0</v>
      </c>
      <c r="BL1210" s="18" t="s">
        <v>278</v>
      </c>
      <c r="BM1210" s="147" t="s">
        <v>1550</v>
      </c>
    </row>
    <row r="1211" spans="2:65" s="1" customFormat="1" ht="10.199999999999999">
      <c r="B1211" s="33"/>
      <c r="D1211" s="149" t="s">
        <v>178</v>
      </c>
      <c r="F1211" s="150" t="s">
        <v>1551</v>
      </c>
      <c r="I1211" s="151"/>
      <c r="L1211" s="33"/>
      <c r="M1211" s="152"/>
      <c r="T1211" s="57"/>
      <c r="AT1211" s="18" t="s">
        <v>178</v>
      </c>
      <c r="AU1211" s="18" t="s">
        <v>85</v>
      </c>
    </row>
    <row r="1212" spans="2:65" s="12" customFormat="1" ht="10.199999999999999">
      <c r="B1212" s="153"/>
      <c r="D1212" s="154" t="s">
        <v>180</v>
      </c>
      <c r="E1212" s="155" t="s">
        <v>1</v>
      </c>
      <c r="F1212" s="156" t="s">
        <v>513</v>
      </c>
      <c r="H1212" s="155" t="s">
        <v>1</v>
      </c>
      <c r="I1212" s="157"/>
      <c r="L1212" s="153"/>
      <c r="M1212" s="158"/>
      <c r="T1212" s="159"/>
      <c r="AT1212" s="155" t="s">
        <v>180</v>
      </c>
      <c r="AU1212" s="155" t="s">
        <v>85</v>
      </c>
      <c r="AV1212" s="12" t="s">
        <v>83</v>
      </c>
      <c r="AW1212" s="12" t="s">
        <v>32</v>
      </c>
      <c r="AX1212" s="12" t="s">
        <v>75</v>
      </c>
      <c r="AY1212" s="155" t="s">
        <v>170</v>
      </c>
    </row>
    <row r="1213" spans="2:65" s="12" customFormat="1" ht="10.199999999999999">
      <c r="B1213" s="153"/>
      <c r="D1213" s="154" t="s">
        <v>180</v>
      </c>
      <c r="E1213" s="155" t="s">
        <v>1</v>
      </c>
      <c r="F1213" s="156" t="s">
        <v>1552</v>
      </c>
      <c r="H1213" s="155" t="s">
        <v>1</v>
      </c>
      <c r="I1213" s="157"/>
      <c r="L1213" s="153"/>
      <c r="M1213" s="158"/>
      <c r="T1213" s="159"/>
      <c r="AT1213" s="155" t="s">
        <v>180</v>
      </c>
      <c r="AU1213" s="155" t="s">
        <v>85</v>
      </c>
      <c r="AV1213" s="12" t="s">
        <v>83</v>
      </c>
      <c r="AW1213" s="12" t="s">
        <v>32</v>
      </c>
      <c r="AX1213" s="12" t="s">
        <v>75</v>
      </c>
      <c r="AY1213" s="155" t="s">
        <v>170</v>
      </c>
    </row>
    <row r="1214" spans="2:65" s="13" customFormat="1" ht="10.199999999999999">
      <c r="B1214" s="160"/>
      <c r="D1214" s="154" t="s">
        <v>180</v>
      </c>
      <c r="E1214" s="161" t="s">
        <v>1</v>
      </c>
      <c r="F1214" s="162" t="s">
        <v>1553</v>
      </c>
      <c r="H1214" s="163">
        <v>17</v>
      </c>
      <c r="I1214" s="164"/>
      <c r="L1214" s="160"/>
      <c r="M1214" s="165"/>
      <c r="T1214" s="166"/>
      <c r="AT1214" s="161" t="s">
        <v>180</v>
      </c>
      <c r="AU1214" s="161" t="s">
        <v>85</v>
      </c>
      <c r="AV1214" s="13" t="s">
        <v>85</v>
      </c>
      <c r="AW1214" s="13" t="s">
        <v>32</v>
      </c>
      <c r="AX1214" s="13" t="s">
        <v>75</v>
      </c>
      <c r="AY1214" s="161" t="s">
        <v>170</v>
      </c>
    </row>
    <row r="1215" spans="2:65" s="13" customFormat="1" ht="10.199999999999999">
      <c r="B1215" s="160"/>
      <c r="D1215" s="154" t="s">
        <v>180</v>
      </c>
      <c r="E1215" s="161" t="s">
        <v>1</v>
      </c>
      <c r="F1215" s="162" t="s">
        <v>1554</v>
      </c>
      <c r="H1215" s="163">
        <v>17.04</v>
      </c>
      <c r="I1215" s="164"/>
      <c r="L1215" s="160"/>
      <c r="M1215" s="165"/>
      <c r="T1215" s="166"/>
      <c r="AT1215" s="161" t="s">
        <v>180</v>
      </c>
      <c r="AU1215" s="161" t="s">
        <v>85</v>
      </c>
      <c r="AV1215" s="13" t="s">
        <v>85</v>
      </c>
      <c r="AW1215" s="13" t="s">
        <v>32</v>
      </c>
      <c r="AX1215" s="13" t="s">
        <v>75</v>
      </c>
      <c r="AY1215" s="161" t="s">
        <v>170</v>
      </c>
    </row>
    <row r="1216" spans="2:65" s="14" customFormat="1" ht="10.199999999999999">
      <c r="B1216" s="167"/>
      <c r="D1216" s="154" t="s">
        <v>180</v>
      </c>
      <c r="E1216" s="168" t="s">
        <v>1</v>
      </c>
      <c r="F1216" s="169" t="s">
        <v>184</v>
      </c>
      <c r="H1216" s="170">
        <v>34.04</v>
      </c>
      <c r="I1216" s="171"/>
      <c r="L1216" s="167"/>
      <c r="M1216" s="172"/>
      <c r="T1216" s="173"/>
      <c r="AT1216" s="168" t="s">
        <v>180</v>
      </c>
      <c r="AU1216" s="168" t="s">
        <v>85</v>
      </c>
      <c r="AV1216" s="14" t="s">
        <v>176</v>
      </c>
      <c r="AW1216" s="14" t="s">
        <v>32</v>
      </c>
      <c r="AX1216" s="14" t="s">
        <v>83</v>
      </c>
      <c r="AY1216" s="168" t="s">
        <v>170</v>
      </c>
    </row>
    <row r="1217" spans="2:65" s="1" customFormat="1" ht="14.4" customHeight="1">
      <c r="B1217" s="33"/>
      <c r="C1217" s="174" t="s">
        <v>1555</v>
      </c>
      <c r="D1217" s="174" t="s">
        <v>447</v>
      </c>
      <c r="E1217" s="175" t="s">
        <v>1556</v>
      </c>
      <c r="F1217" s="176" t="s">
        <v>1557</v>
      </c>
      <c r="G1217" s="177" t="s">
        <v>237</v>
      </c>
      <c r="H1217" s="178">
        <v>34.720999999999997</v>
      </c>
      <c r="I1217" s="179"/>
      <c r="J1217" s="180">
        <f>ROUND(I1217*H1217,2)</f>
        <v>0</v>
      </c>
      <c r="K1217" s="181"/>
      <c r="L1217" s="182"/>
      <c r="M1217" s="183" t="s">
        <v>1</v>
      </c>
      <c r="N1217" s="184" t="s">
        <v>40</v>
      </c>
      <c r="P1217" s="145">
        <f>O1217*H1217</f>
        <v>0</v>
      </c>
      <c r="Q1217" s="145">
        <v>2.9999999999999997E-4</v>
      </c>
      <c r="R1217" s="145">
        <f>Q1217*H1217</f>
        <v>1.0416299999999998E-2</v>
      </c>
      <c r="S1217" s="145">
        <v>0</v>
      </c>
      <c r="T1217" s="146">
        <f>S1217*H1217</f>
        <v>0</v>
      </c>
      <c r="AR1217" s="147" t="s">
        <v>393</v>
      </c>
      <c r="AT1217" s="147" t="s">
        <v>447</v>
      </c>
      <c r="AU1217" s="147" t="s">
        <v>85</v>
      </c>
      <c r="AY1217" s="18" t="s">
        <v>170</v>
      </c>
      <c r="BE1217" s="148">
        <f>IF(N1217="základní",J1217,0)</f>
        <v>0</v>
      </c>
      <c r="BF1217" s="148">
        <f>IF(N1217="snížená",J1217,0)</f>
        <v>0</v>
      </c>
      <c r="BG1217" s="148">
        <f>IF(N1217="zákl. přenesená",J1217,0)</f>
        <v>0</v>
      </c>
      <c r="BH1217" s="148">
        <f>IF(N1217="sníž. přenesená",J1217,0)</f>
        <v>0</v>
      </c>
      <c r="BI1217" s="148">
        <f>IF(N1217="nulová",J1217,0)</f>
        <v>0</v>
      </c>
      <c r="BJ1217" s="18" t="s">
        <v>83</v>
      </c>
      <c r="BK1217" s="148">
        <f>ROUND(I1217*H1217,2)</f>
        <v>0</v>
      </c>
      <c r="BL1217" s="18" t="s">
        <v>278</v>
      </c>
      <c r="BM1217" s="147" t="s">
        <v>1558</v>
      </c>
    </row>
    <row r="1218" spans="2:65" s="13" customFormat="1" ht="10.199999999999999">
      <c r="B1218" s="160"/>
      <c r="D1218" s="154" t="s">
        <v>180</v>
      </c>
      <c r="F1218" s="162" t="s">
        <v>1559</v>
      </c>
      <c r="H1218" s="163">
        <v>34.720999999999997</v>
      </c>
      <c r="I1218" s="164"/>
      <c r="L1218" s="160"/>
      <c r="M1218" s="165"/>
      <c r="T1218" s="166"/>
      <c r="AT1218" s="161" t="s">
        <v>180</v>
      </c>
      <c r="AU1218" s="161" t="s">
        <v>85</v>
      </c>
      <c r="AV1218" s="13" t="s">
        <v>85</v>
      </c>
      <c r="AW1218" s="13" t="s">
        <v>4</v>
      </c>
      <c r="AX1218" s="13" t="s">
        <v>83</v>
      </c>
      <c r="AY1218" s="161" t="s">
        <v>170</v>
      </c>
    </row>
    <row r="1219" spans="2:65" s="1" customFormat="1" ht="22.2" customHeight="1">
      <c r="B1219" s="33"/>
      <c r="C1219" s="135" t="s">
        <v>1560</v>
      </c>
      <c r="D1219" s="135" t="s">
        <v>172</v>
      </c>
      <c r="E1219" s="136" t="s">
        <v>1561</v>
      </c>
      <c r="F1219" s="137" t="s">
        <v>1562</v>
      </c>
      <c r="G1219" s="138" t="s">
        <v>840</v>
      </c>
      <c r="H1219" s="193"/>
      <c r="I1219" s="140"/>
      <c r="J1219" s="141">
        <f>ROUND(I1219*H1219,2)</f>
        <v>0</v>
      </c>
      <c r="K1219" s="142"/>
      <c r="L1219" s="33"/>
      <c r="M1219" s="143" t="s">
        <v>1</v>
      </c>
      <c r="N1219" s="144" t="s">
        <v>40</v>
      </c>
      <c r="P1219" s="145">
        <f>O1219*H1219</f>
        <v>0</v>
      </c>
      <c r="Q1219" s="145">
        <v>0</v>
      </c>
      <c r="R1219" s="145">
        <f>Q1219*H1219</f>
        <v>0</v>
      </c>
      <c r="S1219" s="145">
        <v>0</v>
      </c>
      <c r="T1219" s="146">
        <f>S1219*H1219</f>
        <v>0</v>
      </c>
      <c r="AR1219" s="147" t="s">
        <v>278</v>
      </c>
      <c r="AT1219" s="147" t="s">
        <v>172</v>
      </c>
      <c r="AU1219" s="147" t="s">
        <v>85</v>
      </c>
      <c r="AY1219" s="18" t="s">
        <v>170</v>
      </c>
      <c r="BE1219" s="148">
        <f>IF(N1219="základní",J1219,0)</f>
        <v>0</v>
      </c>
      <c r="BF1219" s="148">
        <f>IF(N1219="snížená",J1219,0)</f>
        <v>0</v>
      </c>
      <c r="BG1219" s="148">
        <f>IF(N1219="zákl. přenesená",J1219,0)</f>
        <v>0</v>
      </c>
      <c r="BH1219" s="148">
        <f>IF(N1219="sníž. přenesená",J1219,0)</f>
        <v>0</v>
      </c>
      <c r="BI1219" s="148">
        <f>IF(N1219="nulová",J1219,0)</f>
        <v>0</v>
      </c>
      <c r="BJ1219" s="18" t="s">
        <v>83</v>
      </c>
      <c r="BK1219" s="148">
        <f>ROUND(I1219*H1219,2)</f>
        <v>0</v>
      </c>
      <c r="BL1219" s="18" t="s">
        <v>278</v>
      </c>
      <c r="BM1219" s="147" t="s">
        <v>1563</v>
      </c>
    </row>
    <row r="1220" spans="2:65" s="1" customFormat="1" ht="10.199999999999999">
      <c r="B1220" s="33"/>
      <c r="D1220" s="149" t="s">
        <v>178</v>
      </c>
      <c r="F1220" s="150" t="s">
        <v>1564</v>
      </c>
      <c r="I1220" s="151"/>
      <c r="L1220" s="33"/>
      <c r="M1220" s="152"/>
      <c r="T1220" s="57"/>
      <c r="AT1220" s="18" t="s">
        <v>178</v>
      </c>
      <c r="AU1220" s="18" t="s">
        <v>85</v>
      </c>
    </row>
    <row r="1221" spans="2:65" s="11" customFormat="1" ht="22.8" customHeight="1">
      <c r="B1221" s="123"/>
      <c r="D1221" s="124" t="s">
        <v>74</v>
      </c>
      <c r="E1221" s="133" t="s">
        <v>1565</v>
      </c>
      <c r="F1221" s="133" t="s">
        <v>1566</v>
      </c>
      <c r="I1221" s="126"/>
      <c r="J1221" s="134">
        <f>BK1221</f>
        <v>0</v>
      </c>
      <c r="L1221" s="123"/>
      <c r="M1221" s="128"/>
      <c r="P1221" s="129">
        <f>SUM(P1222:P1258)</f>
        <v>0</v>
      </c>
      <c r="R1221" s="129">
        <f>SUM(R1222:R1258)</f>
        <v>1.2353520999999998</v>
      </c>
      <c r="T1221" s="130">
        <f>SUM(T1222:T1258)</f>
        <v>0</v>
      </c>
      <c r="AR1221" s="124" t="s">
        <v>85</v>
      </c>
      <c r="AT1221" s="131" t="s">
        <v>74</v>
      </c>
      <c r="AU1221" s="131" t="s">
        <v>83</v>
      </c>
      <c r="AY1221" s="124" t="s">
        <v>170</v>
      </c>
      <c r="BK1221" s="132">
        <f>SUM(BK1222:BK1258)</f>
        <v>0</v>
      </c>
    </row>
    <row r="1222" spans="2:65" s="1" customFormat="1" ht="14.4" customHeight="1">
      <c r="B1222" s="33"/>
      <c r="C1222" s="135" t="s">
        <v>1567</v>
      </c>
      <c r="D1222" s="135" t="s">
        <v>172</v>
      </c>
      <c r="E1222" s="136" t="s">
        <v>1568</v>
      </c>
      <c r="F1222" s="137" t="s">
        <v>1569</v>
      </c>
      <c r="G1222" s="138" t="s">
        <v>115</v>
      </c>
      <c r="H1222" s="139">
        <v>60.494999999999997</v>
      </c>
      <c r="I1222" s="140"/>
      <c r="J1222" s="141">
        <f>ROUND(I1222*H1222,2)</f>
        <v>0</v>
      </c>
      <c r="K1222" s="142"/>
      <c r="L1222" s="33"/>
      <c r="M1222" s="143" t="s">
        <v>1</v>
      </c>
      <c r="N1222" s="144" t="s">
        <v>40</v>
      </c>
      <c r="P1222" s="145">
        <f>O1222*H1222</f>
        <v>0</v>
      </c>
      <c r="Q1222" s="145">
        <v>2.9999999999999997E-4</v>
      </c>
      <c r="R1222" s="145">
        <f>Q1222*H1222</f>
        <v>1.8148499999999998E-2</v>
      </c>
      <c r="S1222" s="145">
        <v>0</v>
      </c>
      <c r="T1222" s="146">
        <f>S1222*H1222</f>
        <v>0</v>
      </c>
      <c r="AR1222" s="147" t="s">
        <v>278</v>
      </c>
      <c r="AT1222" s="147" t="s">
        <v>172</v>
      </c>
      <c r="AU1222" s="147" t="s">
        <v>85</v>
      </c>
      <c r="AY1222" s="18" t="s">
        <v>170</v>
      </c>
      <c r="BE1222" s="148">
        <f>IF(N1222="základní",J1222,0)</f>
        <v>0</v>
      </c>
      <c r="BF1222" s="148">
        <f>IF(N1222="snížená",J1222,0)</f>
        <v>0</v>
      </c>
      <c r="BG1222" s="148">
        <f>IF(N1222="zákl. přenesená",J1222,0)</f>
        <v>0</v>
      </c>
      <c r="BH1222" s="148">
        <f>IF(N1222="sníž. přenesená",J1222,0)</f>
        <v>0</v>
      </c>
      <c r="BI1222" s="148">
        <f>IF(N1222="nulová",J1222,0)</f>
        <v>0</v>
      </c>
      <c r="BJ1222" s="18" t="s">
        <v>83</v>
      </c>
      <c r="BK1222" s="148">
        <f>ROUND(I1222*H1222,2)</f>
        <v>0</v>
      </c>
      <c r="BL1222" s="18" t="s">
        <v>278</v>
      </c>
      <c r="BM1222" s="147" t="s">
        <v>1570</v>
      </c>
    </row>
    <row r="1223" spans="2:65" s="1" customFormat="1" ht="10.199999999999999">
      <c r="B1223" s="33"/>
      <c r="D1223" s="149" t="s">
        <v>178</v>
      </c>
      <c r="F1223" s="150" t="s">
        <v>1571</v>
      </c>
      <c r="I1223" s="151"/>
      <c r="L1223" s="33"/>
      <c r="M1223" s="152"/>
      <c r="T1223" s="57"/>
      <c r="AT1223" s="18" t="s">
        <v>178</v>
      </c>
      <c r="AU1223" s="18" t="s">
        <v>85</v>
      </c>
    </row>
    <row r="1224" spans="2:65" s="12" customFormat="1" ht="10.199999999999999">
      <c r="B1224" s="153"/>
      <c r="D1224" s="154" t="s">
        <v>180</v>
      </c>
      <c r="E1224" s="155" t="s">
        <v>1</v>
      </c>
      <c r="F1224" s="156" t="s">
        <v>513</v>
      </c>
      <c r="H1224" s="155" t="s">
        <v>1</v>
      </c>
      <c r="I1224" s="157"/>
      <c r="L1224" s="153"/>
      <c r="M1224" s="158"/>
      <c r="T1224" s="159"/>
      <c r="AT1224" s="155" t="s">
        <v>180</v>
      </c>
      <c r="AU1224" s="155" t="s">
        <v>85</v>
      </c>
      <c r="AV1224" s="12" t="s">
        <v>83</v>
      </c>
      <c r="AW1224" s="12" t="s">
        <v>32</v>
      </c>
      <c r="AX1224" s="12" t="s">
        <v>75</v>
      </c>
      <c r="AY1224" s="155" t="s">
        <v>170</v>
      </c>
    </row>
    <row r="1225" spans="2:65" s="13" customFormat="1" ht="10.199999999999999">
      <c r="B1225" s="160"/>
      <c r="D1225" s="154" t="s">
        <v>180</v>
      </c>
      <c r="E1225" s="161" t="s">
        <v>1</v>
      </c>
      <c r="F1225" s="162" t="s">
        <v>1572</v>
      </c>
      <c r="H1225" s="163">
        <v>13.8</v>
      </c>
      <c r="I1225" s="164"/>
      <c r="L1225" s="160"/>
      <c r="M1225" s="165"/>
      <c r="T1225" s="166"/>
      <c r="AT1225" s="161" t="s">
        <v>180</v>
      </c>
      <c r="AU1225" s="161" t="s">
        <v>85</v>
      </c>
      <c r="AV1225" s="13" t="s">
        <v>85</v>
      </c>
      <c r="AW1225" s="13" t="s">
        <v>32</v>
      </c>
      <c r="AX1225" s="13" t="s">
        <v>75</v>
      </c>
      <c r="AY1225" s="161" t="s">
        <v>170</v>
      </c>
    </row>
    <row r="1226" spans="2:65" s="13" customFormat="1" ht="10.199999999999999">
      <c r="B1226" s="160"/>
      <c r="D1226" s="154" t="s">
        <v>180</v>
      </c>
      <c r="E1226" s="161" t="s">
        <v>1</v>
      </c>
      <c r="F1226" s="162" t="s">
        <v>1573</v>
      </c>
      <c r="H1226" s="163">
        <v>9.0549999999999997</v>
      </c>
      <c r="I1226" s="164"/>
      <c r="L1226" s="160"/>
      <c r="M1226" s="165"/>
      <c r="T1226" s="166"/>
      <c r="AT1226" s="161" t="s">
        <v>180</v>
      </c>
      <c r="AU1226" s="161" t="s">
        <v>85</v>
      </c>
      <c r="AV1226" s="13" t="s">
        <v>85</v>
      </c>
      <c r="AW1226" s="13" t="s">
        <v>32</v>
      </c>
      <c r="AX1226" s="13" t="s">
        <v>75</v>
      </c>
      <c r="AY1226" s="161" t="s">
        <v>170</v>
      </c>
    </row>
    <row r="1227" spans="2:65" s="13" customFormat="1" ht="10.199999999999999">
      <c r="B1227" s="160"/>
      <c r="D1227" s="154" t="s">
        <v>180</v>
      </c>
      <c r="E1227" s="161" t="s">
        <v>1</v>
      </c>
      <c r="F1227" s="162" t="s">
        <v>1574</v>
      </c>
      <c r="H1227" s="163">
        <v>19.100000000000001</v>
      </c>
      <c r="I1227" s="164"/>
      <c r="L1227" s="160"/>
      <c r="M1227" s="165"/>
      <c r="T1227" s="166"/>
      <c r="AT1227" s="161" t="s">
        <v>180</v>
      </c>
      <c r="AU1227" s="161" t="s">
        <v>85</v>
      </c>
      <c r="AV1227" s="13" t="s">
        <v>85</v>
      </c>
      <c r="AW1227" s="13" t="s">
        <v>32</v>
      </c>
      <c r="AX1227" s="13" t="s">
        <v>75</v>
      </c>
      <c r="AY1227" s="161" t="s">
        <v>170</v>
      </c>
    </row>
    <row r="1228" spans="2:65" s="13" customFormat="1" ht="10.199999999999999">
      <c r="B1228" s="160"/>
      <c r="D1228" s="154" t="s">
        <v>180</v>
      </c>
      <c r="E1228" s="161" t="s">
        <v>1</v>
      </c>
      <c r="F1228" s="162" t="s">
        <v>1575</v>
      </c>
      <c r="H1228" s="163">
        <v>18.54</v>
      </c>
      <c r="I1228" s="164"/>
      <c r="L1228" s="160"/>
      <c r="M1228" s="165"/>
      <c r="T1228" s="166"/>
      <c r="AT1228" s="161" t="s">
        <v>180</v>
      </c>
      <c r="AU1228" s="161" t="s">
        <v>85</v>
      </c>
      <c r="AV1228" s="13" t="s">
        <v>85</v>
      </c>
      <c r="AW1228" s="13" t="s">
        <v>32</v>
      </c>
      <c r="AX1228" s="13" t="s">
        <v>75</v>
      </c>
      <c r="AY1228" s="161" t="s">
        <v>170</v>
      </c>
    </row>
    <row r="1229" spans="2:65" s="14" customFormat="1" ht="10.199999999999999">
      <c r="B1229" s="167"/>
      <c r="D1229" s="154" t="s">
        <v>180</v>
      </c>
      <c r="E1229" s="168" t="s">
        <v>1</v>
      </c>
      <c r="F1229" s="169" t="s">
        <v>184</v>
      </c>
      <c r="H1229" s="170">
        <v>60.494999999999997</v>
      </c>
      <c r="I1229" s="171"/>
      <c r="L1229" s="167"/>
      <c r="M1229" s="172"/>
      <c r="T1229" s="173"/>
      <c r="AT1229" s="168" t="s">
        <v>180</v>
      </c>
      <c r="AU1229" s="168" t="s">
        <v>85</v>
      </c>
      <c r="AV1229" s="14" t="s">
        <v>176</v>
      </c>
      <c r="AW1229" s="14" t="s">
        <v>32</v>
      </c>
      <c r="AX1229" s="14" t="s">
        <v>83</v>
      </c>
      <c r="AY1229" s="168" t="s">
        <v>170</v>
      </c>
    </row>
    <row r="1230" spans="2:65" s="1" customFormat="1" ht="30" customHeight="1">
      <c r="B1230" s="33"/>
      <c r="C1230" s="135" t="s">
        <v>1576</v>
      </c>
      <c r="D1230" s="135" t="s">
        <v>172</v>
      </c>
      <c r="E1230" s="136" t="s">
        <v>1577</v>
      </c>
      <c r="F1230" s="137" t="s">
        <v>1578</v>
      </c>
      <c r="G1230" s="138" t="s">
        <v>115</v>
      </c>
      <c r="H1230" s="139">
        <v>60.494999999999997</v>
      </c>
      <c r="I1230" s="140"/>
      <c r="J1230" s="141">
        <f>ROUND(I1230*H1230,2)</f>
        <v>0</v>
      </c>
      <c r="K1230" s="142"/>
      <c r="L1230" s="33"/>
      <c r="M1230" s="143" t="s">
        <v>1</v>
      </c>
      <c r="N1230" s="144" t="s">
        <v>40</v>
      </c>
      <c r="P1230" s="145">
        <f>O1230*H1230</f>
        <v>0</v>
      </c>
      <c r="Q1230" s="145">
        <v>6.0000000000000001E-3</v>
      </c>
      <c r="R1230" s="145">
        <f>Q1230*H1230</f>
        <v>0.36297000000000001</v>
      </c>
      <c r="S1230" s="145">
        <v>0</v>
      </c>
      <c r="T1230" s="146">
        <f>S1230*H1230</f>
        <v>0</v>
      </c>
      <c r="AR1230" s="147" t="s">
        <v>278</v>
      </c>
      <c r="AT1230" s="147" t="s">
        <v>172</v>
      </c>
      <c r="AU1230" s="147" t="s">
        <v>85</v>
      </c>
      <c r="AY1230" s="18" t="s">
        <v>170</v>
      </c>
      <c r="BE1230" s="148">
        <f>IF(N1230="základní",J1230,0)</f>
        <v>0</v>
      </c>
      <c r="BF1230" s="148">
        <f>IF(N1230="snížená",J1230,0)</f>
        <v>0</v>
      </c>
      <c r="BG1230" s="148">
        <f>IF(N1230="zákl. přenesená",J1230,0)</f>
        <v>0</v>
      </c>
      <c r="BH1230" s="148">
        <f>IF(N1230="sníž. přenesená",J1230,0)</f>
        <v>0</v>
      </c>
      <c r="BI1230" s="148">
        <f>IF(N1230="nulová",J1230,0)</f>
        <v>0</v>
      </c>
      <c r="BJ1230" s="18" t="s">
        <v>83</v>
      </c>
      <c r="BK1230" s="148">
        <f>ROUND(I1230*H1230,2)</f>
        <v>0</v>
      </c>
      <c r="BL1230" s="18" t="s">
        <v>278</v>
      </c>
      <c r="BM1230" s="147" t="s">
        <v>1579</v>
      </c>
    </row>
    <row r="1231" spans="2:65" s="1" customFormat="1" ht="10.199999999999999">
      <c r="B1231" s="33"/>
      <c r="D1231" s="149" t="s">
        <v>178</v>
      </c>
      <c r="F1231" s="150" t="s">
        <v>1580</v>
      </c>
      <c r="I1231" s="151"/>
      <c r="L1231" s="33"/>
      <c r="M1231" s="152"/>
      <c r="T1231" s="57"/>
      <c r="AT1231" s="18" t="s">
        <v>178</v>
      </c>
      <c r="AU1231" s="18" t="s">
        <v>85</v>
      </c>
    </row>
    <row r="1232" spans="2:65" s="12" customFormat="1" ht="10.199999999999999">
      <c r="B1232" s="153"/>
      <c r="D1232" s="154" t="s">
        <v>180</v>
      </c>
      <c r="E1232" s="155" t="s">
        <v>1</v>
      </c>
      <c r="F1232" s="156" t="s">
        <v>513</v>
      </c>
      <c r="H1232" s="155" t="s">
        <v>1</v>
      </c>
      <c r="I1232" s="157"/>
      <c r="L1232" s="153"/>
      <c r="M1232" s="158"/>
      <c r="T1232" s="159"/>
      <c r="AT1232" s="155" t="s">
        <v>180</v>
      </c>
      <c r="AU1232" s="155" t="s">
        <v>85</v>
      </c>
      <c r="AV1232" s="12" t="s">
        <v>83</v>
      </c>
      <c r="AW1232" s="12" t="s">
        <v>32</v>
      </c>
      <c r="AX1232" s="12" t="s">
        <v>75</v>
      </c>
      <c r="AY1232" s="155" t="s">
        <v>170</v>
      </c>
    </row>
    <row r="1233" spans="2:65" s="13" customFormat="1" ht="10.199999999999999">
      <c r="B1233" s="160"/>
      <c r="D1233" s="154" t="s">
        <v>180</v>
      </c>
      <c r="E1233" s="161" t="s">
        <v>1</v>
      </c>
      <c r="F1233" s="162" t="s">
        <v>1572</v>
      </c>
      <c r="H1233" s="163">
        <v>13.8</v>
      </c>
      <c r="I1233" s="164"/>
      <c r="L1233" s="160"/>
      <c r="M1233" s="165"/>
      <c r="T1233" s="166"/>
      <c r="AT1233" s="161" t="s">
        <v>180</v>
      </c>
      <c r="AU1233" s="161" t="s">
        <v>85</v>
      </c>
      <c r="AV1233" s="13" t="s">
        <v>85</v>
      </c>
      <c r="AW1233" s="13" t="s">
        <v>32</v>
      </c>
      <c r="AX1233" s="13" t="s">
        <v>75</v>
      </c>
      <c r="AY1233" s="161" t="s">
        <v>170</v>
      </c>
    </row>
    <row r="1234" spans="2:65" s="13" customFormat="1" ht="10.199999999999999">
      <c r="B1234" s="160"/>
      <c r="D1234" s="154" t="s">
        <v>180</v>
      </c>
      <c r="E1234" s="161" t="s">
        <v>1</v>
      </c>
      <c r="F1234" s="162" t="s">
        <v>1581</v>
      </c>
      <c r="H1234" s="163">
        <v>9.0549999999999997</v>
      </c>
      <c r="I1234" s="164"/>
      <c r="L1234" s="160"/>
      <c r="M1234" s="165"/>
      <c r="T1234" s="166"/>
      <c r="AT1234" s="161" t="s">
        <v>180</v>
      </c>
      <c r="AU1234" s="161" t="s">
        <v>85</v>
      </c>
      <c r="AV1234" s="13" t="s">
        <v>85</v>
      </c>
      <c r="AW1234" s="13" t="s">
        <v>32</v>
      </c>
      <c r="AX1234" s="13" t="s">
        <v>75</v>
      </c>
      <c r="AY1234" s="161" t="s">
        <v>170</v>
      </c>
    </row>
    <row r="1235" spans="2:65" s="13" customFormat="1" ht="10.199999999999999">
      <c r="B1235" s="160"/>
      <c r="D1235" s="154" t="s">
        <v>180</v>
      </c>
      <c r="E1235" s="161" t="s">
        <v>1</v>
      </c>
      <c r="F1235" s="162" t="s">
        <v>1574</v>
      </c>
      <c r="H1235" s="163">
        <v>19.100000000000001</v>
      </c>
      <c r="I1235" s="164"/>
      <c r="L1235" s="160"/>
      <c r="M1235" s="165"/>
      <c r="T1235" s="166"/>
      <c r="AT1235" s="161" t="s">
        <v>180</v>
      </c>
      <c r="AU1235" s="161" t="s">
        <v>85</v>
      </c>
      <c r="AV1235" s="13" t="s">
        <v>85</v>
      </c>
      <c r="AW1235" s="13" t="s">
        <v>32</v>
      </c>
      <c r="AX1235" s="13" t="s">
        <v>75</v>
      </c>
      <c r="AY1235" s="161" t="s">
        <v>170</v>
      </c>
    </row>
    <row r="1236" spans="2:65" s="13" customFormat="1" ht="10.199999999999999">
      <c r="B1236" s="160"/>
      <c r="D1236" s="154" t="s">
        <v>180</v>
      </c>
      <c r="E1236" s="161" t="s">
        <v>1</v>
      </c>
      <c r="F1236" s="162" t="s">
        <v>1575</v>
      </c>
      <c r="H1236" s="163">
        <v>18.54</v>
      </c>
      <c r="I1236" s="164"/>
      <c r="L1236" s="160"/>
      <c r="M1236" s="165"/>
      <c r="T1236" s="166"/>
      <c r="AT1236" s="161" t="s">
        <v>180</v>
      </c>
      <c r="AU1236" s="161" t="s">
        <v>85</v>
      </c>
      <c r="AV1236" s="13" t="s">
        <v>85</v>
      </c>
      <c r="AW1236" s="13" t="s">
        <v>32</v>
      </c>
      <c r="AX1236" s="13" t="s">
        <v>75</v>
      </c>
      <c r="AY1236" s="161" t="s">
        <v>170</v>
      </c>
    </row>
    <row r="1237" spans="2:65" s="14" customFormat="1" ht="10.199999999999999">
      <c r="B1237" s="167"/>
      <c r="D1237" s="154" t="s">
        <v>180</v>
      </c>
      <c r="E1237" s="168" t="s">
        <v>1</v>
      </c>
      <c r="F1237" s="169" t="s">
        <v>184</v>
      </c>
      <c r="H1237" s="170">
        <v>60.494999999999997</v>
      </c>
      <c r="I1237" s="171"/>
      <c r="L1237" s="167"/>
      <c r="M1237" s="172"/>
      <c r="T1237" s="173"/>
      <c r="AT1237" s="168" t="s">
        <v>180</v>
      </c>
      <c r="AU1237" s="168" t="s">
        <v>85</v>
      </c>
      <c r="AV1237" s="14" t="s">
        <v>176</v>
      </c>
      <c r="AW1237" s="14" t="s">
        <v>32</v>
      </c>
      <c r="AX1237" s="14" t="s">
        <v>83</v>
      </c>
      <c r="AY1237" s="168" t="s">
        <v>170</v>
      </c>
    </row>
    <row r="1238" spans="2:65" s="1" customFormat="1" ht="22.2" customHeight="1">
      <c r="B1238" s="33"/>
      <c r="C1238" s="174" t="s">
        <v>1582</v>
      </c>
      <c r="D1238" s="174" t="s">
        <v>447</v>
      </c>
      <c r="E1238" s="175" t="s">
        <v>1583</v>
      </c>
      <c r="F1238" s="176" t="s">
        <v>1584</v>
      </c>
      <c r="G1238" s="177" t="s">
        <v>115</v>
      </c>
      <c r="H1238" s="178">
        <v>66.545000000000002</v>
      </c>
      <c r="I1238" s="179"/>
      <c r="J1238" s="180">
        <f>ROUND(I1238*H1238,2)</f>
        <v>0</v>
      </c>
      <c r="K1238" s="181"/>
      <c r="L1238" s="182"/>
      <c r="M1238" s="183" t="s">
        <v>1</v>
      </c>
      <c r="N1238" s="184" t="s">
        <v>40</v>
      </c>
      <c r="P1238" s="145">
        <f>O1238*H1238</f>
        <v>0</v>
      </c>
      <c r="Q1238" s="145">
        <v>1.2319999999999999E-2</v>
      </c>
      <c r="R1238" s="145">
        <f>Q1238*H1238</f>
        <v>0.81983439999999996</v>
      </c>
      <c r="S1238" s="145">
        <v>0</v>
      </c>
      <c r="T1238" s="146">
        <f>S1238*H1238</f>
        <v>0</v>
      </c>
      <c r="AR1238" s="147" t="s">
        <v>393</v>
      </c>
      <c r="AT1238" s="147" t="s">
        <v>447</v>
      </c>
      <c r="AU1238" s="147" t="s">
        <v>85</v>
      </c>
      <c r="AY1238" s="18" t="s">
        <v>170</v>
      </c>
      <c r="BE1238" s="148">
        <f>IF(N1238="základní",J1238,0)</f>
        <v>0</v>
      </c>
      <c r="BF1238" s="148">
        <f>IF(N1238="snížená",J1238,0)</f>
        <v>0</v>
      </c>
      <c r="BG1238" s="148">
        <f>IF(N1238="zákl. přenesená",J1238,0)</f>
        <v>0</v>
      </c>
      <c r="BH1238" s="148">
        <f>IF(N1238="sníž. přenesená",J1238,0)</f>
        <v>0</v>
      </c>
      <c r="BI1238" s="148">
        <f>IF(N1238="nulová",J1238,0)</f>
        <v>0</v>
      </c>
      <c r="BJ1238" s="18" t="s">
        <v>83</v>
      </c>
      <c r="BK1238" s="148">
        <f>ROUND(I1238*H1238,2)</f>
        <v>0</v>
      </c>
      <c r="BL1238" s="18" t="s">
        <v>278</v>
      </c>
      <c r="BM1238" s="147" t="s">
        <v>1585</v>
      </c>
    </row>
    <row r="1239" spans="2:65" s="13" customFormat="1" ht="10.199999999999999">
      <c r="B1239" s="160"/>
      <c r="D1239" s="154" t="s">
        <v>180</v>
      </c>
      <c r="F1239" s="162" t="s">
        <v>1586</v>
      </c>
      <c r="H1239" s="163">
        <v>66.545000000000002</v>
      </c>
      <c r="I1239" s="164"/>
      <c r="L1239" s="160"/>
      <c r="M1239" s="165"/>
      <c r="T1239" s="166"/>
      <c r="AT1239" s="161" t="s">
        <v>180</v>
      </c>
      <c r="AU1239" s="161" t="s">
        <v>85</v>
      </c>
      <c r="AV1239" s="13" t="s">
        <v>85</v>
      </c>
      <c r="AW1239" s="13" t="s">
        <v>4</v>
      </c>
      <c r="AX1239" s="13" t="s">
        <v>83</v>
      </c>
      <c r="AY1239" s="161" t="s">
        <v>170</v>
      </c>
    </row>
    <row r="1240" spans="2:65" s="1" customFormat="1" ht="22.2" customHeight="1">
      <c r="B1240" s="33"/>
      <c r="C1240" s="135" t="s">
        <v>1587</v>
      </c>
      <c r="D1240" s="135" t="s">
        <v>172</v>
      </c>
      <c r="E1240" s="136" t="s">
        <v>1588</v>
      </c>
      <c r="F1240" s="137" t="s">
        <v>1589</v>
      </c>
      <c r="G1240" s="138" t="s">
        <v>237</v>
      </c>
      <c r="H1240" s="139">
        <v>1.2</v>
      </c>
      <c r="I1240" s="140"/>
      <c r="J1240" s="141">
        <f>ROUND(I1240*H1240,2)</f>
        <v>0</v>
      </c>
      <c r="K1240" s="142"/>
      <c r="L1240" s="33"/>
      <c r="M1240" s="143" t="s">
        <v>1</v>
      </c>
      <c r="N1240" s="144" t="s">
        <v>40</v>
      </c>
      <c r="P1240" s="145">
        <f>O1240*H1240</f>
        <v>0</v>
      </c>
      <c r="Q1240" s="145">
        <v>2.0000000000000001E-4</v>
      </c>
      <c r="R1240" s="145">
        <f>Q1240*H1240</f>
        <v>2.4000000000000001E-4</v>
      </c>
      <c r="S1240" s="145">
        <v>0</v>
      </c>
      <c r="T1240" s="146">
        <f>S1240*H1240</f>
        <v>0</v>
      </c>
      <c r="AR1240" s="147" t="s">
        <v>278</v>
      </c>
      <c r="AT1240" s="147" t="s">
        <v>172</v>
      </c>
      <c r="AU1240" s="147" t="s">
        <v>85</v>
      </c>
      <c r="AY1240" s="18" t="s">
        <v>170</v>
      </c>
      <c r="BE1240" s="148">
        <f>IF(N1240="základní",J1240,0)</f>
        <v>0</v>
      </c>
      <c r="BF1240" s="148">
        <f>IF(N1240="snížená",J1240,0)</f>
        <v>0</v>
      </c>
      <c r="BG1240" s="148">
        <f>IF(N1240="zákl. přenesená",J1240,0)</f>
        <v>0</v>
      </c>
      <c r="BH1240" s="148">
        <f>IF(N1240="sníž. přenesená",J1240,0)</f>
        <v>0</v>
      </c>
      <c r="BI1240" s="148">
        <f>IF(N1240="nulová",J1240,0)</f>
        <v>0</v>
      </c>
      <c r="BJ1240" s="18" t="s">
        <v>83</v>
      </c>
      <c r="BK1240" s="148">
        <f>ROUND(I1240*H1240,2)</f>
        <v>0</v>
      </c>
      <c r="BL1240" s="18" t="s">
        <v>278</v>
      </c>
      <c r="BM1240" s="147" t="s">
        <v>1590</v>
      </c>
    </row>
    <row r="1241" spans="2:65" s="1" customFormat="1" ht="10.199999999999999">
      <c r="B1241" s="33"/>
      <c r="D1241" s="149" t="s">
        <v>178</v>
      </c>
      <c r="F1241" s="150" t="s">
        <v>1591</v>
      </c>
      <c r="I1241" s="151"/>
      <c r="L1241" s="33"/>
      <c r="M1241" s="152"/>
      <c r="T1241" s="57"/>
      <c r="AT1241" s="18" t="s">
        <v>178</v>
      </c>
      <c r="AU1241" s="18" t="s">
        <v>85</v>
      </c>
    </row>
    <row r="1242" spans="2:65" s="12" customFormat="1" ht="10.199999999999999">
      <c r="B1242" s="153"/>
      <c r="D1242" s="154" t="s">
        <v>180</v>
      </c>
      <c r="E1242" s="155" t="s">
        <v>1</v>
      </c>
      <c r="F1242" s="156" t="s">
        <v>513</v>
      </c>
      <c r="H1242" s="155" t="s">
        <v>1</v>
      </c>
      <c r="I1242" s="157"/>
      <c r="L1242" s="153"/>
      <c r="M1242" s="158"/>
      <c r="T1242" s="159"/>
      <c r="AT1242" s="155" t="s">
        <v>180</v>
      </c>
      <c r="AU1242" s="155" t="s">
        <v>85</v>
      </c>
      <c r="AV1242" s="12" t="s">
        <v>83</v>
      </c>
      <c r="AW1242" s="12" t="s">
        <v>32</v>
      </c>
      <c r="AX1242" s="12" t="s">
        <v>75</v>
      </c>
      <c r="AY1242" s="155" t="s">
        <v>170</v>
      </c>
    </row>
    <row r="1243" spans="2:65" s="13" customFormat="1" ht="10.199999999999999">
      <c r="B1243" s="160"/>
      <c r="D1243" s="154" t="s">
        <v>180</v>
      </c>
      <c r="E1243" s="161" t="s">
        <v>1</v>
      </c>
      <c r="F1243" s="162" t="s">
        <v>1592</v>
      </c>
      <c r="H1243" s="163">
        <v>1.2</v>
      </c>
      <c r="I1243" s="164"/>
      <c r="L1243" s="160"/>
      <c r="M1243" s="165"/>
      <c r="T1243" s="166"/>
      <c r="AT1243" s="161" t="s">
        <v>180</v>
      </c>
      <c r="AU1243" s="161" t="s">
        <v>85</v>
      </c>
      <c r="AV1243" s="13" t="s">
        <v>85</v>
      </c>
      <c r="AW1243" s="13" t="s">
        <v>32</v>
      </c>
      <c r="AX1243" s="13" t="s">
        <v>75</v>
      </c>
      <c r="AY1243" s="161" t="s">
        <v>170</v>
      </c>
    </row>
    <row r="1244" spans="2:65" s="14" customFormat="1" ht="10.199999999999999">
      <c r="B1244" s="167"/>
      <c r="D1244" s="154" t="s">
        <v>180</v>
      </c>
      <c r="E1244" s="168" t="s">
        <v>1</v>
      </c>
      <c r="F1244" s="169" t="s">
        <v>184</v>
      </c>
      <c r="H1244" s="170">
        <v>1.2</v>
      </c>
      <c r="I1244" s="171"/>
      <c r="L1244" s="167"/>
      <c r="M1244" s="172"/>
      <c r="T1244" s="173"/>
      <c r="AT1244" s="168" t="s">
        <v>180</v>
      </c>
      <c r="AU1244" s="168" t="s">
        <v>85</v>
      </c>
      <c r="AV1244" s="14" t="s">
        <v>176</v>
      </c>
      <c r="AW1244" s="14" t="s">
        <v>32</v>
      </c>
      <c r="AX1244" s="14" t="s">
        <v>83</v>
      </c>
      <c r="AY1244" s="168" t="s">
        <v>170</v>
      </c>
    </row>
    <row r="1245" spans="2:65" s="1" customFormat="1" ht="14.4" customHeight="1">
      <c r="B1245" s="33"/>
      <c r="C1245" s="174" t="s">
        <v>1593</v>
      </c>
      <c r="D1245" s="174" t="s">
        <v>447</v>
      </c>
      <c r="E1245" s="175" t="s">
        <v>1594</v>
      </c>
      <c r="F1245" s="176" t="s">
        <v>1595</v>
      </c>
      <c r="G1245" s="177" t="s">
        <v>237</v>
      </c>
      <c r="H1245" s="178">
        <v>1.26</v>
      </c>
      <c r="I1245" s="179"/>
      <c r="J1245" s="180">
        <f>ROUND(I1245*H1245,2)</f>
        <v>0</v>
      </c>
      <c r="K1245" s="181"/>
      <c r="L1245" s="182"/>
      <c r="M1245" s="183" t="s">
        <v>1</v>
      </c>
      <c r="N1245" s="184" t="s">
        <v>40</v>
      </c>
      <c r="P1245" s="145">
        <f>O1245*H1245</f>
        <v>0</v>
      </c>
      <c r="Q1245" s="145">
        <v>2.9999999999999997E-4</v>
      </c>
      <c r="R1245" s="145">
        <f>Q1245*H1245</f>
        <v>3.7799999999999997E-4</v>
      </c>
      <c r="S1245" s="145">
        <v>0</v>
      </c>
      <c r="T1245" s="146">
        <f>S1245*H1245</f>
        <v>0</v>
      </c>
      <c r="AR1245" s="147" t="s">
        <v>393</v>
      </c>
      <c r="AT1245" s="147" t="s">
        <v>447</v>
      </c>
      <c r="AU1245" s="147" t="s">
        <v>85</v>
      </c>
      <c r="AY1245" s="18" t="s">
        <v>170</v>
      </c>
      <c r="BE1245" s="148">
        <f>IF(N1245="základní",J1245,0)</f>
        <v>0</v>
      </c>
      <c r="BF1245" s="148">
        <f>IF(N1245="snížená",J1245,0)</f>
        <v>0</v>
      </c>
      <c r="BG1245" s="148">
        <f>IF(N1245="zákl. přenesená",J1245,0)</f>
        <v>0</v>
      </c>
      <c r="BH1245" s="148">
        <f>IF(N1245="sníž. přenesená",J1245,0)</f>
        <v>0</v>
      </c>
      <c r="BI1245" s="148">
        <f>IF(N1245="nulová",J1245,0)</f>
        <v>0</v>
      </c>
      <c r="BJ1245" s="18" t="s">
        <v>83</v>
      </c>
      <c r="BK1245" s="148">
        <f>ROUND(I1245*H1245,2)</f>
        <v>0</v>
      </c>
      <c r="BL1245" s="18" t="s">
        <v>278</v>
      </c>
      <c r="BM1245" s="147" t="s">
        <v>1596</v>
      </c>
    </row>
    <row r="1246" spans="2:65" s="13" customFormat="1" ht="10.199999999999999">
      <c r="B1246" s="160"/>
      <c r="D1246" s="154" t="s">
        <v>180</v>
      </c>
      <c r="F1246" s="162" t="s">
        <v>1597</v>
      </c>
      <c r="H1246" s="163">
        <v>1.26</v>
      </c>
      <c r="I1246" s="164"/>
      <c r="L1246" s="160"/>
      <c r="M1246" s="165"/>
      <c r="T1246" s="166"/>
      <c r="AT1246" s="161" t="s">
        <v>180</v>
      </c>
      <c r="AU1246" s="161" t="s">
        <v>85</v>
      </c>
      <c r="AV1246" s="13" t="s">
        <v>85</v>
      </c>
      <c r="AW1246" s="13" t="s">
        <v>4</v>
      </c>
      <c r="AX1246" s="13" t="s">
        <v>83</v>
      </c>
      <c r="AY1246" s="161" t="s">
        <v>170</v>
      </c>
    </row>
    <row r="1247" spans="2:65" s="1" customFormat="1" ht="22.2" customHeight="1">
      <c r="B1247" s="33"/>
      <c r="C1247" s="135" t="s">
        <v>1598</v>
      </c>
      <c r="D1247" s="135" t="s">
        <v>172</v>
      </c>
      <c r="E1247" s="136" t="s">
        <v>1599</v>
      </c>
      <c r="F1247" s="137" t="s">
        <v>1600</v>
      </c>
      <c r="G1247" s="138" t="s">
        <v>237</v>
      </c>
      <c r="H1247" s="139">
        <v>68.245000000000005</v>
      </c>
      <c r="I1247" s="140"/>
      <c r="J1247" s="141">
        <f>ROUND(I1247*H1247,2)</f>
        <v>0</v>
      </c>
      <c r="K1247" s="142"/>
      <c r="L1247" s="33"/>
      <c r="M1247" s="143" t="s">
        <v>1</v>
      </c>
      <c r="N1247" s="144" t="s">
        <v>40</v>
      </c>
      <c r="P1247" s="145">
        <f>O1247*H1247</f>
        <v>0</v>
      </c>
      <c r="Q1247" s="145">
        <v>1.8000000000000001E-4</v>
      </c>
      <c r="R1247" s="145">
        <f>Q1247*H1247</f>
        <v>1.2284100000000001E-2</v>
      </c>
      <c r="S1247" s="145">
        <v>0</v>
      </c>
      <c r="T1247" s="146">
        <f>S1247*H1247</f>
        <v>0</v>
      </c>
      <c r="AR1247" s="147" t="s">
        <v>278</v>
      </c>
      <c r="AT1247" s="147" t="s">
        <v>172</v>
      </c>
      <c r="AU1247" s="147" t="s">
        <v>85</v>
      </c>
      <c r="AY1247" s="18" t="s">
        <v>170</v>
      </c>
      <c r="BE1247" s="148">
        <f>IF(N1247="základní",J1247,0)</f>
        <v>0</v>
      </c>
      <c r="BF1247" s="148">
        <f>IF(N1247="snížená",J1247,0)</f>
        <v>0</v>
      </c>
      <c r="BG1247" s="148">
        <f>IF(N1247="zákl. přenesená",J1247,0)</f>
        <v>0</v>
      </c>
      <c r="BH1247" s="148">
        <f>IF(N1247="sníž. přenesená",J1247,0)</f>
        <v>0</v>
      </c>
      <c r="BI1247" s="148">
        <f>IF(N1247="nulová",J1247,0)</f>
        <v>0</v>
      </c>
      <c r="BJ1247" s="18" t="s">
        <v>83</v>
      </c>
      <c r="BK1247" s="148">
        <f>ROUND(I1247*H1247,2)</f>
        <v>0</v>
      </c>
      <c r="BL1247" s="18" t="s">
        <v>278</v>
      </c>
      <c r="BM1247" s="147" t="s">
        <v>1601</v>
      </c>
    </row>
    <row r="1248" spans="2:65" s="1" customFormat="1" ht="10.199999999999999">
      <c r="B1248" s="33"/>
      <c r="D1248" s="149" t="s">
        <v>178</v>
      </c>
      <c r="F1248" s="150" t="s">
        <v>1602</v>
      </c>
      <c r="I1248" s="151"/>
      <c r="L1248" s="33"/>
      <c r="M1248" s="152"/>
      <c r="T1248" s="57"/>
      <c r="AT1248" s="18" t="s">
        <v>178</v>
      </c>
      <c r="AU1248" s="18" t="s">
        <v>85</v>
      </c>
    </row>
    <row r="1249" spans="2:65" s="12" customFormat="1" ht="10.199999999999999">
      <c r="B1249" s="153"/>
      <c r="D1249" s="154" t="s">
        <v>180</v>
      </c>
      <c r="E1249" s="155" t="s">
        <v>1</v>
      </c>
      <c r="F1249" s="156" t="s">
        <v>513</v>
      </c>
      <c r="H1249" s="155" t="s">
        <v>1</v>
      </c>
      <c r="I1249" s="157"/>
      <c r="L1249" s="153"/>
      <c r="M1249" s="158"/>
      <c r="T1249" s="159"/>
      <c r="AT1249" s="155" t="s">
        <v>180</v>
      </c>
      <c r="AU1249" s="155" t="s">
        <v>85</v>
      </c>
      <c r="AV1249" s="12" t="s">
        <v>83</v>
      </c>
      <c r="AW1249" s="12" t="s">
        <v>32</v>
      </c>
      <c r="AX1249" s="12" t="s">
        <v>75</v>
      </c>
      <c r="AY1249" s="155" t="s">
        <v>170</v>
      </c>
    </row>
    <row r="1250" spans="2:65" s="13" customFormat="1" ht="10.199999999999999">
      <c r="B1250" s="160"/>
      <c r="D1250" s="154" t="s">
        <v>180</v>
      </c>
      <c r="E1250" s="161" t="s">
        <v>1</v>
      </c>
      <c r="F1250" s="162" t="s">
        <v>1603</v>
      </c>
      <c r="H1250" s="163">
        <v>18.899999999999999</v>
      </c>
      <c r="I1250" s="164"/>
      <c r="L1250" s="160"/>
      <c r="M1250" s="165"/>
      <c r="T1250" s="166"/>
      <c r="AT1250" s="161" t="s">
        <v>180</v>
      </c>
      <c r="AU1250" s="161" t="s">
        <v>85</v>
      </c>
      <c r="AV1250" s="13" t="s">
        <v>85</v>
      </c>
      <c r="AW1250" s="13" t="s">
        <v>32</v>
      </c>
      <c r="AX1250" s="13" t="s">
        <v>75</v>
      </c>
      <c r="AY1250" s="161" t="s">
        <v>170</v>
      </c>
    </row>
    <row r="1251" spans="2:65" s="13" customFormat="1" ht="10.199999999999999">
      <c r="B1251" s="160"/>
      <c r="D1251" s="154" t="s">
        <v>180</v>
      </c>
      <c r="E1251" s="161" t="s">
        <v>1</v>
      </c>
      <c r="F1251" s="162" t="s">
        <v>1604</v>
      </c>
      <c r="H1251" s="163">
        <v>14.525</v>
      </c>
      <c r="I1251" s="164"/>
      <c r="L1251" s="160"/>
      <c r="M1251" s="165"/>
      <c r="T1251" s="166"/>
      <c r="AT1251" s="161" t="s">
        <v>180</v>
      </c>
      <c r="AU1251" s="161" t="s">
        <v>85</v>
      </c>
      <c r="AV1251" s="13" t="s">
        <v>85</v>
      </c>
      <c r="AW1251" s="13" t="s">
        <v>32</v>
      </c>
      <c r="AX1251" s="13" t="s">
        <v>75</v>
      </c>
      <c r="AY1251" s="161" t="s">
        <v>170</v>
      </c>
    </row>
    <row r="1252" spans="2:65" s="13" customFormat="1" ht="10.199999999999999">
      <c r="B1252" s="160"/>
      <c r="D1252" s="154" t="s">
        <v>180</v>
      </c>
      <c r="E1252" s="161" t="s">
        <v>1</v>
      </c>
      <c r="F1252" s="162" t="s">
        <v>1605</v>
      </c>
      <c r="H1252" s="163">
        <v>17.55</v>
      </c>
      <c r="I1252" s="164"/>
      <c r="L1252" s="160"/>
      <c r="M1252" s="165"/>
      <c r="T1252" s="166"/>
      <c r="AT1252" s="161" t="s">
        <v>180</v>
      </c>
      <c r="AU1252" s="161" t="s">
        <v>85</v>
      </c>
      <c r="AV1252" s="13" t="s">
        <v>85</v>
      </c>
      <c r="AW1252" s="13" t="s">
        <v>32</v>
      </c>
      <c r="AX1252" s="13" t="s">
        <v>75</v>
      </c>
      <c r="AY1252" s="161" t="s">
        <v>170</v>
      </c>
    </row>
    <row r="1253" spans="2:65" s="13" customFormat="1" ht="10.199999999999999">
      <c r="B1253" s="160"/>
      <c r="D1253" s="154" t="s">
        <v>180</v>
      </c>
      <c r="E1253" s="161" t="s">
        <v>1</v>
      </c>
      <c r="F1253" s="162" t="s">
        <v>1606</v>
      </c>
      <c r="H1253" s="163">
        <v>17.27</v>
      </c>
      <c r="I1253" s="164"/>
      <c r="L1253" s="160"/>
      <c r="M1253" s="165"/>
      <c r="T1253" s="166"/>
      <c r="AT1253" s="161" t="s">
        <v>180</v>
      </c>
      <c r="AU1253" s="161" t="s">
        <v>85</v>
      </c>
      <c r="AV1253" s="13" t="s">
        <v>85</v>
      </c>
      <c r="AW1253" s="13" t="s">
        <v>32</v>
      </c>
      <c r="AX1253" s="13" t="s">
        <v>75</v>
      </c>
      <c r="AY1253" s="161" t="s">
        <v>170</v>
      </c>
    </row>
    <row r="1254" spans="2:65" s="14" customFormat="1" ht="10.199999999999999">
      <c r="B1254" s="167"/>
      <c r="D1254" s="154" t="s">
        <v>180</v>
      </c>
      <c r="E1254" s="168" t="s">
        <v>1</v>
      </c>
      <c r="F1254" s="169" t="s">
        <v>184</v>
      </c>
      <c r="H1254" s="170">
        <v>68.24499999999999</v>
      </c>
      <c r="I1254" s="171"/>
      <c r="L1254" s="167"/>
      <c r="M1254" s="172"/>
      <c r="T1254" s="173"/>
      <c r="AT1254" s="168" t="s">
        <v>180</v>
      </c>
      <c r="AU1254" s="168" t="s">
        <v>85</v>
      </c>
      <c r="AV1254" s="14" t="s">
        <v>176</v>
      </c>
      <c r="AW1254" s="14" t="s">
        <v>32</v>
      </c>
      <c r="AX1254" s="14" t="s">
        <v>83</v>
      </c>
      <c r="AY1254" s="168" t="s">
        <v>170</v>
      </c>
    </row>
    <row r="1255" spans="2:65" s="1" customFormat="1" ht="14.4" customHeight="1">
      <c r="B1255" s="33"/>
      <c r="C1255" s="174" t="s">
        <v>1607</v>
      </c>
      <c r="D1255" s="174" t="s">
        <v>447</v>
      </c>
      <c r="E1255" s="175" t="s">
        <v>1594</v>
      </c>
      <c r="F1255" s="176" t="s">
        <v>1595</v>
      </c>
      <c r="G1255" s="177" t="s">
        <v>237</v>
      </c>
      <c r="H1255" s="178">
        <v>71.656999999999996</v>
      </c>
      <c r="I1255" s="179"/>
      <c r="J1255" s="180">
        <f>ROUND(I1255*H1255,2)</f>
        <v>0</v>
      </c>
      <c r="K1255" s="181"/>
      <c r="L1255" s="182"/>
      <c r="M1255" s="183" t="s">
        <v>1</v>
      </c>
      <c r="N1255" s="184" t="s">
        <v>40</v>
      </c>
      <c r="P1255" s="145">
        <f>O1255*H1255</f>
        <v>0</v>
      </c>
      <c r="Q1255" s="145">
        <v>2.9999999999999997E-4</v>
      </c>
      <c r="R1255" s="145">
        <f>Q1255*H1255</f>
        <v>2.1497099999999998E-2</v>
      </c>
      <c r="S1255" s="145">
        <v>0</v>
      </c>
      <c r="T1255" s="146">
        <f>S1255*H1255</f>
        <v>0</v>
      </c>
      <c r="AR1255" s="147" t="s">
        <v>393</v>
      </c>
      <c r="AT1255" s="147" t="s">
        <v>447</v>
      </c>
      <c r="AU1255" s="147" t="s">
        <v>85</v>
      </c>
      <c r="AY1255" s="18" t="s">
        <v>170</v>
      </c>
      <c r="BE1255" s="148">
        <f>IF(N1255="základní",J1255,0)</f>
        <v>0</v>
      </c>
      <c r="BF1255" s="148">
        <f>IF(N1255="snížená",J1255,0)</f>
        <v>0</v>
      </c>
      <c r="BG1255" s="148">
        <f>IF(N1255="zákl. přenesená",J1255,0)</f>
        <v>0</v>
      </c>
      <c r="BH1255" s="148">
        <f>IF(N1255="sníž. přenesená",J1255,0)</f>
        <v>0</v>
      </c>
      <c r="BI1255" s="148">
        <f>IF(N1255="nulová",J1255,0)</f>
        <v>0</v>
      </c>
      <c r="BJ1255" s="18" t="s">
        <v>83</v>
      </c>
      <c r="BK1255" s="148">
        <f>ROUND(I1255*H1255,2)</f>
        <v>0</v>
      </c>
      <c r="BL1255" s="18" t="s">
        <v>278</v>
      </c>
      <c r="BM1255" s="147" t="s">
        <v>1608</v>
      </c>
    </row>
    <row r="1256" spans="2:65" s="13" customFormat="1" ht="10.199999999999999">
      <c r="B1256" s="160"/>
      <c r="D1256" s="154" t="s">
        <v>180</v>
      </c>
      <c r="F1256" s="162" t="s">
        <v>1609</v>
      </c>
      <c r="H1256" s="163">
        <v>71.656999999999996</v>
      </c>
      <c r="I1256" s="164"/>
      <c r="L1256" s="160"/>
      <c r="M1256" s="165"/>
      <c r="T1256" s="166"/>
      <c r="AT1256" s="161" t="s">
        <v>180</v>
      </c>
      <c r="AU1256" s="161" t="s">
        <v>85</v>
      </c>
      <c r="AV1256" s="13" t="s">
        <v>85</v>
      </c>
      <c r="AW1256" s="13" t="s">
        <v>4</v>
      </c>
      <c r="AX1256" s="13" t="s">
        <v>83</v>
      </c>
      <c r="AY1256" s="161" t="s">
        <v>170</v>
      </c>
    </row>
    <row r="1257" spans="2:65" s="1" customFormat="1" ht="22.2" customHeight="1">
      <c r="B1257" s="33"/>
      <c r="C1257" s="135" t="s">
        <v>1610</v>
      </c>
      <c r="D1257" s="135" t="s">
        <v>172</v>
      </c>
      <c r="E1257" s="136" t="s">
        <v>1611</v>
      </c>
      <c r="F1257" s="137" t="s">
        <v>1612</v>
      </c>
      <c r="G1257" s="138" t="s">
        <v>840</v>
      </c>
      <c r="H1257" s="193"/>
      <c r="I1257" s="140"/>
      <c r="J1257" s="141">
        <f>ROUND(I1257*H1257,2)</f>
        <v>0</v>
      </c>
      <c r="K1257" s="142"/>
      <c r="L1257" s="33"/>
      <c r="M1257" s="143" t="s">
        <v>1</v>
      </c>
      <c r="N1257" s="144" t="s">
        <v>40</v>
      </c>
      <c r="P1257" s="145">
        <f>O1257*H1257</f>
        <v>0</v>
      </c>
      <c r="Q1257" s="145">
        <v>0</v>
      </c>
      <c r="R1257" s="145">
        <f>Q1257*H1257</f>
        <v>0</v>
      </c>
      <c r="S1257" s="145">
        <v>0</v>
      </c>
      <c r="T1257" s="146">
        <f>S1257*H1257</f>
        <v>0</v>
      </c>
      <c r="AR1257" s="147" t="s">
        <v>278</v>
      </c>
      <c r="AT1257" s="147" t="s">
        <v>172</v>
      </c>
      <c r="AU1257" s="147" t="s">
        <v>85</v>
      </c>
      <c r="AY1257" s="18" t="s">
        <v>170</v>
      </c>
      <c r="BE1257" s="148">
        <f>IF(N1257="základní",J1257,0)</f>
        <v>0</v>
      </c>
      <c r="BF1257" s="148">
        <f>IF(N1257="snížená",J1257,0)</f>
        <v>0</v>
      </c>
      <c r="BG1257" s="148">
        <f>IF(N1257="zákl. přenesená",J1257,0)</f>
        <v>0</v>
      </c>
      <c r="BH1257" s="148">
        <f>IF(N1257="sníž. přenesená",J1257,0)</f>
        <v>0</v>
      </c>
      <c r="BI1257" s="148">
        <f>IF(N1257="nulová",J1257,0)</f>
        <v>0</v>
      </c>
      <c r="BJ1257" s="18" t="s">
        <v>83</v>
      </c>
      <c r="BK1257" s="148">
        <f>ROUND(I1257*H1257,2)</f>
        <v>0</v>
      </c>
      <c r="BL1257" s="18" t="s">
        <v>278</v>
      </c>
      <c r="BM1257" s="147" t="s">
        <v>1613</v>
      </c>
    </row>
    <row r="1258" spans="2:65" s="1" customFormat="1" ht="10.199999999999999">
      <c r="B1258" s="33"/>
      <c r="D1258" s="149" t="s">
        <v>178</v>
      </c>
      <c r="F1258" s="150" t="s">
        <v>1614</v>
      </c>
      <c r="I1258" s="151"/>
      <c r="L1258" s="33"/>
      <c r="M1258" s="152"/>
      <c r="T1258" s="57"/>
      <c r="AT1258" s="18" t="s">
        <v>178</v>
      </c>
      <c r="AU1258" s="18" t="s">
        <v>85</v>
      </c>
    </row>
    <row r="1259" spans="2:65" s="11" customFormat="1" ht="22.8" customHeight="1">
      <c r="B1259" s="123"/>
      <c r="D1259" s="124" t="s">
        <v>74</v>
      </c>
      <c r="E1259" s="133" t="s">
        <v>1615</v>
      </c>
      <c r="F1259" s="133" t="s">
        <v>1616</v>
      </c>
      <c r="I1259" s="126"/>
      <c r="J1259" s="134">
        <f>BK1259</f>
        <v>0</v>
      </c>
      <c r="L1259" s="123"/>
      <c r="M1259" s="128"/>
      <c r="P1259" s="129">
        <f>SUM(P1260:P1268)</f>
        <v>0</v>
      </c>
      <c r="R1259" s="129">
        <f>SUM(R1260:R1268)</f>
        <v>1.72992E-3</v>
      </c>
      <c r="T1259" s="130">
        <f>SUM(T1260:T1268)</f>
        <v>0</v>
      </c>
      <c r="AR1259" s="124" t="s">
        <v>85</v>
      </c>
      <c r="AT1259" s="131" t="s">
        <v>74</v>
      </c>
      <c r="AU1259" s="131" t="s">
        <v>83</v>
      </c>
      <c r="AY1259" s="124" t="s">
        <v>170</v>
      </c>
      <c r="BK1259" s="132">
        <f>SUM(BK1260:BK1268)</f>
        <v>0</v>
      </c>
    </row>
    <row r="1260" spans="2:65" s="1" customFormat="1" ht="22.2" customHeight="1">
      <c r="B1260" s="33"/>
      <c r="C1260" s="135" t="s">
        <v>1617</v>
      </c>
      <c r="D1260" s="135" t="s">
        <v>172</v>
      </c>
      <c r="E1260" s="136" t="s">
        <v>1618</v>
      </c>
      <c r="F1260" s="137" t="s">
        <v>1619</v>
      </c>
      <c r="G1260" s="138" t="s">
        <v>115</v>
      </c>
      <c r="H1260" s="139">
        <v>5.0880000000000001</v>
      </c>
      <c r="I1260" s="140"/>
      <c r="J1260" s="141">
        <f>ROUND(I1260*H1260,2)</f>
        <v>0</v>
      </c>
      <c r="K1260" s="142"/>
      <c r="L1260" s="33"/>
      <c r="M1260" s="143" t="s">
        <v>1</v>
      </c>
      <c r="N1260" s="144" t="s">
        <v>40</v>
      </c>
      <c r="P1260" s="145">
        <f>O1260*H1260</f>
        <v>0</v>
      </c>
      <c r="Q1260" s="145">
        <v>8.0000000000000007E-5</v>
      </c>
      <c r="R1260" s="145">
        <f>Q1260*H1260</f>
        <v>4.0704000000000006E-4</v>
      </c>
      <c r="S1260" s="145">
        <v>0</v>
      </c>
      <c r="T1260" s="146">
        <f>S1260*H1260</f>
        <v>0</v>
      </c>
      <c r="AR1260" s="147" t="s">
        <v>278</v>
      </c>
      <c r="AT1260" s="147" t="s">
        <v>172</v>
      </c>
      <c r="AU1260" s="147" t="s">
        <v>85</v>
      </c>
      <c r="AY1260" s="18" t="s">
        <v>170</v>
      </c>
      <c r="BE1260" s="148">
        <f>IF(N1260="základní",J1260,0)</f>
        <v>0</v>
      </c>
      <c r="BF1260" s="148">
        <f>IF(N1260="snížená",J1260,0)</f>
        <v>0</v>
      </c>
      <c r="BG1260" s="148">
        <f>IF(N1260="zákl. přenesená",J1260,0)</f>
        <v>0</v>
      </c>
      <c r="BH1260" s="148">
        <f>IF(N1260="sníž. přenesená",J1260,0)</f>
        <v>0</v>
      </c>
      <c r="BI1260" s="148">
        <f>IF(N1260="nulová",J1260,0)</f>
        <v>0</v>
      </c>
      <c r="BJ1260" s="18" t="s">
        <v>83</v>
      </c>
      <c r="BK1260" s="148">
        <f>ROUND(I1260*H1260,2)</f>
        <v>0</v>
      </c>
      <c r="BL1260" s="18" t="s">
        <v>278</v>
      </c>
      <c r="BM1260" s="147" t="s">
        <v>1620</v>
      </c>
    </row>
    <row r="1261" spans="2:65" s="1" customFormat="1" ht="10.199999999999999">
      <c r="B1261" s="33"/>
      <c r="D1261" s="149" t="s">
        <v>178</v>
      </c>
      <c r="F1261" s="150" t="s">
        <v>1621</v>
      </c>
      <c r="I1261" s="151"/>
      <c r="L1261" s="33"/>
      <c r="M1261" s="152"/>
      <c r="T1261" s="57"/>
      <c r="AT1261" s="18" t="s">
        <v>178</v>
      </c>
      <c r="AU1261" s="18" t="s">
        <v>85</v>
      </c>
    </row>
    <row r="1262" spans="2:65" s="12" customFormat="1" ht="10.199999999999999">
      <c r="B1262" s="153"/>
      <c r="D1262" s="154" t="s">
        <v>180</v>
      </c>
      <c r="E1262" s="155" t="s">
        <v>1</v>
      </c>
      <c r="F1262" s="156" t="s">
        <v>1622</v>
      </c>
      <c r="H1262" s="155" t="s">
        <v>1</v>
      </c>
      <c r="I1262" s="157"/>
      <c r="L1262" s="153"/>
      <c r="M1262" s="158"/>
      <c r="T1262" s="159"/>
      <c r="AT1262" s="155" t="s">
        <v>180</v>
      </c>
      <c r="AU1262" s="155" t="s">
        <v>85</v>
      </c>
      <c r="AV1262" s="12" t="s">
        <v>83</v>
      </c>
      <c r="AW1262" s="12" t="s">
        <v>32</v>
      </c>
      <c r="AX1262" s="12" t="s">
        <v>75</v>
      </c>
      <c r="AY1262" s="155" t="s">
        <v>170</v>
      </c>
    </row>
    <row r="1263" spans="2:65" s="13" customFormat="1" ht="10.199999999999999">
      <c r="B1263" s="160"/>
      <c r="D1263" s="154" t="s">
        <v>180</v>
      </c>
      <c r="E1263" s="161" t="s">
        <v>1</v>
      </c>
      <c r="F1263" s="162" t="s">
        <v>1623</v>
      </c>
      <c r="H1263" s="163">
        <v>5.0880000000000001</v>
      </c>
      <c r="I1263" s="164"/>
      <c r="L1263" s="160"/>
      <c r="M1263" s="165"/>
      <c r="T1263" s="166"/>
      <c r="AT1263" s="161" t="s">
        <v>180</v>
      </c>
      <c r="AU1263" s="161" t="s">
        <v>85</v>
      </c>
      <c r="AV1263" s="13" t="s">
        <v>85</v>
      </c>
      <c r="AW1263" s="13" t="s">
        <v>32</v>
      </c>
      <c r="AX1263" s="13" t="s">
        <v>75</v>
      </c>
      <c r="AY1263" s="161" t="s">
        <v>170</v>
      </c>
    </row>
    <row r="1264" spans="2:65" s="14" customFormat="1" ht="10.199999999999999">
      <c r="B1264" s="167"/>
      <c r="D1264" s="154" t="s">
        <v>180</v>
      </c>
      <c r="E1264" s="168" t="s">
        <v>1</v>
      </c>
      <c r="F1264" s="169" t="s">
        <v>184</v>
      </c>
      <c r="H1264" s="170">
        <v>5.0880000000000001</v>
      </c>
      <c r="I1264" s="171"/>
      <c r="L1264" s="167"/>
      <c r="M1264" s="172"/>
      <c r="T1264" s="173"/>
      <c r="AT1264" s="168" t="s">
        <v>180</v>
      </c>
      <c r="AU1264" s="168" t="s">
        <v>85</v>
      </c>
      <c r="AV1264" s="14" t="s">
        <v>176</v>
      </c>
      <c r="AW1264" s="14" t="s">
        <v>32</v>
      </c>
      <c r="AX1264" s="14" t="s">
        <v>83</v>
      </c>
      <c r="AY1264" s="168" t="s">
        <v>170</v>
      </c>
    </row>
    <row r="1265" spans="2:65" s="1" customFormat="1" ht="22.2" customHeight="1">
      <c r="B1265" s="33"/>
      <c r="C1265" s="135" t="s">
        <v>1624</v>
      </c>
      <c r="D1265" s="135" t="s">
        <v>172</v>
      </c>
      <c r="E1265" s="136" t="s">
        <v>1625</v>
      </c>
      <c r="F1265" s="137" t="s">
        <v>1626</v>
      </c>
      <c r="G1265" s="138" t="s">
        <v>115</v>
      </c>
      <c r="H1265" s="139">
        <v>5.0880000000000001</v>
      </c>
      <c r="I1265" s="140"/>
      <c r="J1265" s="141">
        <f>ROUND(I1265*H1265,2)</f>
        <v>0</v>
      </c>
      <c r="K1265" s="142"/>
      <c r="L1265" s="33"/>
      <c r="M1265" s="143" t="s">
        <v>1</v>
      </c>
      <c r="N1265" s="144" t="s">
        <v>40</v>
      </c>
      <c r="P1265" s="145">
        <f>O1265*H1265</f>
        <v>0</v>
      </c>
      <c r="Q1265" s="145">
        <v>1.3999999999999999E-4</v>
      </c>
      <c r="R1265" s="145">
        <f>Q1265*H1265</f>
        <v>7.123199999999999E-4</v>
      </c>
      <c r="S1265" s="145">
        <v>0</v>
      </c>
      <c r="T1265" s="146">
        <f>S1265*H1265</f>
        <v>0</v>
      </c>
      <c r="AR1265" s="147" t="s">
        <v>278</v>
      </c>
      <c r="AT1265" s="147" t="s">
        <v>172</v>
      </c>
      <c r="AU1265" s="147" t="s">
        <v>85</v>
      </c>
      <c r="AY1265" s="18" t="s">
        <v>170</v>
      </c>
      <c r="BE1265" s="148">
        <f>IF(N1265="základní",J1265,0)</f>
        <v>0</v>
      </c>
      <c r="BF1265" s="148">
        <f>IF(N1265="snížená",J1265,0)</f>
        <v>0</v>
      </c>
      <c r="BG1265" s="148">
        <f>IF(N1265="zákl. přenesená",J1265,0)</f>
        <v>0</v>
      </c>
      <c r="BH1265" s="148">
        <f>IF(N1265="sníž. přenesená",J1265,0)</f>
        <v>0</v>
      </c>
      <c r="BI1265" s="148">
        <f>IF(N1265="nulová",J1265,0)</f>
        <v>0</v>
      </c>
      <c r="BJ1265" s="18" t="s">
        <v>83</v>
      </c>
      <c r="BK1265" s="148">
        <f>ROUND(I1265*H1265,2)</f>
        <v>0</v>
      </c>
      <c r="BL1265" s="18" t="s">
        <v>278</v>
      </c>
      <c r="BM1265" s="147" t="s">
        <v>1627</v>
      </c>
    </row>
    <row r="1266" spans="2:65" s="1" customFormat="1" ht="10.199999999999999">
      <c r="B1266" s="33"/>
      <c r="D1266" s="149" t="s">
        <v>178</v>
      </c>
      <c r="F1266" s="150" t="s">
        <v>1628</v>
      </c>
      <c r="I1266" s="151"/>
      <c r="L1266" s="33"/>
      <c r="M1266" s="152"/>
      <c r="T1266" s="57"/>
      <c r="AT1266" s="18" t="s">
        <v>178</v>
      </c>
      <c r="AU1266" s="18" t="s">
        <v>85</v>
      </c>
    </row>
    <row r="1267" spans="2:65" s="1" customFormat="1" ht="22.2" customHeight="1">
      <c r="B1267" s="33"/>
      <c r="C1267" s="135" t="s">
        <v>1629</v>
      </c>
      <c r="D1267" s="135" t="s">
        <v>172</v>
      </c>
      <c r="E1267" s="136" t="s">
        <v>1630</v>
      </c>
      <c r="F1267" s="137" t="s">
        <v>1631</v>
      </c>
      <c r="G1267" s="138" t="s">
        <v>115</v>
      </c>
      <c r="H1267" s="139">
        <v>5.0880000000000001</v>
      </c>
      <c r="I1267" s="140"/>
      <c r="J1267" s="141">
        <f>ROUND(I1267*H1267,2)</f>
        <v>0</v>
      </c>
      <c r="K1267" s="142"/>
      <c r="L1267" s="33"/>
      <c r="M1267" s="143" t="s">
        <v>1</v>
      </c>
      <c r="N1267" s="144" t="s">
        <v>40</v>
      </c>
      <c r="P1267" s="145">
        <f>O1267*H1267</f>
        <v>0</v>
      </c>
      <c r="Q1267" s="145">
        <v>1.2E-4</v>
      </c>
      <c r="R1267" s="145">
        <f>Q1267*H1267</f>
        <v>6.1056000000000001E-4</v>
      </c>
      <c r="S1267" s="145">
        <v>0</v>
      </c>
      <c r="T1267" s="146">
        <f>S1267*H1267</f>
        <v>0</v>
      </c>
      <c r="AR1267" s="147" t="s">
        <v>278</v>
      </c>
      <c r="AT1267" s="147" t="s">
        <v>172</v>
      </c>
      <c r="AU1267" s="147" t="s">
        <v>85</v>
      </c>
      <c r="AY1267" s="18" t="s">
        <v>170</v>
      </c>
      <c r="BE1267" s="148">
        <f>IF(N1267="základní",J1267,0)</f>
        <v>0</v>
      </c>
      <c r="BF1267" s="148">
        <f>IF(N1267="snížená",J1267,0)</f>
        <v>0</v>
      </c>
      <c r="BG1267" s="148">
        <f>IF(N1267="zákl. přenesená",J1267,0)</f>
        <v>0</v>
      </c>
      <c r="BH1267" s="148">
        <f>IF(N1267="sníž. přenesená",J1267,0)</f>
        <v>0</v>
      </c>
      <c r="BI1267" s="148">
        <f>IF(N1267="nulová",J1267,0)</f>
        <v>0</v>
      </c>
      <c r="BJ1267" s="18" t="s">
        <v>83</v>
      </c>
      <c r="BK1267" s="148">
        <f>ROUND(I1267*H1267,2)</f>
        <v>0</v>
      </c>
      <c r="BL1267" s="18" t="s">
        <v>278</v>
      </c>
      <c r="BM1267" s="147" t="s">
        <v>1632</v>
      </c>
    </row>
    <row r="1268" spans="2:65" s="1" customFormat="1" ht="10.199999999999999">
      <c r="B1268" s="33"/>
      <c r="D1268" s="149" t="s">
        <v>178</v>
      </c>
      <c r="F1268" s="150" t="s">
        <v>1633</v>
      </c>
      <c r="I1268" s="151"/>
      <c r="L1268" s="33"/>
      <c r="M1268" s="152"/>
      <c r="T1268" s="57"/>
      <c r="AT1268" s="18" t="s">
        <v>178</v>
      </c>
      <c r="AU1268" s="18" t="s">
        <v>85</v>
      </c>
    </row>
    <row r="1269" spans="2:65" s="11" customFormat="1" ht="22.8" customHeight="1">
      <c r="B1269" s="123"/>
      <c r="D1269" s="124" t="s">
        <v>74</v>
      </c>
      <c r="E1269" s="133" t="s">
        <v>1634</v>
      </c>
      <c r="F1269" s="133" t="s">
        <v>1635</v>
      </c>
      <c r="I1269" s="126"/>
      <c r="J1269" s="134">
        <f>BK1269</f>
        <v>0</v>
      </c>
      <c r="L1269" s="123"/>
      <c r="M1269" s="128"/>
      <c r="P1269" s="129">
        <f>SUM(P1270:P1345)</f>
        <v>0</v>
      </c>
      <c r="R1269" s="129">
        <f>SUM(R1270:R1345)</f>
        <v>0.28073882</v>
      </c>
      <c r="T1269" s="130">
        <f>SUM(T1270:T1345)</f>
        <v>0</v>
      </c>
      <c r="AR1269" s="124" t="s">
        <v>85</v>
      </c>
      <c r="AT1269" s="131" t="s">
        <v>74</v>
      </c>
      <c r="AU1269" s="131" t="s">
        <v>83</v>
      </c>
      <c r="AY1269" s="124" t="s">
        <v>170</v>
      </c>
      <c r="BK1269" s="132">
        <f>SUM(BK1270:BK1345)</f>
        <v>0</v>
      </c>
    </row>
    <row r="1270" spans="2:65" s="1" customFormat="1" ht="22.2" customHeight="1">
      <c r="B1270" s="33"/>
      <c r="C1270" s="135" t="s">
        <v>1636</v>
      </c>
      <c r="D1270" s="135" t="s">
        <v>172</v>
      </c>
      <c r="E1270" s="136" t="s">
        <v>1637</v>
      </c>
      <c r="F1270" s="137" t="s">
        <v>1638</v>
      </c>
      <c r="G1270" s="138" t="s">
        <v>115</v>
      </c>
      <c r="H1270" s="139">
        <v>445.73399999999998</v>
      </c>
      <c r="I1270" s="140"/>
      <c r="J1270" s="141">
        <f>ROUND(I1270*H1270,2)</f>
        <v>0</v>
      </c>
      <c r="K1270" s="142"/>
      <c r="L1270" s="33"/>
      <c r="M1270" s="143" t="s">
        <v>1</v>
      </c>
      <c r="N1270" s="144" t="s">
        <v>40</v>
      </c>
      <c r="P1270" s="145">
        <f>O1270*H1270</f>
        <v>0</v>
      </c>
      <c r="Q1270" s="145">
        <v>2.0000000000000001E-4</v>
      </c>
      <c r="R1270" s="145">
        <f>Q1270*H1270</f>
        <v>8.9146799999999998E-2</v>
      </c>
      <c r="S1270" s="145">
        <v>0</v>
      </c>
      <c r="T1270" s="146">
        <f>S1270*H1270</f>
        <v>0</v>
      </c>
      <c r="AR1270" s="147" t="s">
        <v>278</v>
      </c>
      <c r="AT1270" s="147" t="s">
        <v>172</v>
      </c>
      <c r="AU1270" s="147" t="s">
        <v>85</v>
      </c>
      <c r="AY1270" s="18" t="s">
        <v>170</v>
      </c>
      <c r="BE1270" s="148">
        <f>IF(N1270="základní",J1270,0)</f>
        <v>0</v>
      </c>
      <c r="BF1270" s="148">
        <f>IF(N1270="snížená",J1270,0)</f>
        <v>0</v>
      </c>
      <c r="BG1270" s="148">
        <f>IF(N1270="zákl. přenesená",J1270,0)</f>
        <v>0</v>
      </c>
      <c r="BH1270" s="148">
        <f>IF(N1270="sníž. přenesená",J1270,0)</f>
        <v>0</v>
      </c>
      <c r="BI1270" s="148">
        <f>IF(N1270="nulová",J1270,0)</f>
        <v>0</v>
      </c>
      <c r="BJ1270" s="18" t="s">
        <v>83</v>
      </c>
      <c r="BK1270" s="148">
        <f>ROUND(I1270*H1270,2)</f>
        <v>0</v>
      </c>
      <c r="BL1270" s="18" t="s">
        <v>278</v>
      </c>
      <c r="BM1270" s="147" t="s">
        <v>1639</v>
      </c>
    </row>
    <row r="1271" spans="2:65" s="1" customFormat="1" ht="10.199999999999999">
      <c r="B1271" s="33"/>
      <c r="D1271" s="149" t="s">
        <v>178</v>
      </c>
      <c r="F1271" s="150" t="s">
        <v>1640</v>
      </c>
      <c r="I1271" s="151"/>
      <c r="L1271" s="33"/>
      <c r="M1271" s="152"/>
      <c r="T1271" s="57"/>
      <c r="AT1271" s="18" t="s">
        <v>178</v>
      </c>
      <c r="AU1271" s="18" t="s">
        <v>85</v>
      </c>
    </row>
    <row r="1272" spans="2:65" s="12" customFormat="1" ht="10.199999999999999">
      <c r="B1272" s="153"/>
      <c r="D1272" s="154" t="s">
        <v>180</v>
      </c>
      <c r="E1272" s="155" t="s">
        <v>1</v>
      </c>
      <c r="F1272" s="156" t="s">
        <v>513</v>
      </c>
      <c r="H1272" s="155" t="s">
        <v>1</v>
      </c>
      <c r="I1272" s="157"/>
      <c r="L1272" s="153"/>
      <c r="M1272" s="158"/>
      <c r="T1272" s="159"/>
      <c r="AT1272" s="155" t="s">
        <v>180</v>
      </c>
      <c r="AU1272" s="155" t="s">
        <v>85</v>
      </c>
      <c r="AV1272" s="12" t="s">
        <v>83</v>
      </c>
      <c r="AW1272" s="12" t="s">
        <v>32</v>
      </c>
      <c r="AX1272" s="12" t="s">
        <v>75</v>
      </c>
      <c r="AY1272" s="155" t="s">
        <v>170</v>
      </c>
    </row>
    <row r="1273" spans="2:65" s="12" customFormat="1" ht="10.199999999999999">
      <c r="B1273" s="153"/>
      <c r="D1273" s="154" t="s">
        <v>180</v>
      </c>
      <c r="E1273" s="155" t="s">
        <v>1</v>
      </c>
      <c r="F1273" s="156" t="s">
        <v>1641</v>
      </c>
      <c r="H1273" s="155" t="s">
        <v>1</v>
      </c>
      <c r="I1273" s="157"/>
      <c r="L1273" s="153"/>
      <c r="M1273" s="158"/>
      <c r="T1273" s="159"/>
      <c r="AT1273" s="155" t="s">
        <v>180</v>
      </c>
      <c r="AU1273" s="155" t="s">
        <v>85</v>
      </c>
      <c r="AV1273" s="12" t="s">
        <v>83</v>
      </c>
      <c r="AW1273" s="12" t="s">
        <v>32</v>
      </c>
      <c r="AX1273" s="12" t="s">
        <v>75</v>
      </c>
      <c r="AY1273" s="155" t="s">
        <v>170</v>
      </c>
    </row>
    <row r="1274" spans="2:65" s="13" customFormat="1" ht="20.399999999999999">
      <c r="B1274" s="160"/>
      <c r="D1274" s="154" t="s">
        <v>180</v>
      </c>
      <c r="E1274" s="161" t="s">
        <v>1</v>
      </c>
      <c r="F1274" s="162" t="s">
        <v>1642</v>
      </c>
      <c r="H1274" s="163">
        <v>69.001000000000005</v>
      </c>
      <c r="I1274" s="164"/>
      <c r="L1274" s="160"/>
      <c r="M1274" s="165"/>
      <c r="T1274" s="166"/>
      <c r="AT1274" s="161" t="s">
        <v>180</v>
      </c>
      <c r="AU1274" s="161" t="s">
        <v>85</v>
      </c>
      <c r="AV1274" s="13" t="s">
        <v>85</v>
      </c>
      <c r="AW1274" s="13" t="s">
        <v>32</v>
      </c>
      <c r="AX1274" s="13" t="s">
        <v>75</v>
      </c>
      <c r="AY1274" s="161" t="s">
        <v>170</v>
      </c>
    </row>
    <row r="1275" spans="2:65" s="13" customFormat="1" ht="10.199999999999999">
      <c r="B1275" s="160"/>
      <c r="D1275" s="154" t="s">
        <v>180</v>
      </c>
      <c r="E1275" s="161" t="s">
        <v>1</v>
      </c>
      <c r="F1275" s="162" t="s">
        <v>1643</v>
      </c>
      <c r="H1275" s="163">
        <v>25.734999999999999</v>
      </c>
      <c r="I1275" s="164"/>
      <c r="L1275" s="160"/>
      <c r="M1275" s="165"/>
      <c r="T1275" s="166"/>
      <c r="AT1275" s="161" t="s">
        <v>180</v>
      </c>
      <c r="AU1275" s="161" t="s">
        <v>85</v>
      </c>
      <c r="AV1275" s="13" t="s">
        <v>85</v>
      </c>
      <c r="AW1275" s="13" t="s">
        <v>32</v>
      </c>
      <c r="AX1275" s="13" t="s">
        <v>75</v>
      </c>
      <c r="AY1275" s="161" t="s">
        <v>170</v>
      </c>
    </row>
    <row r="1276" spans="2:65" s="13" customFormat="1" ht="10.199999999999999">
      <c r="B1276" s="160"/>
      <c r="D1276" s="154" t="s">
        <v>180</v>
      </c>
      <c r="E1276" s="161" t="s">
        <v>1</v>
      </c>
      <c r="F1276" s="162" t="s">
        <v>1644</v>
      </c>
      <c r="H1276" s="163">
        <v>31.28</v>
      </c>
      <c r="I1276" s="164"/>
      <c r="L1276" s="160"/>
      <c r="M1276" s="165"/>
      <c r="T1276" s="166"/>
      <c r="AT1276" s="161" t="s">
        <v>180</v>
      </c>
      <c r="AU1276" s="161" t="s">
        <v>85</v>
      </c>
      <c r="AV1276" s="13" t="s">
        <v>85</v>
      </c>
      <c r="AW1276" s="13" t="s">
        <v>32</v>
      </c>
      <c r="AX1276" s="13" t="s">
        <v>75</v>
      </c>
      <c r="AY1276" s="161" t="s">
        <v>170</v>
      </c>
    </row>
    <row r="1277" spans="2:65" s="13" customFormat="1" ht="10.199999999999999">
      <c r="B1277" s="160"/>
      <c r="D1277" s="154" t="s">
        <v>180</v>
      </c>
      <c r="E1277" s="161" t="s">
        <v>1</v>
      </c>
      <c r="F1277" s="162" t="s">
        <v>1645</v>
      </c>
      <c r="H1277" s="163">
        <v>23.4</v>
      </c>
      <c r="I1277" s="164"/>
      <c r="L1277" s="160"/>
      <c r="M1277" s="165"/>
      <c r="T1277" s="166"/>
      <c r="AT1277" s="161" t="s">
        <v>180</v>
      </c>
      <c r="AU1277" s="161" t="s">
        <v>85</v>
      </c>
      <c r="AV1277" s="13" t="s">
        <v>85</v>
      </c>
      <c r="AW1277" s="13" t="s">
        <v>32</v>
      </c>
      <c r="AX1277" s="13" t="s">
        <v>75</v>
      </c>
      <c r="AY1277" s="161" t="s">
        <v>170</v>
      </c>
    </row>
    <row r="1278" spans="2:65" s="13" customFormat="1" ht="10.199999999999999">
      <c r="B1278" s="160"/>
      <c r="D1278" s="154" t="s">
        <v>180</v>
      </c>
      <c r="E1278" s="161" t="s">
        <v>1</v>
      </c>
      <c r="F1278" s="162" t="s">
        <v>1646</v>
      </c>
      <c r="H1278" s="163">
        <v>15.21</v>
      </c>
      <c r="I1278" s="164"/>
      <c r="L1278" s="160"/>
      <c r="M1278" s="165"/>
      <c r="T1278" s="166"/>
      <c r="AT1278" s="161" t="s">
        <v>180</v>
      </c>
      <c r="AU1278" s="161" t="s">
        <v>85</v>
      </c>
      <c r="AV1278" s="13" t="s">
        <v>85</v>
      </c>
      <c r="AW1278" s="13" t="s">
        <v>32</v>
      </c>
      <c r="AX1278" s="13" t="s">
        <v>75</v>
      </c>
      <c r="AY1278" s="161" t="s">
        <v>170</v>
      </c>
    </row>
    <row r="1279" spans="2:65" s="13" customFormat="1" ht="10.199999999999999">
      <c r="B1279" s="160"/>
      <c r="D1279" s="154" t="s">
        <v>180</v>
      </c>
      <c r="E1279" s="161" t="s">
        <v>1</v>
      </c>
      <c r="F1279" s="162" t="s">
        <v>1647</v>
      </c>
      <c r="H1279" s="163">
        <v>31.975000000000001</v>
      </c>
      <c r="I1279" s="164"/>
      <c r="L1279" s="160"/>
      <c r="M1279" s="165"/>
      <c r="T1279" s="166"/>
      <c r="AT1279" s="161" t="s">
        <v>180</v>
      </c>
      <c r="AU1279" s="161" t="s">
        <v>85</v>
      </c>
      <c r="AV1279" s="13" t="s">
        <v>85</v>
      </c>
      <c r="AW1279" s="13" t="s">
        <v>32</v>
      </c>
      <c r="AX1279" s="13" t="s">
        <v>75</v>
      </c>
      <c r="AY1279" s="161" t="s">
        <v>170</v>
      </c>
    </row>
    <row r="1280" spans="2:65" s="13" customFormat="1" ht="10.199999999999999">
      <c r="B1280" s="160"/>
      <c r="D1280" s="154" t="s">
        <v>180</v>
      </c>
      <c r="E1280" s="161" t="s">
        <v>1</v>
      </c>
      <c r="F1280" s="162" t="s">
        <v>1648</v>
      </c>
      <c r="H1280" s="163">
        <v>29.51</v>
      </c>
      <c r="I1280" s="164"/>
      <c r="L1280" s="160"/>
      <c r="M1280" s="165"/>
      <c r="T1280" s="166"/>
      <c r="AT1280" s="161" t="s">
        <v>180</v>
      </c>
      <c r="AU1280" s="161" t="s">
        <v>85</v>
      </c>
      <c r="AV1280" s="13" t="s">
        <v>85</v>
      </c>
      <c r="AW1280" s="13" t="s">
        <v>32</v>
      </c>
      <c r="AX1280" s="13" t="s">
        <v>75</v>
      </c>
      <c r="AY1280" s="161" t="s">
        <v>170</v>
      </c>
    </row>
    <row r="1281" spans="2:65" s="12" customFormat="1" ht="10.199999999999999">
      <c r="B1281" s="153"/>
      <c r="D1281" s="154" t="s">
        <v>180</v>
      </c>
      <c r="E1281" s="155" t="s">
        <v>1</v>
      </c>
      <c r="F1281" s="156" t="s">
        <v>554</v>
      </c>
      <c r="H1281" s="155" t="s">
        <v>1</v>
      </c>
      <c r="I1281" s="157"/>
      <c r="L1281" s="153"/>
      <c r="M1281" s="158"/>
      <c r="T1281" s="159"/>
      <c r="AT1281" s="155" t="s">
        <v>180</v>
      </c>
      <c r="AU1281" s="155" t="s">
        <v>85</v>
      </c>
      <c r="AV1281" s="12" t="s">
        <v>83</v>
      </c>
      <c r="AW1281" s="12" t="s">
        <v>32</v>
      </c>
      <c r="AX1281" s="12" t="s">
        <v>75</v>
      </c>
      <c r="AY1281" s="155" t="s">
        <v>170</v>
      </c>
    </row>
    <row r="1282" spans="2:65" s="13" customFormat="1" ht="30.6">
      <c r="B1282" s="160"/>
      <c r="D1282" s="154" t="s">
        <v>180</v>
      </c>
      <c r="E1282" s="161" t="s">
        <v>1</v>
      </c>
      <c r="F1282" s="162" t="s">
        <v>555</v>
      </c>
      <c r="H1282" s="163">
        <v>117.465</v>
      </c>
      <c r="I1282" s="164"/>
      <c r="L1282" s="160"/>
      <c r="M1282" s="165"/>
      <c r="T1282" s="166"/>
      <c r="AT1282" s="161" t="s">
        <v>180</v>
      </c>
      <c r="AU1282" s="161" t="s">
        <v>85</v>
      </c>
      <c r="AV1282" s="13" t="s">
        <v>85</v>
      </c>
      <c r="AW1282" s="13" t="s">
        <v>32</v>
      </c>
      <c r="AX1282" s="13" t="s">
        <v>75</v>
      </c>
      <c r="AY1282" s="161" t="s">
        <v>170</v>
      </c>
    </row>
    <row r="1283" spans="2:65" s="13" customFormat="1" ht="10.199999999999999">
      <c r="B1283" s="160"/>
      <c r="D1283" s="154" t="s">
        <v>180</v>
      </c>
      <c r="E1283" s="161" t="s">
        <v>1</v>
      </c>
      <c r="F1283" s="162" t="s">
        <v>1649</v>
      </c>
      <c r="H1283" s="163">
        <v>-9.5719999999999992</v>
      </c>
      <c r="I1283" s="164"/>
      <c r="L1283" s="160"/>
      <c r="M1283" s="165"/>
      <c r="T1283" s="166"/>
      <c r="AT1283" s="161" t="s">
        <v>180</v>
      </c>
      <c r="AU1283" s="161" t="s">
        <v>85</v>
      </c>
      <c r="AV1283" s="13" t="s">
        <v>85</v>
      </c>
      <c r="AW1283" s="13" t="s">
        <v>32</v>
      </c>
      <c r="AX1283" s="13" t="s">
        <v>75</v>
      </c>
      <c r="AY1283" s="161" t="s">
        <v>170</v>
      </c>
    </row>
    <row r="1284" spans="2:65" s="13" customFormat="1" ht="10.199999999999999">
      <c r="B1284" s="160"/>
      <c r="D1284" s="154" t="s">
        <v>180</v>
      </c>
      <c r="E1284" s="161" t="s">
        <v>1</v>
      </c>
      <c r="F1284" s="162" t="s">
        <v>1650</v>
      </c>
      <c r="H1284" s="163">
        <v>29.042000000000002</v>
      </c>
      <c r="I1284" s="164"/>
      <c r="L1284" s="160"/>
      <c r="M1284" s="165"/>
      <c r="T1284" s="166"/>
      <c r="AT1284" s="161" t="s">
        <v>180</v>
      </c>
      <c r="AU1284" s="161" t="s">
        <v>85</v>
      </c>
      <c r="AV1284" s="13" t="s">
        <v>85</v>
      </c>
      <c r="AW1284" s="13" t="s">
        <v>32</v>
      </c>
      <c r="AX1284" s="13" t="s">
        <v>75</v>
      </c>
      <c r="AY1284" s="161" t="s">
        <v>170</v>
      </c>
    </row>
    <row r="1285" spans="2:65" s="13" customFormat="1" ht="10.199999999999999">
      <c r="B1285" s="160"/>
      <c r="D1285" s="154" t="s">
        <v>180</v>
      </c>
      <c r="E1285" s="161" t="s">
        <v>1</v>
      </c>
      <c r="F1285" s="162" t="s">
        <v>1651</v>
      </c>
      <c r="H1285" s="163">
        <v>30.114999999999998</v>
      </c>
      <c r="I1285" s="164"/>
      <c r="L1285" s="160"/>
      <c r="M1285" s="165"/>
      <c r="T1285" s="166"/>
      <c r="AT1285" s="161" t="s">
        <v>180</v>
      </c>
      <c r="AU1285" s="161" t="s">
        <v>85</v>
      </c>
      <c r="AV1285" s="13" t="s">
        <v>85</v>
      </c>
      <c r="AW1285" s="13" t="s">
        <v>32</v>
      </c>
      <c r="AX1285" s="13" t="s">
        <v>75</v>
      </c>
      <c r="AY1285" s="161" t="s">
        <v>170</v>
      </c>
    </row>
    <row r="1286" spans="2:65" s="12" customFormat="1" ht="10.199999999999999">
      <c r="B1286" s="153"/>
      <c r="D1286" s="154" t="s">
        <v>180</v>
      </c>
      <c r="E1286" s="155" t="s">
        <v>1</v>
      </c>
      <c r="F1286" s="156" t="s">
        <v>559</v>
      </c>
      <c r="H1286" s="155" t="s">
        <v>1</v>
      </c>
      <c r="I1286" s="157"/>
      <c r="L1286" s="153"/>
      <c r="M1286" s="158"/>
      <c r="T1286" s="159"/>
      <c r="AT1286" s="155" t="s">
        <v>180</v>
      </c>
      <c r="AU1286" s="155" t="s">
        <v>85</v>
      </c>
      <c r="AV1286" s="12" t="s">
        <v>83</v>
      </c>
      <c r="AW1286" s="12" t="s">
        <v>32</v>
      </c>
      <c r="AX1286" s="12" t="s">
        <v>75</v>
      </c>
      <c r="AY1286" s="155" t="s">
        <v>170</v>
      </c>
    </row>
    <row r="1287" spans="2:65" s="13" customFormat="1" ht="20.399999999999999">
      <c r="B1287" s="160"/>
      <c r="D1287" s="154" t="s">
        <v>180</v>
      </c>
      <c r="E1287" s="161" t="s">
        <v>1</v>
      </c>
      <c r="F1287" s="162" t="s">
        <v>560</v>
      </c>
      <c r="H1287" s="163">
        <v>122.64</v>
      </c>
      <c r="I1287" s="164"/>
      <c r="L1287" s="160"/>
      <c r="M1287" s="165"/>
      <c r="T1287" s="166"/>
      <c r="AT1287" s="161" t="s">
        <v>180</v>
      </c>
      <c r="AU1287" s="161" t="s">
        <v>85</v>
      </c>
      <c r="AV1287" s="13" t="s">
        <v>85</v>
      </c>
      <c r="AW1287" s="13" t="s">
        <v>32</v>
      </c>
      <c r="AX1287" s="13" t="s">
        <v>75</v>
      </c>
      <c r="AY1287" s="161" t="s">
        <v>170</v>
      </c>
    </row>
    <row r="1288" spans="2:65" s="13" customFormat="1" ht="10.199999999999999">
      <c r="B1288" s="160"/>
      <c r="D1288" s="154" t="s">
        <v>180</v>
      </c>
      <c r="E1288" s="161" t="s">
        <v>1</v>
      </c>
      <c r="F1288" s="162" t="s">
        <v>1649</v>
      </c>
      <c r="H1288" s="163">
        <v>-9.5719999999999992</v>
      </c>
      <c r="I1288" s="164"/>
      <c r="L1288" s="160"/>
      <c r="M1288" s="165"/>
      <c r="T1288" s="166"/>
      <c r="AT1288" s="161" t="s">
        <v>180</v>
      </c>
      <c r="AU1288" s="161" t="s">
        <v>85</v>
      </c>
      <c r="AV1288" s="13" t="s">
        <v>85</v>
      </c>
      <c r="AW1288" s="13" t="s">
        <v>32</v>
      </c>
      <c r="AX1288" s="13" t="s">
        <v>75</v>
      </c>
      <c r="AY1288" s="161" t="s">
        <v>170</v>
      </c>
    </row>
    <row r="1289" spans="2:65" s="12" customFormat="1" ht="10.199999999999999">
      <c r="B1289" s="153"/>
      <c r="D1289" s="154" t="s">
        <v>180</v>
      </c>
      <c r="E1289" s="155" t="s">
        <v>1</v>
      </c>
      <c r="F1289" s="156" t="s">
        <v>562</v>
      </c>
      <c r="H1289" s="155" t="s">
        <v>1</v>
      </c>
      <c r="I1289" s="157"/>
      <c r="L1289" s="153"/>
      <c r="M1289" s="158"/>
      <c r="T1289" s="159"/>
      <c r="AT1289" s="155" t="s">
        <v>180</v>
      </c>
      <c r="AU1289" s="155" t="s">
        <v>85</v>
      </c>
      <c r="AV1289" s="12" t="s">
        <v>83</v>
      </c>
      <c r="AW1289" s="12" t="s">
        <v>32</v>
      </c>
      <c r="AX1289" s="12" t="s">
        <v>75</v>
      </c>
      <c r="AY1289" s="155" t="s">
        <v>170</v>
      </c>
    </row>
    <row r="1290" spans="2:65" s="13" customFormat="1" ht="10.199999999999999">
      <c r="B1290" s="160"/>
      <c r="D1290" s="154" t="s">
        <v>180</v>
      </c>
      <c r="E1290" s="161" t="s">
        <v>1</v>
      </c>
      <c r="F1290" s="162" t="s">
        <v>563</v>
      </c>
      <c r="H1290" s="163">
        <v>-60.494999999999997</v>
      </c>
      <c r="I1290" s="164"/>
      <c r="L1290" s="160"/>
      <c r="M1290" s="165"/>
      <c r="T1290" s="166"/>
      <c r="AT1290" s="161" t="s">
        <v>180</v>
      </c>
      <c r="AU1290" s="161" t="s">
        <v>85</v>
      </c>
      <c r="AV1290" s="13" t="s">
        <v>85</v>
      </c>
      <c r="AW1290" s="13" t="s">
        <v>32</v>
      </c>
      <c r="AX1290" s="13" t="s">
        <v>75</v>
      </c>
      <c r="AY1290" s="161" t="s">
        <v>170</v>
      </c>
    </row>
    <row r="1291" spans="2:65" s="14" customFormat="1" ht="10.199999999999999">
      <c r="B1291" s="167"/>
      <c r="D1291" s="154" t="s">
        <v>180</v>
      </c>
      <c r="E1291" s="168" t="s">
        <v>1</v>
      </c>
      <c r="F1291" s="169" t="s">
        <v>184</v>
      </c>
      <c r="H1291" s="170">
        <v>445.73400000000004</v>
      </c>
      <c r="I1291" s="171"/>
      <c r="L1291" s="167"/>
      <c r="M1291" s="172"/>
      <c r="T1291" s="173"/>
      <c r="AT1291" s="168" t="s">
        <v>180</v>
      </c>
      <c r="AU1291" s="168" t="s">
        <v>85</v>
      </c>
      <c r="AV1291" s="14" t="s">
        <v>176</v>
      </c>
      <c r="AW1291" s="14" t="s">
        <v>32</v>
      </c>
      <c r="AX1291" s="14" t="s">
        <v>83</v>
      </c>
      <c r="AY1291" s="168" t="s">
        <v>170</v>
      </c>
    </row>
    <row r="1292" spans="2:65" s="1" customFormat="1" ht="22.2" customHeight="1">
      <c r="B1292" s="33"/>
      <c r="C1292" s="135" t="s">
        <v>1652</v>
      </c>
      <c r="D1292" s="135" t="s">
        <v>172</v>
      </c>
      <c r="E1292" s="136" t="s">
        <v>1653</v>
      </c>
      <c r="F1292" s="137" t="s">
        <v>1654</v>
      </c>
      <c r="G1292" s="138" t="s">
        <v>115</v>
      </c>
      <c r="H1292" s="139">
        <v>201.56200000000001</v>
      </c>
      <c r="I1292" s="140"/>
      <c r="J1292" s="141">
        <f>ROUND(I1292*H1292,2)</f>
        <v>0</v>
      </c>
      <c r="K1292" s="142"/>
      <c r="L1292" s="33"/>
      <c r="M1292" s="143" t="s">
        <v>1</v>
      </c>
      <c r="N1292" s="144" t="s">
        <v>40</v>
      </c>
      <c r="P1292" s="145">
        <f>O1292*H1292</f>
        <v>0</v>
      </c>
      <c r="Q1292" s="145">
        <v>2.9E-4</v>
      </c>
      <c r="R1292" s="145">
        <f>Q1292*H1292</f>
        <v>5.8452980000000002E-2</v>
      </c>
      <c r="S1292" s="145">
        <v>0</v>
      </c>
      <c r="T1292" s="146">
        <f>S1292*H1292</f>
        <v>0</v>
      </c>
      <c r="AR1292" s="147" t="s">
        <v>278</v>
      </c>
      <c r="AT1292" s="147" t="s">
        <v>172</v>
      </c>
      <c r="AU1292" s="147" t="s">
        <v>85</v>
      </c>
      <c r="AY1292" s="18" t="s">
        <v>170</v>
      </c>
      <c r="BE1292" s="148">
        <f>IF(N1292="základní",J1292,0)</f>
        <v>0</v>
      </c>
      <c r="BF1292" s="148">
        <f>IF(N1292="snížená",J1292,0)</f>
        <v>0</v>
      </c>
      <c r="BG1292" s="148">
        <f>IF(N1292="zákl. přenesená",J1292,0)</f>
        <v>0</v>
      </c>
      <c r="BH1292" s="148">
        <f>IF(N1292="sníž. přenesená",J1292,0)</f>
        <v>0</v>
      </c>
      <c r="BI1292" s="148">
        <f>IF(N1292="nulová",J1292,0)</f>
        <v>0</v>
      </c>
      <c r="BJ1292" s="18" t="s">
        <v>83</v>
      </c>
      <c r="BK1292" s="148">
        <f>ROUND(I1292*H1292,2)</f>
        <v>0</v>
      </c>
      <c r="BL1292" s="18" t="s">
        <v>278</v>
      </c>
      <c r="BM1292" s="147" t="s">
        <v>1655</v>
      </c>
    </row>
    <row r="1293" spans="2:65" s="1" customFormat="1" ht="10.199999999999999">
      <c r="B1293" s="33"/>
      <c r="D1293" s="149" t="s">
        <v>178</v>
      </c>
      <c r="F1293" s="150" t="s">
        <v>1656</v>
      </c>
      <c r="I1293" s="151"/>
      <c r="L1293" s="33"/>
      <c r="M1293" s="152"/>
      <c r="T1293" s="57"/>
      <c r="AT1293" s="18" t="s">
        <v>178</v>
      </c>
      <c r="AU1293" s="18" t="s">
        <v>85</v>
      </c>
    </row>
    <row r="1294" spans="2:65" s="12" customFormat="1" ht="10.199999999999999">
      <c r="B1294" s="153"/>
      <c r="D1294" s="154" t="s">
        <v>180</v>
      </c>
      <c r="E1294" s="155" t="s">
        <v>1</v>
      </c>
      <c r="F1294" s="156" t="s">
        <v>513</v>
      </c>
      <c r="H1294" s="155" t="s">
        <v>1</v>
      </c>
      <c r="I1294" s="157"/>
      <c r="L1294" s="153"/>
      <c r="M1294" s="158"/>
      <c r="T1294" s="159"/>
      <c r="AT1294" s="155" t="s">
        <v>180</v>
      </c>
      <c r="AU1294" s="155" t="s">
        <v>85</v>
      </c>
      <c r="AV1294" s="12" t="s">
        <v>83</v>
      </c>
      <c r="AW1294" s="12" t="s">
        <v>32</v>
      </c>
      <c r="AX1294" s="12" t="s">
        <v>75</v>
      </c>
      <c r="AY1294" s="155" t="s">
        <v>170</v>
      </c>
    </row>
    <row r="1295" spans="2:65" s="12" customFormat="1" ht="10.199999999999999">
      <c r="B1295" s="153"/>
      <c r="D1295" s="154" t="s">
        <v>180</v>
      </c>
      <c r="E1295" s="155" t="s">
        <v>1</v>
      </c>
      <c r="F1295" s="156" t="s">
        <v>1657</v>
      </c>
      <c r="H1295" s="155" t="s">
        <v>1</v>
      </c>
      <c r="I1295" s="157"/>
      <c r="L1295" s="153"/>
      <c r="M1295" s="158"/>
      <c r="T1295" s="159"/>
      <c r="AT1295" s="155" t="s">
        <v>180</v>
      </c>
      <c r="AU1295" s="155" t="s">
        <v>85</v>
      </c>
      <c r="AV1295" s="12" t="s">
        <v>83</v>
      </c>
      <c r="AW1295" s="12" t="s">
        <v>32</v>
      </c>
      <c r="AX1295" s="12" t="s">
        <v>75</v>
      </c>
      <c r="AY1295" s="155" t="s">
        <v>170</v>
      </c>
    </row>
    <row r="1296" spans="2:65" s="13" customFormat="1" ht="10.199999999999999">
      <c r="B1296" s="160"/>
      <c r="D1296" s="154" t="s">
        <v>180</v>
      </c>
      <c r="E1296" s="161" t="s">
        <v>1</v>
      </c>
      <c r="F1296" s="162" t="s">
        <v>1658</v>
      </c>
      <c r="H1296" s="163">
        <v>45.79</v>
      </c>
      <c r="I1296" s="164"/>
      <c r="L1296" s="160"/>
      <c r="M1296" s="165"/>
      <c r="T1296" s="166"/>
      <c r="AT1296" s="161" t="s">
        <v>180</v>
      </c>
      <c r="AU1296" s="161" t="s">
        <v>85</v>
      </c>
      <c r="AV1296" s="13" t="s">
        <v>85</v>
      </c>
      <c r="AW1296" s="13" t="s">
        <v>32</v>
      </c>
      <c r="AX1296" s="13" t="s">
        <v>75</v>
      </c>
      <c r="AY1296" s="161" t="s">
        <v>170</v>
      </c>
    </row>
    <row r="1297" spans="2:65" s="12" customFormat="1" ht="10.199999999999999">
      <c r="B1297" s="153"/>
      <c r="D1297" s="154" t="s">
        <v>180</v>
      </c>
      <c r="E1297" s="155" t="s">
        <v>1</v>
      </c>
      <c r="F1297" s="156" t="s">
        <v>1641</v>
      </c>
      <c r="H1297" s="155" t="s">
        <v>1</v>
      </c>
      <c r="I1297" s="157"/>
      <c r="L1297" s="153"/>
      <c r="M1297" s="158"/>
      <c r="T1297" s="159"/>
      <c r="AT1297" s="155" t="s">
        <v>180</v>
      </c>
      <c r="AU1297" s="155" t="s">
        <v>85</v>
      </c>
      <c r="AV1297" s="12" t="s">
        <v>83</v>
      </c>
      <c r="AW1297" s="12" t="s">
        <v>32</v>
      </c>
      <c r="AX1297" s="12" t="s">
        <v>75</v>
      </c>
      <c r="AY1297" s="155" t="s">
        <v>170</v>
      </c>
    </row>
    <row r="1298" spans="2:65" s="13" customFormat="1" ht="10.199999999999999">
      <c r="B1298" s="160"/>
      <c r="D1298" s="154" t="s">
        <v>180</v>
      </c>
      <c r="E1298" s="161" t="s">
        <v>1</v>
      </c>
      <c r="F1298" s="162" t="s">
        <v>1643</v>
      </c>
      <c r="H1298" s="163">
        <v>25.734999999999999</v>
      </c>
      <c r="I1298" s="164"/>
      <c r="L1298" s="160"/>
      <c r="M1298" s="165"/>
      <c r="T1298" s="166"/>
      <c r="AT1298" s="161" t="s">
        <v>180</v>
      </c>
      <c r="AU1298" s="161" t="s">
        <v>85</v>
      </c>
      <c r="AV1298" s="13" t="s">
        <v>85</v>
      </c>
      <c r="AW1298" s="13" t="s">
        <v>32</v>
      </c>
      <c r="AX1298" s="13" t="s">
        <v>75</v>
      </c>
      <c r="AY1298" s="161" t="s">
        <v>170</v>
      </c>
    </row>
    <row r="1299" spans="2:65" s="13" customFormat="1" ht="10.199999999999999">
      <c r="B1299" s="160"/>
      <c r="D1299" s="154" t="s">
        <v>180</v>
      </c>
      <c r="E1299" s="161" t="s">
        <v>1</v>
      </c>
      <c r="F1299" s="162" t="s">
        <v>1644</v>
      </c>
      <c r="H1299" s="163">
        <v>31.28</v>
      </c>
      <c r="I1299" s="164"/>
      <c r="L1299" s="160"/>
      <c r="M1299" s="165"/>
      <c r="T1299" s="166"/>
      <c r="AT1299" s="161" t="s">
        <v>180</v>
      </c>
      <c r="AU1299" s="161" t="s">
        <v>85</v>
      </c>
      <c r="AV1299" s="13" t="s">
        <v>85</v>
      </c>
      <c r="AW1299" s="13" t="s">
        <v>32</v>
      </c>
      <c r="AX1299" s="13" t="s">
        <v>75</v>
      </c>
      <c r="AY1299" s="161" t="s">
        <v>170</v>
      </c>
    </row>
    <row r="1300" spans="2:65" s="13" customFormat="1" ht="10.199999999999999">
      <c r="B1300" s="160"/>
      <c r="D1300" s="154" t="s">
        <v>180</v>
      </c>
      <c r="E1300" s="161" t="s">
        <v>1</v>
      </c>
      <c r="F1300" s="162" t="s">
        <v>1645</v>
      </c>
      <c r="H1300" s="163">
        <v>23.4</v>
      </c>
      <c r="I1300" s="164"/>
      <c r="L1300" s="160"/>
      <c r="M1300" s="165"/>
      <c r="T1300" s="166"/>
      <c r="AT1300" s="161" t="s">
        <v>180</v>
      </c>
      <c r="AU1300" s="161" t="s">
        <v>85</v>
      </c>
      <c r="AV1300" s="13" t="s">
        <v>85</v>
      </c>
      <c r="AW1300" s="13" t="s">
        <v>32</v>
      </c>
      <c r="AX1300" s="13" t="s">
        <v>75</v>
      </c>
      <c r="AY1300" s="161" t="s">
        <v>170</v>
      </c>
    </row>
    <row r="1301" spans="2:65" s="13" customFormat="1" ht="10.199999999999999">
      <c r="B1301" s="160"/>
      <c r="D1301" s="154" t="s">
        <v>180</v>
      </c>
      <c r="E1301" s="161" t="s">
        <v>1</v>
      </c>
      <c r="F1301" s="162" t="s">
        <v>1646</v>
      </c>
      <c r="H1301" s="163">
        <v>15.21</v>
      </c>
      <c r="I1301" s="164"/>
      <c r="L1301" s="160"/>
      <c r="M1301" s="165"/>
      <c r="T1301" s="166"/>
      <c r="AT1301" s="161" t="s">
        <v>180</v>
      </c>
      <c r="AU1301" s="161" t="s">
        <v>85</v>
      </c>
      <c r="AV1301" s="13" t="s">
        <v>85</v>
      </c>
      <c r="AW1301" s="13" t="s">
        <v>32</v>
      </c>
      <c r="AX1301" s="13" t="s">
        <v>75</v>
      </c>
      <c r="AY1301" s="161" t="s">
        <v>170</v>
      </c>
    </row>
    <row r="1302" spans="2:65" s="13" customFormat="1" ht="10.199999999999999">
      <c r="B1302" s="160"/>
      <c r="D1302" s="154" t="s">
        <v>180</v>
      </c>
      <c r="E1302" s="161" t="s">
        <v>1</v>
      </c>
      <c r="F1302" s="162" t="s">
        <v>1647</v>
      </c>
      <c r="H1302" s="163">
        <v>31.975000000000001</v>
      </c>
      <c r="I1302" s="164"/>
      <c r="L1302" s="160"/>
      <c r="M1302" s="165"/>
      <c r="T1302" s="166"/>
      <c r="AT1302" s="161" t="s">
        <v>180</v>
      </c>
      <c r="AU1302" s="161" t="s">
        <v>85</v>
      </c>
      <c r="AV1302" s="13" t="s">
        <v>85</v>
      </c>
      <c r="AW1302" s="13" t="s">
        <v>32</v>
      </c>
      <c r="AX1302" s="13" t="s">
        <v>75</v>
      </c>
      <c r="AY1302" s="161" t="s">
        <v>170</v>
      </c>
    </row>
    <row r="1303" spans="2:65" s="13" customFormat="1" ht="10.199999999999999">
      <c r="B1303" s="160"/>
      <c r="D1303" s="154" t="s">
        <v>180</v>
      </c>
      <c r="E1303" s="161" t="s">
        <v>1</v>
      </c>
      <c r="F1303" s="162" t="s">
        <v>1648</v>
      </c>
      <c r="H1303" s="163">
        <v>29.51</v>
      </c>
      <c r="I1303" s="164"/>
      <c r="L1303" s="160"/>
      <c r="M1303" s="165"/>
      <c r="T1303" s="166"/>
      <c r="AT1303" s="161" t="s">
        <v>180</v>
      </c>
      <c r="AU1303" s="161" t="s">
        <v>85</v>
      </c>
      <c r="AV1303" s="13" t="s">
        <v>85</v>
      </c>
      <c r="AW1303" s="13" t="s">
        <v>32</v>
      </c>
      <c r="AX1303" s="13" t="s">
        <v>75</v>
      </c>
      <c r="AY1303" s="161" t="s">
        <v>170</v>
      </c>
    </row>
    <row r="1304" spans="2:65" s="13" customFormat="1" ht="10.199999999999999">
      <c r="B1304" s="160"/>
      <c r="D1304" s="154" t="s">
        <v>180</v>
      </c>
      <c r="E1304" s="161" t="s">
        <v>1</v>
      </c>
      <c r="F1304" s="162" t="s">
        <v>1650</v>
      </c>
      <c r="H1304" s="163">
        <v>29.042000000000002</v>
      </c>
      <c r="I1304" s="164"/>
      <c r="L1304" s="160"/>
      <c r="M1304" s="165"/>
      <c r="T1304" s="166"/>
      <c r="AT1304" s="161" t="s">
        <v>180</v>
      </c>
      <c r="AU1304" s="161" t="s">
        <v>85</v>
      </c>
      <c r="AV1304" s="13" t="s">
        <v>85</v>
      </c>
      <c r="AW1304" s="13" t="s">
        <v>32</v>
      </c>
      <c r="AX1304" s="13" t="s">
        <v>75</v>
      </c>
      <c r="AY1304" s="161" t="s">
        <v>170</v>
      </c>
    </row>
    <row r="1305" spans="2:65" s="13" customFormat="1" ht="10.199999999999999">
      <c r="B1305" s="160"/>
      <c r="D1305" s="154" t="s">
        <v>180</v>
      </c>
      <c r="E1305" s="161" t="s">
        <v>1</v>
      </c>
      <c r="F1305" s="162" t="s">
        <v>1659</v>
      </c>
      <c r="H1305" s="163">
        <v>30.114999999999998</v>
      </c>
      <c r="I1305" s="164"/>
      <c r="L1305" s="160"/>
      <c r="M1305" s="165"/>
      <c r="T1305" s="166"/>
      <c r="AT1305" s="161" t="s">
        <v>180</v>
      </c>
      <c r="AU1305" s="161" t="s">
        <v>85</v>
      </c>
      <c r="AV1305" s="13" t="s">
        <v>85</v>
      </c>
      <c r="AW1305" s="13" t="s">
        <v>32</v>
      </c>
      <c r="AX1305" s="13" t="s">
        <v>75</v>
      </c>
      <c r="AY1305" s="161" t="s">
        <v>170</v>
      </c>
    </row>
    <row r="1306" spans="2:65" s="12" customFormat="1" ht="10.199999999999999">
      <c r="B1306" s="153"/>
      <c r="D1306" s="154" t="s">
        <v>180</v>
      </c>
      <c r="E1306" s="155" t="s">
        <v>1</v>
      </c>
      <c r="F1306" s="156" t="s">
        <v>562</v>
      </c>
      <c r="H1306" s="155" t="s">
        <v>1</v>
      </c>
      <c r="I1306" s="157"/>
      <c r="L1306" s="153"/>
      <c r="M1306" s="158"/>
      <c r="T1306" s="159"/>
      <c r="AT1306" s="155" t="s">
        <v>180</v>
      </c>
      <c r="AU1306" s="155" t="s">
        <v>85</v>
      </c>
      <c r="AV1306" s="12" t="s">
        <v>83</v>
      </c>
      <c r="AW1306" s="12" t="s">
        <v>32</v>
      </c>
      <c r="AX1306" s="12" t="s">
        <v>75</v>
      </c>
      <c r="AY1306" s="155" t="s">
        <v>170</v>
      </c>
    </row>
    <row r="1307" spans="2:65" s="13" customFormat="1" ht="10.199999999999999">
      <c r="B1307" s="160"/>
      <c r="D1307" s="154" t="s">
        <v>180</v>
      </c>
      <c r="E1307" s="161" t="s">
        <v>1</v>
      </c>
      <c r="F1307" s="162" t="s">
        <v>563</v>
      </c>
      <c r="H1307" s="163">
        <v>-60.494999999999997</v>
      </c>
      <c r="I1307" s="164"/>
      <c r="L1307" s="160"/>
      <c r="M1307" s="165"/>
      <c r="T1307" s="166"/>
      <c r="AT1307" s="161" t="s">
        <v>180</v>
      </c>
      <c r="AU1307" s="161" t="s">
        <v>85</v>
      </c>
      <c r="AV1307" s="13" t="s">
        <v>85</v>
      </c>
      <c r="AW1307" s="13" t="s">
        <v>32</v>
      </c>
      <c r="AX1307" s="13" t="s">
        <v>75</v>
      </c>
      <c r="AY1307" s="161" t="s">
        <v>170</v>
      </c>
    </row>
    <row r="1308" spans="2:65" s="14" customFormat="1" ht="10.199999999999999">
      <c r="B1308" s="167"/>
      <c r="D1308" s="154" t="s">
        <v>180</v>
      </c>
      <c r="E1308" s="168" t="s">
        <v>1</v>
      </c>
      <c r="F1308" s="169" t="s">
        <v>184</v>
      </c>
      <c r="H1308" s="170">
        <v>201.56200000000001</v>
      </c>
      <c r="I1308" s="171"/>
      <c r="L1308" s="167"/>
      <c r="M1308" s="172"/>
      <c r="T1308" s="173"/>
      <c r="AT1308" s="168" t="s">
        <v>180</v>
      </c>
      <c r="AU1308" s="168" t="s">
        <v>85</v>
      </c>
      <c r="AV1308" s="14" t="s">
        <v>176</v>
      </c>
      <c r="AW1308" s="14" t="s">
        <v>32</v>
      </c>
      <c r="AX1308" s="14" t="s">
        <v>83</v>
      </c>
      <c r="AY1308" s="168" t="s">
        <v>170</v>
      </c>
    </row>
    <row r="1309" spans="2:65" s="1" customFormat="1" ht="30" customHeight="1">
      <c r="B1309" s="33"/>
      <c r="C1309" s="135" t="s">
        <v>1660</v>
      </c>
      <c r="D1309" s="135" t="s">
        <v>172</v>
      </c>
      <c r="E1309" s="136" t="s">
        <v>1661</v>
      </c>
      <c r="F1309" s="137" t="s">
        <v>1662</v>
      </c>
      <c r="G1309" s="138" t="s">
        <v>115</v>
      </c>
      <c r="H1309" s="139">
        <v>443.73</v>
      </c>
      <c r="I1309" s="140"/>
      <c r="J1309" s="141">
        <f>ROUND(I1309*H1309,2)</f>
        <v>0</v>
      </c>
      <c r="K1309" s="142"/>
      <c r="L1309" s="33"/>
      <c r="M1309" s="143" t="s">
        <v>1</v>
      </c>
      <c r="N1309" s="144" t="s">
        <v>40</v>
      </c>
      <c r="P1309" s="145">
        <f>O1309*H1309</f>
        <v>0</v>
      </c>
      <c r="Q1309" s="145">
        <v>2.9E-4</v>
      </c>
      <c r="R1309" s="145">
        <f>Q1309*H1309</f>
        <v>0.12868170000000001</v>
      </c>
      <c r="S1309" s="145">
        <v>0</v>
      </c>
      <c r="T1309" s="146">
        <f>S1309*H1309</f>
        <v>0</v>
      </c>
      <c r="AR1309" s="147" t="s">
        <v>278</v>
      </c>
      <c r="AT1309" s="147" t="s">
        <v>172</v>
      </c>
      <c r="AU1309" s="147" t="s">
        <v>85</v>
      </c>
      <c r="AY1309" s="18" t="s">
        <v>170</v>
      </c>
      <c r="BE1309" s="148">
        <f>IF(N1309="základní",J1309,0)</f>
        <v>0</v>
      </c>
      <c r="BF1309" s="148">
        <f>IF(N1309="snížená",J1309,0)</f>
        <v>0</v>
      </c>
      <c r="BG1309" s="148">
        <f>IF(N1309="zákl. přenesená",J1309,0)</f>
        <v>0</v>
      </c>
      <c r="BH1309" s="148">
        <f>IF(N1309="sníž. přenesená",J1309,0)</f>
        <v>0</v>
      </c>
      <c r="BI1309" s="148">
        <f>IF(N1309="nulová",J1309,0)</f>
        <v>0</v>
      </c>
      <c r="BJ1309" s="18" t="s">
        <v>83</v>
      </c>
      <c r="BK1309" s="148">
        <f>ROUND(I1309*H1309,2)</f>
        <v>0</v>
      </c>
      <c r="BL1309" s="18" t="s">
        <v>278</v>
      </c>
      <c r="BM1309" s="147" t="s">
        <v>1663</v>
      </c>
    </row>
    <row r="1310" spans="2:65" s="1" customFormat="1" ht="10.199999999999999">
      <c r="B1310" s="33"/>
      <c r="D1310" s="149" t="s">
        <v>178</v>
      </c>
      <c r="F1310" s="150" t="s">
        <v>1664</v>
      </c>
      <c r="I1310" s="151"/>
      <c r="L1310" s="33"/>
      <c r="M1310" s="152"/>
      <c r="T1310" s="57"/>
      <c r="AT1310" s="18" t="s">
        <v>178</v>
      </c>
      <c r="AU1310" s="18" t="s">
        <v>85</v>
      </c>
    </row>
    <row r="1311" spans="2:65" s="12" customFormat="1" ht="10.199999999999999">
      <c r="B1311" s="153"/>
      <c r="D1311" s="154" t="s">
        <v>180</v>
      </c>
      <c r="E1311" s="155" t="s">
        <v>1</v>
      </c>
      <c r="F1311" s="156" t="s">
        <v>513</v>
      </c>
      <c r="H1311" s="155" t="s">
        <v>1</v>
      </c>
      <c r="I1311" s="157"/>
      <c r="L1311" s="153"/>
      <c r="M1311" s="158"/>
      <c r="T1311" s="159"/>
      <c r="AT1311" s="155" t="s">
        <v>180</v>
      </c>
      <c r="AU1311" s="155" t="s">
        <v>85</v>
      </c>
      <c r="AV1311" s="12" t="s">
        <v>83</v>
      </c>
      <c r="AW1311" s="12" t="s">
        <v>32</v>
      </c>
      <c r="AX1311" s="12" t="s">
        <v>75</v>
      </c>
      <c r="AY1311" s="155" t="s">
        <v>170</v>
      </c>
    </row>
    <row r="1312" spans="2:65" s="12" customFormat="1" ht="10.199999999999999">
      <c r="B1312" s="153"/>
      <c r="D1312" s="154" t="s">
        <v>180</v>
      </c>
      <c r="E1312" s="155" t="s">
        <v>1</v>
      </c>
      <c r="F1312" s="156" t="s">
        <v>1657</v>
      </c>
      <c r="H1312" s="155" t="s">
        <v>1</v>
      </c>
      <c r="I1312" s="157"/>
      <c r="L1312" s="153"/>
      <c r="M1312" s="158"/>
      <c r="T1312" s="159"/>
      <c r="AT1312" s="155" t="s">
        <v>180</v>
      </c>
      <c r="AU1312" s="155" t="s">
        <v>85</v>
      </c>
      <c r="AV1312" s="12" t="s">
        <v>83</v>
      </c>
      <c r="AW1312" s="12" t="s">
        <v>32</v>
      </c>
      <c r="AX1312" s="12" t="s">
        <v>75</v>
      </c>
      <c r="AY1312" s="155" t="s">
        <v>170</v>
      </c>
    </row>
    <row r="1313" spans="2:65" s="13" customFormat="1" ht="10.199999999999999">
      <c r="B1313" s="160"/>
      <c r="D1313" s="154" t="s">
        <v>180</v>
      </c>
      <c r="E1313" s="161" t="s">
        <v>1</v>
      </c>
      <c r="F1313" s="162" t="s">
        <v>1665</v>
      </c>
      <c r="H1313" s="163">
        <v>153.768</v>
      </c>
      <c r="I1313" s="164"/>
      <c r="L1313" s="160"/>
      <c r="M1313" s="165"/>
      <c r="T1313" s="166"/>
      <c r="AT1313" s="161" t="s">
        <v>180</v>
      </c>
      <c r="AU1313" s="161" t="s">
        <v>85</v>
      </c>
      <c r="AV1313" s="13" t="s">
        <v>85</v>
      </c>
      <c r="AW1313" s="13" t="s">
        <v>32</v>
      </c>
      <c r="AX1313" s="13" t="s">
        <v>75</v>
      </c>
      <c r="AY1313" s="161" t="s">
        <v>170</v>
      </c>
    </row>
    <row r="1314" spans="2:65" s="12" customFormat="1" ht="10.199999999999999">
      <c r="B1314" s="153"/>
      <c r="D1314" s="154" t="s">
        <v>180</v>
      </c>
      <c r="E1314" s="155" t="s">
        <v>1</v>
      </c>
      <c r="F1314" s="156" t="s">
        <v>1641</v>
      </c>
      <c r="H1314" s="155" t="s">
        <v>1</v>
      </c>
      <c r="I1314" s="157"/>
      <c r="L1314" s="153"/>
      <c r="M1314" s="158"/>
      <c r="T1314" s="159"/>
      <c r="AT1314" s="155" t="s">
        <v>180</v>
      </c>
      <c r="AU1314" s="155" t="s">
        <v>85</v>
      </c>
      <c r="AV1314" s="12" t="s">
        <v>83</v>
      </c>
      <c r="AW1314" s="12" t="s">
        <v>32</v>
      </c>
      <c r="AX1314" s="12" t="s">
        <v>75</v>
      </c>
      <c r="AY1314" s="155" t="s">
        <v>170</v>
      </c>
    </row>
    <row r="1315" spans="2:65" s="13" customFormat="1" ht="20.399999999999999">
      <c r="B1315" s="160"/>
      <c r="D1315" s="154" t="s">
        <v>180</v>
      </c>
      <c r="E1315" s="161" t="s">
        <v>1</v>
      </c>
      <c r="F1315" s="162" t="s">
        <v>1642</v>
      </c>
      <c r="H1315" s="163">
        <v>69.001000000000005</v>
      </c>
      <c r="I1315" s="164"/>
      <c r="L1315" s="160"/>
      <c r="M1315" s="165"/>
      <c r="T1315" s="166"/>
      <c r="AT1315" s="161" t="s">
        <v>180</v>
      </c>
      <c r="AU1315" s="161" t="s">
        <v>85</v>
      </c>
      <c r="AV1315" s="13" t="s">
        <v>85</v>
      </c>
      <c r="AW1315" s="13" t="s">
        <v>32</v>
      </c>
      <c r="AX1315" s="13" t="s">
        <v>75</v>
      </c>
      <c r="AY1315" s="161" t="s">
        <v>170</v>
      </c>
    </row>
    <row r="1316" spans="2:65" s="12" customFormat="1" ht="10.199999999999999">
      <c r="B1316" s="153"/>
      <c r="D1316" s="154" t="s">
        <v>180</v>
      </c>
      <c r="E1316" s="155" t="s">
        <v>1</v>
      </c>
      <c r="F1316" s="156" t="s">
        <v>554</v>
      </c>
      <c r="H1316" s="155" t="s">
        <v>1</v>
      </c>
      <c r="I1316" s="157"/>
      <c r="L1316" s="153"/>
      <c r="M1316" s="158"/>
      <c r="T1316" s="159"/>
      <c r="AT1316" s="155" t="s">
        <v>180</v>
      </c>
      <c r="AU1316" s="155" t="s">
        <v>85</v>
      </c>
      <c r="AV1316" s="12" t="s">
        <v>83</v>
      </c>
      <c r="AW1316" s="12" t="s">
        <v>32</v>
      </c>
      <c r="AX1316" s="12" t="s">
        <v>75</v>
      </c>
      <c r="AY1316" s="155" t="s">
        <v>170</v>
      </c>
    </row>
    <row r="1317" spans="2:65" s="13" customFormat="1" ht="30.6">
      <c r="B1317" s="160"/>
      <c r="D1317" s="154" t="s">
        <v>180</v>
      </c>
      <c r="E1317" s="161" t="s">
        <v>1</v>
      </c>
      <c r="F1317" s="162" t="s">
        <v>555</v>
      </c>
      <c r="H1317" s="163">
        <v>117.465</v>
      </c>
      <c r="I1317" s="164"/>
      <c r="L1317" s="160"/>
      <c r="M1317" s="165"/>
      <c r="T1317" s="166"/>
      <c r="AT1317" s="161" t="s">
        <v>180</v>
      </c>
      <c r="AU1317" s="161" t="s">
        <v>85</v>
      </c>
      <c r="AV1317" s="13" t="s">
        <v>85</v>
      </c>
      <c r="AW1317" s="13" t="s">
        <v>32</v>
      </c>
      <c r="AX1317" s="13" t="s">
        <v>75</v>
      </c>
      <c r="AY1317" s="161" t="s">
        <v>170</v>
      </c>
    </row>
    <row r="1318" spans="2:65" s="13" customFormat="1" ht="10.199999999999999">
      <c r="B1318" s="160"/>
      <c r="D1318" s="154" t="s">
        <v>180</v>
      </c>
      <c r="E1318" s="161" t="s">
        <v>1</v>
      </c>
      <c r="F1318" s="162" t="s">
        <v>1649</v>
      </c>
      <c r="H1318" s="163">
        <v>-9.5719999999999992</v>
      </c>
      <c r="I1318" s="164"/>
      <c r="L1318" s="160"/>
      <c r="M1318" s="165"/>
      <c r="T1318" s="166"/>
      <c r="AT1318" s="161" t="s">
        <v>180</v>
      </c>
      <c r="AU1318" s="161" t="s">
        <v>85</v>
      </c>
      <c r="AV1318" s="13" t="s">
        <v>85</v>
      </c>
      <c r="AW1318" s="13" t="s">
        <v>32</v>
      </c>
      <c r="AX1318" s="13" t="s">
        <v>75</v>
      </c>
      <c r="AY1318" s="161" t="s">
        <v>170</v>
      </c>
    </row>
    <row r="1319" spans="2:65" s="12" customFormat="1" ht="10.199999999999999">
      <c r="B1319" s="153"/>
      <c r="D1319" s="154" t="s">
        <v>180</v>
      </c>
      <c r="E1319" s="155" t="s">
        <v>1</v>
      </c>
      <c r="F1319" s="156" t="s">
        <v>559</v>
      </c>
      <c r="H1319" s="155" t="s">
        <v>1</v>
      </c>
      <c r="I1319" s="157"/>
      <c r="L1319" s="153"/>
      <c r="M1319" s="158"/>
      <c r="T1319" s="159"/>
      <c r="AT1319" s="155" t="s">
        <v>180</v>
      </c>
      <c r="AU1319" s="155" t="s">
        <v>85</v>
      </c>
      <c r="AV1319" s="12" t="s">
        <v>83</v>
      </c>
      <c r="AW1319" s="12" t="s">
        <v>32</v>
      </c>
      <c r="AX1319" s="12" t="s">
        <v>75</v>
      </c>
      <c r="AY1319" s="155" t="s">
        <v>170</v>
      </c>
    </row>
    <row r="1320" spans="2:65" s="13" customFormat="1" ht="20.399999999999999">
      <c r="B1320" s="160"/>
      <c r="D1320" s="154" t="s">
        <v>180</v>
      </c>
      <c r="E1320" s="161" t="s">
        <v>1</v>
      </c>
      <c r="F1320" s="162" t="s">
        <v>560</v>
      </c>
      <c r="H1320" s="163">
        <v>122.64</v>
      </c>
      <c r="I1320" s="164"/>
      <c r="L1320" s="160"/>
      <c r="M1320" s="165"/>
      <c r="T1320" s="166"/>
      <c r="AT1320" s="161" t="s">
        <v>180</v>
      </c>
      <c r="AU1320" s="161" t="s">
        <v>85</v>
      </c>
      <c r="AV1320" s="13" t="s">
        <v>85</v>
      </c>
      <c r="AW1320" s="13" t="s">
        <v>32</v>
      </c>
      <c r="AX1320" s="13" t="s">
        <v>75</v>
      </c>
      <c r="AY1320" s="161" t="s">
        <v>170</v>
      </c>
    </row>
    <row r="1321" spans="2:65" s="13" customFormat="1" ht="10.199999999999999">
      <c r="B1321" s="160"/>
      <c r="D1321" s="154" t="s">
        <v>180</v>
      </c>
      <c r="E1321" s="161" t="s">
        <v>1</v>
      </c>
      <c r="F1321" s="162" t="s">
        <v>1649</v>
      </c>
      <c r="H1321" s="163">
        <v>-9.5719999999999992</v>
      </c>
      <c r="I1321" s="164"/>
      <c r="L1321" s="160"/>
      <c r="M1321" s="165"/>
      <c r="T1321" s="166"/>
      <c r="AT1321" s="161" t="s">
        <v>180</v>
      </c>
      <c r="AU1321" s="161" t="s">
        <v>85</v>
      </c>
      <c r="AV1321" s="13" t="s">
        <v>85</v>
      </c>
      <c r="AW1321" s="13" t="s">
        <v>32</v>
      </c>
      <c r="AX1321" s="13" t="s">
        <v>75</v>
      </c>
      <c r="AY1321" s="161" t="s">
        <v>170</v>
      </c>
    </row>
    <row r="1322" spans="2:65" s="14" customFormat="1" ht="10.199999999999999">
      <c r="B1322" s="167"/>
      <c r="D1322" s="154" t="s">
        <v>180</v>
      </c>
      <c r="E1322" s="168" t="s">
        <v>1</v>
      </c>
      <c r="F1322" s="169" t="s">
        <v>184</v>
      </c>
      <c r="H1322" s="170">
        <v>443.73</v>
      </c>
      <c r="I1322" s="171"/>
      <c r="L1322" s="167"/>
      <c r="M1322" s="172"/>
      <c r="T1322" s="173"/>
      <c r="AT1322" s="168" t="s">
        <v>180</v>
      </c>
      <c r="AU1322" s="168" t="s">
        <v>85</v>
      </c>
      <c r="AV1322" s="14" t="s">
        <v>176</v>
      </c>
      <c r="AW1322" s="14" t="s">
        <v>32</v>
      </c>
      <c r="AX1322" s="14" t="s">
        <v>83</v>
      </c>
      <c r="AY1322" s="168" t="s">
        <v>170</v>
      </c>
    </row>
    <row r="1323" spans="2:65" s="1" customFormat="1" ht="30" customHeight="1">
      <c r="B1323" s="33"/>
      <c r="C1323" s="135" t="s">
        <v>1666</v>
      </c>
      <c r="D1323" s="135" t="s">
        <v>172</v>
      </c>
      <c r="E1323" s="136" t="s">
        <v>1667</v>
      </c>
      <c r="F1323" s="137" t="s">
        <v>1668</v>
      </c>
      <c r="G1323" s="138" t="s">
        <v>115</v>
      </c>
      <c r="H1323" s="139">
        <v>445.73399999999998</v>
      </c>
      <c r="I1323" s="140"/>
      <c r="J1323" s="141">
        <f>ROUND(I1323*H1323,2)</f>
        <v>0</v>
      </c>
      <c r="K1323" s="142"/>
      <c r="L1323" s="33"/>
      <c r="M1323" s="143" t="s">
        <v>1</v>
      </c>
      <c r="N1323" s="144" t="s">
        <v>40</v>
      </c>
      <c r="P1323" s="145">
        <f>O1323*H1323</f>
        <v>0</v>
      </c>
      <c r="Q1323" s="145">
        <v>1.0000000000000001E-5</v>
      </c>
      <c r="R1323" s="145">
        <f>Q1323*H1323</f>
        <v>4.4573399999999997E-3</v>
      </c>
      <c r="S1323" s="145">
        <v>0</v>
      </c>
      <c r="T1323" s="146">
        <f>S1323*H1323</f>
        <v>0</v>
      </c>
      <c r="AR1323" s="147" t="s">
        <v>278</v>
      </c>
      <c r="AT1323" s="147" t="s">
        <v>172</v>
      </c>
      <c r="AU1323" s="147" t="s">
        <v>85</v>
      </c>
      <c r="AY1323" s="18" t="s">
        <v>170</v>
      </c>
      <c r="BE1323" s="148">
        <f>IF(N1323="základní",J1323,0)</f>
        <v>0</v>
      </c>
      <c r="BF1323" s="148">
        <f>IF(N1323="snížená",J1323,0)</f>
        <v>0</v>
      </c>
      <c r="BG1323" s="148">
        <f>IF(N1323="zákl. přenesená",J1323,0)</f>
        <v>0</v>
      </c>
      <c r="BH1323" s="148">
        <f>IF(N1323="sníž. přenesená",J1323,0)</f>
        <v>0</v>
      </c>
      <c r="BI1323" s="148">
        <f>IF(N1323="nulová",J1323,0)</f>
        <v>0</v>
      </c>
      <c r="BJ1323" s="18" t="s">
        <v>83</v>
      </c>
      <c r="BK1323" s="148">
        <f>ROUND(I1323*H1323,2)</f>
        <v>0</v>
      </c>
      <c r="BL1323" s="18" t="s">
        <v>278</v>
      </c>
      <c r="BM1323" s="147" t="s">
        <v>1669</v>
      </c>
    </row>
    <row r="1324" spans="2:65" s="1" customFormat="1" ht="10.199999999999999">
      <c r="B1324" s="33"/>
      <c r="D1324" s="149" t="s">
        <v>178</v>
      </c>
      <c r="F1324" s="150" t="s">
        <v>1670</v>
      </c>
      <c r="I1324" s="151"/>
      <c r="L1324" s="33"/>
      <c r="M1324" s="152"/>
      <c r="T1324" s="57"/>
      <c r="AT1324" s="18" t="s">
        <v>178</v>
      </c>
      <c r="AU1324" s="18" t="s">
        <v>85</v>
      </c>
    </row>
    <row r="1325" spans="2:65" s="12" customFormat="1" ht="10.199999999999999">
      <c r="B1325" s="153"/>
      <c r="D1325" s="154" t="s">
        <v>180</v>
      </c>
      <c r="E1325" s="155" t="s">
        <v>1</v>
      </c>
      <c r="F1325" s="156" t="s">
        <v>513</v>
      </c>
      <c r="H1325" s="155" t="s">
        <v>1</v>
      </c>
      <c r="I1325" s="157"/>
      <c r="L1325" s="153"/>
      <c r="M1325" s="158"/>
      <c r="T1325" s="159"/>
      <c r="AT1325" s="155" t="s">
        <v>180</v>
      </c>
      <c r="AU1325" s="155" t="s">
        <v>85</v>
      </c>
      <c r="AV1325" s="12" t="s">
        <v>83</v>
      </c>
      <c r="AW1325" s="12" t="s">
        <v>32</v>
      </c>
      <c r="AX1325" s="12" t="s">
        <v>75</v>
      </c>
      <c r="AY1325" s="155" t="s">
        <v>170</v>
      </c>
    </row>
    <row r="1326" spans="2:65" s="12" customFormat="1" ht="10.199999999999999">
      <c r="B1326" s="153"/>
      <c r="D1326" s="154" t="s">
        <v>180</v>
      </c>
      <c r="E1326" s="155" t="s">
        <v>1</v>
      </c>
      <c r="F1326" s="156" t="s">
        <v>1641</v>
      </c>
      <c r="H1326" s="155" t="s">
        <v>1</v>
      </c>
      <c r="I1326" s="157"/>
      <c r="L1326" s="153"/>
      <c r="M1326" s="158"/>
      <c r="T1326" s="159"/>
      <c r="AT1326" s="155" t="s">
        <v>180</v>
      </c>
      <c r="AU1326" s="155" t="s">
        <v>85</v>
      </c>
      <c r="AV1326" s="12" t="s">
        <v>83</v>
      </c>
      <c r="AW1326" s="12" t="s">
        <v>32</v>
      </c>
      <c r="AX1326" s="12" t="s">
        <v>75</v>
      </c>
      <c r="AY1326" s="155" t="s">
        <v>170</v>
      </c>
    </row>
    <row r="1327" spans="2:65" s="13" customFormat="1" ht="10.199999999999999">
      <c r="B1327" s="160"/>
      <c r="D1327" s="154" t="s">
        <v>180</v>
      </c>
      <c r="E1327" s="161" t="s">
        <v>1</v>
      </c>
      <c r="F1327" s="162" t="s">
        <v>1643</v>
      </c>
      <c r="H1327" s="163">
        <v>25.734999999999999</v>
      </c>
      <c r="I1327" s="164"/>
      <c r="L1327" s="160"/>
      <c r="M1327" s="165"/>
      <c r="T1327" s="166"/>
      <c r="AT1327" s="161" t="s">
        <v>180</v>
      </c>
      <c r="AU1327" s="161" t="s">
        <v>85</v>
      </c>
      <c r="AV1327" s="13" t="s">
        <v>85</v>
      </c>
      <c r="AW1327" s="13" t="s">
        <v>32</v>
      </c>
      <c r="AX1327" s="13" t="s">
        <v>75</v>
      </c>
      <c r="AY1327" s="161" t="s">
        <v>170</v>
      </c>
    </row>
    <row r="1328" spans="2:65" s="13" customFormat="1" ht="10.199999999999999">
      <c r="B1328" s="160"/>
      <c r="D1328" s="154" t="s">
        <v>180</v>
      </c>
      <c r="E1328" s="161" t="s">
        <v>1</v>
      </c>
      <c r="F1328" s="162" t="s">
        <v>1644</v>
      </c>
      <c r="H1328" s="163">
        <v>31.28</v>
      </c>
      <c r="I1328" s="164"/>
      <c r="L1328" s="160"/>
      <c r="M1328" s="165"/>
      <c r="T1328" s="166"/>
      <c r="AT1328" s="161" t="s">
        <v>180</v>
      </c>
      <c r="AU1328" s="161" t="s">
        <v>85</v>
      </c>
      <c r="AV1328" s="13" t="s">
        <v>85</v>
      </c>
      <c r="AW1328" s="13" t="s">
        <v>32</v>
      </c>
      <c r="AX1328" s="13" t="s">
        <v>75</v>
      </c>
      <c r="AY1328" s="161" t="s">
        <v>170</v>
      </c>
    </row>
    <row r="1329" spans="2:51" s="13" customFormat="1" ht="10.199999999999999">
      <c r="B1329" s="160"/>
      <c r="D1329" s="154" t="s">
        <v>180</v>
      </c>
      <c r="E1329" s="161" t="s">
        <v>1</v>
      </c>
      <c r="F1329" s="162" t="s">
        <v>1645</v>
      </c>
      <c r="H1329" s="163">
        <v>23.4</v>
      </c>
      <c r="I1329" s="164"/>
      <c r="L1329" s="160"/>
      <c r="M1329" s="165"/>
      <c r="T1329" s="166"/>
      <c r="AT1329" s="161" t="s">
        <v>180</v>
      </c>
      <c r="AU1329" s="161" t="s">
        <v>85</v>
      </c>
      <c r="AV1329" s="13" t="s">
        <v>85</v>
      </c>
      <c r="AW1329" s="13" t="s">
        <v>32</v>
      </c>
      <c r="AX1329" s="13" t="s">
        <v>75</v>
      </c>
      <c r="AY1329" s="161" t="s">
        <v>170</v>
      </c>
    </row>
    <row r="1330" spans="2:51" s="13" customFormat="1" ht="10.199999999999999">
      <c r="B1330" s="160"/>
      <c r="D1330" s="154" t="s">
        <v>180</v>
      </c>
      <c r="E1330" s="161" t="s">
        <v>1</v>
      </c>
      <c r="F1330" s="162" t="s">
        <v>1646</v>
      </c>
      <c r="H1330" s="163">
        <v>15.21</v>
      </c>
      <c r="I1330" s="164"/>
      <c r="L1330" s="160"/>
      <c r="M1330" s="165"/>
      <c r="T1330" s="166"/>
      <c r="AT1330" s="161" t="s">
        <v>180</v>
      </c>
      <c r="AU1330" s="161" t="s">
        <v>85</v>
      </c>
      <c r="AV1330" s="13" t="s">
        <v>85</v>
      </c>
      <c r="AW1330" s="13" t="s">
        <v>32</v>
      </c>
      <c r="AX1330" s="13" t="s">
        <v>75</v>
      </c>
      <c r="AY1330" s="161" t="s">
        <v>170</v>
      </c>
    </row>
    <row r="1331" spans="2:51" s="13" customFormat="1" ht="10.199999999999999">
      <c r="B1331" s="160"/>
      <c r="D1331" s="154" t="s">
        <v>180</v>
      </c>
      <c r="E1331" s="161" t="s">
        <v>1</v>
      </c>
      <c r="F1331" s="162" t="s">
        <v>1647</v>
      </c>
      <c r="H1331" s="163">
        <v>31.975000000000001</v>
      </c>
      <c r="I1331" s="164"/>
      <c r="L1331" s="160"/>
      <c r="M1331" s="165"/>
      <c r="T1331" s="166"/>
      <c r="AT1331" s="161" t="s">
        <v>180</v>
      </c>
      <c r="AU1331" s="161" t="s">
        <v>85</v>
      </c>
      <c r="AV1331" s="13" t="s">
        <v>85</v>
      </c>
      <c r="AW1331" s="13" t="s">
        <v>32</v>
      </c>
      <c r="AX1331" s="13" t="s">
        <v>75</v>
      </c>
      <c r="AY1331" s="161" t="s">
        <v>170</v>
      </c>
    </row>
    <row r="1332" spans="2:51" s="13" customFormat="1" ht="10.199999999999999">
      <c r="B1332" s="160"/>
      <c r="D1332" s="154" t="s">
        <v>180</v>
      </c>
      <c r="E1332" s="161" t="s">
        <v>1</v>
      </c>
      <c r="F1332" s="162" t="s">
        <v>1648</v>
      </c>
      <c r="H1332" s="163">
        <v>29.51</v>
      </c>
      <c r="I1332" s="164"/>
      <c r="L1332" s="160"/>
      <c r="M1332" s="165"/>
      <c r="T1332" s="166"/>
      <c r="AT1332" s="161" t="s">
        <v>180</v>
      </c>
      <c r="AU1332" s="161" t="s">
        <v>85</v>
      </c>
      <c r="AV1332" s="13" t="s">
        <v>85</v>
      </c>
      <c r="AW1332" s="13" t="s">
        <v>32</v>
      </c>
      <c r="AX1332" s="13" t="s">
        <v>75</v>
      </c>
      <c r="AY1332" s="161" t="s">
        <v>170</v>
      </c>
    </row>
    <row r="1333" spans="2:51" s="13" customFormat="1" ht="10.199999999999999">
      <c r="B1333" s="160"/>
      <c r="D1333" s="154" t="s">
        <v>180</v>
      </c>
      <c r="E1333" s="161" t="s">
        <v>1</v>
      </c>
      <c r="F1333" s="162" t="s">
        <v>1650</v>
      </c>
      <c r="H1333" s="163">
        <v>29.042000000000002</v>
      </c>
      <c r="I1333" s="164"/>
      <c r="L1333" s="160"/>
      <c r="M1333" s="165"/>
      <c r="T1333" s="166"/>
      <c r="AT1333" s="161" t="s">
        <v>180</v>
      </c>
      <c r="AU1333" s="161" t="s">
        <v>85</v>
      </c>
      <c r="AV1333" s="13" t="s">
        <v>85</v>
      </c>
      <c r="AW1333" s="13" t="s">
        <v>32</v>
      </c>
      <c r="AX1333" s="13" t="s">
        <v>75</v>
      </c>
      <c r="AY1333" s="161" t="s">
        <v>170</v>
      </c>
    </row>
    <row r="1334" spans="2:51" s="13" customFormat="1" ht="10.199999999999999">
      <c r="B1334" s="160"/>
      <c r="D1334" s="154" t="s">
        <v>180</v>
      </c>
      <c r="E1334" s="161" t="s">
        <v>1</v>
      </c>
      <c r="F1334" s="162" t="s">
        <v>1659</v>
      </c>
      <c r="H1334" s="163">
        <v>30.114999999999998</v>
      </c>
      <c r="I1334" s="164"/>
      <c r="L1334" s="160"/>
      <c r="M1334" s="165"/>
      <c r="T1334" s="166"/>
      <c r="AT1334" s="161" t="s">
        <v>180</v>
      </c>
      <c r="AU1334" s="161" t="s">
        <v>85</v>
      </c>
      <c r="AV1334" s="13" t="s">
        <v>85</v>
      </c>
      <c r="AW1334" s="13" t="s">
        <v>32</v>
      </c>
      <c r="AX1334" s="13" t="s">
        <v>75</v>
      </c>
      <c r="AY1334" s="161" t="s">
        <v>170</v>
      </c>
    </row>
    <row r="1335" spans="2:51" s="12" customFormat="1" ht="10.199999999999999">
      <c r="B1335" s="153"/>
      <c r="D1335" s="154" t="s">
        <v>180</v>
      </c>
      <c r="E1335" s="155" t="s">
        <v>1</v>
      </c>
      <c r="F1335" s="156" t="s">
        <v>1641</v>
      </c>
      <c r="H1335" s="155" t="s">
        <v>1</v>
      </c>
      <c r="I1335" s="157"/>
      <c r="L1335" s="153"/>
      <c r="M1335" s="158"/>
      <c r="T1335" s="159"/>
      <c r="AT1335" s="155" t="s">
        <v>180</v>
      </c>
      <c r="AU1335" s="155" t="s">
        <v>85</v>
      </c>
      <c r="AV1335" s="12" t="s">
        <v>83</v>
      </c>
      <c r="AW1335" s="12" t="s">
        <v>32</v>
      </c>
      <c r="AX1335" s="12" t="s">
        <v>75</v>
      </c>
      <c r="AY1335" s="155" t="s">
        <v>170</v>
      </c>
    </row>
    <row r="1336" spans="2:51" s="13" customFormat="1" ht="20.399999999999999">
      <c r="B1336" s="160"/>
      <c r="D1336" s="154" t="s">
        <v>180</v>
      </c>
      <c r="E1336" s="161" t="s">
        <v>1</v>
      </c>
      <c r="F1336" s="162" t="s">
        <v>1642</v>
      </c>
      <c r="H1336" s="163">
        <v>69.001000000000005</v>
      </c>
      <c r="I1336" s="164"/>
      <c r="L1336" s="160"/>
      <c r="M1336" s="165"/>
      <c r="T1336" s="166"/>
      <c r="AT1336" s="161" t="s">
        <v>180</v>
      </c>
      <c r="AU1336" s="161" t="s">
        <v>85</v>
      </c>
      <c r="AV1336" s="13" t="s">
        <v>85</v>
      </c>
      <c r="AW1336" s="13" t="s">
        <v>32</v>
      </c>
      <c r="AX1336" s="13" t="s">
        <v>75</v>
      </c>
      <c r="AY1336" s="161" t="s">
        <v>170</v>
      </c>
    </row>
    <row r="1337" spans="2:51" s="12" customFormat="1" ht="10.199999999999999">
      <c r="B1337" s="153"/>
      <c r="D1337" s="154" t="s">
        <v>180</v>
      </c>
      <c r="E1337" s="155" t="s">
        <v>1</v>
      </c>
      <c r="F1337" s="156" t="s">
        <v>554</v>
      </c>
      <c r="H1337" s="155" t="s">
        <v>1</v>
      </c>
      <c r="I1337" s="157"/>
      <c r="L1337" s="153"/>
      <c r="M1337" s="158"/>
      <c r="T1337" s="159"/>
      <c r="AT1337" s="155" t="s">
        <v>180</v>
      </c>
      <c r="AU1337" s="155" t="s">
        <v>85</v>
      </c>
      <c r="AV1337" s="12" t="s">
        <v>83</v>
      </c>
      <c r="AW1337" s="12" t="s">
        <v>32</v>
      </c>
      <c r="AX1337" s="12" t="s">
        <v>75</v>
      </c>
      <c r="AY1337" s="155" t="s">
        <v>170</v>
      </c>
    </row>
    <row r="1338" spans="2:51" s="13" customFormat="1" ht="30.6">
      <c r="B1338" s="160"/>
      <c r="D1338" s="154" t="s">
        <v>180</v>
      </c>
      <c r="E1338" s="161" t="s">
        <v>1</v>
      </c>
      <c r="F1338" s="162" t="s">
        <v>555</v>
      </c>
      <c r="H1338" s="163">
        <v>117.465</v>
      </c>
      <c r="I1338" s="164"/>
      <c r="L1338" s="160"/>
      <c r="M1338" s="165"/>
      <c r="T1338" s="166"/>
      <c r="AT1338" s="161" t="s">
        <v>180</v>
      </c>
      <c r="AU1338" s="161" t="s">
        <v>85</v>
      </c>
      <c r="AV1338" s="13" t="s">
        <v>85</v>
      </c>
      <c r="AW1338" s="13" t="s">
        <v>32</v>
      </c>
      <c r="AX1338" s="13" t="s">
        <v>75</v>
      </c>
      <c r="AY1338" s="161" t="s">
        <v>170</v>
      </c>
    </row>
    <row r="1339" spans="2:51" s="13" customFormat="1" ht="10.199999999999999">
      <c r="B1339" s="160"/>
      <c r="D1339" s="154" t="s">
        <v>180</v>
      </c>
      <c r="E1339" s="161" t="s">
        <v>1</v>
      </c>
      <c r="F1339" s="162" t="s">
        <v>1649</v>
      </c>
      <c r="H1339" s="163">
        <v>-9.5719999999999992</v>
      </c>
      <c r="I1339" s="164"/>
      <c r="L1339" s="160"/>
      <c r="M1339" s="165"/>
      <c r="T1339" s="166"/>
      <c r="AT1339" s="161" t="s">
        <v>180</v>
      </c>
      <c r="AU1339" s="161" t="s">
        <v>85</v>
      </c>
      <c r="AV1339" s="13" t="s">
        <v>85</v>
      </c>
      <c r="AW1339" s="13" t="s">
        <v>32</v>
      </c>
      <c r="AX1339" s="13" t="s">
        <v>75</v>
      </c>
      <c r="AY1339" s="161" t="s">
        <v>170</v>
      </c>
    </row>
    <row r="1340" spans="2:51" s="12" customFormat="1" ht="10.199999999999999">
      <c r="B1340" s="153"/>
      <c r="D1340" s="154" t="s">
        <v>180</v>
      </c>
      <c r="E1340" s="155" t="s">
        <v>1</v>
      </c>
      <c r="F1340" s="156" t="s">
        <v>559</v>
      </c>
      <c r="H1340" s="155" t="s">
        <v>1</v>
      </c>
      <c r="I1340" s="157"/>
      <c r="L1340" s="153"/>
      <c r="M1340" s="158"/>
      <c r="T1340" s="159"/>
      <c r="AT1340" s="155" t="s">
        <v>180</v>
      </c>
      <c r="AU1340" s="155" t="s">
        <v>85</v>
      </c>
      <c r="AV1340" s="12" t="s">
        <v>83</v>
      </c>
      <c r="AW1340" s="12" t="s">
        <v>32</v>
      </c>
      <c r="AX1340" s="12" t="s">
        <v>75</v>
      </c>
      <c r="AY1340" s="155" t="s">
        <v>170</v>
      </c>
    </row>
    <row r="1341" spans="2:51" s="13" customFormat="1" ht="20.399999999999999">
      <c r="B1341" s="160"/>
      <c r="D1341" s="154" t="s">
        <v>180</v>
      </c>
      <c r="E1341" s="161" t="s">
        <v>1</v>
      </c>
      <c r="F1341" s="162" t="s">
        <v>560</v>
      </c>
      <c r="H1341" s="163">
        <v>122.64</v>
      </c>
      <c r="I1341" s="164"/>
      <c r="L1341" s="160"/>
      <c r="M1341" s="165"/>
      <c r="T1341" s="166"/>
      <c r="AT1341" s="161" t="s">
        <v>180</v>
      </c>
      <c r="AU1341" s="161" t="s">
        <v>85</v>
      </c>
      <c r="AV1341" s="13" t="s">
        <v>85</v>
      </c>
      <c r="AW1341" s="13" t="s">
        <v>32</v>
      </c>
      <c r="AX1341" s="13" t="s">
        <v>75</v>
      </c>
      <c r="AY1341" s="161" t="s">
        <v>170</v>
      </c>
    </row>
    <row r="1342" spans="2:51" s="13" customFormat="1" ht="10.199999999999999">
      <c r="B1342" s="160"/>
      <c r="D1342" s="154" t="s">
        <v>180</v>
      </c>
      <c r="E1342" s="161" t="s">
        <v>1</v>
      </c>
      <c r="F1342" s="162" t="s">
        <v>1649</v>
      </c>
      <c r="H1342" s="163">
        <v>-9.5719999999999992</v>
      </c>
      <c r="I1342" s="164"/>
      <c r="L1342" s="160"/>
      <c r="M1342" s="165"/>
      <c r="T1342" s="166"/>
      <c r="AT1342" s="161" t="s">
        <v>180</v>
      </c>
      <c r="AU1342" s="161" t="s">
        <v>85</v>
      </c>
      <c r="AV1342" s="13" t="s">
        <v>85</v>
      </c>
      <c r="AW1342" s="13" t="s">
        <v>32</v>
      </c>
      <c r="AX1342" s="13" t="s">
        <v>75</v>
      </c>
      <c r="AY1342" s="161" t="s">
        <v>170</v>
      </c>
    </row>
    <row r="1343" spans="2:51" s="12" customFormat="1" ht="10.199999999999999">
      <c r="B1343" s="153"/>
      <c r="D1343" s="154" t="s">
        <v>180</v>
      </c>
      <c r="E1343" s="155" t="s">
        <v>1</v>
      </c>
      <c r="F1343" s="156" t="s">
        <v>562</v>
      </c>
      <c r="H1343" s="155" t="s">
        <v>1</v>
      </c>
      <c r="I1343" s="157"/>
      <c r="L1343" s="153"/>
      <c r="M1343" s="158"/>
      <c r="T1343" s="159"/>
      <c r="AT1343" s="155" t="s">
        <v>180</v>
      </c>
      <c r="AU1343" s="155" t="s">
        <v>85</v>
      </c>
      <c r="AV1343" s="12" t="s">
        <v>83</v>
      </c>
      <c r="AW1343" s="12" t="s">
        <v>32</v>
      </c>
      <c r="AX1343" s="12" t="s">
        <v>75</v>
      </c>
      <c r="AY1343" s="155" t="s">
        <v>170</v>
      </c>
    </row>
    <row r="1344" spans="2:51" s="13" customFormat="1" ht="10.199999999999999">
      <c r="B1344" s="160"/>
      <c r="D1344" s="154" t="s">
        <v>180</v>
      </c>
      <c r="E1344" s="161" t="s">
        <v>1</v>
      </c>
      <c r="F1344" s="162" t="s">
        <v>563</v>
      </c>
      <c r="H1344" s="163">
        <v>-60.494999999999997</v>
      </c>
      <c r="I1344" s="164"/>
      <c r="L1344" s="160"/>
      <c r="M1344" s="165"/>
      <c r="T1344" s="166"/>
      <c r="AT1344" s="161" t="s">
        <v>180</v>
      </c>
      <c r="AU1344" s="161" t="s">
        <v>85</v>
      </c>
      <c r="AV1344" s="13" t="s">
        <v>85</v>
      </c>
      <c r="AW1344" s="13" t="s">
        <v>32</v>
      </c>
      <c r="AX1344" s="13" t="s">
        <v>75</v>
      </c>
      <c r="AY1344" s="161" t="s">
        <v>170</v>
      </c>
    </row>
    <row r="1345" spans="2:65" s="14" customFormat="1" ht="10.199999999999999">
      <c r="B1345" s="167"/>
      <c r="D1345" s="154" t="s">
        <v>180</v>
      </c>
      <c r="E1345" s="168" t="s">
        <v>1</v>
      </c>
      <c r="F1345" s="169" t="s">
        <v>184</v>
      </c>
      <c r="H1345" s="170">
        <v>445.73400000000004</v>
      </c>
      <c r="I1345" s="171"/>
      <c r="L1345" s="167"/>
      <c r="M1345" s="172"/>
      <c r="T1345" s="173"/>
      <c r="AT1345" s="168" t="s">
        <v>180</v>
      </c>
      <c r="AU1345" s="168" t="s">
        <v>85</v>
      </c>
      <c r="AV1345" s="14" t="s">
        <v>176</v>
      </c>
      <c r="AW1345" s="14" t="s">
        <v>32</v>
      </c>
      <c r="AX1345" s="14" t="s">
        <v>83</v>
      </c>
      <c r="AY1345" s="168" t="s">
        <v>170</v>
      </c>
    </row>
    <row r="1346" spans="2:65" s="11" customFormat="1" ht="22.8" customHeight="1">
      <c r="B1346" s="123"/>
      <c r="D1346" s="124" t="s">
        <v>74</v>
      </c>
      <c r="E1346" s="133" t="s">
        <v>1671</v>
      </c>
      <c r="F1346" s="133" t="s">
        <v>1672</v>
      </c>
      <c r="I1346" s="126"/>
      <c r="J1346" s="134">
        <f>BK1346</f>
        <v>0</v>
      </c>
      <c r="L1346" s="123"/>
      <c r="M1346" s="128"/>
      <c r="P1346" s="129">
        <f>SUM(P1347:P1374)</f>
        <v>0</v>
      </c>
      <c r="R1346" s="129">
        <f>SUM(R1347:R1374)</f>
        <v>1.1200000000000002E-2</v>
      </c>
      <c r="T1346" s="130">
        <f>SUM(T1347:T1374)</f>
        <v>0</v>
      </c>
      <c r="AR1346" s="124" t="s">
        <v>85</v>
      </c>
      <c r="AT1346" s="131" t="s">
        <v>74</v>
      </c>
      <c r="AU1346" s="131" t="s">
        <v>83</v>
      </c>
      <c r="AY1346" s="124" t="s">
        <v>170</v>
      </c>
      <c r="BK1346" s="132">
        <f>SUM(BK1347:BK1374)</f>
        <v>0</v>
      </c>
    </row>
    <row r="1347" spans="2:65" s="1" customFormat="1" ht="30" customHeight="1">
      <c r="B1347" s="33"/>
      <c r="C1347" s="135" t="s">
        <v>1673</v>
      </c>
      <c r="D1347" s="135" t="s">
        <v>172</v>
      </c>
      <c r="E1347" s="136" t="s">
        <v>1674</v>
      </c>
      <c r="F1347" s="137" t="s">
        <v>1675</v>
      </c>
      <c r="G1347" s="138" t="s">
        <v>363</v>
      </c>
      <c r="H1347" s="139">
        <v>1</v>
      </c>
      <c r="I1347" s="140"/>
      <c r="J1347" s="141">
        <f>ROUND(I1347*H1347,2)</f>
        <v>0</v>
      </c>
      <c r="K1347" s="142"/>
      <c r="L1347" s="33"/>
      <c r="M1347" s="143" t="s">
        <v>1</v>
      </c>
      <c r="N1347" s="144" t="s">
        <v>40</v>
      </c>
      <c r="P1347" s="145">
        <f>O1347*H1347</f>
        <v>0</v>
      </c>
      <c r="Q1347" s="145">
        <v>0</v>
      </c>
      <c r="R1347" s="145">
        <f>Q1347*H1347</f>
        <v>0</v>
      </c>
      <c r="S1347" s="145">
        <v>0</v>
      </c>
      <c r="T1347" s="146">
        <f>S1347*H1347</f>
        <v>0</v>
      </c>
      <c r="AR1347" s="147" t="s">
        <v>278</v>
      </c>
      <c r="AT1347" s="147" t="s">
        <v>172</v>
      </c>
      <c r="AU1347" s="147" t="s">
        <v>85</v>
      </c>
      <c r="AY1347" s="18" t="s">
        <v>170</v>
      </c>
      <c r="BE1347" s="148">
        <f>IF(N1347="základní",J1347,0)</f>
        <v>0</v>
      </c>
      <c r="BF1347" s="148">
        <f>IF(N1347="snížená",J1347,0)</f>
        <v>0</v>
      </c>
      <c r="BG1347" s="148">
        <f>IF(N1347="zákl. přenesená",J1347,0)</f>
        <v>0</v>
      </c>
      <c r="BH1347" s="148">
        <f>IF(N1347="sníž. přenesená",J1347,0)</f>
        <v>0</v>
      </c>
      <c r="BI1347" s="148">
        <f>IF(N1347="nulová",J1347,0)</f>
        <v>0</v>
      </c>
      <c r="BJ1347" s="18" t="s">
        <v>83</v>
      </c>
      <c r="BK1347" s="148">
        <f>ROUND(I1347*H1347,2)</f>
        <v>0</v>
      </c>
      <c r="BL1347" s="18" t="s">
        <v>278</v>
      </c>
      <c r="BM1347" s="147" t="s">
        <v>1676</v>
      </c>
    </row>
    <row r="1348" spans="2:65" s="1" customFormat="1" ht="10.199999999999999">
      <c r="B1348" s="33"/>
      <c r="D1348" s="149" t="s">
        <v>178</v>
      </c>
      <c r="F1348" s="150" t="s">
        <v>1677</v>
      </c>
      <c r="I1348" s="151"/>
      <c r="L1348" s="33"/>
      <c r="M1348" s="152"/>
      <c r="T1348" s="57"/>
      <c r="AT1348" s="18" t="s">
        <v>178</v>
      </c>
      <c r="AU1348" s="18" t="s">
        <v>85</v>
      </c>
    </row>
    <row r="1349" spans="2:65" s="12" customFormat="1" ht="10.199999999999999">
      <c r="B1349" s="153"/>
      <c r="D1349" s="154" t="s">
        <v>180</v>
      </c>
      <c r="E1349" s="155" t="s">
        <v>1</v>
      </c>
      <c r="F1349" s="156" t="s">
        <v>697</v>
      </c>
      <c r="H1349" s="155" t="s">
        <v>1</v>
      </c>
      <c r="I1349" s="157"/>
      <c r="L1349" s="153"/>
      <c r="M1349" s="158"/>
      <c r="T1349" s="159"/>
      <c r="AT1349" s="155" t="s">
        <v>180</v>
      </c>
      <c r="AU1349" s="155" t="s">
        <v>85</v>
      </c>
      <c r="AV1349" s="12" t="s">
        <v>83</v>
      </c>
      <c r="AW1349" s="12" t="s">
        <v>32</v>
      </c>
      <c r="AX1349" s="12" t="s">
        <v>75</v>
      </c>
      <c r="AY1349" s="155" t="s">
        <v>170</v>
      </c>
    </row>
    <row r="1350" spans="2:65" s="13" customFormat="1" ht="10.199999999999999">
      <c r="B1350" s="160"/>
      <c r="D1350" s="154" t="s">
        <v>180</v>
      </c>
      <c r="E1350" s="161" t="s">
        <v>1</v>
      </c>
      <c r="F1350" s="162" t="s">
        <v>1678</v>
      </c>
      <c r="H1350" s="163">
        <v>1</v>
      </c>
      <c r="I1350" s="164"/>
      <c r="L1350" s="160"/>
      <c r="M1350" s="165"/>
      <c r="T1350" s="166"/>
      <c r="AT1350" s="161" t="s">
        <v>180</v>
      </c>
      <c r="AU1350" s="161" t="s">
        <v>85</v>
      </c>
      <c r="AV1350" s="13" t="s">
        <v>85</v>
      </c>
      <c r="AW1350" s="13" t="s">
        <v>32</v>
      </c>
      <c r="AX1350" s="13" t="s">
        <v>75</v>
      </c>
      <c r="AY1350" s="161" t="s">
        <v>170</v>
      </c>
    </row>
    <row r="1351" spans="2:65" s="14" customFormat="1" ht="10.199999999999999">
      <c r="B1351" s="167"/>
      <c r="D1351" s="154" t="s">
        <v>180</v>
      </c>
      <c r="E1351" s="168" t="s">
        <v>1</v>
      </c>
      <c r="F1351" s="169" t="s">
        <v>184</v>
      </c>
      <c r="H1351" s="170">
        <v>1</v>
      </c>
      <c r="I1351" s="171"/>
      <c r="L1351" s="167"/>
      <c r="M1351" s="172"/>
      <c r="T1351" s="173"/>
      <c r="AT1351" s="168" t="s">
        <v>180</v>
      </c>
      <c r="AU1351" s="168" t="s">
        <v>85</v>
      </c>
      <c r="AV1351" s="14" t="s">
        <v>176</v>
      </c>
      <c r="AW1351" s="14" t="s">
        <v>32</v>
      </c>
      <c r="AX1351" s="14" t="s">
        <v>83</v>
      </c>
      <c r="AY1351" s="168" t="s">
        <v>170</v>
      </c>
    </row>
    <row r="1352" spans="2:65" s="1" customFormat="1" ht="14.4" customHeight="1">
      <c r="B1352" s="33"/>
      <c r="C1352" s="174" t="s">
        <v>1679</v>
      </c>
      <c r="D1352" s="174" t="s">
        <v>447</v>
      </c>
      <c r="E1352" s="175" t="s">
        <v>1680</v>
      </c>
      <c r="F1352" s="176" t="s">
        <v>1681</v>
      </c>
      <c r="G1352" s="177" t="s">
        <v>363</v>
      </c>
      <c r="H1352" s="178">
        <v>1</v>
      </c>
      <c r="I1352" s="179"/>
      <c r="J1352" s="180">
        <f>ROUND(I1352*H1352,2)</f>
        <v>0</v>
      </c>
      <c r="K1352" s="181"/>
      <c r="L1352" s="182"/>
      <c r="M1352" s="183" t="s">
        <v>1</v>
      </c>
      <c r="N1352" s="184" t="s">
        <v>40</v>
      </c>
      <c r="P1352" s="145">
        <f>O1352*H1352</f>
        <v>0</v>
      </c>
      <c r="Q1352" s="145">
        <v>1E-3</v>
      </c>
      <c r="R1352" s="145">
        <f>Q1352*H1352</f>
        <v>1E-3</v>
      </c>
      <c r="S1352" s="145">
        <v>0</v>
      </c>
      <c r="T1352" s="146">
        <f>S1352*H1352</f>
        <v>0</v>
      </c>
      <c r="AR1352" s="147" t="s">
        <v>393</v>
      </c>
      <c r="AT1352" s="147" t="s">
        <v>447</v>
      </c>
      <c r="AU1352" s="147" t="s">
        <v>85</v>
      </c>
      <c r="AY1352" s="18" t="s">
        <v>170</v>
      </c>
      <c r="BE1352" s="148">
        <f>IF(N1352="základní",J1352,0)</f>
        <v>0</v>
      </c>
      <c r="BF1352" s="148">
        <f>IF(N1352="snížená",J1352,0)</f>
        <v>0</v>
      </c>
      <c r="BG1352" s="148">
        <f>IF(N1352="zákl. přenesená",J1352,0)</f>
        <v>0</v>
      </c>
      <c r="BH1352" s="148">
        <f>IF(N1352="sníž. přenesená",J1352,0)</f>
        <v>0</v>
      </c>
      <c r="BI1352" s="148">
        <f>IF(N1352="nulová",J1352,0)</f>
        <v>0</v>
      </c>
      <c r="BJ1352" s="18" t="s">
        <v>83</v>
      </c>
      <c r="BK1352" s="148">
        <f>ROUND(I1352*H1352,2)</f>
        <v>0</v>
      </c>
      <c r="BL1352" s="18" t="s">
        <v>278</v>
      </c>
      <c r="BM1352" s="147" t="s">
        <v>1682</v>
      </c>
    </row>
    <row r="1353" spans="2:65" s="1" customFormat="1" ht="30" customHeight="1">
      <c r="B1353" s="33"/>
      <c r="C1353" s="135" t="s">
        <v>1683</v>
      </c>
      <c r="D1353" s="135" t="s">
        <v>172</v>
      </c>
      <c r="E1353" s="136" t="s">
        <v>1684</v>
      </c>
      <c r="F1353" s="137" t="s">
        <v>1685</v>
      </c>
      <c r="G1353" s="138" t="s">
        <v>363</v>
      </c>
      <c r="H1353" s="139">
        <v>9</v>
      </c>
      <c r="I1353" s="140"/>
      <c r="J1353" s="141">
        <f>ROUND(I1353*H1353,2)</f>
        <v>0</v>
      </c>
      <c r="K1353" s="142"/>
      <c r="L1353" s="33"/>
      <c r="M1353" s="143" t="s">
        <v>1</v>
      </c>
      <c r="N1353" s="144" t="s">
        <v>40</v>
      </c>
      <c r="P1353" s="145">
        <f>O1353*H1353</f>
        <v>0</v>
      </c>
      <c r="Q1353" s="145">
        <v>0</v>
      </c>
      <c r="R1353" s="145">
        <f>Q1353*H1353</f>
        <v>0</v>
      </c>
      <c r="S1353" s="145">
        <v>0</v>
      </c>
      <c r="T1353" s="146">
        <f>S1353*H1353</f>
        <v>0</v>
      </c>
      <c r="AR1353" s="147" t="s">
        <v>278</v>
      </c>
      <c r="AT1353" s="147" t="s">
        <v>172</v>
      </c>
      <c r="AU1353" s="147" t="s">
        <v>85</v>
      </c>
      <c r="AY1353" s="18" t="s">
        <v>170</v>
      </c>
      <c r="BE1353" s="148">
        <f>IF(N1353="základní",J1353,0)</f>
        <v>0</v>
      </c>
      <c r="BF1353" s="148">
        <f>IF(N1353="snížená",J1353,0)</f>
        <v>0</v>
      </c>
      <c r="BG1353" s="148">
        <f>IF(N1353="zákl. přenesená",J1353,0)</f>
        <v>0</v>
      </c>
      <c r="BH1353" s="148">
        <f>IF(N1353="sníž. přenesená",J1353,0)</f>
        <v>0</v>
      </c>
      <c r="BI1353" s="148">
        <f>IF(N1353="nulová",J1353,0)</f>
        <v>0</v>
      </c>
      <c r="BJ1353" s="18" t="s">
        <v>83</v>
      </c>
      <c r="BK1353" s="148">
        <f>ROUND(I1353*H1353,2)</f>
        <v>0</v>
      </c>
      <c r="BL1353" s="18" t="s">
        <v>278</v>
      </c>
      <c r="BM1353" s="147" t="s">
        <v>1686</v>
      </c>
    </row>
    <row r="1354" spans="2:65" s="1" customFormat="1" ht="10.199999999999999">
      <c r="B1354" s="33"/>
      <c r="D1354" s="149" t="s">
        <v>178</v>
      </c>
      <c r="F1354" s="150" t="s">
        <v>1687</v>
      </c>
      <c r="I1354" s="151"/>
      <c r="L1354" s="33"/>
      <c r="M1354" s="152"/>
      <c r="T1354" s="57"/>
      <c r="AT1354" s="18" t="s">
        <v>178</v>
      </c>
      <c r="AU1354" s="18" t="s">
        <v>85</v>
      </c>
    </row>
    <row r="1355" spans="2:65" s="12" customFormat="1" ht="10.199999999999999">
      <c r="B1355" s="153"/>
      <c r="D1355" s="154" t="s">
        <v>180</v>
      </c>
      <c r="E1355" s="155" t="s">
        <v>1</v>
      </c>
      <c r="F1355" s="156" t="s">
        <v>697</v>
      </c>
      <c r="H1355" s="155" t="s">
        <v>1</v>
      </c>
      <c r="I1355" s="157"/>
      <c r="L1355" s="153"/>
      <c r="M1355" s="158"/>
      <c r="T1355" s="159"/>
      <c r="AT1355" s="155" t="s">
        <v>180</v>
      </c>
      <c r="AU1355" s="155" t="s">
        <v>85</v>
      </c>
      <c r="AV1355" s="12" t="s">
        <v>83</v>
      </c>
      <c r="AW1355" s="12" t="s">
        <v>32</v>
      </c>
      <c r="AX1355" s="12" t="s">
        <v>75</v>
      </c>
      <c r="AY1355" s="155" t="s">
        <v>170</v>
      </c>
    </row>
    <row r="1356" spans="2:65" s="13" customFormat="1" ht="10.199999999999999">
      <c r="B1356" s="160"/>
      <c r="D1356" s="154" t="s">
        <v>180</v>
      </c>
      <c r="E1356" s="161" t="s">
        <v>1</v>
      </c>
      <c r="F1356" s="162" t="s">
        <v>1688</v>
      </c>
      <c r="H1356" s="163">
        <v>2</v>
      </c>
      <c r="I1356" s="164"/>
      <c r="L1356" s="160"/>
      <c r="M1356" s="165"/>
      <c r="T1356" s="166"/>
      <c r="AT1356" s="161" t="s">
        <v>180</v>
      </c>
      <c r="AU1356" s="161" t="s">
        <v>85</v>
      </c>
      <c r="AV1356" s="13" t="s">
        <v>85</v>
      </c>
      <c r="AW1356" s="13" t="s">
        <v>32</v>
      </c>
      <c r="AX1356" s="13" t="s">
        <v>75</v>
      </c>
      <c r="AY1356" s="161" t="s">
        <v>170</v>
      </c>
    </row>
    <row r="1357" spans="2:65" s="13" customFormat="1" ht="10.199999999999999">
      <c r="B1357" s="160"/>
      <c r="D1357" s="154" t="s">
        <v>180</v>
      </c>
      <c r="E1357" s="161" t="s">
        <v>1</v>
      </c>
      <c r="F1357" s="162" t="s">
        <v>1689</v>
      </c>
      <c r="H1357" s="163">
        <v>1</v>
      </c>
      <c r="I1357" s="164"/>
      <c r="L1357" s="160"/>
      <c r="M1357" s="165"/>
      <c r="T1357" s="166"/>
      <c r="AT1357" s="161" t="s">
        <v>180</v>
      </c>
      <c r="AU1357" s="161" t="s">
        <v>85</v>
      </c>
      <c r="AV1357" s="13" t="s">
        <v>85</v>
      </c>
      <c r="AW1357" s="13" t="s">
        <v>32</v>
      </c>
      <c r="AX1357" s="13" t="s">
        <v>75</v>
      </c>
      <c r="AY1357" s="161" t="s">
        <v>170</v>
      </c>
    </row>
    <row r="1358" spans="2:65" s="13" customFormat="1" ht="10.199999999999999">
      <c r="B1358" s="160"/>
      <c r="D1358" s="154" t="s">
        <v>180</v>
      </c>
      <c r="E1358" s="161" t="s">
        <v>1</v>
      </c>
      <c r="F1358" s="162" t="s">
        <v>1690</v>
      </c>
      <c r="H1358" s="163">
        <v>6</v>
      </c>
      <c r="I1358" s="164"/>
      <c r="L1358" s="160"/>
      <c r="M1358" s="165"/>
      <c r="T1358" s="166"/>
      <c r="AT1358" s="161" t="s">
        <v>180</v>
      </c>
      <c r="AU1358" s="161" t="s">
        <v>85</v>
      </c>
      <c r="AV1358" s="13" t="s">
        <v>85</v>
      </c>
      <c r="AW1358" s="13" t="s">
        <v>32</v>
      </c>
      <c r="AX1358" s="13" t="s">
        <v>75</v>
      </c>
      <c r="AY1358" s="161" t="s">
        <v>170</v>
      </c>
    </row>
    <row r="1359" spans="2:65" s="14" customFormat="1" ht="10.199999999999999">
      <c r="B1359" s="167"/>
      <c r="D1359" s="154" t="s">
        <v>180</v>
      </c>
      <c r="E1359" s="168" t="s">
        <v>1</v>
      </c>
      <c r="F1359" s="169" t="s">
        <v>184</v>
      </c>
      <c r="H1359" s="170">
        <v>9</v>
      </c>
      <c r="I1359" s="171"/>
      <c r="L1359" s="167"/>
      <c r="M1359" s="172"/>
      <c r="T1359" s="173"/>
      <c r="AT1359" s="168" t="s">
        <v>180</v>
      </c>
      <c r="AU1359" s="168" t="s">
        <v>85</v>
      </c>
      <c r="AV1359" s="14" t="s">
        <v>176</v>
      </c>
      <c r="AW1359" s="14" t="s">
        <v>32</v>
      </c>
      <c r="AX1359" s="14" t="s">
        <v>83</v>
      </c>
      <c r="AY1359" s="168" t="s">
        <v>170</v>
      </c>
    </row>
    <row r="1360" spans="2:65" s="1" customFormat="1" ht="14.4" customHeight="1">
      <c r="B1360" s="33"/>
      <c r="C1360" s="174" t="s">
        <v>1691</v>
      </c>
      <c r="D1360" s="174" t="s">
        <v>447</v>
      </c>
      <c r="E1360" s="175" t="s">
        <v>1692</v>
      </c>
      <c r="F1360" s="176" t="s">
        <v>1693</v>
      </c>
      <c r="G1360" s="177" t="s">
        <v>363</v>
      </c>
      <c r="H1360" s="178">
        <v>9</v>
      </c>
      <c r="I1360" s="179"/>
      <c r="J1360" s="180">
        <f>ROUND(I1360*H1360,2)</f>
        <v>0</v>
      </c>
      <c r="K1360" s="181"/>
      <c r="L1360" s="182"/>
      <c r="M1360" s="183" t="s">
        <v>1</v>
      </c>
      <c r="N1360" s="184" t="s">
        <v>40</v>
      </c>
      <c r="P1360" s="145">
        <f>O1360*H1360</f>
        <v>0</v>
      </c>
      <c r="Q1360" s="145">
        <v>1E-3</v>
      </c>
      <c r="R1360" s="145">
        <f>Q1360*H1360</f>
        <v>9.0000000000000011E-3</v>
      </c>
      <c r="S1360" s="145">
        <v>0</v>
      </c>
      <c r="T1360" s="146">
        <f>S1360*H1360</f>
        <v>0</v>
      </c>
      <c r="AR1360" s="147" t="s">
        <v>393</v>
      </c>
      <c r="AT1360" s="147" t="s">
        <v>447</v>
      </c>
      <c r="AU1360" s="147" t="s">
        <v>85</v>
      </c>
      <c r="AY1360" s="18" t="s">
        <v>170</v>
      </c>
      <c r="BE1360" s="148">
        <f>IF(N1360="základní",J1360,0)</f>
        <v>0</v>
      </c>
      <c r="BF1360" s="148">
        <f>IF(N1360="snížená",J1360,0)</f>
        <v>0</v>
      </c>
      <c r="BG1360" s="148">
        <f>IF(N1360="zákl. přenesená",J1360,0)</f>
        <v>0</v>
      </c>
      <c r="BH1360" s="148">
        <f>IF(N1360="sníž. přenesená",J1360,0)</f>
        <v>0</v>
      </c>
      <c r="BI1360" s="148">
        <f>IF(N1360="nulová",J1360,0)</f>
        <v>0</v>
      </c>
      <c r="BJ1360" s="18" t="s">
        <v>83</v>
      </c>
      <c r="BK1360" s="148">
        <f>ROUND(I1360*H1360,2)</f>
        <v>0</v>
      </c>
      <c r="BL1360" s="18" t="s">
        <v>278</v>
      </c>
      <c r="BM1360" s="147" t="s">
        <v>1694</v>
      </c>
    </row>
    <row r="1361" spans="2:65" s="1" customFormat="1" ht="30" customHeight="1">
      <c r="B1361" s="33"/>
      <c r="C1361" s="135" t="s">
        <v>1695</v>
      </c>
      <c r="D1361" s="135" t="s">
        <v>172</v>
      </c>
      <c r="E1361" s="136" t="s">
        <v>1696</v>
      </c>
      <c r="F1361" s="137" t="s">
        <v>1697</v>
      </c>
      <c r="G1361" s="138" t="s">
        <v>363</v>
      </c>
      <c r="H1361" s="139">
        <v>3</v>
      </c>
      <c r="I1361" s="140"/>
      <c r="J1361" s="141">
        <f>ROUND(I1361*H1361,2)</f>
        <v>0</v>
      </c>
      <c r="K1361" s="142"/>
      <c r="L1361" s="33"/>
      <c r="M1361" s="143" t="s">
        <v>1</v>
      </c>
      <c r="N1361" s="144" t="s">
        <v>40</v>
      </c>
      <c r="P1361" s="145">
        <f>O1361*H1361</f>
        <v>0</v>
      </c>
      <c r="Q1361" s="145">
        <v>0</v>
      </c>
      <c r="R1361" s="145">
        <f>Q1361*H1361</f>
        <v>0</v>
      </c>
      <c r="S1361" s="145">
        <v>0</v>
      </c>
      <c r="T1361" s="146">
        <f>S1361*H1361</f>
        <v>0</v>
      </c>
      <c r="AR1361" s="147" t="s">
        <v>278</v>
      </c>
      <c r="AT1361" s="147" t="s">
        <v>172</v>
      </c>
      <c r="AU1361" s="147" t="s">
        <v>85</v>
      </c>
      <c r="AY1361" s="18" t="s">
        <v>170</v>
      </c>
      <c r="BE1361" s="148">
        <f>IF(N1361="základní",J1361,0)</f>
        <v>0</v>
      </c>
      <c r="BF1361" s="148">
        <f>IF(N1361="snížená",J1361,0)</f>
        <v>0</v>
      </c>
      <c r="BG1361" s="148">
        <f>IF(N1361="zákl. přenesená",J1361,0)</f>
        <v>0</v>
      </c>
      <c r="BH1361" s="148">
        <f>IF(N1361="sníž. přenesená",J1361,0)</f>
        <v>0</v>
      </c>
      <c r="BI1361" s="148">
        <f>IF(N1361="nulová",J1361,0)</f>
        <v>0</v>
      </c>
      <c r="BJ1361" s="18" t="s">
        <v>83</v>
      </c>
      <c r="BK1361" s="148">
        <f>ROUND(I1361*H1361,2)</f>
        <v>0</v>
      </c>
      <c r="BL1361" s="18" t="s">
        <v>278</v>
      </c>
      <c r="BM1361" s="147" t="s">
        <v>1698</v>
      </c>
    </row>
    <row r="1362" spans="2:65" s="1" customFormat="1" ht="10.199999999999999">
      <c r="B1362" s="33"/>
      <c r="D1362" s="149" t="s">
        <v>178</v>
      </c>
      <c r="F1362" s="150" t="s">
        <v>1699</v>
      </c>
      <c r="I1362" s="151"/>
      <c r="L1362" s="33"/>
      <c r="M1362" s="152"/>
      <c r="T1362" s="57"/>
      <c r="AT1362" s="18" t="s">
        <v>178</v>
      </c>
      <c r="AU1362" s="18" t="s">
        <v>85</v>
      </c>
    </row>
    <row r="1363" spans="2:65" s="12" customFormat="1" ht="10.199999999999999">
      <c r="B1363" s="153"/>
      <c r="D1363" s="154" t="s">
        <v>180</v>
      </c>
      <c r="E1363" s="155" t="s">
        <v>1</v>
      </c>
      <c r="F1363" s="156" t="s">
        <v>697</v>
      </c>
      <c r="H1363" s="155" t="s">
        <v>1</v>
      </c>
      <c r="I1363" s="157"/>
      <c r="L1363" s="153"/>
      <c r="M1363" s="158"/>
      <c r="T1363" s="159"/>
      <c r="AT1363" s="155" t="s">
        <v>180</v>
      </c>
      <c r="AU1363" s="155" t="s">
        <v>85</v>
      </c>
      <c r="AV1363" s="12" t="s">
        <v>83</v>
      </c>
      <c r="AW1363" s="12" t="s">
        <v>32</v>
      </c>
      <c r="AX1363" s="12" t="s">
        <v>75</v>
      </c>
      <c r="AY1363" s="155" t="s">
        <v>170</v>
      </c>
    </row>
    <row r="1364" spans="2:65" s="13" customFormat="1" ht="10.199999999999999">
      <c r="B1364" s="160"/>
      <c r="D1364" s="154" t="s">
        <v>180</v>
      </c>
      <c r="E1364" s="161" t="s">
        <v>1</v>
      </c>
      <c r="F1364" s="162" t="s">
        <v>1700</v>
      </c>
      <c r="H1364" s="163">
        <v>2</v>
      </c>
      <c r="I1364" s="164"/>
      <c r="L1364" s="160"/>
      <c r="M1364" s="165"/>
      <c r="T1364" s="166"/>
      <c r="AT1364" s="161" t="s">
        <v>180</v>
      </c>
      <c r="AU1364" s="161" t="s">
        <v>85</v>
      </c>
      <c r="AV1364" s="13" t="s">
        <v>85</v>
      </c>
      <c r="AW1364" s="13" t="s">
        <v>32</v>
      </c>
      <c r="AX1364" s="13" t="s">
        <v>75</v>
      </c>
      <c r="AY1364" s="161" t="s">
        <v>170</v>
      </c>
    </row>
    <row r="1365" spans="2:65" s="13" customFormat="1" ht="10.199999999999999">
      <c r="B1365" s="160"/>
      <c r="D1365" s="154" t="s">
        <v>180</v>
      </c>
      <c r="E1365" s="161" t="s">
        <v>1</v>
      </c>
      <c r="F1365" s="162" t="s">
        <v>1701</v>
      </c>
      <c r="H1365" s="163">
        <v>1</v>
      </c>
      <c r="I1365" s="164"/>
      <c r="L1365" s="160"/>
      <c r="M1365" s="165"/>
      <c r="T1365" s="166"/>
      <c r="AT1365" s="161" t="s">
        <v>180</v>
      </c>
      <c r="AU1365" s="161" t="s">
        <v>85</v>
      </c>
      <c r="AV1365" s="13" t="s">
        <v>85</v>
      </c>
      <c r="AW1365" s="13" t="s">
        <v>32</v>
      </c>
      <c r="AX1365" s="13" t="s">
        <v>75</v>
      </c>
      <c r="AY1365" s="161" t="s">
        <v>170</v>
      </c>
    </row>
    <row r="1366" spans="2:65" s="14" customFormat="1" ht="10.199999999999999">
      <c r="B1366" s="167"/>
      <c r="D1366" s="154" t="s">
        <v>180</v>
      </c>
      <c r="E1366" s="168" t="s">
        <v>1</v>
      </c>
      <c r="F1366" s="169" t="s">
        <v>184</v>
      </c>
      <c r="H1366" s="170">
        <v>3</v>
      </c>
      <c r="I1366" s="171"/>
      <c r="L1366" s="167"/>
      <c r="M1366" s="172"/>
      <c r="T1366" s="173"/>
      <c r="AT1366" s="168" t="s">
        <v>180</v>
      </c>
      <c r="AU1366" s="168" t="s">
        <v>85</v>
      </c>
      <c r="AV1366" s="14" t="s">
        <v>176</v>
      </c>
      <c r="AW1366" s="14" t="s">
        <v>32</v>
      </c>
      <c r="AX1366" s="14" t="s">
        <v>83</v>
      </c>
      <c r="AY1366" s="168" t="s">
        <v>170</v>
      </c>
    </row>
    <row r="1367" spans="2:65" s="1" customFormat="1" ht="14.4" customHeight="1">
      <c r="B1367" s="33"/>
      <c r="C1367" s="174" t="s">
        <v>1702</v>
      </c>
      <c r="D1367" s="174" t="s">
        <v>447</v>
      </c>
      <c r="E1367" s="175" t="s">
        <v>1703</v>
      </c>
      <c r="F1367" s="176" t="s">
        <v>1704</v>
      </c>
      <c r="G1367" s="177" t="s">
        <v>363</v>
      </c>
      <c r="H1367" s="178">
        <v>1.2</v>
      </c>
      <c r="I1367" s="179"/>
      <c r="J1367" s="180">
        <f>ROUND(I1367*H1367,2)</f>
        <v>0</v>
      </c>
      <c r="K1367" s="181"/>
      <c r="L1367" s="182"/>
      <c r="M1367" s="183" t="s">
        <v>1</v>
      </c>
      <c r="N1367" s="184" t="s">
        <v>40</v>
      </c>
      <c r="P1367" s="145">
        <f>O1367*H1367</f>
        <v>0</v>
      </c>
      <c r="Q1367" s="145">
        <v>1E-3</v>
      </c>
      <c r="R1367" s="145">
        <f>Q1367*H1367</f>
        <v>1.1999999999999999E-3</v>
      </c>
      <c r="S1367" s="145">
        <v>0</v>
      </c>
      <c r="T1367" s="146">
        <f>S1367*H1367</f>
        <v>0</v>
      </c>
      <c r="AR1367" s="147" t="s">
        <v>393</v>
      </c>
      <c r="AT1367" s="147" t="s">
        <v>447</v>
      </c>
      <c r="AU1367" s="147" t="s">
        <v>85</v>
      </c>
      <c r="AY1367" s="18" t="s">
        <v>170</v>
      </c>
      <c r="BE1367" s="148">
        <f>IF(N1367="základní",J1367,0)</f>
        <v>0</v>
      </c>
      <c r="BF1367" s="148">
        <f>IF(N1367="snížená",J1367,0)</f>
        <v>0</v>
      </c>
      <c r="BG1367" s="148">
        <f>IF(N1367="zákl. přenesená",J1367,0)</f>
        <v>0</v>
      </c>
      <c r="BH1367" s="148">
        <f>IF(N1367="sníž. přenesená",J1367,0)</f>
        <v>0</v>
      </c>
      <c r="BI1367" s="148">
        <f>IF(N1367="nulová",J1367,0)</f>
        <v>0</v>
      </c>
      <c r="BJ1367" s="18" t="s">
        <v>83</v>
      </c>
      <c r="BK1367" s="148">
        <f>ROUND(I1367*H1367,2)</f>
        <v>0</v>
      </c>
      <c r="BL1367" s="18" t="s">
        <v>278</v>
      </c>
      <c r="BM1367" s="147" t="s">
        <v>1705</v>
      </c>
    </row>
    <row r="1368" spans="2:65" s="1" customFormat="1" ht="22.2" customHeight="1">
      <c r="B1368" s="33"/>
      <c r="C1368" s="135" t="s">
        <v>1706</v>
      </c>
      <c r="D1368" s="135" t="s">
        <v>172</v>
      </c>
      <c r="E1368" s="136" t="s">
        <v>1707</v>
      </c>
      <c r="F1368" s="137" t="s">
        <v>1708</v>
      </c>
      <c r="G1368" s="138" t="s">
        <v>1709</v>
      </c>
      <c r="H1368" s="139">
        <v>2</v>
      </c>
      <c r="I1368" s="140"/>
      <c r="J1368" s="141">
        <f>ROUND(I1368*H1368,2)</f>
        <v>0</v>
      </c>
      <c r="K1368" s="142"/>
      <c r="L1368" s="33"/>
      <c r="M1368" s="143" t="s">
        <v>1</v>
      </c>
      <c r="N1368" s="144" t="s">
        <v>40</v>
      </c>
      <c r="P1368" s="145">
        <f>O1368*H1368</f>
        <v>0</v>
      </c>
      <c r="Q1368" s="145">
        <v>0</v>
      </c>
      <c r="R1368" s="145">
        <f>Q1368*H1368</f>
        <v>0</v>
      </c>
      <c r="S1368" s="145">
        <v>0</v>
      </c>
      <c r="T1368" s="146">
        <f>S1368*H1368</f>
        <v>0</v>
      </c>
      <c r="AR1368" s="147" t="s">
        <v>278</v>
      </c>
      <c r="AT1368" s="147" t="s">
        <v>172</v>
      </c>
      <c r="AU1368" s="147" t="s">
        <v>85</v>
      </c>
      <c r="AY1368" s="18" t="s">
        <v>170</v>
      </c>
      <c r="BE1368" s="148">
        <f>IF(N1368="základní",J1368,0)</f>
        <v>0</v>
      </c>
      <c r="BF1368" s="148">
        <f>IF(N1368="snížená",J1368,0)</f>
        <v>0</v>
      </c>
      <c r="BG1368" s="148">
        <f>IF(N1368="zákl. přenesená",J1368,0)</f>
        <v>0</v>
      </c>
      <c r="BH1368" s="148">
        <f>IF(N1368="sníž. přenesená",J1368,0)</f>
        <v>0</v>
      </c>
      <c r="BI1368" s="148">
        <f>IF(N1368="nulová",J1368,0)</f>
        <v>0</v>
      </c>
      <c r="BJ1368" s="18" t="s">
        <v>83</v>
      </c>
      <c r="BK1368" s="148">
        <f>ROUND(I1368*H1368,2)</f>
        <v>0</v>
      </c>
      <c r="BL1368" s="18" t="s">
        <v>278</v>
      </c>
      <c r="BM1368" s="147" t="s">
        <v>1710</v>
      </c>
    </row>
    <row r="1369" spans="2:65" s="12" customFormat="1" ht="10.199999999999999">
      <c r="B1369" s="153"/>
      <c r="D1369" s="154" t="s">
        <v>180</v>
      </c>
      <c r="E1369" s="155" t="s">
        <v>1</v>
      </c>
      <c r="F1369" s="156" t="s">
        <v>1711</v>
      </c>
      <c r="H1369" s="155" t="s">
        <v>1</v>
      </c>
      <c r="I1369" s="157"/>
      <c r="L1369" s="153"/>
      <c r="M1369" s="158"/>
      <c r="T1369" s="159"/>
      <c r="AT1369" s="155" t="s">
        <v>180</v>
      </c>
      <c r="AU1369" s="155" t="s">
        <v>85</v>
      </c>
      <c r="AV1369" s="12" t="s">
        <v>83</v>
      </c>
      <c r="AW1369" s="12" t="s">
        <v>32</v>
      </c>
      <c r="AX1369" s="12" t="s">
        <v>75</v>
      </c>
      <c r="AY1369" s="155" t="s">
        <v>170</v>
      </c>
    </row>
    <row r="1370" spans="2:65" s="12" customFormat="1" ht="10.199999999999999">
      <c r="B1370" s="153"/>
      <c r="D1370" s="154" t="s">
        <v>180</v>
      </c>
      <c r="E1370" s="155" t="s">
        <v>1</v>
      </c>
      <c r="F1370" s="156" t="s">
        <v>1712</v>
      </c>
      <c r="H1370" s="155" t="s">
        <v>1</v>
      </c>
      <c r="I1370" s="157"/>
      <c r="L1370" s="153"/>
      <c r="M1370" s="158"/>
      <c r="T1370" s="159"/>
      <c r="AT1370" s="155" t="s">
        <v>180</v>
      </c>
      <c r="AU1370" s="155" t="s">
        <v>85</v>
      </c>
      <c r="AV1370" s="12" t="s">
        <v>83</v>
      </c>
      <c r="AW1370" s="12" t="s">
        <v>32</v>
      </c>
      <c r="AX1370" s="12" t="s">
        <v>75</v>
      </c>
      <c r="AY1370" s="155" t="s">
        <v>170</v>
      </c>
    </row>
    <row r="1371" spans="2:65" s="13" customFormat="1" ht="10.199999999999999">
      <c r="B1371" s="160"/>
      <c r="D1371" s="154" t="s">
        <v>180</v>
      </c>
      <c r="E1371" s="161" t="s">
        <v>1</v>
      </c>
      <c r="F1371" s="162" t="s">
        <v>952</v>
      </c>
      <c r="H1371" s="163">
        <v>2</v>
      </c>
      <c r="I1371" s="164"/>
      <c r="L1371" s="160"/>
      <c r="M1371" s="165"/>
      <c r="T1371" s="166"/>
      <c r="AT1371" s="161" t="s">
        <v>180</v>
      </c>
      <c r="AU1371" s="161" t="s">
        <v>85</v>
      </c>
      <c r="AV1371" s="13" t="s">
        <v>85</v>
      </c>
      <c r="AW1371" s="13" t="s">
        <v>32</v>
      </c>
      <c r="AX1371" s="13" t="s">
        <v>75</v>
      </c>
      <c r="AY1371" s="161" t="s">
        <v>170</v>
      </c>
    </row>
    <row r="1372" spans="2:65" s="14" customFormat="1" ht="10.199999999999999">
      <c r="B1372" s="167"/>
      <c r="D1372" s="154" t="s">
        <v>180</v>
      </c>
      <c r="E1372" s="168" t="s">
        <v>1</v>
      </c>
      <c r="F1372" s="169" t="s">
        <v>184</v>
      </c>
      <c r="H1372" s="170">
        <v>2</v>
      </c>
      <c r="I1372" s="171"/>
      <c r="L1372" s="167"/>
      <c r="M1372" s="172"/>
      <c r="T1372" s="173"/>
      <c r="AT1372" s="168" t="s">
        <v>180</v>
      </c>
      <c r="AU1372" s="168" t="s">
        <v>85</v>
      </c>
      <c r="AV1372" s="14" t="s">
        <v>176</v>
      </c>
      <c r="AW1372" s="14" t="s">
        <v>32</v>
      </c>
      <c r="AX1372" s="14" t="s">
        <v>83</v>
      </c>
      <c r="AY1372" s="168" t="s">
        <v>170</v>
      </c>
    </row>
    <row r="1373" spans="2:65" s="1" customFormat="1" ht="22.2" customHeight="1">
      <c r="B1373" s="33"/>
      <c r="C1373" s="135" t="s">
        <v>1713</v>
      </c>
      <c r="D1373" s="135" t="s">
        <v>172</v>
      </c>
      <c r="E1373" s="136" t="s">
        <v>1714</v>
      </c>
      <c r="F1373" s="137" t="s">
        <v>1715</v>
      </c>
      <c r="G1373" s="138" t="s">
        <v>840</v>
      </c>
      <c r="H1373" s="193"/>
      <c r="I1373" s="140"/>
      <c r="J1373" s="141">
        <f>ROUND(I1373*H1373,2)</f>
        <v>0</v>
      </c>
      <c r="K1373" s="142"/>
      <c r="L1373" s="33"/>
      <c r="M1373" s="143" t="s">
        <v>1</v>
      </c>
      <c r="N1373" s="144" t="s">
        <v>40</v>
      </c>
      <c r="P1373" s="145">
        <f>O1373*H1373</f>
        <v>0</v>
      </c>
      <c r="Q1373" s="145">
        <v>0</v>
      </c>
      <c r="R1373" s="145">
        <f>Q1373*H1373</f>
        <v>0</v>
      </c>
      <c r="S1373" s="145">
        <v>0</v>
      </c>
      <c r="T1373" s="146">
        <f>S1373*H1373</f>
        <v>0</v>
      </c>
      <c r="AR1373" s="147" t="s">
        <v>278</v>
      </c>
      <c r="AT1373" s="147" t="s">
        <v>172</v>
      </c>
      <c r="AU1373" s="147" t="s">
        <v>85</v>
      </c>
      <c r="AY1373" s="18" t="s">
        <v>170</v>
      </c>
      <c r="BE1373" s="148">
        <f>IF(N1373="základní",J1373,0)</f>
        <v>0</v>
      </c>
      <c r="BF1373" s="148">
        <f>IF(N1373="snížená",J1373,0)</f>
        <v>0</v>
      </c>
      <c r="BG1373" s="148">
        <f>IF(N1373="zákl. přenesená",J1373,0)</f>
        <v>0</v>
      </c>
      <c r="BH1373" s="148">
        <f>IF(N1373="sníž. přenesená",J1373,0)</f>
        <v>0</v>
      </c>
      <c r="BI1373" s="148">
        <f>IF(N1373="nulová",J1373,0)</f>
        <v>0</v>
      </c>
      <c r="BJ1373" s="18" t="s">
        <v>83</v>
      </c>
      <c r="BK1373" s="148">
        <f>ROUND(I1373*H1373,2)</f>
        <v>0</v>
      </c>
      <c r="BL1373" s="18" t="s">
        <v>278</v>
      </c>
      <c r="BM1373" s="147" t="s">
        <v>1716</v>
      </c>
    </row>
    <row r="1374" spans="2:65" s="1" customFormat="1" ht="10.199999999999999">
      <c r="B1374" s="33"/>
      <c r="D1374" s="149" t="s">
        <v>178</v>
      </c>
      <c r="F1374" s="150" t="s">
        <v>1717</v>
      </c>
      <c r="I1374" s="151"/>
      <c r="L1374" s="33"/>
      <c r="M1374" s="194"/>
      <c r="N1374" s="195"/>
      <c r="O1374" s="195"/>
      <c r="P1374" s="195"/>
      <c r="Q1374" s="195"/>
      <c r="R1374" s="195"/>
      <c r="S1374" s="195"/>
      <c r="T1374" s="196"/>
      <c r="AT1374" s="18" t="s">
        <v>178</v>
      </c>
      <c r="AU1374" s="18" t="s">
        <v>85</v>
      </c>
    </row>
    <row r="1375" spans="2:65" s="1" customFormat="1" ht="6.9" customHeight="1">
      <c r="B1375" s="45"/>
      <c r="C1375" s="46"/>
      <c r="D1375" s="46"/>
      <c r="E1375" s="46"/>
      <c r="F1375" s="46"/>
      <c r="G1375" s="46"/>
      <c r="H1375" s="46"/>
      <c r="I1375" s="46"/>
      <c r="J1375" s="46"/>
      <c r="K1375" s="46"/>
      <c r="L1375" s="33"/>
    </row>
  </sheetData>
  <sheetProtection algorithmName="SHA-512" hashValue="+NH9k0wCNskYML+5bTXgPJwFKiBNq2Y1MBxOfq2jDcaKUakU5NKBK22/EY56dndS4VuwhDdPT8nmZXEEfwwyNQ==" saltValue="pSX93bILQNhHWk32yKfIYReWIKsu3Zi9zRuftAWi3XOtvoKWzu/O0Py5nMbB54BNWmIq8EXuYd4yidTpYSUn3A==" spinCount="100000" sheet="1" objects="1" scenarios="1" formatColumns="0" formatRows="0" autoFilter="0"/>
  <autoFilter ref="C141:K1374" xr:uid="{00000000-0009-0000-0000-000001000000}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hyperlinks>
    <hyperlink ref="F146" r:id="rId1" xr:uid="{00000000-0004-0000-0100-000000000000}"/>
    <hyperlink ref="F152" r:id="rId2" xr:uid="{00000000-0004-0000-0100-000001000000}"/>
    <hyperlink ref="F159" r:id="rId3" xr:uid="{00000000-0004-0000-0100-000002000000}"/>
    <hyperlink ref="F164" r:id="rId4" xr:uid="{00000000-0004-0000-0100-000003000000}"/>
    <hyperlink ref="F169" r:id="rId5" xr:uid="{00000000-0004-0000-0100-000004000000}"/>
    <hyperlink ref="F171" r:id="rId6" xr:uid="{00000000-0004-0000-0100-000005000000}"/>
    <hyperlink ref="F175" r:id="rId7" xr:uid="{00000000-0004-0000-0100-000006000000}"/>
    <hyperlink ref="F180" r:id="rId8" xr:uid="{00000000-0004-0000-0100-000007000000}"/>
    <hyperlink ref="F188" r:id="rId9" xr:uid="{00000000-0004-0000-0100-000008000000}"/>
    <hyperlink ref="F193" r:id="rId10" xr:uid="{00000000-0004-0000-0100-000009000000}"/>
    <hyperlink ref="F199" r:id="rId11" xr:uid="{00000000-0004-0000-0100-00000A000000}"/>
    <hyperlink ref="F205" r:id="rId12" xr:uid="{00000000-0004-0000-0100-00000B000000}"/>
    <hyperlink ref="F211" r:id="rId13" xr:uid="{00000000-0004-0000-0100-00000C000000}"/>
    <hyperlink ref="F217" r:id="rId14" xr:uid="{00000000-0004-0000-0100-00000D000000}"/>
    <hyperlink ref="F223" r:id="rId15" xr:uid="{00000000-0004-0000-0100-00000E000000}"/>
    <hyperlink ref="F225" r:id="rId16" xr:uid="{00000000-0004-0000-0100-00000F000000}"/>
    <hyperlink ref="F231" r:id="rId17" xr:uid="{00000000-0004-0000-0100-000010000000}"/>
    <hyperlink ref="F238" r:id="rId18" xr:uid="{00000000-0004-0000-0100-000011000000}"/>
    <hyperlink ref="F244" r:id="rId19" xr:uid="{00000000-0004-0000-0100-000012000000}"/>
    <hyperlink ref="F246" r:id="rId20" xr:uid="{00000000-0004-0000-0100-000013000000}"/>
    <hyperlink ref="F252" r:id="rId21" xr:uid="{00000000-0004-0000-0100-000014000000}"/>
    <hyperlink ref="F258" r:id="rId22" xr:uid="{00000000-0004-0000-0100-000015000000}"/>
    <hyperlink ref="F264" r:id="rId23" xr:uid="{00000000-0004-0000-0100-000016000000}"/>
    <hyperlink ref="F272" r:id="rId24" xr:uid="{00000000-0004-0000-0100-000017000000}"/>
    <hyperlink ref="F278" r:id="rId25" xr:uid="{00000000-0004-0000-0100-000018000000}"/>
    <hyperlink ref="F286" r:id="rId26" xr:uid="{00000000-0004-0000-0100-000019000000}"/>
    <hyperlink ref="F297" r:id="rId27" xr:uid="{00000000-0004-0000-0100-00001A000000}"/>
    <hyperlink ref="F303" r:id="rId28" xr:uid="{00000000-0004-0000-0100-00001B000000}"/>
    <hyperlink ref="F311" r:id="rId29" xr:uid="{00000000-0004-0000-0100-00001C000000}"/>
    <hyperlink ref="F319" r:id="rId30" xr:uid="{00000000-0004-0000-0100-00001D000000}"/>
    <hyperlink ref="F325" r:id="rId31" xr:uid="{00000000-0004-0000-0100-00001E000000}"/>
    <hyperlink ref="F331" r:id="rId32" xr:uid="{00000000-0004-0000-0100-00001F000000}"/>
    <hyperlink ref="F338" r:id="rId33" xr:uid="{00000000-0004-0000-0100-000020000000}"/>
    <hyperlink ref="F345" r:id="rId34" xr:uid="{00000000-0004-0000-0100-000021000000}"/>
    <hyperlink ref="F347" r:id="rId35" xr:uid="{00000000-0004-0000-0100-000022000000}"/>
    <hyperlink ref="F354" r:id="rId36" xr:uid="{00000000-0004-0000-0100-000023000000}"/>
    <hyperlink ref="F360" r:id="rId37" xr:uid="{00000000-0004-0000-0100-000024000000}"/>
    <hyperlink ref="F367" r:id="rId38" xr:uid="{00000000-0004-0000-0100-000025000000}"/>
    <hyperlink ref="F390" r:id="rId39" xr:uid="{00000000-0004-0000-0100-000026000000}"/>
    <hyperlink ref="F398" r:id="rId40" xr:uid="{00000000-0004-0000-0100-000027000000}"/>
    <hyperlink ref="F409" r:id="rId41" xr:uid="{00000000-0004-0000-0100-000028000000}"/>
    <hyperlink ref="F420" r:id="rId42" xr:uid="{00000000-0004-0000-0100-000029000000}"/>
    <hyperlink ref="F422" r:id="rId43" xr:uid="{00000000-0004-0000-0100-00002A000000}"/>
    <hyperlink ref="F435" r:id="rId44" xr:uid="{00000000-0004-0000-0100-00002B000000}"/>
    <hyperlink ref="F441" r:id="rId45" xr:uid="{00000000-0004-0000-0100-00002C000000}"/>
    <hyperlink ref="F450" r:id="rId46" xr:uid="{00000000-0004-0000-0100-00002D000000}"/>
    <hyperlink ref="F456" r:id="rId47" xr:uid="{00000000-0004-0000-0100-00002E000000}"/>
    <hyperlink ref="F462" r:id="rId48" xr:uid="{00000000-0004-0000-0100-00002F000000}"/>
    <hyperlink ref="F483" r:id="rId49" xr:uid="{00000000-0004-0000-0100-000030000000}"/>
    <hyperlink ref="F493" r:id="rId50" xr:uid="{00000000-0004-0000-0100-000031000000}"/>
    <hyperlink ref="F501" r:id="rId51" xr:uid="{00000000-0004-0000-0100-000032000000}"/>
    <hyperlink ref="F512" r:id="rId52" xr:uid="{00000000-0004-0000-0100-000033000000}"/>
    <hyperlink ref="F520" r:id="rId53" xr:uid="{00000000-0004-0000-0100-000034000000}"/>
    <hyperlink ref="F529" r:id="rId54" xr:uid="{00000000-0004-0000-0100-000035000000}"/>
    <hyperlink ref="F553" r:id="rId55" xr:uid="{00000000-0004-0000-0100-000036000000}"/>
    <hyperlink ref="F555" r:id="rId56" xr:uid="{00000000-0004-0000-0100-000037000000}"/>
    <hyperlink ref="F561" r:id="rId57" xr:uid="{00000000-0004-0000-0100-000038000000}"/>
    <hyperlink ref="F566" r:id="rId58" xr:uid="{00000000-0004-0000-0100-000039000000}"/>
    <hyperlink ref="F571" r:id="rId59" xr:uid="{00000000-0004-0000-0100-00003A000000}"/>
    <hyperlink ref="F576" r:id="rId60" xr:uid="{00000000-0004-0000-0100-00003B000000}"/>
    <hyperlink ref="F581" r:id="rId61" xr:uid="{00000000-0004-0000-0100-00003C000000}"/>
    <hyperlink ref="F588" r:id="rId62" xr:uid="{00000000-0004-0000-0100-00003D000000}"/>
    <hyperlink ref="F594" r:id="rId63" xr:uid="{00000000-0004-0000-0100-00003E000000}"/>
    <hyperlink ref="F597" r:id="rId64" xr:uid="{00000000-0004-0000-0100-00003F000000}"/>
    <hyperlink ref="F599" r:id="rId65" xr:uid="{00000000-0004-0000-0100-000040000000}"/>
    <hyperlink ref="F604" r:id="rId66" xr:uid="{00000000-0004-0000-0100-000041000000}"/>
    <hyperlink ref="F609" r:id="rId67" xr:uid="{00000000-0004-0000-0100-000042000000}"/>
    <hyperlink ref="F614" r:id="rId68" xr:uid="{00000000-0004-0000-0100-000043000000}"/>
    <hyperlink ref="F619" r:id="rId69" xr:uid="{00000000-0004-0000-0100-000044000000}"/>
    <hyperlink ref="F626" r:id="rId70" xr:uid="{00000000-0004-0000-0100-000045000000}"/>
    <hyperlink ref="F628" r:id="rId71" xr:uid="{00000000-0004-0000-0100-000046000000}"/>
    <hyperlink ref="F630" r:id="rId72" xr:uid="{00000000-0004-0000-0100-000047000000}"/>
    <hyperlink ref="F633" r:id="rId73" xr:uid="{00000000-0004-0000-0100-000048000000}"/>
    <hyperlink ref="F636" r:id="rId74" xr:uid="{00000000-0004-0000-0100-000049000000}"/>
    <hyperlink ref="F640" r:id="rId75" xr:uid="{00000000-0004-0000-0100-00004A000000}"/>
    <hyperlink ref="F649" r:id="rId76" xr:uid="{00000000-0004-0000-0100-00004B000000}"/>
    <hyperlink ref="F658" r:id="rId77" xr:uid="{00000000-0004-0000-0100-00004C000000}"/>
    <hyperlink ref="F666" r:id="rId78" xr:uid="{00000000-0004-0000-0100-00004D000000}"/>
    <hyperlink ref="F674" r:id="rId79" xr:uid="{00000000-0004-0000-0100-00004E000000}"/>
    <hyperlink ref="F682" r:id="rId80" xr:uid="{00000000-0004-0000-0100-00004F000000}"/>
    <hyperlink ref="F685" r:id="rId81" xr:uid="{00000000-0004-0000-0100-000050000000}"/>
    <hyperlink ref="F700" r:id="rId82" xr:uid="{00000000-0004-0000-0100-000051000000}"/>
    <hyperlink ref="F706" r:id="rId83" xr:uid="{00000000-0004-0000-0100-000052000000}"/>
    <hyperlink ref="F709" r:id="rId84" xr:uid="{00000000-0004-0000-0100-000053000000}"/>
    <hyperlink ref="F721" r:id="rId85" xr:uid="{00000000-0004-0000-0100-000054000000}"/>
    <hyperlink ref="F729" r:id="rId86" xr:uid="{00000000-0004-0000-0100-000055000000}"/>
    <hyperlink ref="F738" r:id="rId87" xr:uid="{00000000-0004-0000-0100-000056000000}"/>
    <hyperlink ref="F749" r:id="rId88" xr:uid="{00000000-0004-0000-0100-000057000000}"/>
    <hyperlink ref="F755" r:id="rId89" xr:uid="{00000000-0004-0000-0100-000058000000}"/>
    <hyperlink ref="F770" r:id="rId90" xr:uid="{00000000-0004-0000-0100-000059000000}"/>
    <hyperlink ref="F773" r:id="rId91" xr:uid="{00000000-0004-0000-0100-00005A000000}"/>
    <hyperlink ref="F780" r:id="rId92" xr:uid="{00000000-0004-0000-0100-00005B000000}"/>
    <hyperlink ref="F783" r:id="rId93" xr:uid="{00000000-0004-0000-0100-00005C000000}"/>
    <hyperlink ref="F788" r:id="rId94" xr:uid="{00000000-0004-0000-0100-00005D000000}"/>
    <hyperlink ref="F818" r:id="rId95" xr:uid="{00000000-0004-0000-0100-00005E000000}"/>
    <hyperlink ref="F826" r:id="rId96" xr:uid="{00000000-0004-0000-0100-00005F000000}"/>
    <hyperlink ref="F834" r:id="rId97" xr:uid="{00000000-0004-0000-0100-000060000000}"/>
    <hyperlink ref="F841" r:id="rId98" xr:uid="{00000000-0004-0000-0100-000061000000}"/>
    <hyperlink ref="F844" r:id="rId99" xr:uid="{00000000-0004-0000-0100-000062000000}"/>
    <hyperlink ref="F850" r:id="rId100" xr:uid="{00000000-0004-0000-0100-000063000000}"/>
    <hyperlink ref="F854" r:id="rId101" xr:uid="{00000000-0004-0000-0100-000064000000}"/>
    <hyperlink ref="F860" r:id="rId102" xr:uid="{00000000-0004-0000-0100-000065000000}"/>
    <hyperlink ref="F869" r:id="rId103" xr:uid="{00000000-0004-0000-0100-000066000000}"/>
    <hyperlink ref="F875" r:id="rId104" xr:uid="{00000000-0004-0000-0100-000067000000}"/>
    <hyperlink ref="F879" r:id="rId105" xr:uid="{00000000-0004-0000-0100-000068000000}"/>
    <hyperlink ref="F886" r:id="rId106" xr:uid="{00000000-0004-0000-0100-000069000000}"/>
    <hyperlink ref="F893" r:id="rId107" xr:uid="{00000000-0004-0000-0100-00006A000000}"/>
    <hyperlink ref="F900" r:id="rId108" xr:uid="{00000000-0004-0000-0100-00006B000000}"/>
    <hyperlink ref="F904" r:id="rId109" xr:uid="{00000000-0004-0000-0100-00006C000000}"/>
    <hyperlink ref="F913" r:id="rId110" xr:uid="{00000000-0004-0000-0100-00006D000000}"/>
    <hyperlink ref="F920" r:id="rId111" xr:uid="{00000000-0004-0000-0100-00006E000000}"/>
    <hyperlink ref="F923" r:id="rId112" xr:uid="{00000000-0004-0000-0100-00006F000000}"/>
    <hyperlink ref="F931" r:id="rId113" xr:uid="{00000000-0004-0000-0100-000070000000}"/>
    <hyperlink ref="F937" r:id="rId114" xr:uid="{00000000-0004-0000-0100-000071000000}"/>
    <hyperlink ref="F943" r:id="rId115" xr:uid="{00000000-0004-0000-0100-000072000000}"/>
    <hyperlink ref="F949" r:id="rId116" xr:uid="{00000000-0004-0000-0100-000073000000}"/>
    <hyperlink ref="F955" r:id="rId117" xr:uid="{00000000-0004-0000-0100-000074000000}"/>
    <hyperlink ref="F966" r:id="rId118" xr:uid="{00000000-0004-0000-0100-000075000000}"/>
    <hyperlink ref="F972" r:id="rId119" xr:uid="{00000000-0004-0000-0100-000076000000}"/>
    <hyperlink ref="F978" r:id="rId120" xr:uid="{00000000-0004-0000-0100-000077000000}"/>
    <hyperlink ref="F984" r:id="rId121" xr:uid="{00000000-0004-0000-0100-000078000000}"/>
    <hyperlink ref="F987" r:id="rId122" xr:uid="{00000000-0004-0000-0100-000079000000}"/>
    <hyperlink ref="F994" r:id="rId123" xr:uid="{00000000-0004-0000-0100-00007A000000}"/>
    <hyperlink ref="F1002" r:id="rId124" xr:uid="{00000000-0004-0000-0100-00007B000000}"/>
    <hyperlink ref="F1011" r:id="rId125" xr:uid="{00000000-0004-0000-0100-00007C000000}"/>
    <hyperlink ref="F1018" r:id="rId126" xr:uid="{00000000-0004-0000-0100-00007D000000}"/>
    <hyperlink ref="F1026" r:id="rId127" xr:uid="{00000000-0004-0000-0100-00007E000000}"/>
    <hyperlink ref="F1038" r:id="rId128" xr:uid="{00000000-0004-0000-0100-00007F000000}"/>
    <hyperlink ref="F1048" r:id="rId129" xr:uid="{00000000-0004-0000-0100-000080000000}"/>
    <hyperlink ref="F1061" r:id="rId130" xr:uid="{00000000-0004-0000-0100-000081000000}"/>
    <hyperlink ref="F1070" r:id="rId131" xr:uid="{00000000-0004-0000-0100-000082000000}"/>
    <hyperlink ref="F1076" r:id="rId132" xr:uid="{00000000-0004-0000-0100-000083000000}"/>
    <hyperlink ref="F1085" r:id="rId133" xr:uid="{00000000-0004-0000-0100-000084000000}"/>
    <hyperlink ref="F1092" r:id="rId134" xr:uid="{00000000-0004-0000-0100-000085000000}"/>
    <hyperlink ref="F1100" r:id="rId135" xr:uid="{00000000-0004-0000-0100-000086000000}"/>
    <hyperlink ref="F1103" r:id="rId136" xr:uid="{00000000-0004-0000-0100-000087000000}"/>
    <hyperlink ref="F1110" r:id="rId137" xr:uid="{00000000-0004-0000-0100-000088000000}"/>
    <hyperlink ref="F1118" r:id="rId138" xr:uid="{00000000-0004-0000-0100-000089000000}"/>
    <hyperlink ref="F1125" r:id="rId139" xr:uid="{00000000-0004-0000-0100-00008A000000}"/>
    <hyperlink ref="F1132" r:id="rId140" xr:uid="{00000000-0004-0000-0100-00008B000000}"/>
    <hyperlink ref="F1141" r:id="rId141" xr:uid="{00000000-0004-0000-0100-00008C000000}"/>
    <hyperlink ref="F1144" r:id="rId142" xr:uid="{00000000-0004-0000-0100-00008D000000}"/>
    <hyperlink ref="F1152" r:id="rId143" xr:uid="{00000000-0004-0000-0100-00008E000000}"/>
    <hyperlink ref="F1155" r:id="rId144" xr:uid="{00000000-0004-0000-0100-00008F000000}"/>
    <hyperlink ref="F1161" r:id="rId145" xr:uid="{00000000-0004-0000-0100-000090000000}"/>
    <hyperlink ref="F1163" r:id="rId146" xr:uid="{00000000-0004-0000-0100-000091000000}"/>
    <hyperlink ref="F1176" r:id="rId147" xr:uid="{00000000-0004-0000-0100-000092000000}"/>
    <hyperlink ref="F1184" r:id="rId148" xr:uid="{00000000-0004-0000-0100-000093000000}"/>
    <hyperlink ref="F1186" r:id="rId149" xr:uid="{00000000-0004-0000-0100-000094000000}"/>
    <hyperlink ref="F1189" r:id="rId150" xr:uid="{00000000-0004-0000-0100-000095000000}"/>
    <hyperlink ref="F1195" r:id="rId151" xr:uid="{00000000-0004-0000-0100-000096000000}"/>
    <hyperlink ref="F1197" r:id="rId152" xr:uid="{00000000-0004-0000-0100-000097000000}"/>
    <hyperlink ref="F1203" r:id="rId153" xr:uid="{00000000-0004-0000-0100-000098000000}"/>
    <hyperlink ref="F1211" r:id="rId154" xr:uid="{00000000-0004-0000-0100-000099000000}"/>
    <hyperlink ref="F1220" r:id="rId155" xr:uid="{00000000-0004-0000-0100-00009A000000}"/>
    <hyperlink ref="F1223" r:id="rId156" xr:uid="{00000000-0004-0000-0100-00009B000000}"/>
    <hyperlink ref="F1231" r:id="rId157" xr:uid="{00000000-0004-0000-0100-00009C000000}"/>
    <hyperlink ref="F1241" r:id="rId158" xr:uid="{00000000-0004-0000-0100-00009D000000}"/>
    <hyperlink ref="F1248" r:id="rId159" xr:uid="{00000000-0004-0000-0100-00009E000000}"/>
    <hyperlink ref="F1258" r:id="rId160" xr:uid="{00000000-0004-0000-0100-00009F000000}"/>
    <hyperlink ref="F1261" r:id="rId161" xr:uid="{00000000-0004-0000-0100-0000A0000000}"/>
    <hyperlink ref="F1266" r:id="rId162" xr:uid="{00000000-0004-0000-0100-0000A1000000}"/>
    <hyperlink ref="F1268" r:id="rId163" xr:uid="{00000000-0004-0000-0100-0000A2000000}"/>
    <hyperlink ref="F1271" r:id="rId164" xr:uid="{00000000-0004-0000-0100-0000A3000000}"/>
    <hyperlink ref="F1293" r:id="rId165" xr:uid="{00000000-0004-0000-0100-0000A4000000}"/>
    <hyperlink ref="F1310" r:id="rId166" xr:uid="{00000000-0004-0000-0100-0000A5000000}"/>
    <hyperlink ref="F1324" r:id="rId167" xr:uid="{00000000-0004-0000-0100-0000A6000000}"/>
    <hyperlink ref="F1348" r:id="rId168" xr:uid="{00000000-0004-0000-0100-0000A7000000}"/>
    <hyperlink ref="F1354" r:id="rId169" xr:uid="{00000000-0004-0000-0100-0000A8000000}"/>
    <hyperlink ref="F1362" r:id="rId170" xr:uid="{00000000-0004-0000-0100-0000A9000000}"/>
    <hyperlink ref="F1374" r:id="rId171" xr:uid="{00000000-0004-0000-0100-0000A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7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4"/>
  <sheetViews>
    <sheetView showGridLines="0" workbookViewId="0"/>
  </sheetViews>
  <sheetFormatPr defaultRowHeight="14.4"/>
  <cols>
    <col min="1" max="1" width="8.85546875" customWidth="1"/>
    <col min="2" max="2" width="1.140625" customWidth="1"/>
    <col min="3" max="3" width="4.42578125" customWidth="1"/>
    <col min="4" max="4" width="4.5703125" customWidth="1"/>
    <col min="5" max="5" width="18.28515625" customWidth="1"/>
    <col min="6" max="6" width="54.42578125" customWidth="1"/>
    <col min="7" max="7" width="8" customWidth="1"/>
    <col min="8" max="8" width="15" customWidth="1"/>
    <col min="9" max="9" width="16.85546875" customWidth="1"/>
    <col min="10" max="10" width="23.85546875" customWidth="1"/>
    <col min="11" max="11" width="23.85546875" hidden="1" customWidth="1"/>
    <col min="12" max="12" width="10" customWidth="1"/>
    <col min="13" max="13" width="11.5703125" hidden="1" customWidth="1"/>
    <col min="14" max="14" width="9.140625" hidden="1"/>
    <col min="15" max="20" width="15.140625" hidden="1" customWidth="1"/>
    <col min="21" max="21" width="17.42578125" hidden="1" customWidth="1"/>
    <col min="22" max="22" width="13.140625" customWidth="1"/>
    <col min="23" max="23" width="17.42578125" customWidth="1"/>
    <col min="24" max="24" width="13.140625" customWidth="1"/>
    <col min="25" max="25" width="16" customWidth="1"/>
    <col min="26" max="26" width="11.7109375" customWidth="1"/>
    <col min="27" max="27" width="16" customWidth="1"/>
    <col min="28" max="28" width="17.42578125" customWidth="1"/>
    <col min="29" max="29" width="11.7109375" customWidth="1"/>
    <col min="30" max="30" width="16" customWidth="1"/>
    <col min="31" max="31" width="17.42578125" customWidth="1"/>
    <col min="44" max="65" width="9.140625" hidden="1"/>
  </cols>
  <sheetData>
    <row r="2" spans="2:46" ht="36.9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88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" customHeight="1">
      <c r="B4" s="21"/>
      <c r="D4" s="22" t="s">
        <v>121</v>
      </c>
      <c r="L4" s="21"/>
      <c r="M4" s="90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4.4" customHeight="1">
      <c r="B7" s="21"/>
      <c r="E7" s="261" t="str">
        <f>'Rekapitulace stavby'!K6</f>
        <v>Novostavba dětské skupiny Braňany</v>
      </c>
      <c r="F7" s="262"/>
      <c r="G7" s="262"/>
      <c r="H7" s="262"/>
      <c r="L7" s="21"/>
    </row>
    <row r="8" spans="2:46" s="1" customFormat="1" ht="12" customHeight="1">
      <c r="B8" s="33"/>
      <c r="D8" s="28" t="s">
        <v>122</v>
      </c>
      <c r="L8" s="33"/>
    </row>
    <row r="9" spans="2:46" s="1" customFormat="1" ht="15.6" customHeight="1">
      <c r="B9" s="33"/>
      <c r="E9" s="227" t="s">
        <v>1718</v>
      </c>
      <c r="F9" s="263"/>
      <c r="G9" s="263"/>
      <c r="H9" s="263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18</v>
      </c>
      <c r="F11" s="26" t="s">
        <v>1</v>
      </c>
      <c r="I11" s="28" t="s">
        <v>19</v>
      </c>
      <c r="J11" s="26" t="s">
        <v>1</v>
      </c>
      <c r="L11" s="33"/>
    </row>
    <row r="12" spans="2:46" s="1" customFormat="1" ht="12" customHeight="1">
      <c r="B12" s="33"/>
      <c r="D12" s="28" t="s">
        <v>20</v>
      </c>
      <c r="F12" s="26" t="s">
        <v>21</v>
      </c>
      <c r="I12" s="28" t="s">
        <v>22</v>
      </c>
      <c r="J12" s="53" t="str">
        <f>'Rekapitulace stavby'!AN8</f>
        <v>6. 3. 2025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24</v>
      </c>
      <c r="I14" s="28" t="s">
        <v>25</v>
      </c>
      <c r="J14" s="26" t="s">
        <v>1</v>
      </c>
      <c r="L14" s="33"/>
    </row>
    <row r="15" spans="2:46" s="1" customFormat="1" ht="18" customHeight="1">
      <c r="B15" s="33"/>
      <c r="E15" s="26" t="s">
        <v>26</v>
      </c>
      <c r="I15" s="28" t="s">
        <v>27</v>
      </c>
      <c r="J15" s="26" t="s">
        <v>1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28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264" t="str">
        <f>'Rekapitulace stavby'!E14</f>
        <v>Vyplň údaj</v>
      </c>
      <c r="F18" s="233"/>
      <c r="G18" s="233"/>
      <c r="H18" s="233"/>
      <c r="I18" s="28" t="s">
        <v>27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25</v>
      </c>
      <c r="J20" s="26" t="s">
        <v>1</v>
      </c>
      <c r="L20" s="33"/>
    </row>
    <row r="21" spans="2:12" s="1" customFormat="1" ht="18" customHeight="1">
      <c r="B21" s="33"/>
      <c r="E21" s="26" t="s">
        <v>31</v>
      </c>
      <c r="I21" s="28" t="s">
        <v>27</v>
      </c>
      <c r="J21" s="26" t="s">
        <v>1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33</v>
      </c>
      <c r="I23" s="28" t="s">
        <v>25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27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34</v>
      </c>
      <c r="L26" s="33"/>
    </row>
    <row r="27" spans="2:12" s="7" customFormat="1" ht="14.4" customHeight="1">
      <c r="B27" s="91"/>
      <c r="E27" s="238" t="s">
        <v>1</v>
      </c>
      <c r="F27" s="238"/>
      <c r="G27" s="238"/>
      <c r="H27" s="238"/>
      <c r="L27" s="91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4"/>
      <c r="E29" s="54"/>
      <c r="F29" s="54"/>
      <c r="G29" s="54"/>
      <c r="H29" s="54"/>
      <c r="I29" s="54"/>
      <c r="J29" s="54"/>
      <c r="K29" s="54"/>
      <c r="L29" s="33"/>
    </row>
    <row r="30" spans="2:12" s="1" customFormat="1" ht="25.35" customHeight="1">
      <c r="B30" s="33"/>
      <c r="D30" s="92" t="s">
        <v>35</v>
      </c>
      <c r="J30" s="67">
        <f>ROUND(J121, 2)</f>
        <v>0</v>
      </c>
      <c r="L30" s="33"/>
    </row>
    <row r="31" spans="2:12" s="1" customFormat="1" ht="6.9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14.4" customHeight="1">
      <c r="B32" s="33"/>
      <c r="F32" s="36" t="s">
        <v>37</v>
      </c>
      <c r="I32" s="36" t="s">
        <v>36</v>
      </c>
      <c r="J32" s="36" t="s">
        <v>38</v>
      </c>
      <c r="L32" s="33"/>
    </row>
    <row r="33" spans="2:12" s="1" customFormat="1" ht="14.4" customHeight="1">
      <c r="B33" s="33"/>
      <c r="D33" s="56" t="s">
        <v>39</v>
      </c>
      <c r="E33" s="28" t="s">
        <v>40</v>
      </c>
      <c r="F33" s="93">
        <f>ROUND((SUM(BE121:BE203)),  2)</f>
        <v>0</v>
      </c>
      <c r="I33" s="94">
        <v>0.21</v>
      </c>
      <c r="J33" s="93">
        <f>ROUND(((SUM(BE121:BE203))*I33),  2)</f>
        <v>0</v>
      </c>
      <c r="L33" s="33"/>
    </row>
    <row r="34" spans="2:12" s="1" customFormat="1" ht="14.4" customHeight="1">
      <c r="B34" s="33"/>
      <c r="E34" s="28" t="s">
        <v>41</v>
      </c>
      <c r="F34" s="93">
        <f>ROUND((SUM(BF121:BF203)),  2)</f>
        <v>0</v>
      </c>
      <c r="I34" s="94">
        <v>0.12</v>
      </c>
      <c r="J34" s="93">
        <f>ROUND(((SUM(BF121:BF203))*I34),  2)</f>
        <v>0</v>
      </c>
      <c r="L34" s="33"/>
    </row>
    <row r="35" spans="2:12" s="1" customFormat="1" ht="14.4" hidden="1" customHeight="1">
      <c r="B35" s="33"/>
      <c r="E35" s="28" t="s">
        <v>42</v>
      </c>
      <c r="F35" s="93">
        <f>ROUND((SUM(BG121:BG203)),  2)</f>
        <v>0</v>
      </c>
      <c r="I35" s="94">
        <v>0.21</v>
      </c>
      <c r="J35" s="93">
        <f>0</f>
        <v>0</v>
      </c>
      <c r="L35" s="33"/>
    </row>
    <row r="36" spans="2:12" s="1" customFormat="1" ht="14.4" hidden="1" customHeight="1">
      <c r="B36" s="33"/>
      <c r="E36" s="28" t="s">
        <v>43</v>
      </c>
      <c r="F36" s="93">
        <f>ROUND((SUM(BH121:BH203)),  2)</f>
        <v>0</v>
      </c>
      <c r="I36" s="94">
        <v>0.12</v>
      </c>
      <c r="J36" s="93">
        <f>0</f>
        <v>0</v>
      </c>
      <c r="L36" s="33"/>
    </row>
    <row r="37" spans="2:12" s="1" customFormat="1" ht="14.4" hidden="1" customHeight="1">
      <c r="B37" s="33"/>
      <c r="E37" s="28" t="s">
        <v>44</v>
      </c>
      <c r="F37" s="93">
        <f>ROUND((SUM(BI121:BI203)),  2)</f>
        <v>0</v>
      </c>
      <c r="I37" s="94">
        <v>0</v>
      </c>
      <c r="J37" s="93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45</v>
      </c>
      <c r="E39" s="58"/>
      <c r="F39" s="58"/>
      <c r="G39" s="97" t="s">
        <v>46</v>
      </c>
      <c r="H39" s="98" t="s">
        <v>47</v>
      </c>
      <c r="I39" s="58"/>
      <c r="J39" s="99">
        <f>SUM(J30:J37)</f>
        <v>0</v>
      </c>
      <c r="K39" s="100"/>
      <c r="L39" s="33"/>
    </row>
    <row r="40" spans="2:12" s="1" customFormat="1" ht="14.4" customHeight="1">
      <c r="B40" s="33"/>
      <c r="L40" s="33"/>
    </row>
    <row r="41" spans="2:12" ht="14.4" customHeight="1">
      <c r="B41" s="21"/>
      <c r="L41" s="21"/>
    </row>
    <row r="42" spans="2:12" ht="14.4" customHeight="1">
      <c r="B42" s="21"/>
      <c r="L42" s="21"/>
    </row>
    <row r="43" spans="2:12" ht="14.4" customHeight="1">
      <c r="B43" s="21"/>
      <c r="L43" s="21"/>
    </row>
    <row r="44" spans="2:12" ht="14.4" customHeight="1">
      <c r="B44" s="21"/>
      <c r="L44" s="21"/>
    </row>
    <row r="45" spans="2:12" ht="14.4" customHeight="1">
      <c r="B45" s="21"/>
      <c r="L45" s="21"/>
    </row>
    <row r="46" spans="2:12" ht="14.4" customHeight="1">
      <c r="B46" s="21"/>
      <c r="L46" s="21"/>
    </row>
    <row r="47" spans="2:12" ht="14.4" customHeight="1">
      <c r="B47" s="21"/>
      <c r="L47" s="21"/>
    </row>
    <row r="48" spans="2:12" ht="14.4" customHeight="1">
      <c r="B48" s="21"/>
      <c r="L48" s="21"/>
    </row>
    <row r="49" spans="2:12" ht="14.4" customHeight="1">
      <c r="B49" s="21"/>
      <c r="L49" s="21"/>
    </row>
    <row r="50" spans="2:12" s="1" customFormat="1" ht="14.4" customHeight="1">
      <c r="B50" s="33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33"/>
    </row>
    <row r="51" spans="2:12" ht="10.199999999999999">
      <c r="B51" s="21"/>
      <c r="L51" s="21"/>
    </row>
    <row r="52" spans="2:12" ht="10.199999999999999">
      <c r="B52" s="21"/>
      <c r="L52" s="21"/>
    </row>
    <row r="53" spans="2:12" ht="10.199999999999999">
      <c r="B53" s="21"/>
      <c r="L53" s="21"/>
    </row>
    <row r="54" spans="2:12" ht="10.199999999999999">
      <c r="B54" s="21"/>
      <c r="L54" s="21"/>
    </row>
    <row r="55" spans="2:12" ht="10.199999999999999">
      <c r="B55" s="21"/>
      <c r="L55" s="21"/>
    </row>
    <row r="56" spans="2:12" ht="10.199999999999999">
      <c r="B56" s="21"/>
      <c r="L56" s="21"/>
    </row>
    <row r="57" spans="2:12" ht="10.199999999999999">
      <c r="B57" s="21"/>
      <c r="L57" s="21"/>
    </row>
    <row r="58" spans="2:12" ht="10.199999999999999">
      <c r="B58" s="21"/>
      <c r="L58" s="21"/>
    </row>
    <row r="59" spans="2:12" ht="10.199999999999999">
      <c r="B59" s="21"/>
      <c r="L59" s="21"/>
    </row>
    <row r="60" spans="2:12" ht="10.199999999999999">
      <c r="B60" s="21"/>
      <c r="L60" s="21"/>
    </row>
    <row r="61" spans="2:12" s="1" customFormat="1" ht="13.2">
      <c r="B61" s="33"/>
      <c r="D61" s="44" t="s">
        <v>50</v>
      </c>
      <c r="E61" s="35"/>
      <c r="F61" s="101" t="s">
        <v>51</v>
      </c>
      <c r="G61" s="44" t="s">
        <v>50</v>
      </c>
      <c r="H61" s="35"/>
      <c r="I61" s="35"/>
      <c r="J61" s="102" t="s">
        <v>51</v>
      </c>
      <c r="K61" s="35"/>
      <c r="L61" s="33"/>
    </row>
    <row r="62" spans="2:12" ht="10.199999999999999">
      <c r="B62" s="21"/>
      <c r="L62" s="21"/>
    </row>
    <row r="63" spans="2:12" ht="10.199999999999999">
      <c r="B63" s="21"/>
      <c r="L63" s="21"/>
    </row>
    <row r="64" spans="2:12" ht="10.199999999999999">
      <c r="B64" s="21"/>
      <c r="L64" s="21"/>
    </row>
    <row r="65" spans="2:12" s="1" customFormat="1" ht="13.2">
      <c r="B65" s="33"/>
      <c r="D65" s="42" t="s">
        <v>52</v>
      </c>
      <c r="E65" s="43"/>
      <c r="F65" s="43"/>
      <c r="G65" s="42" t="s">
        <v>53</v>
      </c>
      <c r="H65" s="43"/>
      <c r="I65" s="43"/>
      <c r="J65" s="43"/>
      <c r="K65" s="43"/>
      <c r="L65" s="33"/>
    </row>
    <row r="66" spans="2:12" ht="10.199999999999999">
      <c r="B66" s="21"/>
      <c r="L66" s="21"/>
    </row>
    <row r="67" spans="2:12" ht="10.199999999999999">
      <c r="B67" s="21"/>
      <c r="L67" s="21"/>
    </row>
    <row r="68" spans="2:12" ht="10.199999999999999">
      <c r="B68" s="21"/>
      <c r="L68" s="21"/>
    </row>
    <row r="69" spans="2:12" ht="10.199999999999999">
      <c r="B69" s="21"/>
      <c r="L69" s="21"/>
    </row>
    <row r="70" spans="2:12" ht="10.199999999999999">
      <c r="B70" s="21"/>
      <c r="L70" s="21"/>
    </row>
    <row r="71" spans="2:12" ht="10.199999999999999">
      <c r="B71" s="21"/>
      <c r="L71" s="21"/>
    </row>
    <row r="72" spans="2:12" ht="10.199999999999999">
      <c r="B72" s="21"/>
      <c r="L72" s="21"/>
    </row>
    <row r="73" spans="2:12" ht="10.199999999999999">
      <c r="B73" s="21"/>
      <c r="L73" s="21"/>
    </row>
    <row r="74" spans="2:12" ht="10.199999999999999">
      <c r="B74" s="21"/>
      <c r="L74" s="21"/>
    </row>
    <row r="75" spans="2:12" ht="10.199999999999999">
      <c r="B75" s="21"/>
      <c r="L75" s="21"/>
    </row>
    <row r="76" spans="2:12" s="1" customFormat="1" ht="13.2">
      <c r="B76" s="33"/>
      <c r="D76" s="44" t="s">
        <v>50</v>
      </c>
      <c r="E76" s="35"/>
      <c r="F76" s="101" t="s">
        <v>51</v>
      </c>
      <c r="G76" s="44" t="s">
        <v>50</v>
      </c>
      <c r="H76" s="35"/>
      <c r="I76" s="35"/>
      <c r="J76" s="102" t="s">
        <v>51</v>
      </c>
      <c r="K76" s="35"/>
      <c r="L76" s="33"/>
    </row>
    <row r="77" spans="2:12" s="1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47" s="1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47" s="1" customFormat="1" ht="24.9" customHeight="1">
      <c r="B82" s="33"/>
      <c r="C82" s="22" t="s">
        <v>124</v>
      </c>
      <c r="L82" s="33"/>
    </row>
    <row r="83" spans="2:47" s="1" customFormat="1" ht="6.9" customHeight="1">
      <c r="B83" s="33"/>
      <c r="L83" s="33"/>
    </row>
    <row r="84" spans="2:47" s="1" customFormat="1" ht="12" customHeight="1">
      <c r="B84" s="33"/>
      <c r="C84" s="28" t="s">
        <v>16</v>
      </c>
      <c r="L84" s="33"/>
    </row>
    <row r="85" spans="2:47" s="1" customFormat="1" ht="14.4" customHeight="1">
      <c r="B85" s="33"/>
      <c r="E85" s="261" t="str">
        <f>E7</f>
        <v>Novostavba dětské skupiny Braňany</v>
      </c>
      <c r="F85" s="262"/>
      <c r="G85" s="262"/>
      <c r="H85" s="262"/>
      <c r="L85" s="33"/>
    </row>
    <row r="86" spans="2:47" s="1" customFormat="1" ht="12" customHeight="1">
      <c r="B86" s="33"/>
      <c r="C86" s="28" t="s">
        <v>122</v>
      </c>
      <c r="L86" s="33"/>
    </row>
    <row r="87" spans="2:47" s="1" customFormat="1" ht="15.6" customHeight="1">
      <c r="B87" s="33"/>
      <c r="E87" s="227" t="str">
        <f>E9</f>
        <v>02 - Demolice č.p. 66, Braňany</v>
      </c>
      <c r="F87" s="263"/>
      <c r="G87" s="263"/>
      <c r="H87" s="263"/>
      <c r="L87" s="33"/>
    </row>
    <row r="88" spans="2:47" s="1" customFormat="1" ht="6.9" customHeight="1">
      <c r="B88" s="33"/>
      <c r="L88" s="33"/>
    </row>
    <row r="89" spans="2:47" s="1" customFormat="1" ht="12" customHeight="1">
      <c r="B89" s="33"/>
      <c r="C89" s="28" t="s">
        <v>20</v>
      </c>
      <c r="F89" s="26" t="str">
        <f>F12</f>
        <v xml:space="preserve"> </v>
      </c>
      <c r="I89" s="28" t="s">
        <v>22</v>
      </c>
      <c r="J89" s="53" t="str">
        <f>IF(J12="","",J12)</f>
        <v>6. 3. 2025</v>
      </c>
      <c r="L89" s="33"/>
    </row>
    <row r="90" spans="2:47" s="1" customFormat="1" ht="6.9" customHeight="1">
      <c r="B90" s="33"/>
      <c r="L90" s="33"/>
    </row>
    <row r="91" spans="2:47" s="1" customFormat="1" ht="40.799999999999997" customHeight="1">
      <c r="B91" s="33"/>
      <c r="C91" s="28" t="s">
        <v>24</v>
      </c>
      <c r="F91" s="26" t="str">
        <f>E15</f>
        <v>Obec Braňany, Bilinská 76, 435 22 Braňany</v>
      </c>
      <c r="I91" s="28" t="s">
        <v>30</v>
      </c>
      <c r="J91" s="31" t="str">
        <f>E21</f>
        <v>IPOKa,s.r.o., Blanky Waleské 558, Cerhenice 281 02</v>
      </c>
      <c r="L91" s="33"/>
    </row>
    <row r="92" spans="2:47" s="1" customFormat="1" ht="15.6" customHeight="1">
      <c r="B92" s="33"/>
      <c r="C92" s="28" t="s">
        <v>28</v>
      </c>
      <c r="F92" s="26" t="str">
        <f>IF(E18="","",E18)</f>
        <v>Vyplň údaj</v>
      </c>
      <c r="I92" s="28" t="s">
        <v>33</v>
      </c>
      <c r="J92" s="31" t="str">
        <f>E24</f>
        <v xml:space="preserve"> </v>
      </c>
      <c r="L92" s="33"/>
    </row>
    <row r="93" spans="2:47" s="1" customFormat="1" ht="10.35" customHeight="1">
      <c r="B93" s="33"/>
      <c r="L93" s="33"/>
    </row>
    <row r="94" spans="2:47" s="1" customFormat="1" ht="29.25" customHeight="1">
      <c r="B94" s="33"/>
      <c r="C94" s="103" t="s">
        <v>125</v>
      </c>
      <c r="D94" s="95"/>
      <c r="E94" s="95"/>
      <c r="F94" s="95"/>
      <c r="G94" s="95"/>
      <c r="H94" s="95"/>
      <c r="I94" s="95"/>
      <c r="J94" s="104" t="s">
        <v>126</v>
      </c>
      <c r="K94" s="95"/>
      <c r="L94" s="33"/>
    </row>
    <row r="95" spans="2:47" s="1" customFormat="1" ht="10.35" customHeight="1">
      <c r="B95" s="33"/>
      <c r="L95" s="33"/>
    </row>
    <row r="96" spans="2:47" s="1" customFormat="1" ht="22.8" customHeight="1">
      <c r="B96" s="33"/>
      <c r="C96" s="105" t="s">
        <v>127</v>
      </c>
      <c r="J96" s="67">
        <f>J121</f>
        <v>0</v>
      </c>
      <c r="L96" s="33"/>
      <c r="AU96" s="18" t="s">
        <v>128</v>
      </c>
    </row>
    <row r="97" spans="2:12" s="8" customFormat="1" ht="24.9" customHeight="1">
      <c r="B97" s="106"/>
      <c r="D97" s="107" t="s">
        <v>129</v>
      </c>
      <c r="E97" s="108"/>
      <c r="F97" s="108"/>
      <c r="G97" s="108"/>
      <c r="H97" s="108"/>
      <c r="I97" s="108"/>
      <c r="J97" s="109">
        <f>J122</f>
        <v>0</v>
      </c>
      <c r="L97" s="106"/>
    </row>
    <row r="98" spans="2:12" s="9" customFormat="1" ht="19.95" customHeight="1">
      <c r="B98" s="110"/>
      <c r="D98" s="111" t="s">
        <v>130</v>
      </c>
      <c r="E98" s="112"/>
      <c r="F98" s="112"/>
      <c r="G98" s="112"/>
      <c r="H98" s="112"/>
      <c r="I98" s="112"/>
      <c r="J98" s="113">
        <f>J123</f>
        <v>0</v>
      </c>
      <c r="L98" s="110"/>
    </row>
    <row r="99" spans="2:12" s="9" customFormat="1" ht="19.95" customHeight="1">
      <c r="B99" s="110"/>
      <c r="D99" s="111" t="s">
        <v>134</v>
      </c>
      <c r="E99" s="112"/>
      <c r="F99" s="112"/>
      <c r="G99" s="112"/>
      <c r="H99" s="112"/>
      <c r="I99" s="112"/>
      <c r="J99" s="113">
        <f>J155</f>
        <v>0</v>
      </c>
      <c r="L99" s="110"/>
    </row>
    <row r="100" spans="2:12" s="9" customFormat="1" ht="19.95" customHeight="1">
      <c r="B100" s="110"/>
      <c r="D100" s="111" t="s">
        <v>136</v>
      </c>
      <c r="E100" s="112"/>
      <c r="F100" s="112"/>
      <c r="G100" s="112"/>
      <c r="H100" s="112"/>
      <c r="I100" s="112"/>
      <c r="J100" s="113">
        <f>J158</f>
        <v>0</v>
      </c>
      <c r="L100" s="110"/>
    </row>
    <row r="101" spans="2:12" s="9" customFormat="1" ht="19.95" customHeight="1">
      <c r="B101" s="110"/>
      <c r="D101" s="111" t="s">
        <v>1719</v>
      </c>
      <c r="E101" s="112"/>
      <c r="F101" s="112"/>
      <c r="G101" s="112"/>
      <c r="H101" s="112"/>
      <c r="I101" s="112"/>
      <c r="J101" s="113">
        <f>J180</f>
        <v>0</v>
      </c>
      <c r="L101" s="110"/>
    </row>
    <row r="102" spans="2:12" s="1" customFormat="1" ht="21.75" customHeight="1">
      <c r="B102" s="33"/>
      <c r="L102" s="33"/>
    </row>
    <row r="103" spans="2:12" s="1" customFormat="1" ht="6.9" customHeight="1"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33"/>
    </row>
    <row r="107" spans="2:12" s="1" customFormat="1" ht="6.9" customHeight="1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3"/>
    </row>
    <row r="108" spans="2:12" s="1" customFormat="1" ht="24.9" customHeight="1">
      <c r="B108" s="33"/>
      <c r="C108" s="22" t="s">
        <v>155</v>
      </c>
      <c r="L108" s="33"/>
    </row>
    <row r="109" spans="2:12" s="1" customFormat="1" ht="6.9" customHeight="1">
      <c r="B109" s="33"/>
      <c r="L109" s="33"/>
    </row>
    <row r="110" spans="2:12" s="1" customFormat="1" ht="12" customHeight="1">
      <c r="B110" s="33"/>
      <c r="C110" s="28" t="s">
        <v>16</v>
      </c>
      <c r="L110" s="33"/>
    </row>
    <row r="111" spans="2:12" s="1" customFormat="1" ht="14.4" customHeight="1">
      <c r="B111" s="33"/>
      <c r="E111" s="261" t="str">
        <f>E7</f>
        <v>Novostavba dětské skupiny Braňany</v>
      </c>
      <c r="F111" s="262"/>
      <c r="G111" s="262"/>
      <c r="H111" s="262"/>
      <c r="L111" s="33"/>
    </row>
    <row r="112" spans="2:12" s="1" customFormat="1" ht="12" customHeight="1">
      <c r="B112" s="33"/>
      <c r="C112" s="28" t="s">
        <v>122</v>
      </c>
      <c r="L112" s="33"/>
    </row>
    <row r="113" spans="2:65" s="1" customFormat="1" ht="15.6" customHeight="1">
      <c r="B113" s="33"/>
      <c r="E113" s="227" t="str">
        <f>E9</f>
        <v>02 - Demolice č.p. 66, Braňany</v>
      </c>
      <c r="F113" s="263"/>
      <c r="G113" s="263"/>
      <c r="H113" s="263"/>
      <c r="L113" s="33"/>
    </row>
    <row r="114" spans="2:65" s="1" customFormat="1" ht="6.9" customHeight="1">
      <c r="B114" s="33"/>
      <c r="L114" s="33"/>
    </row>
    <row r="115" spans="2:65" s="1" customFormat="1" ht="12" customHeight="1">
      <c r="B115" s="33"/>
      <c r="C115" s="28" t="s">
        <v>20</v>
      </c>
      <c r="F115" s="26" t="str">
        <f>F12</f>
        <v xml:space="preserve"> </v>
      </c>
      <c r="I115" s="28" t="s">
        <v>22</v>
      </c>
      <c r="J115" s="53" t="str">
        <f>IF(J12="","",J12)</f>
        <v>6. 3. 2025</v>
      </c>
      <c r="L115" s="33"/>
    </row>
    <row r="116" spans="2:65" s="1" customFormat="1" ht="6.9" customHeight="1">
      <c r="B116" s="33"/>
      <c r="L116" s="33"/>
    </row>
    <row r="117" spans="2:65" s="1" customFormat="1" ht="40.799999999999997" customHeight="1">
      <c r="B117" s="33"/>
      <c r="C117" s="28" t="s">
        <v>24</v>
      </c>
      <c r="F117" s="26" t="str">
        <f>E15</f>
        <v>Obec Braňany, Bilinská 76, 435 22 Braňany</v>
      </c>
      <c r="I117" s="28" t="s">
        <v>30</v>
      </c>
      <c r="J117" s="31" t="str">
        <f>E21</f>
        <v>IPOKa,s.r.o., Blanky Waleské 558, Cerhenice 281 02</v>
      </c>
      <c r="L117" s="33"/>
    </row>
    <row r="118" spans="2:65" s="1" customFormat="1" ht="15.6" customHeight="1">
      <c r="B118" s="33"/>
      <c r="C118" s="28" t="s">
        <v>28</v>
      </c>
      <c r="F118" s="26" t="str">
        <f>IF(E18="","",E18)</f>
        <v>Vyplň údaj</v>
      </c>
      <c r="I118" s="28" t="s">
        <v>33</v>
      </c>
      <c r="J118" s="31" t="str">
        <f>E24</f>
        <v xml:space="preserve"> </v>
      </c>
      <c r="L118" s="33"/>
    </row>
    <row r="119" spans="2:65" s="1" customFormat="1" ht="10.35" customHeight="1">
      <c r="B119" s="33"/>
      <c r="L119" s="33"/>
    </row>
    <row r="120" spans="2:65" s="10" customFormat="1" ht="29.25" customHeight="1">
      <c r="B120" s="114"/>
      <c r="C120" s="115" t="s">
        <v>156</v>
      </c>
      <c r="D120" s="116" t="s">
        <v>60</v>
      </c>
      <c r="E120" s="116" t="s">
        <v>56</v>
      </c>
      <c r="F120" s="116" t="s">
        <v>57</v>
      </c>
      <c r="G120" s="116" t="s">
        <v>157</v>
      </c>
      <c r="H120" s="116" t="s">
        <v>158</v>
      </c>
      <c r="I120" s="116" t="s">
        <v>159</v>
      </c>
      <c r="J120" s="117" t="s">
        <v>126</v>
      </c>
      <c r="K120" s="118" t="s">
        <v>160</v>
      </c>
      <c r="L120" s="114"/>
      <c r="M120" s="60" t="s">
        <v>1</v>
      </c>
      <c r="N120" s="61" t="s">
        <v>39</v>
      </c>
      <c r="O120" s="61" t="s">
        <v>161</v>
      </c>
      <c r="P120" s="61" t="s">
        <v>162</v>
      </c>
      <c r="Q120" s="61" t="s">
        <v>163</v>
      </c>
      <c r="R120" s="61" t="s">
        <v>164</v>
      </c>
      <c r="S120" s="61" t="s">
        <v>165</v>
      </c>
      <c r="T120" s="62" t="s">
        <v>166</v>
      </c>
    </row>
    <row r="121" spans="2:65" s="1" customFormat="1" ht="22.8" customHeight="1">
      <c r="B121" s="33"/>
      <c r="C121" s="65" t="s">
        <v>167</v>
      </c>
      <c r="J121" s="119">
        <f>BK121</f>
        <v>0</v>
      </c>
      <c r="L121" s="33"/>
      <c r="M121" s="63"/>
      <c r="N121" s="54"/>
      <c r="O121" s="54"/>
      <c r="P121" s="120">
        <f>P122</f>
        <v>0</v>
      </c>
      <c r="Q121" s="54"/>
      <c r="R121" s="120">
        <f>R122</f>
        <v>154.76730999999998</v>
      </c>
      <c r="S121" s="54"/>
      <c r="T121" s="121">
        <f>T122</f>
        <v>1457.0366500000002</v>
      </c>
      <c r="AT121" s="18" t="s">
        <v>74</v>
      </c>
      <c r="AU121" s="18" t="s">
        <v>128</v>
      </c>
      <c r="BK121" s="122">
        <f>BK122</f>
        <v>0</v>
      </c>
    </row>
    <row r="122" spans="2:65" s="11" customFormat="1" ht="25.95" customHeight="1">
      <c r="B122" s="123"/>
      <c r="D122" s="124" t="s">
        <v>74</v>
      </c>
      <c r="E122" s="125" t="s">
        <v>168</v>
      </c>
      <c r="F122" s="125" t="s">
        <v>169</v>
      </c>
      <c r="I122" s="126"/>
      <c r="J122" s="127">
        <f>BK122</f>
        <v>0</v>
      </c>
      <c r="L122" s="123"/>
      <c r="M122" s="128"/>
      <c r="P122" s="129">
        <f>P123+P155+P158+P180</f>
        <v>0</v>
      </c>
      <c r="R122" s="129">
        <f>R123+R155+R158+R180</f>
        <v>154.76730999999998</v>
      </c>
      <c r="T122" s="130">
        <f>T123+T155+T158+T180</f>
        <v>1457.0366500000002</v>
      </c>
      <c r="AR122" s="124" t="s">
        <v>83</v>
      </c>
      <c r="AT122" s="131" t="s">
        <v>74</v>
      </c>
      <c r="AU122" s="131" t="s">
        <v>75</v>
      </c>
      <c r="AY122" s="124" t="s">
        <v>170</v>
      </c>
      <c r="BK122" s="132">
        <f>BK123+BK155+BK158+BK180</f>
        <v>0</v>
      </c>
    </row>
    <row r="123" spans="2:65" s="11" customFormat="1" ht="22.8" customHeight="1">
      <c r="B123" s="123"/>
      <c r="D123" s="124" t="s">
        <v>74</v>
      </c>
      <c r="E123" s="133" t="s">
        <v>83</v>
      </c>
      <c r="F123" s="133" t="s">
        <v>171</v>
      </c>
      <c r="I123" s="126"/>
      <c r="J123" s="134">
        <f>BK123</f>
        <v>0</v>
      </c>
      <c r="L123" s="123"/>
      <c r="M123" s="128"/>
      <c r="P123" s="129">
        <f>SUM(P124:P154)</f>
        <v>0</v>
      </c>
      <c r="R123" s="129">
        <f>SUM(R124:R154)</f>
        <v>151.6</v>
      </c>
      <c r="T123" s="130">
        <f>SUM(T124:T154)</f>
        <v>9.23</v>
      </c>
      <c r="AR123" s="124" t="s">
        <v>83</v>
      </c>
      <c r="AT123" s="131" t="s">
        <v>74</v>
      </c>
      <c r="AU123" s="131" t="s">
        <v>83</v>
      </c>
      <c r="AY123" s="124" t="s">
        <v>170</v>
      </c>
      <c r="BK123" s="132">
        <f>SUM(BK124:BK154)</f>
        <v>0</v>
      </c>
    </row>
    <row r="124" spans="2:65" s="1" customFormat="1" ht="22.2" customHeight="1">
      <c r="B124" s="33"/>
      <c r="C124" s="135" t="s">
        <v>83</v>
      </c>
      <c r="D124" s="135" t="s">
        <v>172</v>
      </c>
      <c r="E124" s="136" t="s">
        <v>1720</v>
      </c>
      <c r="F124" s="137" t="s">
        <v>1721</v>
      </c>
      <c r="G124" s="138" t="s">
        <v>115</v>
      </c>
      <c r="H124" s="139">
        <v>35.5</v>
      </c>
      <c r="I124" s="140"/>
      <c r="J124" s="141">
        <f>ROUND(I124*H124,2)</f>
        <v>0</v>
      </c>
      <c r="K124" s="142"/>
      <c r="L124" s="33"/>
      <c r="M124" s="143" t="s">
        <v>1</v>
      </c>
      <c r="N124" s="144" t="s">
        <v>40</v>
      </c>
      <c r="P124" s="145">
        <f>O124*H124</f>
        <v>0</v>
      </c>
      <c r="Q124" s="145">
        <v>0</v>
      </c>
      <c r="R124" s="145">
        <f>Q124*H124</f>
        <v>0</v>
      </c>
      <c r="S124" s="145">
        <v>0.26</v>
      </c>
      <c r="T124" s="146">
        <f>S124*H124</f>
        <v>9.23</v>
      </c>
      <c r="AR124" s="147" t="s">
        <v>176</v>
      </c>
      <c r="AT124" s="147" t="s">
        <v>172</v>
      </c>
      <c r="AU124" s="147" t="s">
        <v>85</v>
      </c>
      <c r="AY124" s="18" t="s">
        <v>170</v>
      </c>
      <c r="BE124" s="148">
        <f>IF(N124="základní",J124,0)</f>
        <v>0</v>
      </c>
      <c r="BF124" s="148">
        <f>IF(N124="snížená",J124,0)</f>
        <v>0</v>
      </c>
      <c r="BG124" s="148">
        <f>IF(N124="zákl. přenesená",J124,0)</f>
        <v>0</v>
      </c>
      <c r="BH124" s="148">
        <f>IF(N124="sníž. přenesená",J124,0)</f>
        <v>0</v>
      </c>
      <c r="BI124" s="148">
        <f>IF(N124="nulová",J124,0)</f>
        <v>0</v>
      </c>
      <c r="BJ124" s="18" t="s">
        <v>83</v>
      </c>
      <c r="BK124" s="148">
        <f>ROUND(I124*H124,2)</f>
        <v>0</v>
      </c>
      <c r="BL124" s="18" t="s">
        <v>176</v>
      </c>
      <c r="BM124" s="147" t="s">
        <v>85</v>
      </c>
    </row>
    <row r="125" spans="2:65" s="1" customFormat="1" ht="10.199999999999999">
      <c r="B125" s="33"/>
      <c r="D125" s="149" t="s">
        <v>178</v>
      </c>
      <c r="F125" s="150" t="s">
        <v>1722</v>
      </c>
      <c r="I125" s="151"/>
      <c r="L125" s="33"/>
      <c r="M125" s="152"/>
      <c r="T125" s="57"/>
      <c r="AT125" s="18" t="s">
        <v>178</v>
      </c>
      <c r="AU125" s="18" t="s">
        <v>85</v>
      </c>
    </row>
    <row r="126" spans="2:65" s="12" customFormat="1" ht="10.199999999999999">
      <c r="B126" s="153"/>
      <c r="D126" s="154" t="s">
        <v>180</v>
      </c>
      <c r="E126" s="155" t="s">
        <v>1</v>
      </c>
      <c r="F126" s="156" t="s">
        <v>1723</v>
      </c>
      <c r="H126" s="155" t="s">
        <v>1</v>
      </c>
      <c r="I126" s="157"/>
      <c r="L126" s="153"/>
      <c r="M126" s="158"/>
      <c r="T126" s="159"/>
      <c r="AT126" s="155" t="s">
        <v>180</v>
      </c>
      <c r="AU126" s="155" t="s">
        <v>85</v>
      </c>
      <c r="AV126" s="12" t="s">
        <v>83</v>
      </c>
      <c r="AW126" s="12" t="s">
        <v>32</v>
      </c>
      <c r="AX126" s="12" t="s">
        <v>75</v>
      </c>
      <c r="AY126" s="155" t="s">
        <v>170</v>
      </c>
    </row>
    <row r="127" spans="2:65" s="13" customFormat="1" ht="10.199999999999999">
      <c r="B127" s="160"/>
      <c r="D127" s="154" t="s">
        <v>180</v>
      </c>
      <c r="E127" s="161" t="s">
        <v>1</v>
      </c>
      <c r="F127" s="162" t="s">
        <v>1724</v>
      </c>
      <c r="H127" s="163">
        <v>35.5</v>
      </c>
      <c r="I127" s="164"/>
      <c r="L127" s="160"/>
      <c r="M127" s="165"/>
      <c r="T127" s="166"/>
      <c r="AT127" s="161" t="s">
        <v>180</v>
      </c>
      <c r="AU127" s="161" t="s">
        <v>85</v>
      </c>
      <c r="AV127" s="13" t="s">
        <v>85</v>
      </c>
      <c r="AW127" s="13" t="s">
        <v>32</v>
      </c>
      <c r="AX127" s="13" t="s">
        <v>75</v>
      </c>
      <c r="AY127" s="161" t="s">
        <v>170</v>
      </c>
    </row>
    <row r="128" spans="2:65" s="14" customFormat="1" ht="10.199999999999999">
      <c r="B128" s="167"/>
      <c r="D128" s="154" t="s">
        <v>180</v>
      </c>
      <c r="E128" s="168" t="s">
        <v>1</v>
      </c>
      <c r="F128" s="169" t="s">
        <v>184</v>
      </c>
      <c r="H128" s="170">
        <v>35.5</v>
      </c>
      <c r="I128" s="171"/>
      <c r="L128" s="167"/>
      <c r="M128" s="172"/>
      <c r="T128" s="173"/>
      <c r="AT128" s="168" t="s">
        <v>180</v>
      </c>
      <c r="AU128" s="168" t="s">
        <v>85</v>
      </c>
      <c r="AV128" s="14" t="s">
        <v>176</v>
      </c>
      <c r="AW128" s="14" t="s">
        <v>32</v>
      </c>
      <c r="AX128" s="14" t="s">
        <v>83</v>
      </c>
      <c r="AY128" s="168" t="s">
        <v>170</v>
      </c>
    </row>
    <row r="129" spans="2:65" s="1" customFormat="1" ht="30" customHeight="1">
      <c r="B129" s="33"/>
      <c r="C129" s="135" t="s">
        <v>85</v>
      </c>
      <c r="D129" s="135" t="s">
        <v>172</v>
      </c>
      <c r="E129" s="136" t="s">
        <v>1725</v>
      </c>
      <c r="F129" s="137" t="s">
        <v>1726</v>
      </c>
      <c r="G129" s="138" t="s">
        <v>175</v>
      </c>
      <c r="H129" s="139">
        <v>22.783000000000001</v>
      </c>
      <c r="I129" s="140"/>
      <c r="J129" s="141">
        <f>ROUND(I129*H129,2)</f>
        <v>0</v>
      </c>
      <c r="K129" s="142"/>
      <c r="L129" s="33"/>
      <c r="M129" s="143" t="s">
        <v>1</v>
      </c>
      <c r="N129" s="144" t="s">
        <v>40</v>
      </c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176</v>
      </c>
      <c r="AT129" s="147" t="s">
        <v>172</v>
      </c>
      <c r="AU129" s="147" t="s">
        <v>85</v>
      </c>
      <c r="AY129" s="18" t="s">
        <v>170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8" t="s">
        <v>83</v>
      </c>
      <c r="BK129" s="148">
        <f>ROUND(I129*H129,2)</f>
        <v>0</v>
      </c>
      <c r="BL129" s="18" t="s">
        <v>176</v>
      </c>
      <c r="BM129" s="147" t="s">
        <v>176</v>
      </c>
    </row>
    <row r="130" spans="2:65" s="1" customFormat="1" ht="10.199999999999999">
      <c r="B130" s="33"/>
      <c r="D130" s="149" t="s">
        <v>178</v>
      </c>
      <c r="F130" s="150" t="s">
        <v>1727</v>
      </c>
      <c r="I130" s="151"/>
      <c r="L130" s="33"/>
      <c r="M130" s="152"/>
      <c r="T130" s="57"/>
      <c r="AT130" s="18" t="s">
        <v>178</v>
      </c>
      <c r="AU130" s="18" t="s">
        <v>85</v>
      </c>
    </row>
    <row r="131" spans="2:65" s="12" customFormat="1" ht="10.199999999999999">
      <c r="B131" s="153"/>
      <c r="D131" s="154" t="s">
        <v>180</v>
      </c>
      <c r="E131" s="155" t="s">
        <v>1</v>
      </c>
      <c r="F131" s="156" t="s">
        <v>1728</v>
      </c>
      <c r="H131" s="155" t="s">
        <v>1</v>
      </c>
      <c r="I131" s="157"/>
      <c r="L131" s="153"/>
      <c r="M131" s="158"/>
      <c r="T131" s="159"/>
      <c r="AT131" s="155" t="s">
        <v>180</v>
      </c>
      <c r="AU131" s="155" t="s">
        <v>85</v>
      </c>
      <c r="AV131" s="12" t="s">
        <v>83</v>
      </c>
      <c r="AW131" s="12" t="s">
        <v>32</v>
      </c>
      <c r="AX131" s="12" t="s">
        <v>75</v>
      </c>
      <c r="AY131" s="155" t="s">
        <v>170</v>
      </c>
    </row>
    <row r="132" spans="2:65" s="13" customFormat="1" ht="20.399999999999999">
      <c r="B132" s="160"/>
      <c r="D132" s="154" t="s">
        <v>180</v>
      </c>
      <c r="E132" s="161" t="s">
        <v>1</v>
      </c>
      <c r="F132" s="162" t="s">
        <v>1729</v>
      </c>
      <c r="H132" s="163">
        <v>22.783000000000001</v>
      </c>
      <c r="I132" s="164"/>
      <c r="L132" s="160"/>
      <c r="M132" s="165"/>
      <c r="T132" s="166"/>
      <c r="AT132" s="161" t="s">
        <v>180</v>
      </c>
      <c r="AU132" s="161" t="s">
        <v>85</v>
      </c>
      <c r="AV132" s="13" t="s">
        <v>85</v>
      </c>
      <c r="AW132" s="13" t="s">
        <v>32</v>
      </c>
      <c r="AX132" s="13" t="s">
        <v>75</v>
      </c>
      <c r="AY132" s="161" t="s">
        <v>170</v>
      </c>
    </row>
    <row r="133" spans="2:65" s="14" customFormat="1" ht="10.199999999999999">
      <c r="B133" s="167"/>
      <c r="D133" s="154" t="s">
        <v>180</v>
      </c>
      <c r="E133" s="168" t="s">
        <v>1</v>
      </c>
      <c r="F133" s="169" t="s">
        <v>184</v>
      </c>
      <c r="H133" s="170">
        <v>22.783000000000001</v>
      </c>
      <c r="I133" s="171"/>
      <c r="L133" s="167"/>
      <c r="M133" s="172"/>
      <c r="T133" s="173"/>
      <c r="AT133" s="168" t="s">
        <v>180</v>
      </c>
      <c r="AU133" s="168" t="s">
        <v>85</v>
      </c>
      <c r="AV133" s="14" t="s">
        <v>176</v>
      </c>
      <c r="AW133" s="14" t="s">
        <v>32</v>
      </c>
      <c r="AX133" s="14" t="s">
        <v>83</v>
      </c>
      <c r="AY133" s="168" t="s">
        <v>170</v>
      </c>
    </row>
    <row r="134" spans="2:65" s="1" customFormat="1" ht="34.799999999999997" customHeight="1">
      <c r="B134" s="33"/>
      <c r="C134" s="135" t="s">
        <v>117</v>
      </c>
      <c r="D134" s="135" t="s">
        <v>172</v>
      </c>
      <c r="E134" s="136" t="s">
        <v>199</v>
      </c>
      <c r="F134" s="137" t="s">
        <v>200</v>
      </c>
      <c r="G134" s="138" t="s">
        <v>175</v>
      </c>
      <c r="H134" s="139">
        <v>75.8</v>
      </c>
      <c r="I134" s="140"/>
      <c r="J134" s="141">
        <f>ROUND(I134*H134,2)</f>
        <v>0</v>
      </c>
      <c r="K134" s="142"/>
      <c r="L134" s="33"/>
      <c r="M134" s="143" t="s">
        <v>1</v>
      </c>
      <c r="N134" s="144" t="s">
        <v>40</v>
      </c>
      <c r="P134" s="145">
        <f>O134*H134</f>
        <v>0</v>
      </c>
      <c r="Q134" s="145">
        <v>0</v>
      </c>
      <c r="R134" s="145">
        <f>Q134*H134</f>
        <v>0</v>
      </c>
      <c r="S134" s="145">
        <v>0</v>
      </c>
      <c r="T134" s="146">
        <f>S134*H134</f>
        <v>0</v>
      </c>
      <c r="AR134" s="147" t="s">
        <v>176</v>
      </c>
      <c r="AT134" s="147" t="s">
        <v>172</v>
      </c>
      <c r="AU134" s="147" t="s">
        <v>85</v>
      </c>
      <c r="AY134" s="18" t="s">
        <v>170</v>
      </c>
      <c r="BE134" s="148">
        <f>IF(N134="základní",J134,0)</f>
        <v>0</v>
      </c>
      <c r="BF134" s="148">
        <f>IF(N134="snížená",J134,0)</f>
        <v>0</v>
      </c>
      <c r="BG134" s="148">
        <f>IF(N134="zákl. přenesená",J134,0)</f>
        <v>0</v>
      </c>
      <c r="BH134" s="148">
        <f>IF(N134="sníž. přenesená",J134,0)</f>
        <v>0</v>
      </c>
      <c r="BI134" s="148">
        <f>IF(N134="nulová",J134,0)</f>
        <v>0</v>
      </c>
      <c r="BJ134" s="18" t="s">
        <v>83</v>
      </c>
      <c r="BK134" s="148">
        <f>ROUND(I134*H134,2)</f>
        <v>0</v>
      </c>
      <c r="BL134" s="18" t="s">
        <v>176</v>
      </c>
      <c r="BM134" s="147" t="s">
        <v>210</v>
      </c>
    </row>
    <row r="135" spans="2:65" s="1" customFormat="1" ht="10.199999999999999">
      <c r="B135" s="33"/>
      <c r="D135" s="149" t="s">
        <v>178</v>
      </c>
      <c r="F135" s="150" t="s">
        <v>202</v>
      </c>
      <c r="I135" s="151"/>
      <c r="L135" s="33"/>
      <c r="M135" s="152"/>
      <c r="T135" s="57"/>
      <c r="AT135" s="18" t="s">
        <v>178</v>
      </c>
      <c r="AU135" s="18" t="s">
        <v>85</v>
      </c>
    </row>
    <row r="136" spans="2:65" s="1" customFormat="1" ht="34.799999999999997" customHeight="1">
      <c r="B136" s="33"/>
      <c r="C136" s="135" t="s">
        <v>176</v>
      </c>
      <c r="D136" s="135" t="s">
        <v>172</v>
      </c>
      <c r="E136" s="136" t="s">
        <v>1730</v>
      </c>
      <c r="F136" s="137" t="s">
        <v>1731</v>
      </c>
      <c r="G136" s="138" t="s">
        <v>175</v>
      </c>
      <c r="H136" s="139">
        <v>758</v>
      </c>
      <c r="I136" s="140"/>
      <c r="J136" s="141">
        <f>ROUND(I136*H136,2)</f>
        <v>0</v>
      </c>
      <c r="K136" s="142"/>
      <c r="L136" s="33"/>
      <c r="M136" s="143" t="s">
        <v>1</v>
      </c>
      <c r="N136" s="144" t="s">
        <v>40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176</v>
      </c>
      <c r="AT136" s="147" t="s">
        <v>172</v>
      </c>
      <c r="AU136" s="147" t="s">
        <v>85</v>
      </c>
      <c r="AY136" s="18" t="s">
        <v>170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8" t="s">
        <v>83</v>
      </c>
      <c r="BK136" s="148">
        <f>ROUND(I136*H136,2)</f>
        <v>0</v>
      </c>
      <c r="BL136" s="18" t="s">
        <v>176</v>
      </c>
      <c r="BM136" s="147" t="s">
        <v>224</v>
      </c>
    </row>
    <row r="137" spans="2:65" s="1" customFormat="1" ht="10.199999999999999">
      <c r="B137" s="33"/>
      <c r="D137" s="149" t="s">
        <v>178</v>
      </c>
      <c r="F137" s="150" t="s">
        <v>1732</v>
      </c>
      <c r="I137" s="151"/>
      <c r="L137" s="33"/>
      <c r="M137" s="152"/>
      <c r="T137" s="57"/>
      <c r="AT137" s="18" t="s">
        <v>178</v>
      </c>
      <c r="AU137" s="18" t="s">
        <v>85</v>
      </c>
    </row>
    <row r="138" spans="2:65" s="13" customFormat="1" ht="10.199999999999999">
      <c r="B138" s="160"/>
      <c r="D138" s="154" t="s">
        <v>180</v>
      </c>
      <c r="E138" s="161" t="s">
        <v>1</v>
      </c>
      <c r="F138" s="162" t="s">
        <v>1733</v>
      </c>
      <c r="H138" s="163">
        <v>758</v>
      </c>
      <c r="I138" s="164"/>
      <c r="L138" s="160"/>
      <c r="M138" s="165"/>
      <c r="T138" s="166"/>
      <c r="AT138" s="161" t="s">
        <v>180</v>
      </c>
      <c r="AU138" s="161" t="s">
        <v>85</v>
      </c>
      <c r="AV138" s="13" t="s">
        <v>85</v>
      </c>
      <c r="AW138" s="13" t="s">
        <v>32</v>
      </c>
      <c r="AX138" s="13" t="s">
        <v>75</v>
      </c>
      <c r="AY138" s="161" t="s">
        <v>170</v>
      </c>
    </row>
    <row r="139" spans="2:65" s="14" customFormat="1" ht="10.199999999999999">
      <c r="B139" s="167"/>
      <c r="D139" s="154" t="s">
        <v>180</v>
      </c>
      <c r="E139" s="168" t="s">
        <v>1</v>
      </c>
      <c r="F139" s="169" t="s">
        <v>184</v>
      </c>
      <c r="H139" s="170">
        <v>758</v>
      </c>
      <c r="I139" s="171"/>
      <c r="L139" s="167"/>
      <c r="M139" s="172"/>
      <c r="T139" s="173"/>
      <c r="AT139" s="168" t="s">
        <v>180</v>
      </c>
      <c r="AU139" s="168" t="s">
        <v>85</v>
      </c>
      <c r="AV139" s="14" t="s">
        <v>176</v>
      </c>
      <c r="AW139" s="14" t="s">
        <v>32</v>
      </c>
      <c r="AX139" s="14" t="s">
        <v>83</v>
      </c>
      <c r="AY139" s="168" t="s">
        <v>170</v>
      </c>
    </row>
    <row r="140" spans="2:65" s="1" customFormat="1" ht="22.2" customHeight="1">
      <c r="B140" s="33"/>
      <c r="C140" s="135" t="s">
        <v>205</v>
      </c>
      <c r="D140" s="135" t="s">
        <v>172</v>
      </c>
      <c r="E140" s="136" t="s">
        <v>1734</v>
      </c>
      <c r="F140" s="137" t="s">
        <v>1735</v>
      </c>
      <c r="G140" s="138" t="s">
        <v>175</v>
      </c>
      <c r="H140" s="139">
        <v>75.8</v>
      </c>
      <c r="I140" s="140"/>
      <c r="J140" s="141">
        <f>ROUND(I140*H140,2)</f>
        <v>0</v>
      </c>
      <c r="K140" s="142"/>
      <c r="L140" s="33"/>
      <c r="M140" s="143" t="s">
        <v>1</v>
      </c>
      <c r="N140" s="144" t="s">
        <v>40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176</v>
      </c>
      <c r="AT140" s="147" t="s">
        <v>172</v>
      </c>
      <c r="AU140" s="147" t="s">
        <v>85</v>
      </c>
      <c r="AY140" s="18" t="s">
        <v>170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8" t="s">
        <v>83</v>
      </c>
      <c r="BK140" s="148">
        <f>ROUND(I140*H140,2)</f>
        <v>0</v>
      </c>
      <c r="BL140" s="18" t="s">
        <v>176</v>
      </c>
      <c r="BM140" s="147" t="s">
        <v>242</v>
      </c>
    </row>
    <row r="141" spans="2:65" s="1" customFormat="1" ht="10.199999999999999">
      <c r="B141" s="33"/>
      <c r="D141" s="149" t="s">
        <v>178</v>
      </c>
      <c r="F141" s="150" t="s">
        <v>1736</v>
      </c>
      <c r="I141" s="151"/>
      <c r="L141" s="33"/>
      <c r="M141" s="152"/>
      <c r="T141" s="57"/>
      <c r="AT141" s="18" t="s">
        <v>178</v>
      </c>
      <c r="AU141" s="18" t="s">
        <v>85</v>
      </c>
    </row>
    <row r="142" spans="2:65" s="13" customFormat="1" ht="10.199999999999999">
      <c r="B142" s="160"/>
      <c r="D142" s="154" t="s">
        <v>180</v>
      </c>
      <c r="E142" s="161" t="s">
        <v>1</v>
      </c>
      <c r="F142" s="162" t="s">
        <v>1737</v>
      </c>
      <c r="H142" s="163">
        <v>75.8</v>
      </c>
      <c r="I142" s="164"/>
      <c r="L142" s="160"/>
      <c r="M142" s="165"/>
      <c r="T142" s="166"/>
      <c r="AT142" s="161" t="s">
        <v>180</v>
      </c>
      <c r="AU142" s="161" t="s">
        <v>85</v>
      </c>
      <c r="AV142" s="13" t="s">
        <v>85</v>
      </c>
      <c r="AW142" s="13" t="s">
        <v>32</v>
      </c>
      <c r="AX142" s="13" t="s">
        <v>75</v>
      </c>
      <c r="AY142" s="161" t="s">
        <v>170</v>
      </c>
    </row>
    <row r="143" spans="2:65" s="14" customFormat="1" ht="10.199999999999999">
      <c r="B143" s="167"/>
      <c r="D143" s="154" t="s">
        <v>180</v>
      </c>
      <c r="E143" s="168" t="s">
        <v>1</v>
      </c>
      <c r="F143" s="169" t="s">
        <v>184</v>
      </c>
      <c r="H143" s="170">
        <v>75.8</v>
      </c>
      <c r="I143" s="171"/>
      <c r="L143" s="167"/>
      <c r="M143" s="172"/>
      <c r="T143" s="173"/>
      <c r="AT143" s="168" t="s">
        <v>180</v>
      </c>
      <c r="AU143" s="168" t="s">
        <v>85</v>
      </c>
      <c r="AV143" s="14" t="s">
        <v>176</v>
      </c>
      <c r="AW143" s="14" t="s">
        <v>32</v>
      </c>
      <c r="AX143" s="14" t="s">
        <v>83</v>
      </c>
      <c r="AY143" s="168" t="s">
        <v>170</v>
      </c>
    </row>
    <row r="144" spans="2:65" s="1" customFormat="1" ht="14.4" customHeight="1">
      <c r="B144" s="33"/>
      <c r="C144" s="174" t="s">
        <v>210</v>
      </c>
      <c r="D144" s="174" t="s">
        <v>447</v>
      </c>
      <c r="E144" s="175" t="s">
        <v>1738</v>
      </c>
      <c r="F144" s="176" t="s">
        <v>1739</v>
      </c>
      <c r="G144" s="177" t="s">
        <v>213</v>
      </c>
      <c r="H144" s="178">
        <v>75.8</v>
      </c>
      <c r="I144" s="179"/>
      <c r="J144" s="180">
        <f>ROUND(I144*H144,2)</f>
        <v>0</v>
      </c>
      <c r="K144" s="181"/>
      <c r="L144" s="182"/>
      <c r="M144" s="183" t="s">
        <v>1</v>
      </c>
      <c r="N144" s="184" t="s">
        <v>40</v>
      </c>
      <c r="P144" s="145">
        <f>O144*H144</f>
        <v>0</v>
      </c>
      <c r="Q144" s="145">
        <v>1</v>
      </c>
      <c r="R144" s="145">
        <f>Q144*H144</f>
        <v>75.8</v>
      </c>
      <c r="S144" s="145">
        <v>0</v>
      </c>
      <c r="T144" s="146">
        <f>S144*H144</f>
        <v>0</v>
      </c>
      <c r="AR144" s="147" t="s">
        <v>224</v>
      </c>
      <c r="AT144" s="147" t="s">
        <v>447</v>
      </c>
      <c r="AU144" s="147" t="s">
        <v>85</v>
      </c>
      <c r="AY144" s="18" t="s">
        <v>170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8" t="s">
        <v>83</v>
      </c>
      <c r="BK144" s="148">
        <f>ROUND(I144*H144,2)</f>
        <v>0</v>
      </c>
      <c r="BL144" s="18" t="s">
        <v>176</v>
      </c>
      <c r="BM144" s="147" t="s">
        <v>8</v>
      </c>
    </row>
    <row r="145" spans="2:65" s="1" customFormat="1" ht="22.2" customHeight="1">
      <c r="B145" s="33"/>
      <c r="C145" s="135" t="s">
        <v>217</v>
      </c>
      <c r="D145" s="135" t="s">
        <v>172</v>
      </c>
      <c r="E145" s="136" t="s">
        <v>225</v>
      </c>
      <c r="F145" s="137" t="s">
        <v>226</v>
      </c>
      <c r="G145" s="138" t="s">
        <v>175</v>
      </c>
      <c r="H145" s="139">
        <v>168.86</v>
      </c>
      <c r="I145" s="140"/>
      <c r="J145" s="141">
        <f>ROUND(I145*H145,2)</f>
        <v>0</v>
      </c>
      <c r="K145" s="142"/>
      <c r="L145" s="33"/>
      <c r="M145" s="143" t="s">
        <v>1</v>
      </c>
      <c r="N145" s="144" t="s">
        <v>40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176</v>
      </c>
      <c r="AT145" s="147" t="s">
        <v>172</v>
      </c>
      <c r="AU145" s="147" t="s">
        <v>85</v>
      </c>
      <c r="AY145" s="18" t="s">
        <v>170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8" t="s">
        <v>83</v>
      </c>
      <c r="BK145" s="148">
        <f>ROUND(I145*H145,2)</f>
        <v>0</v>
      </c>
      <c r="BL145" s="18" t="s">
        <v>176</v>
      </c>
      <c r="BM145" s="147" t="s">
        <v>267</v>
      </c>
    </row>
    <row r="146" spans="2:65" s="1" customFormat="1" ht="10.199999999999999">
      <c r="B146" s="33"/>
      <c r="D146" s="149" t="s">
        <v>178</v>
      </c>
      <c r="F146" s="150" t="s">
        <v>228</v>
      </c>
      <c r="I146" s="151"/>
      <c r="L146" s="33"/>
      <c r="M146" s="152"/>
      <c r="T146" s="57"/>
      <c r="AT146" s="18" t="s">
        <v>178</v>
      </c>
      <c r="AU146" s="18" t="s">
        <v>85</v>
      </c>
    </row>
    <row r="147" spans="2:65" s="12" customFormat="1" ht="10.199999999999999">
      <c r="B147" s="153"/>
      <c r="D147" s="154" t="s">
        <v>180</v>
      </c>
      <c r="E147" s="155" t="s">
        <v>1</v>
      </c>
      <c r="F147" s="156" t="s">
        <v>1740</v>
      </c>
      <c r="H147" s="155" t="s">
        <v>1</v>
      </c>
      <c r="I147" s="157"/>
      <c r="L147" s="153"/>
      <c r="M147" s="158"/>
      <c r="T147" s="159"/>
      <c r="AT147" s="155" t="s">
        <v>180</v>
      </c>
      <c r="AU147" s="155" t="s">
        <v>85</v>
      </c>
      <c r="AV147" s="12" t="s">
        <v>83</v>
      </c>
      <c r="AW147" s="12" t="s">
        <v>32</v>
      </c>
      <c r="AX147" s="12" t="s">
        <v>75</v>
      </c>
      <c r="AY147" s="155" t="s">
        <v>170</v>
      </c>
    </row>
    <row r="148" spans="2:65" s="13" customFormat="1" ht="10.199999999999999">
      <c r="B148" s="160"/>
      <c r="D148" s="154" t="s">
        <v>180</v>
      </c>
      <c r="E148" s="161" t="s">
        <v>1</v>
      </c>
      <c r="F148" s="162" t="s">
        <v>1741</v>
      </c>
      <c r="H148" s="163">
        <v>96.747</v>
      </c>
      <c r="I148" s="164"/>
      <c r="L148" s="160"/>
      <c r="M148" s="165"/>
      <c r="T148" s="166"/>
      <c r="AT148" s="161" t="s">
        <v>180</v>
      </c>
      <c r="AU148" s="161" t="s">
        <v>85</v>
      </c>
      <c r="AV148" s="13" t="s">
        <v>85</v>
      </c>
      <c r="AW148" s="13" t="s">
        <v>32</v>
      </c>
      <c r="AX148" s="13" t="s">
        <v>75</v>
      </c>
      <c r="AY148" s="161" t="s">
        <v>170</v>
      </c>
    </row>
    <row r="149" spans="2:65" s="12" customFormat="1" ht="10.199999999999999">
      <c r="B149" s="153"/>
      <c r="D149" s="154" t="s">
        <v>180</v>
      </c>
      <c r="E149" s="155" t="s">
        <v>1</v>
      </c>
      <c r="F149" s="156" t="s">
        <v>1742</v>
      </c>
      <c r="H149" s="155" t="s">
        <v>1</v>
      </c>
      <c r="I149" s="157"/>
      <c r="L149" s="153"/>
      <c r="M149" s="158"/>
      <c r="T149" s="159"/>
      <c r="AT149" s="155" t="s">
        <v>180</v>
      </c>
      <c r="AU149" s="155" t="s">
        <v>85</v>
      </c>
      <c r="AV149" s="12" t="s">
        <v>83</v>
      </c>
      <c r="AW149" s="12" t="s">
        <v>32</v>
      </c>
      <c r="AX149" s="12" t="s">
        <v>75</v>
      </c>
      <c r="AY149" s="155" t="s">
        <v>170</v>
      </c>
    </row>
    <row r="150" spans="2:65" s="13" customFormat="1" ht="10.199999999999999">
      <c r="B150" s="160"/>
      <c r="D150" s="154" t="s">
        <v>180</v>
      </c>
      <c r="E150" s="161" t="s">
        <v>1</v>
      </c>
      <c r="F150" s="162" t="s">
        <v>1743</v>
      </c>
      <c r="H150" s="163">
        <v>72.113</v>
      </c>
      <c r="I150" s="164"/>
      <c r="L150" s="160"/>
      <c r="M150" s="165"/>
      <c r="T150" s="166"/>
      <c r="AT150" s="161" t="s">
        <v>180</v>
      </c>
      <c r="AU150" s="161" t="s">
        <v>85</v>
      </c>
      <c r="AV150" s="13" t="s">
        <v>85</v>
      </c>
      <c r="AW150" s="13" t="s">
        <v>32</v>
      </c>
      <c r="AX150" s="13" t="s">
        <v>75</v>
      </c>
      <c r="AY150" s="161" t="s">
        <v>170</v>
      </c>
    </row>
    <row r="151" spans="2:65" s="14" customFormat="1" ht="10.199999999999999">
      <c r="B151" s="167"/>
      <c r="D151" s="154" t="s">
        <v>180</v>
      </c>
      <c r="E151" s="168" t="s">
        <v>1</v>
      </c>
      <c r="F151" s="169" t="s">
        <v>184</v>
      </c>
      <c r="H151" s="170">
        <v>168.86</v>
      </c>
      <c r="I151" s="171"/>
      <c r="L151" s="167"/>
      <c r="M151" s="172"/>
      <c r="T151" s="173"/>
      <c r="AT151" s="168" t="s">
        <v>180</v>
      </c>
      <c r="AU151" s="168" t="s">
        <v>85</v>
      </c>
      <c r="AV151" s="14" t="s">
        <v>176</v>
      </c>
      <c r="AW151" s="14" t="s">
        <v>32</v>
      </c>
      <c r="AX151" s="14" t="s">
        <v>83</v>
      </c>
      <c r="AY151" s="168" t="s">
        <v>170</v>
      </c>
    </row>
    <row r="152" spans="2:65" s="1" customFormat="1" ht="22.2" customHeight="1">
      <c r="B152" s="33"/>
      <c r="C152" s="135" t="s">
        <v>224</v>
      </c>
      <c r="D152" s="135" t="s">
        <v>172</v>
      </c>
      <c r="E152" s="136" t="s">
        <v>1744</v>
      </c>
      <c r="F152" s="137" t="s">
        <v>1745</v>
      </c>
      <c r="G152" s="138" t="s">
        <v>115</v>
      </c>
      <c r="H152" s="139">
        <v>758</v>
      </c>
      <c r="I152" s="140"/>
      <c r="J152" s="141">
        <f>ROUND(I152*H152,2)</f>
        <v>0</v>
      </c>
      <c r="K152" s="142"/>
      <c r="L152" s="33"/>
      <c r="M152" s="143" t="s">
        <v>1</v>
      </c>
      <c r="N152" s="144" t="s">
        <v>40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176</v>
      </c>
      <c r="AT152" s="147" t="s">
        <v>172</v>
      </c>
      <c r="AU152" s="147" t="s">
        <v>85</v>
      </c>
      <c r="AY152" s="18" t="s">
        <v>170</v>
      </c>
      <c r="BE152" s="148">
        <f>IF(N152="základní",J152,0)</f>
        <v>0</v>
      </c>
      <c r="BF152" s="148">
        <f>IF(N152="snížená",J152,0)</f>
        <v>0</v>
      </c>
      <c r="BG152" s="148">
        <f>IF(N152="zákl. přenesená",J152,0)</f>
        <v>0</v>
      </c>
      <c r="BH152" s="148">
        <f>IF(N152="sníž. přenesená",J152,0)</f>
        <v>0</v>
      </c>
      <c r="BI152" s="148">
        <f>IF(N152="nulová",J152,0)</f>
        <v>0</v>
      </c>
      <c r="BJ152" s="18" t="s">
        <v>83</v>
      </c>
      <c r="BK152" s="148">
        <f>ROUND(I152*H152,2)</f>
        <v>0</v>
      </c>
      <c r="BL152" s="18" t="s">
        <v>176</v>
      </c>
      <c r="BM152" s="147" t="s">
        <v>278</v>
      </c>
    </row>
    <row r="153" spans="2:65" s="1" customFormat="1" ht="10.199999999999999">
      <c r="B153" s="33"/>
      <c r="D153" s="149" t="s">
        <v>178</v>
      </c>
      <c r="F153" s="150" t="s">
        <v>1746</v>
      </c>
      <c r="I153" s="151"/>
      <c r="L153" s="33"/>
      <c r="M153" s="152"/>
      <c r="T153" s="57"/>
      <c r="AT153" s="18" t="s">
        <v>178</v>
      </c>
      <c r="AU153" s="18" t="s">
        <v>85</v>
      </c>
    </row>
    <row r="154" spans="2:65" s="1" customFormat="1" ht="14.4" customHeight="1">
      <c r="B154" s="33"/>
      <c r="C154" s="174" t="s">
        <v>234</v>
      </c>
      <c r="D154" s="174" t="s">
        <v>447</v>
      </c>
      <c r="E154" s="175" t="s">
        <v>1747</v>
      </c>
      <c r="F154" s="176" t="s">
        <v>1748</v>
      </c>
      <c r="G154" s="177" t="s">
        <v>213</v>
      </c>
      <c r="H154" s="178">
        <v>75.8</v>
      </c>
      <c r="I154" s="179"/>
      <c r="J154" s="180">
        <f>ROUND(I154*H154,2)</f>
        <v>0</v>
      </c>
      <c r="K154" s="181"/>
      <c r="L154" s="182"/>
      <c r="M154" s="183" t="s">
        <v>1</v>
      </c>
      <c r="N154" s="184" t="s">
        <v>40</v>
      </c>
      <c r="P154" s="145">
        <f>O154*H154</f>
        <v>0</v>
      </c>
      <c r="Q154" s="145">
        <v>1</v>
      </c>
      <c r="R154" s="145">
        <f>Q154*H154</f>
        <v>75.8</v>
      </c>
      <c r="S154" s="145">
        <v>0</v>
      </c>
      <c r="T154" s="146">
        <f>S154*H154</f>
        <v>0</v>
      </c>
      <c r="AR154" s="147" t="s">
        <v>224</v>
      </c>
      <c r="AT154" s="147" t="s">
        <v>447</v>
      </c>
      <c r="AU154" s="147" t="s">
        <v>85</v>
      </c>
      <c r="AY154" s="18" t="s">
        <v>170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8" t="s">
        <v>83</v>
      </c>
      <c r="BK154" s="148">
        <f>ROUND(I154*H154,2)</f>
        <v>0</v>
      </c>
      <c r="BL154" s="18" t="s">
        <v>176</v>
      </c>
      <c r="BM154" s="147" t="s">
        <v>293</v>
      </c>
    </row>
    <row r="155" spans="2:65" s="11" customFormat="1" ht="22.8" customHeight="1">
      <c r="B155" s="123"/>
      <c r="D155" s="124" t="s">
        <v>74</v>
      </c>
      <c r="E155" s="133" t="s">
        <v>205</v>
      </c>
      <c r="F155" s="133" t="s">
        <v>507</v>
      </c>
      <c r="I155" s="126"/>
      <c r="J155" s="134">
        <f>BK155</f>
        <v>0</v>
      </c>
      <c r="L155" s="123"/>
      <c r="M155" s="128"/>
      <c r="P155" s="129">
        <f>SUM(P156:P157)</f>
        <v>0</v>
      </c>
      <c r="R155" s="129">
        <f>SUM(R156:R157)</f>
        <v>3.1673099999999996</v>
      </c>
      <c r="T155" s="130">
        <f>SUM(T156:T157)</f>
        <v>0</v>
      </c>
      <c r="AR155" s="124" t="s">
        <v>83</v>
      </c>
      <c r="AT155" s="131" t="s">
        <v>74</v>
      </c>
      <c r="AU155" s="131" t="s">
        <v>83</v>
      </c>
      <c r="AY155" s="124" t="s">
        <v>170</v>
      </c>
      <c r="BK155" s="132">
        <f>SUM(BK156:BK157)</f>
        <v>0</v>
      </c>
    </row>
    <row r="156" spans="2:65" s="1" customFormat="1" ht="22.2" customHeight="1">
      <c r="B156" s="33"/>
      <c r="C156" s="135" t="s">
        <v>242</v>
      </c>
      <c r="D156" s="135" t="s">
        <v>172</v>
      </c>
      <c r="E156" s="136" t="s">
        <v>517</v>
      </c>
      <c r="F156" s="137" t="s">
        <v>1749</v>
      </c>
      <c r="G156" s="138" t="s">
        <v>115</v>
      </c>
      <c r="H156" s="139">
        <v>35.5</v>
      </c>
      <c r="I156" s="140"/>
      <c r="J156" s="141">
        <f>ROUND(I156*H156,2)</f>
        <v>0</v>
      </c>
      <c r="K156" s="142"/>
      <c r="L156" s="33"/>
      <c r="M156" s="143" t="s">
        <v>1</v>
      </c>
      <c r="N156" s="144" t="s">
        <v>40</v>
      </c>
      <c r="P156" s="145">
        <f>O156*H156</f>
        <v>0</v>
      </c>
      <c r="Q156" s="145">
        <v>8.9219999999999994E-2</v>
      </c>
      <c r="R156" s="145">
        <f>Q156*H156</f>
        <v>3.1673099999999996</v>
      </c>
      <c r="S156" s="145">
        <v>0</v>
      </c>
      <c r="T156" s="146">
        <f>S156*H156</f>
        <v>0</v>
      </c>
      <c r="AR156" s="147" t="s">
        <v>176</v>
      </c>
      <c r="AT156" s="147" t="s">
        <v>172</v>
      </c>
      <c r="AU156" s="147" t="s">
        <v>85</v>
      </c>
      <c r="AY156" s="18" t="s">
        <v>170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8" t="s">
        <v>83</v>
      </c>
      <c r="BK156" s="148">
        <f>ROUND(I156*H156,2)</f>
        <v>0</v>
      </c>
      <c r="BL156" s="18" t="s">
        <v>176</v>
      </c>
      <c r="BM156" s="147" t="s">
        <v>305</v>
      </c>
    </row>
    <row r="157" spans="2:65" s="1" customFormat="1" ht="10.199999999999999">
      <c r="B157" s="33"/>
      <c r="D157" s="149" t="s">
        <v>178</v>
      </c>
      <c r="F157" s="150" t="s">
        <v>520</v>
      </c>
      <c r="I157" s="151"/>
      <c r="L157" s="33"/>
      <c r="M157" s="152"/>
      <c r="T157" s="57"/>
      <c r="AT157" s="18" t="s">
        <v>178</v>
      </c>
      <c r="AU157" s="18" t="s">
        <v>85</v>
      </c>
    </row>
    <row r="158" spans="2:65" s="11" customFormat="1" ht="22.8" customHeight="1">
      <c r="B158" s="123"/>
      <c r="D158" s="124" t="s">
        <v>74</v>
      </c>
      <c r="E158" s="133" t="s">
        <v>234</v>
      </c>
      <c r="F158" s="133" t="s">
        <v>700</v>
      </c>
      <c r="I158" s="126"/>
      <c r="J158" s="134">
        <f>BK158</f>
        <v>0</v>
      </c>
      <c r="L158" s="123"/>
      <c r="M158" s="128"/>
      <c r="P158" s="129">
        <f>SUM(P159:P179)</f>
        <v>0</v>
      </c>
      <c r="R158" s="129">
        <f>SUM(R159:R179)</f>
        <v>0</v>
      </c>
      <c r="T158" s="130">
        <f>SUM(T159:T179)</f>
        <v>1447.8066500000002</v>
      </c>
      <c r="AR158" s="124" t="s">
        <v>83</v>
      </c>
      <c r="AT158" s="131" t="s">
        <v>74</v>
      </c>
      <c r="AU158" s="131" t="s">
        <v>83</v>
      </c>
      <c r="AY158" s="124" t="s">
        <v>170</v>
      </c>
      <c r="BK158" s="132">
        <f>SUM(BK159:BK179)</f>
        <v>0</v>
      </c>
    </row>
    <row r="159" spans="2:65" s="1" customFormat="1" ht="14.4" customHeight="1">
      <c r="B159" s="33"/>
      <c r="C159" s="135" t="s">
        <v>248</v>
      </c>
      <c r="D159" s="135" t="s">
        <v>172</v>
      </c>
      <c r="E159" s="136" t="s">
        <v>1750</v>
      </c>
      <c r="F159" s="137" t="s">
        <v>1751</v>
      </c>
      <c r="G159" s="138" t="s">
        <v>175</v>
      </c>
      <c r="H159" s="139">
        <v>29.702999999999999</v>
      </c>
      <c r="I159" s="140"/>
      <c r="J159" s="141">
        <f>ROUND(I159*H159,2)</f>
        <v>0</v>
      </c>
      <c r="K159" s="142"/>
      <c r="L159" s="33"/>
      <c r="M159" s="143" t="s">
        <v>1</v>
      </c>
      <c r="N159" s="144" t="s">
        <v>40</v>
      </c>
      <c r="P159" s="145">
        <f>O159*H159</f>
        <v>0</v>
      </c>
      <c r="Q159" s="145">
        <v>0</v>
      </c>
      <c r="R159" s="145">
        <f>Q159*H159</f>
        <v>0</v>
      </c>
      <c r="S159" s="145">
        <v>2</v>
      </c>
      <c r="T159" s="146">
        <f>S159*H159</f>
        <v>59.405999999999999</v>
      </c>
      <c r="AR159" s="147" t="s">
        <v>176</v>
      </c>
      <c r="AT159" s="147" t="s">
        <v>172</v>
      </c>
      <c r="AU159" s="147" t="s">
        <v>85</v>
      </c>
      <c r="AY159" s="18" t="s">
        <v>170</v>
      </c>
      <c r="BE159" s="148">
        <f>IF(N159="základní",J159,0)</f>
        <v>0</v>
      </c>
      <c r="BF159" s="148">
        <f>IF(N159="snížená",J159,0)</f>
        <v>0</v>
      </c>
      <c r="BG159" s="148">
        <f>IF(N159="zákl. přenesená",J159,0)</f>
        <v>0</v>
      </c>
      <c r="BH159" s="148">
        <f>IF(N159="sníž. přenesená",J159,0)</f>
        <v>0</v>
      </c>
      <c r="BI159" s="148">
        <f>IF(N159="nulová",J159,0)</f>
        <v>0</v>
      </c>
      <c r="BJ159" s="18" t="s">
        <v>83</v>
      </c>
      <c r="BK159" s="148">
        <f>ROUND(I159*H159,2)</f>
        <v>0</v>
      </c>
      <c r="BL159" s="18" t="s">
        <v>176</v>
      </c>
      <c r="BM159" s="147" t="s">
        <v>318</v>
      </c>
    </row>
    <row r="160" spans="2:65" s="1" customFormat="1" ht="10.199999999999999">
      <c r="B160" s="33"/>
      <c r="D160" s="149" t="s">
        <v>178</v>
      </c>
      <c r="F160" s="150" t="s">
        <v>1752</v>
      </c>
      <c r="I160" s="151"/>
      <c r="L160" s="33"/>
      <c r="M160" s="152"/>
      <c r="T160" s="57"/>
      <c r="AT160" s="18" t="s">
        <v>178</v>
      </c>
      <c r="AU160" s="18" t="s">
        <v>85</v>
      </c>
    </row>
    <row r="161" spans="2:65" s="1" customFormat="1" ht="22.2" customHeight="1">
      <c r="B161" s="33"/>
      <c r="C161" s="135" t="s">
        <v>8</v>
      </c>
      <c r="D161" s="135" t="s">
        <v>172</v>
      </c>
      <c r="E161" s="136" t="s">
        <v>1753</v>
      </c>
      <c r="F161" s="137" t="s">
        <v>1754</v>
      </c>
      <c r="G161" s="138" t="s">
        <v>1755</v>
      </c>
      <c r="H161" s="139">
        <v>32</v>
      </c>
      <c r="I161" s="140"/>
      <c r="J161" s="141">
        <f>ROUND(I161*H161,2)</f>
        <v>0</v>
      </c>
      <c r="K161" s="142"/>
      <c r="L161" s="33"/>
      <c r="M161" s="143" t="s">
        <v>1</v>
      </c>
      <c r="N161" s="144" t="s">
        <v>40</v>
      </c>
      <c r="P161" s="145">
        <f>O161*H161</f>
        <v>0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176</v>
      </c>
      <c r="AT161" s="147" t="s">
        <v>172</v>
      </c>
      <c r="AU161" s="147" t="s">
        <v>85</v>
      </c>
      <c r="AY161" s="18" t="s">
        <v>170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8" t="s">
        <v>83</v>
      </c>
      <c r="BK161" s="148">
        <f>ROUND(I161*H161,2)</f>
        <v>0</v>
      </c>
      <c r="BL161" s="18" t="s">
        <v>176</v>
      </c>
      <c r="BM161" s="147" t="s">
        <v>334</v>
      </c>
    </row>
    <row r="162" spans="2:65" s="1" customFormat="1" ht="14.4" customHeight="1">
      <c r="B162" s="33"/>
      <c r="C162" s="135" t="s">
        <v>260</v>
      </c>
      <c r="D162" s="135" t="s">
        <v>172</v>
      </c>
      <c r="E162" s="136" t="s">
        <v>1756</v>
      </c>
      <c r="F162" s="137" t="s">
        <v>1757</v>
      </c>
      <c r="G162" s="138" t="s">
        <v>1755</v>
      </c>
      <c r="H162" s="139">
        <v>48</v>
      </c>
      <c r="I162" s="140"/>
      <c r="J162" s="141">
        <f>ROUND(I162*H162,2)</f>
        <v>0</v>
      </c>
      <c r="K162" s="142"/>
      <c r="L162" s="33"/>
      <c r="M162" s="143" t="s">
        <v>1</v>
      </c>
      <c r="N162" s="144" t="s">
        <v>40</v>
      </c>
      <c r="P162" s="145">
        <f>O162*H162</f>
        <v>0</v>
      </c>
      <c r="Q162" s="145">
        <v>0</v>
      </c>
      <c r="R162" s="145">
        <f>Q162*H162</f>
        <v>0</v>
      </c>
      <c r="S162" s="145">
        <v>0</v>
      </c>
      <c r="T162" s="146">
        <f>S162*H162</f>
        <v>0</v>
      </c>
      <c r="AR162" s="147" t="s">
        <v>176</v>
      </c>
      <c r="AT162" s="147" t="s">
        <v>172</v>
      </c>
      <c r="AU162" s="147" t="s">
        <v>85</v>
      </c>
      <c r="AY162" s="18" t="s">
        <v>170</v>
      </c>
      <c r="BE162" s="148">
        <f>IF(N162="základní",J162,0)</f>
        <v>0</v>
      </c>
      <c r="BF162" s="148">
        <f>IF(N162="snížená",J162,0)</f>
        <v>0</v>
      </c>
      <c r="BG162" s="148">
        <f>IF(N162="zákl. přenesená",J162,0)</f>
        <v>0</v>
      </c>
      <c r="BH162" s="148">
        <f>IF(N162="sníž. přenesená",J162,0)</f>
        <v>0</v>
      </c>
      <c r="BI162" s="148">
        <f>IF(N162="nulová",J162,0)</f>
        <v>0</v>
      </c>
      <c r="BJ162" s="18" t="s">
        <v>83</v>
      </c>
      <c r="BK162" s="148">
        <f>ROUND(I162*H162,2)</f>
        <v>0</v>
      </c>
      <c r="BL162" s="18" t="s">
        <v>176</v>
      </c>
      <c r="BM162" s="147" t="s">
        <v>349</v>
      </c>
    </row>
    <row r="163" spans="2:65" s="1" customFormat="1" ht="14.4" customHeight="1">
      <c r="B163" s="33"/>
      <c r="C163" s="135" t="s">
        <v>267</v>
      </c>
      <c r="D163" s="135" t="s">
        <v>172</v>
      </c>
      <c r="E163" s="136" t="s">
        <v>1758</v>
      </c>
      <c r="F163" s="137" t="s">
        <v>1759</v>
      </c>
      <c r="G163" s="138" t="s">
        <v>1755</v>
      </c>
      <c r="H163" s="139">
        <v>48</v>
      </c>
      <c r="I163" s="140"/>
      <c r="J163" s="141">
        <f>ROUND(I163*H163,2)</f>
        <v>0</v>
      </c>
      <c r="K163" s="142"/>
      <c r="L163" s="33"/>
      <c r="M163" s="143" t="s">
        <v>1</v>
      </c>
      <c r="N163" s="144" t="s">
        <v>40</v>
      </c>
      <c r="P163" s="145">
        <f>O163*H163</f>
        <v>0</v>
      </c>
      <c r="Q163" s="145">
        <v>0</v>
      </c>
      <c r="R163" s="145">
        <f>Q163*H163</f>
        <v>0</v>
      </c>
      <c r="S163" s="145">
        <v>0</v>
      </c>
      <c r="T163" s="146">
        <f>S163*H163</f>
        <v>0</v>
      </c>
      <c r="AR163" s="147" t="s">
        <v>176</v>
      </c>
      <c r="AT163" s="147" t="s">
        <v>172</v>
      </c>
      <c r="AU163" s="147" t="s">
        <v>85</v>
      </c>
      <c r="AY163" s="18" t="s">
        <v>170</v>
      </c>
      <c r="BE163" s="148">
        <f>IF(N163="základní",J163,0)</f>
        <v>0</v>
      </c>
      <c r="BF163" s="148">
        <f>IF(N163="snížená",J163,0)</f>
        <v>0</v>
      </c>
      <c r="BG163" s="148">
        <f>IF(N163="zákl. přenesená",J163,0)</f>
        <v>0</v>
      </c>
      <c r="BH163" s="148">
        <f>IF(N163="sníž. přenesená",J163,0)</f>
        <v>0</v>
      </c>
      <c r="BI163" s="148">
        <f>IF(N163="nulová",J163,0)</f>
        <v>0</v>
      </c>
      <c r="BJ163" s="18" t="s">
        <v>83</v>
      </c>
      <c r="BK163" s="148">
        <f>ROUND(I163*H163,2)</f>
        <v>0</v>
      </c>
      <c r="BL163" s="18" t="s">
        <v>176</v>
      </c>
      <c r="BM163" s="147" t="s">
        <v>367</v>
      </c>
    </row>
    <row r="164" spans="2:65" s="1" customFormat="1" ht="14.4" customHeight="1">
      <c r="B164" s="33"/>
      <c r="C164" s="135" t="s">
        <v>273</v>
      </c>
      <c r="D164" s="135" t="s">
        <v>172</v>
      </c>
      <c r="E164" s="136" t="s">
        <v>1760</v>
      </c>
      <c r="F164" s="137" t="s">
        <v>1761</v>
      </c>
      <c r="G164" s="138" t="s">
        <v>1755</v>
      </c>
      <c r="H164" s="139">
        <v>80</v>
      </c>
      <c r="I164" s="140"/>
      <c r="J164" s="141">
        <f>ROUND(I164*H164,2)</f>
        <v>0</v>
      </c>
      <c r="K164" s="142"/>
      <c r="L164" s="33"/>
      <c r="M164" s="143" t="s">
        <v>1</v>
      </c>
      <c r="N164" s="144" t="s">
        <v>40</v>
      </c>
      <c r="P164" s="145">
        <f>O164*H164</f>
        <v>0</v>
      </c>
      <c r="Q164" s="145">
        <v>0</v>
      </c>
      <c r="R164" s="145">
        <f>Q164*H164</f>
        <v>0</v>
      </c>
      <c r="S164" s="145">
        <v>0</v>
      </c>
      <c r="T164" s="146">
        <f>S164*H164</f>
        <v>0</v>
      </c>
      <c r="AR164" s="147" t="s">
        <v>176</v>
      </c>
      <c r="AT164" s="147" t="s">
        <v>172</v>
      </c>
      <c r="AU164" s="147" t="s">
        <v>85</v>
      </c>
      <c r="AY164" s="18" t="s">
        <v>170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8" t="s">
        <v>83</v>
      </c>
      <c r="BK164" s="148">
        <f>ROUND(I164*H164,2)</f>
        <v>0</v>
      </c>
      <c r="BL164" s="18" t="s">
        <v>176</v>
      </c>
      <c r="BM164" s="147" t="s">
        <v>381</v>
      </c>
    </row>
    <row r="165" spans="2:65" s="13" customFormat="1" ht="10.199999999999999">
      <c r="B165" s="160"/>
      <c r="D165" s="154" t="s">
        <v>180</v>
      </c>
      <c r="E165" s="161" t="s">
        <v>1</v>
      </c>
      <c r="F165" s="162" t="s">
        <v>1762</v>
      </c>
      <c r="H165" s="163">
        <v>80</v>
      </c>
      <c r="I165" s="164"/>
      <c r="L165" s="160"/>
      <c r="M165" s="165"/>
      <c r="T165" s="166"/>
      <c r="AT165" s="161" t="s">
        <v>180</v>
      </c>
      <c r="AU165" s="161" t="s">
        <v>85</v>
      </c>
      <c r="AV165" s="13" t="s">
        <v>85</v>
      </c>
      <c r="AW165" s="13" t="s">
        <v>32</v>
      </c>
      <c r="AX165" s="13" t="s">
        <v>75</v>
      </c>
      <c r="AY165" s="161" t="s">
        <v>170</v>
      </c>
    </row>
    <row r="166" spans="2:65" s="14" customFormat="1" ht="10.199999999999999">
      <c r="B166" s="167"/>
      <c r="D166" s="154" t="s">
        <v>180</v>
      </c>
      <c r="E166" s="168" t="s">
        <v>1</v>
      </c>
      <c r="F166" s="169" t="s">
        <v>184</v>
      </c>
      <c r="H166" s="170">
        <v>80</v>
      </c>
      <c r="I166" s="171"/>
      <c r="L166" s="167"/>
      <c r="M166" s="172"/>
      <c r="T166" s="173"/>
      <c r="AT166" s="168" t="s">
        <v>180</v>
      </c>
      <c r="AU166" s="168" t="s">
        <v>85</v>
      </c>
      <c r="AV166" s="14" t="s">
        <v>176</v>
      </c>
      <c r="AW166" s="14" t="s">
        <v>32</v>
      </c>
      <c r="AX166" s="14" t="s">
        <v>83</v>
      </c>
      <c r="AY166" s="168" t="s">
        <v>170</v>
      </c>
    </row>
    <row r="167" spans="2:65" s="1" customFormat="1" ht="14.4" customHeight="1">
      <c r="B167" s="33"/>
      <c r="C167" s="135" t="s">
        <v>278</v>
      </c>
      <c r="D167" s="135" t="s">
        <v>172</v>
      </c>
      <c r="E167" s="136" t="s">
        <v>1763</v>
      </c>
      <c r="F167" s="137" t="s">
        <v>1764</v>
      </c>
      <c r="G167" s="138" t="s">
        <v>1755</v>
      </c>
      <c r="H167" s="139">
        <v>160</v>
      </c>
      <c r="I167" s="140"/>
      <c r="J167" s="141">
        <f>ROUND(I167*H167,2)</f>
        <v>0</v>
      </c>
      <c r="K167" s="142"/>
      <c r="L167" s="33"/>
      <c r="M167" s="143" t="s">
        <v>1</v>
      </c>
      <c r="N167" s="144" t="s">
        <v>40</v>
      </c>
      <c r="P167" s="145">
        <f>O167*H167</f>
        <v>0</v>
      </c>
      <c r="Q167" s="145">
        <v>0</v>
      </c>
      <c r="R167" s="145">
        <f>Q167*H167</f>
        <v>0</v>
      </c>
      <c r="S167" s="145">
        <v>0</v>
      </c>
      <c r="T167" s="146">
        <f>S167*H167</f>
        <v>0</v>
      </c>
      <c r="AR167" s="147" t="s">
        <v>176</v>
      </c>
      <c r="AT167" s="147" t="s">
        <v>172</v>
      </c>
      <c r="AU167" s="147" t="s">
        <v>85</v>
      </c>
      <c r="AY167" s="18" t="s">
        <v>170</v>
      </c>
      <c r="BE167" s="148">
        <f>IF(N167="základní",J167,0)</f>
        <v>0</v>
      </c>
      <c r="BF167" s="148">
        <f>IF(N167="snížená",J167,0)</f>
        <v>0</v>
      </c>
      <c r="BG167" s="148">
        <f>IF(N167="zákl. přenesená",J167,0)</f>
        <v>0</v>
      </c>
      <c r="BH167" s="148">
        <f>IF(N167="sníž. přenesená",J167,0)</f>
        <v>0</v>
      </c>
      <c r="BI167" s="148">
        <f>IF(N167="nulová",J167,0)</f>
        <v>0</v>
      </c>
      <c r="BJ167" s="18" t="s">
        <v>83</v>
      </c>
      <c r="BK167" s="148">
        <f>ROUND(I167*H167,2)</f>
        <v>0</v>
      </c>
      <c r="BL167" s="18" t="s">
        <v>176</v>
      </c>
      <c r="BM167" s="147" t="s">
        <v>393</v>
      </c>
    </row>
    <row r="168" spans="2:65" s="13" customFormat="1" ht="10.199999999999999">
      <c r="B168" s="160"/>
      <c r="D168" s="154" t="s">
        <v>180</v>
      </c>
      <c r="E168" s="161" t="s">
        <v>1</v>
      </c>
      <c r="F168" s="162" t="s">
        <v>1765</v>
      </c>
      <c r="H168" s="163">
        <v>160</v>
      </c>
      <c r="I168" s="164"/>
      <c r="L168" s="160"/>
      <c r="M168" s="165"/>
      <c r="T168" s="166"/>
      <c r="AT168" s="161" t="s">
        <v>180</v>
      </c>
      <c r="AU168" s="161" t="s">
        <v>85</v>
      </c>
      <c r="AV168" s="13" t="s">
        <v>85</v>
      </c>
      <c r="AW168" s="13" t="s">
        <v>32</v>
      </c>
      <c r="AX168" s="13" t="s">
        <v>75</v>
      </c>
      <c r="AY168" s="161" t="s">
        <v>170</v>
      </c>
    </row>
    <row r="169" spans="2:65" s="14" customFormat="1" ht="10.199999999999999">
      <c r="B169" s="167"/>
      <c r="D169" s="154" t="s">
        <v>180</v>
      </c>
      <c r="E169" s="168" t="s">
        <v>1</v>
      </c>
      <c r="F169" s="169" t="s">
        <v>184</v>
      </c>
      <c r="H169" s="170">
        <v>160</v>
      </c>
      <c r="I169" s="171"/>
      <c r="L169" s="167"/>
      <c r="M169" s="172"/>
      <c r="T169" s="173"/>
      <c r="AT169" s="168" t="s">
        <v>180</v>
      </c>
      <c r="AU169" s="168" t="s">
        <v>85</v>
      </c>
      <c r="AV169" s="14" t="s">
        <v>176</v>
      </c>
      <c r="AW169" s="14" t="s">
        <v>32</v>
      </c>
      <c r="AX169" s="14" t="s">
        <v>83</v>
      </c>
      <c r="AY169" s="168" t="s">
        <v>170</v>
      </c>
    </row>
    <row r="170" spans="2:65" s="1" customFormat="1" ht="22.2" customHeight="1">
      <c r="B170" s="33"/>
      <c r="C170" s="135" t="s">
        <v>285</v>
      </c>
      <c r="D170" s="135" t="s">
        <v>172</v>
      </c>
      <c r="E170" s="136" t="s">
        <v>1766</v>
      </c>
      <c r="F170" s="137" t="s">
        <v>1767</v>
      </c>
      <c r="G170" s="138" t="s">
        <v>1755</v>
      </c>
      <c r="H170" s="139">
        <v>160</v>
      </c>
      <c r="I170" s="140"/>
      <c r="J170" s="141">
        <f>ROUND(I170*H170,2)</f>
        <v>0</v>
      </c>
      <c r="K170" s="142"/>
      <c r="L170" s="33"/>
      <c r="M170" s="143" t="s">
        <v>1</v>
      </c>
      <c r="N170" s="144" t="s">
        <v>40</v>
      </c>
      <c r="P170" s="145">
        <f>O170*H170</f>
        <v>0</v>
      </c>
      <c r="Q170" s="145">
        <v>0</v>
      </c>
      <c r="R170" s="145">
        <f>Q170*H170</f>
        <v>0</v>
      </c>
      <c r="S170" s="145">
        <v>0</v>
      </c>
      <c r="T170" s="146">
        <f>S170*H170</f>
        <v>0</v>
      </c>
      <c r="AR170" s="147" t="s">
        <v>176</v>
      </c>
      <c r="AT170" s="147" t="s">
        <v>172</v>
      </c>
      <c r="AU170" s="147" t="s">
        <v>85</v>
      </c>
      <c r="AY170" s="18" t="s">
        <v>170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8" t="s">
        <v>83</v>
      </c>
      <c r="BK170" s="148">
        <f>ROUND(I170*H170,2)</f>
        <v>0</v>
      </c>
      <c r="BL170" s="18" t="s">
        <v>176</v>
      </c>
      <c r="BM170" s="147" t="s">
        <v>407</v>
      </c>
    </row>
    <row r="171" spans="2:65" s="13" customFormat="1" ht="10.199999999999999">
      <c r="B171" s="160"/>
      <c r="D171" s="154" t="s">
        <v>180</v>
      </c>
      <c r="E171" s="161" t="s">
        <v>1</v>
      </c>
      <c r="F171" s="162" t="s">
        <v>1765</v>
      </c>
      <c r="H171" s="163">
        <v>160</v>
      </c>
      <c r="I171" s="164"/>
      <c r="L171" s="160"/>
      <c r="M171" s="165"/>
      <c r="T171" s="166"/>
      <c r="AT171" s="161" t="s">
        <v>180</v>
      </c>
      <c r="AU171" s="161" t="s">
        <v>85</v>
      </c>
      <c r="AV171" s="13" t="s">
        <v>85</v>
      </c>
      <c r="AW171" s="13" t="s">
        <v>32</v>
      </c>
      <c r="AX171" s="13" t="s">
        <v>75</v>
      </c>
      <c r="AY171" s="161" t="s">
        <v>170</v>
      </c>
    </row>
    <row r="172" spans="2:65" s="14" customFormat="1" ht="10.199999999999999">
      <c r="B172" s="167"/>
      <c r="D172" s="154" t="s">
        <v>180</v>
      </c>
      <c r="E172" s="168" t="s">
        <v>1</v>
      </c>
      <c r="F172" s="169" t="s">
        <v>184</v>
      </c>
      <c r="H172" s="170">
        <v>160</v>
      </c>
      <c r="I172" s="171"/>
      <c r="L172" s="167"/>
      <c r="M172" s="172"/>
      <c r="T172" s="173"/>
      <c r="AT172" s="168" t="s">
        <v>180</v>
      </c>
      <c r="AU172" s="168" t="s">
        <v>85</v>
      </c>
      <c r="AV172" s="14" t="s">
        <v>176</v>
      </c>
      <c r="AW172" s="14" t="s">
        <v>32</v>
      </c>
      <c r="AX172" s="14" t="s">
        <v>83</v>
      </c>
      <c r="AY172" s="168" t="s">
        <v>170</v>
      </c>
    </row>
    <row r="173" spans="2:65" s="1" customFormat="1" ht="22.2" customHeight="1">
      <c r="B173" s="33"/>
      <c r="C173" s="135" t="s">
        <v>293</v>
      </c>
      <c r="D173" s="135" t="s">
        <v>172</v>
      </c>
      <c r="E173" s="136" t="s">
        <v>1768</v>
      </c>
      <c r="F173" s="137" t="s">
        <v>1769</v>
      </c>
      <c r="G173" s="138" t="s">
        <v>175</v>
      </c>
      <c r="H173" s="139">
        <v>2136.0010000000002</v>
      </c>
      <c r="I173" s="140"/>
      <c r="J173" s="141">
        <f>ROUND(I173*H173,2)</f>
        <v>0</v>
      </c>
      <c r="K173" s="142"/>
      <c r="L173" s="33"/>
      <c r="M173" s="143" t="s">
        <v>1</v>
      </c>
      <c r="N173" s="144" t="s">
        <v>40</v>
      </c>
      <c r="P173" s="145">
        <f>O173*H173</f>
        <v>0</v>
      </c>
      <c r="Q173" s="145">
        <v>0</v>
      </c>
      <c r="R173" s="145">
        <f>Q173*H173</f>
        <v>0</v>
      </c>
      <c r="S173" s="145">
        <v>0.65</v>
      </c>
      <c r="T173" s="146">
        <f>S173*H173</f>
        <v>1388.4006500000003</v>
      </c>
      <c r="AR173" s="147" t="s">
        <v>176</v>
      </c>
      <c r="AT173" s="147" t="s">
        <v>172</v>
      </c>
      <c r="AU173" s="147" t="s">
        <v>85</v>
      </c>
      <c r="AY173" s="18" t="s">
        <v>170</v>
      </c>
      <c r="BE173" s="148">
        <f>IF(N173="základní",J173,0)</f>
        <v>0</v>
      </c>
      <c r="BF173" s="148">
        <f>IF(N173="snížená",J173,0)</f>
        <v>0</v>
      </c>
      <c r="BG173" s="148">
        <f>IF(N173="zákl. přenesená",J173,0)</f>
        <v>0</v>
      </c>
      <c r="BH173" s="148">
        <f>IF(N173="sníž. přenesená",J173,0)</f>
        <v>0</v>
      </c>
      <c r="BI173" s="148">
        <f>IF(N173="nulová",J173,0)</f>
        <v>0</v>
      </c>
      <c r="BJ173" s="18" t="s">
        <v>83</v>
      </c>
      <c r="BK173" s="148">
        <f>ROUND(I173*H173,2)</f>
        <v>0</v>
      </c>
      <c r="BL173" s="18" t="s">
        <v>176</v>
      </c>
      <c r="BM173" s="147" t="s">
        <v>420</v>
      </c>
    </row>
    <row r="174" spans="2:65" s="1" customFormat="1" ht="10.199999999999999">
      <c r="B174" s="33"/>
      <c r="D174" s="149" t="s">
        <v>178</v>
      </c>
      <c r="F174" s="150" t="s">
        <v>1770</v>
      </c>
      <c r="I174" s="151"/>
      <c r="L174" s="33"/>
      <c r="M174" s="152"/>
      <c r="T174" s="57"/>
      <c r="AT174" s="18" t="s">
        <v>178</v>
      </c>
      <c r="AU174" s="18" t="s">
        <v>85</v>
      </c>
    </row>
    <row r="175" spans="2:65" s="13" customFormat="1" ht="10.199999999999999">
      <c r="B175" s="160"/>
      <c r="D175" s="154" t="s">
        <v>180</v>
      </c>
      <c r="E175" s="161" t="s">
        <v>1</v>
      </c>
      <c r="F175" s="162" t="s">
        <v>1771</v>
      </c>
      <c r="H175" s="163">
        <v>1382.9059999999999</v>
      </c>
      <c r="I175" s="164"/>
      <c r="L175" s="160"/>
      <c r="M175" s="165"/>
      <c r="T175" s="166"/>
      <c r="AT175" s="161" t="s">
        <v>180</v>
      </c>
      <c r="AU175" s="161" t="s">
        <v>85</v>
      </c>
      <c r="AV175" s="13" t="s">
        <v>85</v>
      </c>
      <c r="AW175" s="13" t="s">
        <v>32</v>
      </c>
      <c r="AX175" s="13" t="s">
        <v>75</v>
      </c>
      <c r="AY175" s="161" t="s">
        <v>170</v>
      </c>
    </row>
    <row r="176" spans="2:65" s="13" customFormat="1" ht="10.199999999999999">
      <c r="B176" s="160"/>
      <c r="D176" s="154" t="s">
        <v>180</v>
      </c>
      <c r="E176" s="161" t="s">
        <v>1</v>
      </c>
      <c r="F176" s="162" t="s">
        <v>1772</v>
      </c>
      <c r="H176" s="163">
        <v>53.558999999999997</v>
      </c>
      <c r="I176" s="164"/>
      <c r="L176" s="160"/>
      <c r="M176" s="165"/>
      <c r="T176" s="166"/>
      <c r="AT176" s="161" t="s">
        <v>180</v>
      </c>
      <c r="AU176" s="161" t="s">
        <v>85</v>
      </c>
      <c r="AV176" s="13" t="s">
        <v>85</v>
      </c>
      <c r="AW176" s="13" t="s">
        <v>32</v>
      </c>
      <c r="AX176" s="13" t="s">
        <v>75</v>
      </c>
      <c r="AY176" s="161" t="s">
        <v>170</v>
      </c>
    </row>
    <row r="177" spans="2:65" s="13" customFormat="1" ht="10.199999999999999">
      <c r="B177" s="160"/>
      <c r="D177" s="154" t="s">
        <v>180</v>
      </c>
      <c r="E177" s="161" t="s">
        <v>1</v>
      </c>
      <c r="F177" s="162" t="s">
        <v>1773</v>
      </c>
      <c r="H177" s="163">
        <v>593.41600000000005</v>
      </c>
      <c r="I177" s="164"/>
      <c r="L177" s="160"/>
      <c r="M177" s="165"/>
      <c r="T177" s="166"/>
      <c r="AT177" s="161" t="s">
        <v>180</v>
      </c>
      <c r="AU177" s="161" t="s">
        <v>85</v>
      </c>
      <c r="AV177" s="13" t="s">
        <v>85</v>
      </c>
      <c r="AW177" s="13" t="s">
        <v>32</v>
      </c>
      <c r="AX177" s="13" t="s">
        <v>75</v>
      </c>
      <c r="AY177" s="161" t="s">
        <v>170</v>
      </c>
    </row>
    <row r="178" spans="2:65" s="13" customFormat="1" ht="10.199999999999999">
      <c r="B178" s="160"/>
      <c r="D178" s="154" t="s">
        <v>180</v>
      </c>
      <c r="E178" s="161" t="s">
        <v>1</v>
      </c>
      <c r="F178" s="162" t="s">
        <v>1774</v>
      </c>
      <c r="H178" s="163">
        <v>106.12</v>
      </c>
      <c r="I178" s="164"/>
      <c r="L178" s="160"/>
      <c r="M178" s="165"/>
      <c r="T178" s="166"/>
      <c r="AT178" s="161" t="s">
        <v>180</v>
      </c>
      <c r="AU178" s="161" t="s">
        <v>85</v>
      </c>
      <c r="AV178" s="13" t="s">
        <v>85</v>
      </c>
      <c r="AW178" s="13" t="s">
        <v>32</v>
      </c>
      <c r="AX178" s="13" t="s">
        <v>75</v>
      </c>
      <c r="AY178" s="161" t="s">
        <v>170</v>
      </c>
    </row>
    <row r="179" spans="2:65" s="14" customFormat="1" ht="10.199999999999999">
      <c r="B179" s="167"/>
      <c r="D179" s="154" t="s">
        <v>180</v>
      </c>
      <c r="E179" s="168" t="s">
        <v>1</v>
      </c>
      <c r="F179" s="169" t="s">
        <v>184</v>
      </c>
      <c r="H179" s="170">
        <v>2136.0009999999997</v>
      </c>
      <c r="I179" s="171"/>
      <c r="L179" s="167"/>
      <c r="M179" s="172"/>
      <c r="T179" s="173"/>
      <c r="AT179" s="168" t="s">
        <v>180</v>
      </c>
      <c r="AU179" s="168" t="s">
        <v>85</v>
      </c>
      <c r="AV179" s="14" t="s">
        <v>176</v>
      </c>
      <c r="AW179" s="14" t="s">
        <v>32</v>
      </c>
      <c r="AX179" s="14" t="s">
        <v>83</v>
      </c>
      <c r="AY179" s="168" t="s">
        <v>170</v>
      </c>
    </row>
    <row r="180" spans="2:65" s="11" customFormat="1" ht="22.8" customHeight="1">
      <c r="B180" s="123"/>
      <c r="D180" s="124" t="s">
        <v>74</v>
      </c>
      <c r="E180" s="133" t="s">
        <v>750</v>
      </c>
      <c r="F180" s="133" t="s">
        <v>1775</v>
      </c>
      <c r="I180" s="126"/>
      <c r="J180" s="134">
        <f>BK180</f>
        <v>0</v>
      </c>
      <c r="L180" s="123"/>
      <c r="M180" s="128"/>
      <c r="P180" s="129">
        <f>SUM(P181:P203)</f>
        <v>0</v>
      </c>
      <c r="R180" s="129">
        <f>SUM(R181:R203)</f>
        <v>0</v>
      </c>
      <c r="T180" s="130">
        <f>SUM(T181:T203)</f>
        <v>0</v>
      </c>
      <c r="AR180" s="124" t="s">
        <v>83</v>
      </c>
      <c r="AT180" s="131" t="s">
        <v>74</v>
      </c>
      <c r="AU180" s="131" t="s">
        <v>83</v>
      </c>
      <c r="AY180" s="124" t="s">
        <v>170</v>
      </c>
      <c r="BK180" s="132">
        <f>SUM(BK181:BK203)</f>
        <v>0</v>
      </c>
    </row>
    <row r="181" spans="2:65" s="1" customFormat="1" ht="14.4" customHeight="1">
      <c r="B181" s="33"/>
      <c r="C181" s="135" t="s">
        <v>300</v>
      </c>
      <c r="D181" s="135" t="s">
        <v>172</v>
      </c>
      <c r="E181" s="136" t="s">
        <v>1776</v>
      </c>
      <c r="F181" s="137" t="s">
        <v>1777</v>
      </c>
      <c r="G181" s="138" t="s">
        <v>213</v>
      </c>
      <c r="H181" s="139">
        <v>1457.037</v>
      </c>
      <c r="I181" s="140"/>
      <c r="J181" s="141">
        <f>ROUND(I181*H181,2)</f>
        <v>0</v>
      </c>
      <c r="K181" s="142"/>
      <c r="L181" s="33"/>
      <c r="M181" s="143" t="s">
        <v>1</v>
      </c>
      <c r="N181" s="144" t="s">
        <v>40</v>
      </c>
      <c r="P181" s="145">
        <f>O181*H181</f>
        <v>0</v>
      </c>
      <c r="Q181" s="145">
        <v>0</v>
      </c>
      <c r="R181" s="145">
        <f>Q181*H181</f>
        <v>0</v>
      </c>
      <c r="S181" s="145">
        <v>0</v>
      </c>
      <c r="T181" s="146">
        <f>S181*H181</f>
        <v>0</v>
      </c>
      <c r="AR181" s="147" t="s">
        <v>176</v>
      </c>
      <c r="AT181" s="147" t="s">
        <v>172</v>
      </c>
      <c r="AU181" s="147" t="s">
        <v>85</v>
      </c>
      <c r="AY181" s="18" t="s">
        <v>170</v>
      </c>
      <c r="BE181" s="148">
        <f>IF(N181="základní",J181,0)</f>
        <v>0</v>
      </c>
      <c r="BF181" s="148">
        <f>IF(N181="snížená",J181,0)</f>
        <v>0</v>
      </c>
      <c r="BG181" s="148">
        <f>IF(N181="zákl. přenesená",J181,0)</f>
        <v>0</v>
      </c>
      <c r="BH181" s="148">
        <f>IF(N181="sníž. přenesená",J181,0)</f>
        <v>0</v>
      </c>
      <c r="BI181" s="148">
        <f>IF(N181="nulová",J181,0)</f>
        <v>0</v>
      </c>
      <c r="BJ181" s="18" t="s">
        <v>83</v>
      </c>
      <c r="BK181" s="148">
        <f>ROUND(I181*H181,2)</f>
        <v>0</v>
      </c>
      <c r="BL181" s="18" t="s">
        <v>176</v>
      </c>
      <c r="BM181" s="147" t="s">
        <v>434</v>
      </c>
    </row>
    <row r="182" spans="2:65" s="1" customFormat="1" ht="10.199999999999999">
      <c r="B182" s="33"/>
      <c r="D182" s="149" t="s">
        <v>178</v>
      </c>
      <c r="F182" s="150" t="s">
        <v>1778</v>
      </c>
      <c r="I182" s="151"/>
      <c r="L182" s="33"/>
      <c r="M182" s="152"/>
      <c r="T182" s="57"/>
      <c r="AT182" s="18" t="s">
        <v>178</v>
      </c>
      <c r="AU182" s="18" t="s">
        <v>85</v>
      </c>
    </row>
    <row r="183" spans="2:65" s="1" customFormat="1" ht="22.2" customHeight="1">
      <c r="B183" s="33"/>
      <c r="C183" s="135" t="s">
        <v>305</v>
      </c>
      <c r="D183" s="135" t="s">
        <v>172</v>
      </c>
      <c r="E183" s="136" t="s">
        <v>1779</v>
      </c>
      <c r="F183" s="137" t="s">
        <v>1780</v>
      </c>
      <c r="G183" s="138" t="s">
        <v>213</v>
      </c>
      <c r="H183" s="139">
        <v>1457.037</v>
      </c>
      <c r="I183" s="140"/>
      <c r="J183" s="141">
        <f>ROUND(I183*H183,2)</f>
        <v>0</v>
      </c>
      <c r="K183" s="142"/>
      <c r="L183" s="33"/>
      <c r="M183" s="143" t="s">
        <v>1</v>
      </c>
      <c r="N183" s="144" t="s">
        <v>40</v>
      </c>
      <c r="P183" s="145">
        <f>O183*H183</f>
        <v>0</v>
      </c>
      <c r="Q183" s="145">
        <v>0</v>
      </c>
      <c r="R183" s="145">
        <f>Q183*H183</f>
        <v>0</v>
      </c>
      <c r="S183" s="145">
        <v>0</v>
      </c>
      <c r="T183" s="146">
        <f>S183*H183</f>
        <v>0</v>
      </c>
      <c r="AR183" s="147" t="s">
        <v>176</v>
      </c>
      <c r="AT183" s="147" t="s">
        <v>172</v>
      </c>
      <c r="AU183" s="147" t="s">
        <v>85</v>
      </c>
      <c r="AY183" s="18" t="s">
        <v>170</v>
      </c>
      <c r="BE183" s="148">
        <f>IF(N183="základní",J183,0)</f>
        <v>0</v>
      </c>
      <c r="BF183" s="148">
        <f>IF(N183="snížená",J183,0)</f>
        <v>0</v>
      </c>
      <c r="BG183" s="148">
        <f>IF(N183="zákl. přenesená",J183,0)</f>
        <v>0</v>
      </c>
      <c r="BH183" s="148">
        <f>IF(N183="sníž. přenesená",J183,0)</f>
        <v>0</v>
      </c>
      <c r="BI183" s="148">
        <f>IF(N183="nulová",J183,0)</f>
        <v>0</v>
      </c>
      <c r="BJ183" s="18" t="s">
        <v>83</v>
      </c>
      <c r="BK183" s="148">
        <f>ROUND(I183*H183,2)</f>
        <v>0</v>
      </c>
      <c r="BL183" s="18" t="s">
        <v>176</v>
      </c>
      <c r="BM183" s="147" t="s">
        <v>459</v>
      </c>
    </row>
    <row r="184" spans="2:65" s="1" customFormat="1" ht="10.199999999999999">
      <c r="B184" s="33"/>
      <c r="D184" s="149" t="s">
        <v>178</v>
      </c>
      <c r="F184" s="150" t="s">
        <v>1781</v>
      </c>
      <c r="I184" s="151"/>
      <c r="L184" s="33"/>
      <c r="M184" s="152"/>
      <c r="T184" s="57"/>
      <c r="AT184" s="18" t="s">
        <v>178</v>
      </c>
      <c r="AU184" s="18" t="s">
        <v>85</v>
      </c>
    </row>
    <row r="185" spans="2:65" s="1" customFormat="1" ht="22.2" customHeight="1">
      <c r="B185" s="33"/>
      <c r="C185" s="135" t="s">
        <v>7</v>
      </c>
      <c r="D185" s="135" t="s">
        <v>172</v>
      </c>
      <c r="E185" s="136" t="s">
        <v>1782</v>
      </c>
      <c r="F185" s="137" t="s">
        <v>1783</v>
      </c>
      <c r="G185" s="138" t="s">
        <v>213</v>
      </c>
      <c r="H185" s="139">
        <v>7285.1850000000004</v>
      </c>
      <c r="I185" s="140"/>
      <c r="J185" s="141">
        <f>ROUND(I185*H185,2)</f>
        <v>0</v>
      </c>
      <c r="K185" s="142"/>
      <c r="L185" s="33"/>
      <c r="M185" s="143" t="s">
        <v>1</v>
      </c>
      <c r="N185" s="144" t="s">
        <v>40</v>
      </c>
      <c r="P185" s="145">
        <f>O185*H185</f>
        <v>0</v>
      </c>
      <c r="Q185" s="145">
        <v>0</v>
      </c>
      <c r="R185" s="145">
        <f>Q185*H185</f>
        <v>0</v>
      </c>
      <c r="S185" s="145">
        <v>0</v>
      </c>
      <c r="T185" s="146">
        <f>S185*H185</f>
        <v>0</v>
      </c>
      <c r="AR185" s="147" t="s">
        <v>176</v>
      </c>
      <c r="AT185" s="147" t="s">
        <v>172</v>
      </c>
      <c r="AU185" s="147" t="s">
        <v>85</v>
      </c>
      <c r="AY185" s="18" t="s">
        <v>170</v>
      </c>
      <c r="BE185" s="148">
        <f>IF(N185="základní",J185,0)</f>
        <v>0</v>
      </c>
      <c r="BF185" s="148">
        <f>IF(N185="snížená",J185,0)</f>
        <v>0</v>
      </c>
      <c r="BG185" s="148">
        <f>IF(N185="zákl. přenesená",J185,0)</f>
        <v>0</v>
      </c>
      <c r="BH185" s="148">
        <f>IF(N185="sníž. přenesená",J185,0)</f>
        <v>0</v>
      </c>
      <c r="BI185" s="148">
        <f>IF(N185="nulová",J185,0)</f>
        <v>0</v>
      </c>
      <c r="BJ185" s="18" t="s">
        <v>83</v>
      </c>
      <c r="BK185" s="148">
        <f>ROUND(I185*H185,2)</f>
        <v>0</v>
      </c>
      <c r="BL185" s="18" t="s">
        <v>176</v>
      </c>
      <c r="BM185" s="147" t="s">
        <v>473</v>
      </c>
    </row>
    <row r="186" spans="2:65" s="1" customFormat="1" ht="10.199999999999999">
      <c r="B186" s="33"/>
      <c r="D186" s="149" t="s">
        <v>178</v>
      </c>
      <c r="F186" s="150" t="s">
        <v>1784</v>
      </c>
      <c r="I186" s="151"/>
      <c r="L186" s="33"/>
      <c r="M186" s="152"/>
      <c r="T186" s="57"/>
      <c r="AT186" s="18" t="s">
        <v>178</v>
      </c>
      <c r="AU186" s="18" t="s">
        <v>85</v>
      </c>
    </row>
    <row r="187" spans="2:65" s="13" customFormat="1" ht="10.199999999999999">
      <c r="B187" s="160"/>
      <c r="D187" s="154" t="s">
        <v>180</v>
      </c>
      <c r="E187" s="161" t="s">
        <v>1</v>
      </c>
      <c r="F187" s="162" t="s">
        <v>1785</v>
      </c>
      <c r="H187" s="163">
        <v>7285.1850000000004</v>
      </c>
      <c r="I187" s="164"/>
      <c r="L187" s="160"/>
      <c r="M187" s="165"/>
      <c r="T187" s="166"/>
      <c r="AT187" s="161" t="s">
        <v>180</v>
      </c>
      <c r="AU187" s="161" t="s">
        <v>85</v>
      </c>
      <c r="AV187" s="13" t="s">
        <v>85</v>
      </c>
      <c r="AW187" s="13" t="s">
        <v>32</v>
      </c>
      <c r="AX187" s="13" t="s">
        <v>75</v>
      </c>
      <c r="AY187" s="161" t="s">
        <v>170</v>
      </c>
    </row>
    <row r="188" spans="2:65" s="14" customFormat="1" ht="10.199999999999999">
      <c r="B188" s="167"/>
      <c r="D188" s="154" t="s">
        <v>180</v>
      </c>
      <c r="E188" s="168" t="s">
        <v>1</v>
      </c>
      <c r="F188" s="169" t="s">
        <v>184</v>
      </c>
      <c r="H188" s="170">
        <v>7285.1850000000004</v>
      </c>
      <c r="I188" s="171"/>
      <c r="L188" s="167"/>
      <c r="M188" s="172"/>
      <c r="T188" s="173"/>
      <c r="AT188" s="168" t="s">
        <v>180</v>
      </c>
      <c r="AU188" s="168" t="s">
        <v>85</v>
      </c>
      <c r="AV188" s="14" t="s">
        <v>176</v>
      </c>
      <c r="AW188" s="14" t="s">
        <v>32</v>
      </c>
      <c r="AX188" s="14" t="s">
        <v>83</v>
      </c>
      <c r="AY188" s="168" t="s">
        <v>170</v>
      </c>
    </row>
    <row r="189" spans="2:65" s="1" customFormat="1" ht="30" customHeight="1">
      <c r="B189" s="33"/>
      <c r="C189" s="135" t="s">
        <v>318</v>
      </c>
      <c r="D189" s="135" t="s">
        <v>172</v>
      </c>
      <c r="E189" s="136" t="s">
        <v>1786</v>
      </c>
      <c r="F189" s="137" t="s">
        <v>1787</v>
      </c>
      <c r="G189" s="138" t="s">
        <v>213</v>
      </c>
      <c r="H189" s="139">
        <v>19.321999999999999</v>
      </c>
      <c r="I189" s="140"/>
      <c r="J189" s="141">
        <f>ROUND(I189*H189,2)</f>
        <v>0</v>
      </c>
      <c r="K189" s="142"/>
      <c r="L189" s="33"/>
      <c r="M189" s="143" t="s">
        <v>1</v>
      </c>
      <c r="N189" s="144" t="s">
        <v>40</v>
      </c>
      <c r="P189" s="145">
        <f>O189*H189</f>
        <v>0</v>
      </c>
      <c r="Q189" s="145">
        <v>0</v>
      </c>
      <c r="R189" s="145">
        <f>Q189*H189</f>
        <v>0</v>
      </c>
      <c r="S189" s="145">
        <v>0</v>
      </c>
      <c r="T189" s="146">
        <f>S189*H189</f>
        <v>0</v>
      </c>
      <c r="AR189" s="147" t="s">
        <v>176</v>
      </c>
      <c r="AT189" s="147" t="s">
        <v>172</v>
      </c>
      <c r="AU189" s="147" t="s">
        <v>85</v>
      </c>
      <c r="AY189" s="18" t="s">
        <v>170</v>
      </c>
      <c r="BE189" s="148">
        <f>IF(N189="základní",J189,0)</f>
        <v>0</v>
      </c>
      <c r="BF189" s="148">
        <f>IF(N189="snížená",J189,0)</f>
        <v>0</v>
      </c>
      <c r="BG189" s="148">
        <f>IF(N189="zákl. přenesená",J189,0)</f>
        <v>0</v>
      </c>
      <c r="BH189" s="148">
        <f>IF(N189="sníž. přenesená",J189,0)</f>
        <v>0</v>
      </c>
      <c r="BI189" s="148">
        <f>IF(N189="nulová",J189,0)</f>
        <v>0</v>
      </c>
      <c r="BJ189" s="18" t="s">
        <v>83</v>
      </c>
      <c r="BK189" s="148">
        <f>ROUND(I189*H189,2)</f>
        <v>0</v>
      </c>
      <c r="BL189" s="18" t="s">
        <v>176</v>
      </c>
      <c r="BM189" s="147" t="s">
        <v>492</v>
      </c>
    </row>
    <row r="190" spans="2:65" s="1" customFormat="1" ht="10.199999999999999">
      <c r="B190" s="33"/>
      <c r="D190" s="149" t="s">
        <v>178</v>
      </c>
      <c r="F190" s="150" t="s">
        <v>1788</v>
      </c>
      <c r="I190" s="151"/>
      <c r="L190" s="33"/>
      <c r="M190" s="152"/>
      <c r="T190" s="57"/>
      <c r="AT190" s="18" t="s">
        <v>178</v>
      </c>
      <c r="AU190" s="18" t="s">
        <v>85</v>
      </c>
    </row>
    <row r="191" spans="2:65" s="1" customFormat="1" ht="30" customHeight="1">
      <c r="B191" s="33"/>
      <c r="C191" s="135" t="s">
        <v>324</v>
      </c>
      <c r="D191" s="135" t="s">
        <v>172</v>
      </c>
      <c r="E191" s="136" t="s">
        <v>1789</v>
      </c>
      <c r="F191" s="137" t="s">
        <v>1790</v>
      </c>
      <c r="G191" s="138" t="s">
        <v>213</v>
      </c>
      <c r="H191" s="139">
        <v>1343.5889999999999</v>
      </c>
      <c r="I191" s="140"/>
      <c r="J191" s="141">
        <f>ROUND(I191*H191,2)</f>
        <v>0</v>
      </c>
      <c r="K191" s="142"/>
      <c r="L191" s="33"/>
      <c r="M191" s="143" t="s">
        <v>1</v>
      </c>
      <c r="N191" s="144" t="s">
        <v>40</v>
      </c>
      <c r="P191" s="145">
        <f>O191*H191</f>
        <v>0</v>
      </c>
      <c r="Q191" s="145">
        <v>0</v>
      </c>
      <c r="R191" s="145">
        <f>Q191*H191</f>
        <v>0</v>
      </c>
      <c r="S191" s="145">
        <v>0</v>
      </c>
      <c r="T191" s="146">
        <f>S191*H191</f>
        <v>0</v>
      </c>
      <c r="AR191" s="147" t="s">
        <v>176</v>
      </c>
      <c r="AT191" s="147" t="s">
        <v>172</v>
      </c>
      <c r="AU191" s="147" t="s">
        <v>85</v>
      </c>
      <c r="AY191" s="18" t="s">
        <v>170</v>
      </c>
      <c r="BE191" s="148">
        <f>IF(N191="základní",J191,0)</f>
        <v>0</v>
      </c>
      <c r="BF191" s="148">
        <f>IF(N191="snížená",J191,0)</f>
        <v>0</v>
      </c>
      <c r="BG191" s="148">
        <f>IF(N191="zákl. přenesená",J191,0)</f>
        <v>0</v>
      </c>
      <c r="BH191" s="148">
        <f>IF(N191="sníž. přenesená",J191,0)</f>
        <v>0</v>
      </c>
      <c r="BI191" s="148">
        <f>IF(N191="nulová",J191,0)</f>
        <v>0</v>
      </c>
      <c r="BJ191" s="18" t="s">
        <v>83</v>
      </c>
      <c r="BK191" s="148">
        <f>ROUND(I191*H191,2)</f>
        <v>0</v>
      </c>
      <c r="BL191" s="18" t="s">
        <v>176</v>
      </c>
      <c r="BM191" s="147" t="s">
        <v>508</v>
      </c>
    </row>
    <row r="192" spans="2:65" s="1" customFormat="1" ht="10.199999999999999">
      <c r="B192" s="33"/>
      <c r="D192" s="149" t="s">
        <v>178</v>
      </c>
      <c r="F192" s="150" t="s">
        <v>1791</v>
      </c>
      <c r="I192" s="151"/>
      <c r="L192" s="33"/>
      <c r="M192" s="152"/>
      <c r="T192" s="57"/>
      <c r="AT192" s="18" t="s">
        <v>178</v>
      </c>
      <c r="AU192" s="18" t="s">
        <v>85</v>
      </c>
    </row>
    <row r="193" spans="2:65" s="13" customFormat="1" ht="10.199999999999999">
      <c r="B193" s="160"/>
      <c r="D193" s="154" t="s">
        <v>180</v>
      </c>
      <c r="E193" s="161" t="s">
        <v>1</v>
      </c>
      <c r="F193" s="162" t="s">
        <v>1792</v>
      </c>
      <c r="H193" s="163">
        <v>1402.9949999999999</v>
      </c>
      <c r="I193" s="164"/>
      <c r="L193" s="160"/>
      <c r="M193" s="165"/>
      <c r="T193" s="166"/>
      <c r="AT193" s="161" t="s">
        <v>180</v>
      </c>
      <c r="AU193" s="161" t="s">
        <v>85</v>
      </c>
      <c r="AV193" s="13" t="s">
        <v>85</v>
      </c>
      <c r="AW193" s="13" t="s">
        <v>32</v>
      </c>
      <c r="AX193" s="13" t="s">
        <v>75</v>
      </c>
      <c r="AY193" s="161" t="s">
        <v>170</v>
      </c>
    </row>
    <row r="194" spans="2:65" s="13" customFormat="1" ht="10.199999999999999">
      <c r="B194" s="160"/>
      <c r="D194" s="154" t="s">
        <v>180</v>
      </c>
      <c r="E194" s="161" t="s">
        <v>1</v>
      </c>
      <c r="F194" s="162" t="s">
        <v>1793</v>
      </c>
      <c r="H194" s="163">
        <v>-59.405999999999999</v>
      </c>
      <c r="I194" s="164"/>
      <c r="L194" s="160"/>
      <c r="M194" s="165"/>
      <c r="T194" s="166"/>
      <c r="AT194" s="161" t="s">
        <v>180</v>
      </c>
      <c r="AU194" s="161" t="s">
        <v>85</v>
      </c>
      <c r="AV194" s="13" t="s">
        <v>85</v>
      </c>
      <c r="AW194" s="13" t="s">
        <v>32</v>
      </c>
      <c r="AX194" s="13" t="s">
        <v>75</v>
      </c>
      <c r="AY194" s="161" t="s">
        <v>170</v>
      </c>
    </row>
    <row r="195" spans="2:65" s="14" customFormat="1" ht="10.199999999999999">
      <c r="B195" s="167"/>
      <c r="D195" s="154" t="s">
        <v>180</v>
      </c>
      <c r="E195" s="168" t="s">
        <v>1</v>
      </c>
      <c r="F195" s="169" t="s">
        <v>184</v>
      </c>
      <c r="H195" s="170">
        <v>1343.5889999999999</v>
      </c>
      <c r="I195" s="171"/>
      <c r="L195" s="167"/>
      <c r="M195" s="172"/>
      <c r="T195" s="173"/>
      <c r="AT195" s="168" t="s">
        <v>180</v>
      </c>
      <c r="AU195" s="168" t="s">
        <v>85</v>
      </c>
      <c r="AV195" s="14" t="s">
        <v>176</v>
      </c>
      <c r="AW195" s="14" t="s">
        <v>32</v>
      </c>
      <c r="AX195" s="14" t="s">
        <v>83</v>
      </c>
      <c r="AY195" s="168" t="s">
        <v>170</v>
      </c>
    </row>
    <row r="196" spans="2:65" s="1" customFormat="1" ht="22.2" customHeight="1">
      <c r="B196" s="33"/>
      <c r="C196" s="135" t="s">
        <v>334</v>
      </c>
      <c r="D196" s="135" t="s">
        <v>172</v>
      </c>
      <c r="E196" s="136" t="s">
        <v>1794</v>
      </c>
      <c r="F196" s="137" t="s">
        <v>1795</v>
      </c>
      <c r="G196" s="138" t="s">
        <v>213</v>
      </c>
      <c r="H196" s="139">
        <v>15</v>
      </c>
      <c r="I196" s="140"/>
      <c r="J196" s="141">
        <f>ROUND(I196*H196,2)</f>
        <v>0</v>
      </c>
      <c r="K196" s="142"/>
      <c r="L196" s="33"/>
      <c r="M196" s="143" t="s">
        <v>1</v>
      </c>
      <c r="N196" s="144" t="s">
        <v>40</v>
      </c>
      <c r="P196" s="145">
        <f>O196*H196</f>
        <v>0</v>
      </c>
      <c r="Q196" s="145">
        <v>0</v>
      </c>
      <c r="R196" s="145">
        <f>Q196*H196</f>
        <v>0</v>
      </c>
      <c r="S196" s="145">
        <v>0</v>
      </c>
      <c r="T196" s="146">
        <f>S196*H196</f>
        <v>0</v>
      </c>
      <c r="AR196" s="147" t="s">
        <v>176</v>
      </c>
      <c r="AT196" s="147" t="s">
        <v>172</v>
      </c>
      <c r="AU196" s="147" t="s">
        <v>85</v>
      </c>
      <c r="AY196" s="18" t="s">
        <v>170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8" t="s">
        <v>83</v>
      </c>
      <c r="BK196" s="148">
        <f>ROUND(I196*H196,2)</f>
        <v>0</v>
      </c>
      <c r="BL196" s="18" t="s">
        <v>176</v>
      </c>
      <c r="BM196" s="147" t="s">
        <v>521</v>
      </c>
    </row>
    <row r="197" spans="2:65" s="1" customFormat="1" ht="10.199999999999999">
      <c r="B197" s="33"/>
      <c r="D197" s="149" t="s">
        <v>178</v>
      </c>
      <c r="F197" s="150" t="s">
        <v>1796</v>
      </c>
      <c r="I197" s="151"/>
      <c r="L197" s="33"/>
      <c r="M197" s="152"/>
      <c r="T197" s="57"/>
      <c r="AT197" s="18" t="s">
        <v>178</v>
      </c>
      <c r="AU197" s="18" t="s">
        <v>85</v>
      </c>
    </row>
    <row r="198" spans="2:65" s="13" customFormat="1" ht="10.199999999999999">
      <c r="B198" s="160"/>
      <c r="D198" s="154" t="s">
        <v>180</v>
      </c>
      <c r="E198" s="161" t="s">
        <v>1</v>
      </c>
      <c r="F198" s="162" t="s">
        <v>1797</v>
      </c>
      <c r="H198" s="163">
        <v>15</v>
      </c>
      <c r="I198" s="164"/>
      <c r="L198" s="160"/>
      <c r="M198" s="165"/>
      <c r="T198" s="166"/>
      <c r="AT198" s="161" t="s">
        <v>180</v>
      </c>
      <c r="AU198" s="161" t="s">
        <v>85</v>
      </c>
      <c r="AV198" s="13" t="s">
        <v>85</v>
      </c>
      <c r="AW198" s="13" t="s">
        <v>32</v>
      </c>
      <c r="AX198" s="13" t="s">
        <v>75</v>
      </c>
      <c r="AY198" s="161" t="s">
        <v>170</v>
      </c>
    </row>
    <row r="199" spans="2:65" s="14" customFormat="1" ht="10.199999999999999">
      <c r="B199" s="167"/>
      <c r="D199" s="154" t="s">
        <v>180</v>
      </c>
      <c r="E199" s="168" t="s">
        <v>1</v>
      </c>
      <c r="F199" s="169" t="s">
        <v>184</v>
      </c>
      <c r="H199" s="170">
        <v>15</v>
      </c>
      <c r="I199" s="171"/>
      <c r="L199" s="167"/>
      <c r="M199" s="172"/>
      <c r="T199" s="173"/>
      <c r="AT199" s="168" t="s">
        <v>180</v>
      </c>
      <c r="AU199" s="168" t="s">
        <v>85</v>
      </c>
      <c r="AV199" s="14" t="s">
        <v>176</v>
      </c>
      <c r="AW199" s="14" t="s">
        <v>32</v>
      </c>
      <c r="AX199" s="14" t="s">
        <v>83</v>
      </c>
      <c r="AY199" s="168" t="s">
        <v>170</v>
      </c>
    </row>
    <row r="200" spans="2:65" s="1" customFormat="1" ht="30" customHeight="1">
      <c r="B200" s="33"/>
      <c r="C200" s="135" t="s">
        <v>341</v>
      </c>
      <c r="D200" s="135" t="s">
        <v>172</v>
      </c>
      <c r="E200" s="136" t="s">
        <v>1798</v>
      </c>
      <c r="F200" s="137" t="s">
        <v>1799</v>
      </c>
      <c r="G200" s="138" t="s">
        <v>213</v>
      </c>
      <c r="H200" s="139">
        <v>34.72</v>
      </c>
      <c r="I200" s="140"/>
      <c r="J200" s="141">
        <f>ROUND(I200*H200,2)</f>
        <v>0</v>
      </c>
      <c r="K200" s="142"/>
      <c r="L200" s="33"/>
      <c r="M200" s="143" t="s">
        <v>1</v>
      </c>
      <c r="N200" s="144" t="s">
        <v>40</v>
      </c>
      <c r="P200" s="145">
        <f>O200*H200</f>
        <v>0</v>
      </c>
      <c r="Q200" s="145">
        <v>0</v>
      </c>
      <c r="R200" s="145">
        <f>Q200*H200</f>
        <v>0</v>
      </c>
      <c r="S200" s="145">
        <v>0</v>
      </c>
      <c r="T200" s="146">
        <f>S200*H200</f>
        <v>0</v>
      </c>
      <c r="AR200" s="147" t="s">
        <v>176</v>
      </c>
      <c r="AT200" s="147" t="s">
        <v>172</v>
      </c>
      <c r="AU200" s="147" t="s">
        <v>85</v>
      </c>
      <c r="AY200" s="18" t="s">
        <v>170</v>
      </c>
      <c r="BE200" s="148">
        <f>IF(N200="základní",J200,0)</f>
        <v>0</v>
      </c>
      <c r="BF200" s="148">
        <f>IF(N200="snížená",J200,0)</f>
        <v>0</v>
      </c>
      <c r="BG200" s="148">
        <f>IF(N200="zákl. přenesená",J200,0)</f>
        <v>0</v>
      </c>
      <c r="BH200" s="148">
        <f>IF(N200="sníž. přenesená",J200,0)</f>
        <v>0</v>
      </c>
      <c r="BI200" s="148">
        <f>IF(N200="nulová",J200,0)</f>
        <v>0</v>
      </c>
      <c r="BJ200" s="18" t="s">
        <v>83</v>
      </c>
      <c r="BK200" s="148">
        <f>ROUND(I200*H200,2)</f>
        <v>0</v>
      </c>
      <c r="BL200" s="18" t="s">
        <v>176</v>
      </c>
      <c r="BM200" s="147" t="s">
        <v>535</v>
      </c>
    </row>
    <row r="201" spans="2:65" s="1" customFormat="1" ht="10.199999999999999">
      <c r="B201" s="33"/>
      <c r="D201" s="149" t="s">
        <v>178</v>
      </c>
      <c r="F201" s="150" t="s">
        <v>1800</v>
      </c>
      <c r="I201" s="151"/>
      <c r="L201" s="33"/>
      <c r="M201" s="152"/>
      <c r="T201" s="57"/>
      <c r="AT201" s="18" t="s">
        <v>178</v>
      </c>
      <c r="AU201" s="18" t="s">
        <v>85</v>
      </c>
    </row>
    <row r="202" spans="2:65" s="13" customFormat="1" ht="10.199999999999999">
      <c r="B202" s="160"/>
      <c r="D202" s="154" t="s">
        <v>180</v>
      </c>
      <c r="E202" s="161" t="s">
        <v>1</v>
      </c>
      <c r="F202" s="162" t="s">
        <v>1801</v>
      </c>
      <c r="H202" s="163">
        <v>34.72</v>
      </c>
      <c r="I202" s="164"/>
      <c r="L202" s="160"/>
      <c r="M202" s="165"/>
      <c r="T202" s="166"/>
      <c r="AT202" s="161" t="s">
        <v>180</v>
      </c>
      <c r="AU202" s="161" t="s">
        <v>85</v>
      </c>
      <c r="AV202" s="13" t="s">
        <v>85</v>
      </c>
      <c r="AW202" s="13" t="s">
        <v>32</v>
      </c>
      <c r="AX202" s="13" t="s">
        <v>75</v>
      </c>
      <c r="AY202" s="161" t="s">
        <v>170</v>
      </c>
    </row>
    <row r="203" spans="2:65" s="14" customFormat="1" ht="10.199999999999999">
      <c r="B203" s="167"/>
      <c r="D203" s="154" t="s">
        <v>180</v>
      </c>
      <c r="E203" s="168" t="s">
        <v>1</v>
      </c>
      <c r="F203" s="169" t="s">
        <v>184</v>
      </c>
      <c r="H203" s="170">
        <v>34.72</v>
      </c>
      <c r="I203" s="171"/>
      <c r="L203" s="167"/>
      <c r="M203" s="197"/>
      <c r="N203" s="198"/>
      <c r="O203" s="198"/>
      <c r="P203" s="198"/>
      <c r="Q203" s="198"/>
      <c r="R203" s="198"/>
      <c r="S203" s="198"/>
      <c r="T203" s="199"/>
      <c r="AT203" s="168" t="s">
        <v>180</v>
      </c>
      <c r="AU203" s="168" t="s">
        <v>85</v>
      </c>
      <c r="AV203" s="14" t="s">
        <v>176</v>
      </c>
      <c r="AW203" s="14" t="s">
        <v>32</v>
      </c>
      <c r="AX203" s="14" t="s">
        <v>83</v>
      </c>
      <c r="AY203" s="168" t="s">
        <v>170</v>
      </c>
    </row>
    <row r="204" spans="2:65" s="1" customFormat="1" ht="6.9" customHeight="1">
      <c r="B204" s="45"/>
      <c r="C204" s="46"/>
      <c r="D204" s="46"/>
      <c r="E204" s="46"/>
      <c r="F204" s="46"/>
      <c r="G204" s="46"/>
      <c r="H204" s="46"/>
      <c r="I204" s="46"/>
      <c r="J204" s="46"/>
      <c r="K204" s="46"/>
      <c r="L204" s="33"/>
    </row>
  </sheetData>
  <sheetProtection algorithmName="SHA-512" hashValue="S7UJm/wv9HRbRG7fH44jh9Ezcr8awE4CmjSGJEeNEBwphAcOUENhQ04xWaQZ5dElBGSccdAtPNNbBzTJZDNjNg==" saltValue="r5arc8Gfth5INUUr/C3VBRj3m3YdwCWzh2uVG3wR/S0yBd3Wm6vi17zuONDxg8e+0V04HNoWAqyQQDNSShDrig==" spinCount="100000" sheet="1" objects="1" scenarios="1" formatColumns="0" formatRows="0" autoFilter="0"/>
  <autoFilter ref="C120:K203" xr:uid="{00000000-0009-0000-0000-00000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5" r:id="rId1" xr:uid="{00000000-0004-0000-0200-000000000000}"/>
    <hyperlink ref="F130" r:id="rId2" xr:uid="{00000000-0004-0000-0200-000001000000}"/>
    <hyperlink ref="F135" r:id="rId3" xr:uid="{00000000-0004-0000-0200-000002000000}"/>
    <hyperlink ref="F137" r:id="rId4" xr:uid="{00000000-0004-0000-0200-000003000000}"/>
    <hyperlink ref="F141" r:id="rId5" xr:uid="{00000000-0004-0000-0200-000004000000}"/>
    <hyperlink ref="F146" r:id="rId6" xr:uid="{00000000-0004-0000-0200-000005000000}"/>
    <hyperlink ref="F153" r:id="rId7" xr:uid="{00000000-0004-0000-0200-000006000000}"/>
    <hyperlink ref="F157" r:id="rId8" xr:uid="{00000000-0004-0000-0200-000007000000}"/>
    <hyperlink ref="F160" r:id="rId9" xr:uid="{00000000-0004-0000-0200-000008000000}"/>
    <hyperlink ref="F174" r:id="rId10" xr:uid="{00000000-0004-0000-0200-000009000000}"/>
    <hyperlink ref="F182" r:id="rId11" xr:uid="{00000000-0004-0000-0200-00000A000000}"/>
    <hyperlink ref="F184" r:id="rId12" xr:uid="{00000000-0004-0000-0200-00000B000000}"/>
    <hyperlink ref="F186" r:id="rId13" xr:uid="{00000000-0004-0000-0200-00000C000000}"/>
    <hyperlink ref="F190" r:id="rId14" xr:uid="{00000000-0004-0000-0200-00000D000000}"/>
    <hyperlink ref="F192" r:id="rId15" xr:uid="{00000000-0004-0000-0200-00000E000000}"/>
    <hyperlink ref="F197" r:id="rId16" xr:uid="{00000000-0004-0000-0200-00000F000000}"/>
    <hyperlink ref="F201" r:id="rId17" xr:uid="{00000000-0004-0000-0200-00001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67"/>
  <sheetViews>
    <sheetView showGridLines="0" workbookViewId="0"/>
  </sheetViews>
  <sheetFormatPr defaultRowHeight="14.4"/>
  <cols>
    <col min="1" max="1" width="8.85546875" customWidth="1"/>
    <col min="2" max="2" width="1.140625" customWidth="1"/>
    <col min="3" max="3" width="4.42578125" customWidth="1"/>
    <col min="4" max="4" width="4.5703125" customWidth="1"/>
    <col min="5" max="5" width="18.28515625" customWidth="1"/>
    <col min="6" max="6" width="54.42578125" customWidth="1"/>
    <col min="7" max="7" width="8" customWidth="1"/>
    <col min="8" max="8" width="15" customWidth="1"/>
    <col min="9" max="9" width="16.85546875" customWidth="1"/>
    <col min="10" max="10" width="23.85546875" customWidth="1"/>
    <col min="11" max="11" width="23.85546875" hidden="1" customWidth="1"/>
    <col min="12" max="12" width="10" customWidth="1"/>
    <col min="13" max="13" width="11.5703125" hidden="1" customWidth="1"/>
    <col min="14" max="14" width="9.140625" hidden="1"/>
    <col min="15" max="20" width="15.140625" hidden="1" customWidth="1"/>
    <col min="21" max="21" width="17.42578125" hidden="1" customWidth="1"/>
    <col min="22" max="22" width="13.140625" customWidth="1"/>
    <col min="23" max="23" width="17.42578125" customWidth="1"/>
    <col min="24" max="24" width="13.140625" customWidth="1"/>
    <col min="25" max="25" width="16" customWidth="1"/>
    <col min="26" max="26" width="11.7109375" customWidth="1"/>
    <col min="27" max="27" width="16" customWidth="1"/>
    <col min="28" max="28" width="17.42578125" customWidth="1"/>
    <col min="29" max="29" width="11.7109375" customWidth="1"/>
    <col min="30" max="30" width="16" customWidth="1"/>
    <col min="31" max="31" width="17.42578125" customWidth="1"/>
    <col min="44" max="65" width="9.140625" hidden="1"/>
  </cols>
  <sheetData>
    <row r="2" spans="2:46" ht="36.9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91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" customHeight="1">
      <c r="B4" s="21"/>
      <c r="D4" s="22" t="s">
        <v>121</v>
      </c>
      <c r="L4" s="21"/>
      <c r="M4" s="90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4.4" customHeight="1">
      <c r="B7" s="21"/>
      <c r="E7" s="261" t="str">
        <f>'Rekapitulace stavby'!K6</f>
        <v>Novostavba dětské skupiny Braňany</v>
      </c>
      <c r="F7" s="262"/>
      <c r="G7" s="262"/>
      <c r="H7" s="262"/>
      <c r="L7" s="21"/>
    </row>
    <row r="8" spans="2:46" s="1" customFormat="1" ht="12" customHeight="1">
      <c r="B8" s="33"/>
      <c r="D8" s="28" t="s">
        <v>122</v>
      </c>
      <c r="L8" s="33"/>
    </row>
    <row r="9" spans="2:46" s="1" customFormat="1" ht="15.6" customHeight="1">
      <c r="B9" s="33"/>
      <c r="E9" s="227" t="s">
        <v>1802</v>
      </c>
      <c r="F9" s="263"/>
      <c r="G9" s="263"/>
      <c r="H9" s="263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18</v>
      </c>
      <c r="F11" s="26" t="s">
        <v>1</v>
      </c>
      <c r="I11" s="28" t="s">
        <v>19</v>
      </c>
      <c r="J11" s="26" t="s">
        <v>1</v>
      </c>
      <c r="L11" s="33"/>
    </row>
    <row r="12" spans="2:46" s="1" customFormat="1" ht="12" customHeight="1">
      <c r="B12" s="33"/>
      <c r="D12" s="28" t="s">
        <v>20</v>
      </c>
      <c r="F12" s="26" t="s">
        <v>21</v>
      </c>
      <c r="I12" s="28" t="s">
        <v>22</v>
      </c>
      <c r="J12" s="53" t="str">
        <f>'Rekapitulace stavby'!AN8</f>
        <v>6. 3. 2025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24</v>
      </c>
      <c r="I14" s="28" t="s">
        <v>25</v>
      </c>
      <c r="J14" s="26" t="s">
        <v>1</v>
      </c>
      <c r="L14" s="33"/>
    </row>
    <row r="15" spans="2:46" s="1" customFormat="1" ht="18" customHeight="1">
      <c r="B15" s="33"/>
      <c r="E15" s="26" t="s">
        <v>26</v>
      </c>
      <c r="I15" s="28" t="s">
        <v>27</v>
      </c>
      <c r="J15" s="26" t="s">
        <v>1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28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264" t="str">
        <f>'Rekapitulace stavby'!E14</f>
        <v>Vyplň údaj</v>
      </c>
      <c r="F18" s="233"/>
      <c r="G18" s="233"/>
      <c r="H18" s="233"/>
      <c r="I18" s="28" t="s">
        <v>27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25</v>
      </c>
      <c r="J20" s="26" t="s">
        <v>1</v>
      </c>
      <c r="L20" s="33"/>
    </row>
    <row r="21" spans="2:12" s="1" customFormat="1" ht="18" customHeight="1">
      <c r="B21" s="33"/>
      <c r="E21" s="26" t="s">
        <v>31</v>
      </c>
      <c r="I21" s="28" t="s">
        <v>27</v>
      </c>
      <c r="J21" s="26" t="s">
        <v>1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33</v>
      </c>
      <c r="I23" s="28" t="s">
        <v>25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27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34</v>
      </c>
      <c r="L26" s="33"/>
    </row>
    <row r="27" spans="2:12" s="7" customFormat="1" ht="14.4" customHeight="1">
      <c r="B27" s="91"/>
      <c r="E27" s="238" t="s">
        <v>1</v>
      </c>
      <c r="F27" s="238"/>
      <c r="G27" s="238"/>
      <c r="H27" s="238"/>
      <c r="L27" s="91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4"/>
      <c r="E29" s="54"/>
      <c r="F29" s="54"/>
      <c r="G29" s="54"/>
      <c r="H29" s="54"/>
      <c r="I29" s="54"/>
      <c r="J29" s="54"/>
      <c r="K29" s="54"/>
      <c r="L29" s="33"/>
    </row>
    <row r="30" spans="2:12" s="1" customFormat="1" ht="25.35" customHeight="1">
      <c r="B30" s="33"/>
      <c r="D30" s="92" t="s">
        <v>35</v>
      </c>
      <c r="J30" s="67">
        <f>ROUND(J120, 2)</f>
        <v>0</v>
      </c>
      <c r="L30" s="33"/>
    </row>
    <row r="31" spans="2:12" s="1" customFormat="1" ht="6.9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14.4" customHeight="1">
      <c r="B32" s="33"/>
      <c r="F32" s="36" t="s">
        <v>37</v>
      </c>
      <c r="I32" s="36" t="s">
        <v>36</v>
      </c>
      <c r="J32" s="36" t="s">
        <v>38</v>
      </c>
      <c r="L32" s="33"/>
    </row>
    <row r="33" spans="2:12" s="1" customFormat="1" ht="14.4" customHeight="1">
      <c r="B33" s="33"/>
      <c r="D33" s="56" t="s">
        <v>39</v>
      </c>
      <c r="E33" s="28" t="s">
        <v>40</v>
      </c>
      <c r="F33" s="93">
        <f>ROUND((SUM(BE120:BE166)),  2)</f>
        <v>0</v>
      </c>
      <c r="I33" s="94">
        <v>0.21</v>
      </c>
      <c r="J33" s="93">
        <f>ROUND(((SUM(BE120:BE166))*I33),  2)</f>
        <v>0</v>
      </c>
      <c r="L33" s="33"/>
    </row>
    <row r="34" spans="2:12" s="1" customFormat="1" ht="14.4" customHeight="1">
      <c r="B34" s="33"/>
      <c r="E34" s="28" t="s">
        <v>41</v>
      </c>
      <c r="F34" s="93">
        <f>ROUND((SUM(BF120:BF166)),  2)</f>
        <v>0</v>
      </c>
      <c r="I34" s="94">
        <v>0.12</v>
      </c>
      <c r="J34" s="93">
        <f>ROUND(((SUM(BF120:BF166))*I34),  2)</f>
        <v>0</v>
      </c>
      <c r="L34" s="33"/>
    </row>
    <row r="35" spans="2:12" s="1" customFormat="1" ht="14.4" hidden="1" customHeight="1">
      <c r="B35" s="33"/>
      <c r="E35" s="28" t="s">
        <v>42</v>
      </c>
      <c r="F35" s="93">
        <f>ROUND((SUM(BG120:BG166)),  2)</f>
        <v>0</v>
      </c>
      <c r="I35" s="94">
        <v>0.21</v>
      </c>
      <c r="J35" s="93">
        <f>0</f>
        <v>0</v>
      </c>
      <c r="L35" s="33"/>
    </row>
    <row r="36" spans="2:12" s="1" customFormat="1" ht="14.4" hidden="1" customHeight="1">
      <c r="B36" s="33"/>
      <c r="E36" s="28" t="s">
        <v>43</v>
      </c>
      <c r="F36" s="93">
        <f>ROUND((SUM(BH120:BH166)),  2)</f>
        <v>0</v>
      </c>
      <c r="I36" s="94">
        <v>0.12</v>
      </c>
      <c r="J36" s="93">
        <f>0</f>
        <v>0</v>
      </c>
      <c r="L36" s="33"/>
    </row>
    <row r="37" spans="2:12" s="1" customFormat="1" ht="14.4" hidden="1" customHeight="1">
      <c r="B37" s="33"/>
      <c r="E37" s="28" t="s">
        <v>44</v>
      </c>
      <c r="F37" s="93">
        <f>ROUND((SUM(BI120:BI166)),  2)</f>
        <v>0</v>
      </c>
      <c r="I37" s="94">
        <v>0</v>
      </c>
      <c r="J37" s="93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45</v>
      </c>
      <c r="E39" s="58"/>
      <c r="F39" s="58"/>
      <c r="G39" s="97" t="s">
        <v>46</v>
      </c>
      <c r="H39" s="98" t="s">
        <v>47</v>
      </c>
      <c r="I39" s="58"/>
      <c r="J39" s="99">
        <f>SUM(J30:J37)</f>
        <v>0</v>
      </c>
      <c r="K39" s="100"/>
      <c r="L39" s="33"/>
    </row>
    <row r="40" spans="2:12" s="1" customFormat="1" ht="14.4" customHeight="1">
      <c r="B40" s="33"/>
      <c r="L40" s="33"/>
    </row>
    <row r="41" spans="2:12" ht="14.4" customHeight="1">
      <c r="B41" s="21"/>
      <c r="L41" s="21"/>
    </row>
    <row r="42" spans="2:12" ht="14.4" customHeight="1">
      <c r="B42" s="21"/>
      <c r="L42" s="21"/>
    </row>
    <row r="43" spans="2:12" ht="14.4" customHeight="1">
      <c r="B43" s="21"/>
      <c r="L43" s="21"/>
    </row>
    <row r="44" spans="2:12" ht="14.4" customHeight="1">
      <c r="B44" s="21"/>
      <c r="L44" s="21"/>
    </row>
    <row r="45" spans="2:12" ht="14.4" customHeight="1">
      <c r="B45" s="21"/>
      <c r="L45" s="21"/>
    </row>
    <row r="46" spans="2:12" ht="14.4" customHeight="1">
      <c r="B46" s="21"/>
      <c r="L46" s="21"/>
    </row>
    <row r="47" spans="2:12" ht="14.4" customHeight="1">
      <c r="B47" s="21"/>
      <c r="L47" s="21"/>
    </row>
    <row r="48" spans="2:12" ht="14.4" customHeight="1">
      <c r="B48" s="21"/>
      <c r="L48" s="21"/>
    </row>
    <row r="49" spans="2:12" ht="14.4" customHeight="1">
      <c r="B49" s="21"/>
      <c r="L49" s="21"/>
    </row>
    <row r="50" spans="2:12" s="1" customFormat="1" ht="14.4" customHeight="1">
      <c r="B50" s="33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33"/>
    </row>
    <row r="51" spans="2:12" ht="10.199999999999999">
      <c r="B51" s="21"/>
      <c r="L51" s="21"/>
    </row>
    <row r="52" spans="2:12" ht="10.199999999999999">
      <c r="B52" s="21"/>
      <c r="L52" s="21"/>
    </row>
    <row r="53" spans="2:12" ht="10.199999999999999">
      <c r="B53" s="21"/>
      <c r="L53" s="21"/>
    </row>
    <row r="54" spans="2:12" ht="10.199999999999999">
      <c r="B54" s="21"/>
      <c r="L54" s="21"/>
    </row>
    <row r="55" spans="2:12" ht="10.199999999999999">
      <c r="B55" s="21"/>
      <c r="L55" s="21"/>
    </row>
    <row r="56" spans="2:12" ht="10.199999999999999">
      <c r="B56" s="21"/>
      <c r="L56" s="21"/>
    </row>
    <row r="57" spans="2:12" ht="10.199999999999999">
      <c r="B57" s="21"/>
      <c r="L57" s="21"/>
    </row>
    <row r="58" spans="2:12" ht="10.199999999999999">
      <c r="B58" s="21"/>
      <c r="L58" s="21"/>
    </row>
    <row r="59" spans="2:12" ht="10.199999999999999">
      <c r="B59" s="21"/>
      <c r="L59" s="21"/>
    </row>
    <row r="60" spans="2:12" ht="10.199999999999999">
      <c r="B60" s="21"/>
      <c r="L60" s="21"/>
    </row>
    <row r="61" spans="2:12" s="1" customFormat="1" ht="13.2">
      <c r="B61" s="33"/>
      <c r="D61" s="44" t="s">
        <v>50</v>
      </c>
      <c r="E61" s="35"/>
      <c r="F61" s="101" t="s">
        <v>51</v>
      </c>
      <c r="G61" s="44" t="s">
        <v>50</v>
      </c>
      <c r="H61" s="35"/>
      <c r="I61" s="35"/>
      <c r="J61" s="102" t="s">
        <v>51</v>
      </c>
      <c r="K61" s="35"/>
      <c r="L61" s="33"/>
    </row>
    <row r="62" spans="2:12" ht="10.199999999999999">
      <c r="B62" s="21"/>
      <c r="L62" s="21"/>
    </row>
    <row r="63" spans="2:12" ht="10.199999999999999">
      <c r="B63" s="21"/>
      <c r="L63" s="21"/>
    </row>
    <row r="64" spans="2:12" ht="10.199999999999999">
      <c r="B64" s="21"/>
      <c r="L64" s="21"/>
    </row>
    <row r="65" spans="2:12" s="1" customFormat="1" ht="13.2">
      <c r="B65" s="33"/>
      <c r="D65" s="42" t="s">
        <v>52</v>
      </c>
      <c r="E65" s="43"/>
      <c r="F65" s="43"/>
      <c r="G65" s="42" t="s">
        <v>53</v>
      </c>
      <c r="H65" s="43"/>
      <c r="I65" s="43"/>
      <c r="J65" s="43"/>
      <c r="K65" s="43"/>
      <c r="L65" s="33"/>
    </row>
    <row r="66" spans="2:12" ht="10.199999999999999">
      <c r="B66" s="21"/>
      <c r="L66" s="21"/>
    </row>
    <row r="67" spans="2:12" ht="10.199999999999999">
      <c r="B67" s="21"/>
      <c r="L67" s="21"/>
    </row>
    <row r="68" spans="2:12" ht="10.199999999999999">
      <c r="B68" s="21"/>
      <c r="L68" s="21"/>
    </row>
    <row r="69" spans="2:12" ht="10.199999999999999">
      <c r="B69" s="21"/>
      <c r="L69" s="21"/>
    </row>
    <row r="70" spans="2:12" ht="10.199999999999999">
      <c r="B70" s="21"/>
      <c r="L70" s="21"/>
    </row>
    <row r="71" spans="2:12" ht="10.199999999999999">
      <c r="B71" s="21"/>
      <c r="L71" s="21"/>
    </row>
    <row r="72" spans="2:12" ht="10.199999999999999">
      <c r="B72" s="21"/>
      <c r="L72" s="21"/>
    </row>
    <row r="73" spans="2:12" ht="10.199999999999999">
      <c r="B73" s="21"/>
      <c r="L73" s="21"/>
    </row>
    <row r="74" spans="2:12" ht="10.199999999999999">
      <c r="B74" s="21"/>
      <c r="L74" s="21"/>
    </row>
    <row r="75" spans="2:12" ht="10.199999999999999">
      <c r="B75" s="21"/>
      <c r="L75" s="21"/>
    </row>
    <row r="76" spans="2:12" s="1" customFormat="1" ht="13.2">
      <c r="B76" s="33"/>
      <c r="D76" s="44" t="s">
        <v>50</v>
      </c>
      <c r="E76" s="35"/>
      <c r="F76" s="101" t="s">
        <v>51</v>
      </c>
      <c r="G76" s="44" t="s">
        <v>50</v>
      </c>
      <c r="H76" s="35"/>
      <c r="I76" s="35"/>
      <c r="J76" s="102" t="s">
        <v>51</v>
      </c>
      <c r="K76" s="35"/>
      <c r="L76" s="33"/>
    </row>
    <row r="77" spans="2:12" s="1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47" s="1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47" s="1" customFormat="1" ht="24.9" customHeight="1">
      <c r="B82" s="33"/>
      <c r="C82" s="22" t="s">
        <v>124</v>
      </c>
      <c r="L82" s="33"/>
    </row>
    <row r="83" spans="2:47" s="1" customFormat="1" ht="6.9" customHeight="1">
      <c r="B83" s="33"/>
      <c r="L83" s="33"/>
    </row>
    <row r="84" spans="2:47" s="1" customFormat="1" ht="12" customHeight="1">
      <c r="B84" s="33"/>
      <c r="C84" s="28" t="s">
        <v>16</v>
      </c>
      <c r="L84" s="33"/>
    </row>
    <row r="85" spans="2:47" s="1" customFormat="1" ht="14.4" customHeight="1">
      <c r="B85" s="33"/>
      <c r="E85" s="261" t="str">
        <f>E7</f>
        <v>Novostavba dětské skupiny Braňany</v>
      </c>
      <c r="F85" s="262"/>
      <c r="G85" s="262"/>
      <c r="H85" s="262"/>
      <c r="L85" s="33"/>
    </row>
    <row r="86" spans="2:47" s="1" customFormat="1" ht="12" customHeight="1">
      <c r="B86" s="33"/>
      <c r="C86" s="28" t="s">
        <v>122</v>
      </c>
      <c r="L86" s="33"/>
    </row>
    <row r="87" spans="2:47" s="1" customFormat="1" ht="15.6" customHeight="1">
      <c r="B87" s="33"/>
      <c r="E87" s="227" t="str">
        <f>E9</f>
        <v>03 - ZTI</v>
      </c>
      <c r="F87" s="263"/>
      <c r="G87" s="263"/>
      <c r="H87" s="263"/>
      <c r="L87" s="33"/>
    </row>
    <row r="88" spans="2:47" s="1" customFormat="1" ht="6.9" customHeight="1">
      <c r="B88" s="33"/>
      <c r="L88" s="33"/>
    </row>
    <row r="89" spans="2:47" s="1" customFormat="1" ht="12" customHeight="1">
      <c r="B89" s="33"/>
      <c r="C89" s="28" t="s">
        <v>20</v>
      </c>
      <c r="F89" s="26" t="str">
        <f>F12</f>
        <v xml:space="preserve"> </v>
      </c>
      <c r="I89" s="28" t="s">
        <v>22</v>
      </c>
      <c r="J89" s="53" t="str">
        <f>IF(J12="","",J12)</f>
        <v>6. 3. 2025</v>
      </c>
      <c r="L89" s="33"/>
    </row>
    <row r="90" spans="2:47" s="1" customFormat="1" ht="6.9" customHeight="1">
      <c r="B90" s="33"/>
      <c r="L90" s="33"/>
    </row>
    <row r="91" spans="2:47" s="1" customFormat="1" ht="40.799999999999997" customHeight="1">
      <c r="B91" s="33"/>
      <c r="C91" s="28" t="s">
        <v>24</v>
      </c>
      <c r="F91" s="26" t="str">
        <f>E15</f>
        <v>Obec Braňany, Bilinská 76, 435 22 Braňany</v>
      </c>
      <c r="I91" s="28" t="s">
        <v>30</v>
      </c>
      <c r="J91" s="31" t="str">
        <f>E21</f>
        <v>IPOKa,s.r.o., Blanky Waleské 558, Cerhenice 281 02</v>
      </c>
      <c r="L91" s="33"/>
    </row>
    <row r="92" spans="2:47" s="1" customFormat="1" ht="15.6" customHeight="1">
      <c r="B92" s="33"/>
      <c r="C92" s="28" t="s">
        <v>28</v>
      </c>
      <c r="F92" s="26" t="str">
        <f>IF(E18="","",E18)</f>
        <v>Vyplň údaj</v>
      </c>
      <c r="I92" s="28" t="s">
        <v>33</v>
      </c>
      <c r="J92" s="31" t="str">
        <f>E24</f>
        <v xml:space="preserve"> </v>
      </c>
      <c r="L92" s="33"/>
    </row>
    <row r="93" spans="2:47" s="1" customFormat="1" ht="10.35" customHeight="1">
      <c r="B93" s="33"/>
      <c r="L93" s="33"/>
    </row>
    <row r="94" spans="2:47" s="1" customFormat="1" ht="29.25" customHeight="1">
      <c r="B94" s="33"/>
      <c r="C94" s="103" t="s">
        <v>125</v>
      </c>
      <c r="D94" s="95"/>
      <c r="E94" s="95"/>
      <c r="F94" s="95"/>
      <c r="G94" s="95"/>
      <c r="H94" s="95"/>
      <c r="I94" s="95"/>
      <c r="J94" s="104" t="s">
        <v>126</v>
      </c>
      <c r="K94" s="95"/>
      <c r="L94" s="33"/>
    </row>
    <row r="95" spans="2:47" s="1" customFormat="1" ht="10.35" customHeight="1">
      <c r="B95" s="33"/>
      <c r="L95" s="33"/>
    </row>
    <row r="96" spans="2:47" s="1" customFormat="1" ht="22.8" customHeight="1">
      <c r="B96" s="33"/>
      <c r="C96" s="105" t="s">
        <v>127</v>
      </c>
      <c r="J96" s="67">
        <f>J120</f>
        <v>0</v>
      </c>
      <c r="L96" s="33"/>
      <c r="AU96" s="18" t="s">
        <v>128</v>
      </c>
    </row>
    <row r="97" spans="2:12" s="8" customFormat="1" ht="24.9" customHeight="1">
      <c r="B97" s="106"/>
      <c r="D97" s="107" t="s">
        <v>1803</v>
      </c>
      <c r="E97" s="108"/>
      <c r="F97" s="108"/>
      <c r="G97" s="108"/>
      <c r="H97" s="108"/>
      <c r="I97" s="108"/>
      <c r="J97" s="109">
        <f>J121</f>
        <v>0</v>
      </c>
      <c r="L97" s="106"/>
    </row>
    <row r="98" spans="2:12" s="9" customFormat="1" ht="19.95" customHeight="1">
      <c r="B98" s="110"/>
      <c r="D98" s="111" t="s">
        <v>1804</v>
      </c>
      <c r="E98" s="112"/>
      <c r="F98" s="112"/>
      <c r="G98" s="112"/>
      <c r="H98" s="112"/>
      <c r="I98" s="112"/>
      <c r="J98" s="113">
        <f>J122</f>
        <v>0</v>
      </c>
      <c r="L98" s="110"/>
    </row>
    <row r="99" spans="2:12" s="9" customFormat="1" ht="19.95" customHeight="1">
      <c r="B99" s="110"/>
      <c r="D99" s="111" t="s">
        <v>1805</v>
      </c>
      <c r="E99" s="112"/>
      <c r="F99" s="112"/>
      <c r="G99" s="112"/>
      <c r="H99" s="112"/>
      <c r="I99" s="112"/>
      <c r="J99" s="113">
        <f>J136</f>
        <v>0</v>
      </c>
      <c r="L99" s="110"/>
    </row>
    <row r="100" spans="2:12" s="9" customFormat="1" ht="19.95" customHeight="1">
      <c r="B100" s="110"/>
      <c r="D100" s="111" t="s">
        <v>1806</v>
      </c>
      <c r="E100" s="112"/>
      <c r="F100" s="112"/>
      <c r="G100" s="112"/>
      <c r="H100" s="112"/>
      <c r="I100" s="112"/>
      <c r="J100" s="113">
        <f>J155</f>
        <v>0</v>
      </c>
      <c r="L100" s="110"/>
    </row>
    <row r="101" spans="2:12" s="1" customFormat="1" ht="21.75" customHeight="1">
      <c r="B101" s="33"/>
      <c r="L101" s="33"/>
    </row>
    <row r="102" spans="2:12" s="1" customFormat="1" ht="6.9" customHeight="1"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33"/>
    </row>
    <row r="106" spans="2:12" s="1" customFormat="1" ht="6.9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3"/>
    </row>
    <row r="107" spans="2:12" s="1" customFormat="1" ht="24.9" customHeight="1">
      <c r="B107" s="33"/>
      <c r="C107" s="22" t="s">
        <v>155</v>
      </c>
      <c r="L107" s="33"/>
    </row>
    <row r="108" spans="2:12" s="1" customFormat="1" ht="6.9" customHeight="1">
      <c r="B108" s="33"/>
      <c r="L108" s="33"/>
    </row>
    <row r="109" spans="2:12" s="1" customFormat="1" ht="12" customHeight="1">
      <c r="B109" s="33"/>
      <c r="C109" s="28" t="s">
        <v>16</v>
      </c>
      <c r="L109" s="33"/>
    </row>
    <row r="110" spans="2:12" s="1" customFormat="1" ht="14.4" customHeight="1">
      <c r="B110" s="33"/>
      <c r="E110" s="261" t="str">
        <f>E7</f>
        <v>Novostavba dětské skupiny Braňany</v>
      </c>
      <c r="F110" s="262"/>
      <c r="G110" s="262"/>
      <c r="H110" s="262"/>
      <c r="L110" s="33"/>
    </row>
    <row r="111" spans="2:12" s="1" customFormat="1" ht="12" customHeight="1">
      <c r="B111" s="33"/>
      <c r="C111" s="28" t="s">
        <v>122</v>
      </c>
      <c r="L111" s="33"/>
    </row>
    <row r="112" spans="2:12" s="1" customFormat="1" ht="15.6" customHeight="1">
      <c r="B112" s="33"/>
      <c r="E112" s="227" t="str">
        <f>E9</f>
        <v>03 - ZTI</v>
      </c>
      <c r="F112" s="263"/>
      <c r="G112" s="263"/>
      <c r="H112" s="263"/>
      <c r="L112" s="33"/>
    </row>
    <row r="113" spans="2:65" s="1" customFormat="1" ht="6.9" customHeight="1">
      <c r="B113" s="33"/>
      <c r="L113" s="33"/>
    </row>
    <row r="114" spans="2:65" s="1" customFormat="1" ht="12" customHeight="1">
      <c r="B114" s="33"/>
      <c r="C114" s="28" t="s">
        <v>20</v>
      </c>
      <c r="F114" s="26" t="str">
        <f>F12</f>
        <v xml:space="preserve"> </v>
      </c>
      <c r="I114" s="28" t="s">
        <v>22</v>
      </c>
      <c r="J114" s="53" t="str">
        <f>IF(J12="","",J12)</f>
        <v>6. 3. 2025</v>
      </c>
      <c r="L114" s="33"/>
    </row>
    <row r="115" spans="2:65" s="1" customFormat="1" ht="6.9" customHeight="1">
      <c r="B115" s="33"/>
      <c r="L115" s="33"/>
    </row>
    <row r="116" spans="2:65" s="1" customFormat="1" ht="40.799999999999997" customHeight="1">
      <c r="B116" s="33"/>
      <c r="C116" s="28" t="s">
        <v>24</v>
      </c>
      <c r="F116" s="26" t="str">
        <f>E15</f>
        <v>Obec Braňany, Bilinská 76, 435 22 Braňany</v>
      </c>
      <c r="I116" s="28" t="s">
        <v>30</v>
      </c>
      <c r="J116" s="31" t="str">
        <f>E21</f>
        <v>IPOKa,s.r.o., Blanky Waleské 558, Cerhenice 281 02</v>
      </c>
      <c r="L116" s="33"/>
    </row>
    <row r="117" spans="2:65" s="1" customFormat="1" ht="15.6" customHeight="1">
      <c r="B117" s="33"/>
      <c r="C117" s="28" t="s">
        <v>28</v>
      </c>
      <c r="F117" s="26" t="str">
        <f>IF(E18="","",E18)</f>
        <v>Vyplň údaj</v>
      </c>
      <c r="I117" s="28" t="s">
        <v>33</v>
      </c>
      <c r="J117" s="31" t="str">
        <f>E24</f>
        <v xml:space="preserve"> </v>
      </c>
      <c r="L117" s="33"/>
    </row>
    <row r="118" spans="2:65" s="1" customFormat="1" ht="10.35" customHeight="1">
      <c r="B118" s="33"/>
      <c r="L118" s="33"/>
    </row>
    <row r="119" spans="2:65" s="10" customFormat="1" ht="29.25" customHeight="1">
      <c r="B119" s="114"/>
      <c r="C119" s="115" t="s">
        <v>156</v>
      </c>
      <c r="D119" s="116" t="s">
        <v>60</v>
      </c>
      <c r="E119" s="116" t="s">
        <v>56</v>
      </c>
      <c r="F119" s="116" t="s">
        <v>57</v>
      </c>
      <c r="G119" s="116" t="s">
        <v>157</v>
      </c>
      <c r="H119" s="116" t="s">
        <v>158</v>
      </c>
      <c r="I119" s="116" t="s">
        <v>159</v>
      </c>
      <c r="J119" s="117" t="s">
        <v>126</v>
      </c>
      <c r="K119" s="118" t="s">
        <v>160</v>
      </c>
      <c r="L119" s="114"/>
      <c r="M119" s="60" t="s">
        <v>1</v>
      </c>
      <c r="N119" s="61" t="s">
        <v>39</v>
      </c>
      <c r="O119" s="61" t="s">
        <v>161</v>
      </c>
      <c r="P119" s="61" t="s">
        <v>162</v>
      </c>
      <c r="Q119" s="61" t="s">
        <v>163</v>
      </c>
      <c r="R119" s="61" t="s">
        <v>164</v>
      </c>
      <c r="S119" s="61" t="s">
        <v>165</v>
      </c>
      <c r="T119" s="62" t="s">
        <v>166</v>
      </c>
    </row>
    <row r="120" spans="2:65" s="1" customFormat="1" ht="22.8" customHeight="1">
      <c r="B120" s="33"/>
      <c r="C120" s="65" t="s">
        <v>167</v>
      </c>
      <c r="J120" s="119">
        <f>BK120</f>
        <v>0</v>
      </c>
      <c r="L120" s="33"/>
      <c r="M120" s="63"/>
      <c r="N120" s="54"/>
      <c r="O120" s="54"/>
      <c r="P120" s="120">
        <f>P121</f>
        <v>0</v>
      </c>
      <c r="Q120" s="54"/>
      <c r="R120" s="120">
        <f>R121</f>
        <v>0</v>
      </c>
      <c r="S120" s="54"/>
      <c r="T120" s="121">
        <f>T121</f>
        <v>0</v>
      </c>
      <c r="AT120" s="18" t="s">
        <v>74</v>
      </c>
      <c r="AU120" s="18" t="s">
        <v>128</v>
      </c>
      <c r="BK120" s="122">
        <f>BK121</f>
        <v>0</v>
      </c>
    </row>
    <row r="121" spans="2:65" s="11" customFormat="1" ht="25.95" customHeight="1">
      <c r="B121" s="123"/>
      <c r="D121" s="124" t="s">
        <v>74</v>
      </c>
      <c r="E121" s="125" t="s">
        <v>1807</v>
      </c>
      <c r="F121" s="125" t="s">
        <v>90</v>
      </c>
      <c r="I121" s="126"/>
      <c r="J121" s="127">
        <f>BK121</f>
        <v>0</v>
      </c>
      <c r="L121" s="123"/>
      <c r="M121" s="128"/>
      <c r="P121" s="129">
        <f>P122+P136+P155</f>
        <v>0</v>
      </c>
      <c r="R121" s="129">
        <f>R122+R136+R155</f>
        <v>0</v>
      </c>
      <c r="T121" s="130">
        <f>T122+T136+T155</f>
        <v>0</v>
      </c>
      <c r="AR121" s="124" t="s">
        <v>85</v>
      </c>
      <c r="AT121" s="131" t="s">
        <v>74</v>
      </c>
      <c r="AU121" s="131" t="s">
        <v>75</v>
      </c>
      <c r="AY121" s="124" t="s">
        <v>170</v>
      </c>
      <c r="BK121" s="132">
        <f>BK122+BK136+BK155</f>
        <v>0</v>
      </c>
    </row>
    <row r="122" spans="2:65" s="11" customFormat="1" ht="22.8" customHeight="1">
      <c r="B122" s="123"/>
      <c r="D122" s="124" t="s">
        <v>74</v>
      </c>
      <c r="E122" s="133" t="s">
        <v>1808</v>
      </c>
      <c r="F122" s="133" t="s">
        <v>1809</v>
      </c>
      <c r="I122" s="126"/>
      <c r="J122" s="134">
        <f>BK122</f>
        <v>0</v>
      </c>
      <c r="L122" s="123"/>
      <c r="M122" s="128"/>
      <c r="P122" s="129">
        <f>SUM(P123:P135)</f>
        <v>0</v>
      </c>
      <c r="R122" s="129">
        <f>SUM(R123:R135)</f>
        <v>0</v>
      </c>
      <c r="T122" s="130">
        <f>SUM(T123:T135)</f>
        <v>0</v>
      </c>
      <c r="AR122" s="124" t="s">
        <v>83</v>
      </c>
      <c r="AT122" s="131" t="s">
        <v>74</v>
      </c>
      <c r="AU122" s="131" t="s">
        <v>83</v>
      </c>
      <c r="AY122" s="124" t="s">
        <v>170</v>
      </c>
      <c r="BK122" s="132">
        <f>SUM(BK123:BK135)</f>
        <v>0</v>
      </c>
    </row>
    <row r="123" spans="2:65" s="1" customFormat="1" ht="14.4" customHeight="1">
      <c r="B123" s="33"/>
      <c r="C123" s="135" t="s">
        <v>83</v>
      </c>
      <c r="D123" s="135" t="s">
        <v>172</v>
      </c>
      <c r="E123" s="136" t="s">
        <v>1810</v>
      </c>
      <c r="F123" s="137" t="s">
        <v>1811</v>
      </c>
      <c r="G123" s="138" t="s">
        <v>1812</v>
      </c>
      <c r="H123" s="139">
        <v>48</v>
      </c>
      <c r="I123" s="140"/>
      <c r="J123" s="141">
        <f t="shared" ref="J123:J135" si="0">ROUND(I123*H123,2)</f>
        <v>0</v>
      </c>
      <c r="K123" s="142"/>
      <c r="L123" s="33"/>
      <c r="M123" s="143" t="s">
        <v>1</v>
      </c>
      <c r="N123" s="144" t="s">
        <v>40</v>
      </c>
      <c r="P123" s="145">
        <f t="shared" ref="P123:P135" si="1">O123*H123</f>
        <v>0</v>
      </c>
      <c r="Q123" s="145">
        <v>0</v>
      </c>
      <c r="R123" s="145">
        <f t="shared" ref="R123:R135" si="2">Q123*H123</f>
        <v>0</v>
      </c>
      <c r="S123" s="145">
        <v>0</v>
      </c>
      <c r="T123" s="146">
        <f t="shared" ref="T123:T135" si="3">S123*H123</f>
        <v>0</v>
      </c>
      <c r="AR123" s="147" t="s">
        <v>176</v>
      </c>
      <c r="AT123" s="147" t="s">
        <v>172</v>
      </c>
      <c r="AU123" s="147" t="s">
        <v>85</v>
      </c>
      <c r="AY123" s="18" t="s">
        <v>170</v>
      </c>
      <c r="BE123" s="148">
        <f t="shared" ref="BE123:BE135" si="4">IF(N123="základní",J123,0)</f>
        <v>0</v>
      </c>
      <c r="BF123" s="148">
        <f t="shared" ref="BF123:BF135" si="5">IF(N123="snížená",J123,0)</f>
        <v>0</v>
      </c>
      <c r="BG123" s="148">
        <f t="shared" ref="BG123:BG135" si="6">IF(N123="zákl. přenesená",J123,0)</f>
        <v>0</v>
      </c>
      <c r="BH123" s="148">
        <f t="shared" ref="BH123:BH135" si="7">IF(N123="sníž. přenesená",J123,0)</f>
        <v>0</v>
      </c>
      <c r="BI123" s="148">
        <f t="shared" ref="BI123:BI135" si="8">IF(N123="nulová",J123,0)</f>
        <v>0</v>
      </c>
      <c r="BJ123" s="18" t="s">
        <v>83</v>
      </c>
      <c r="BK123" s="148">
        <f t="shared" ref="BK123:BK135" si="9">ROUND(I123*H123,2)</f>
        <v>0</v>
      </c>
      <c r="BL123" s="18" t="s">
        <v>176</v>
      </c>
      <c r="BM123" s="147" t="s">
        <v>85</v>
      </c>
    </row>
    <row r="124" spans="2:65" s="1" customFormat="1" ht="14.4" customHeight="1">
      <c r="B124" s="33"/>
      <c r="C124" s="135" t="s">
        <v>85</v>
      </c>
      <c r="D124" s="135" t="s">
        <v>172</v>
      </c>
      <c r="E124" s="136" t="s">
        <v>1813</v>
      </c>
      <c r="F124" s="137" t="s">
        <v>1814</v>
      </c>
      <c r="G124" s="138" t="s">
        <v>1812</v>
      </c>
      <c r="H124" s="139">
        <v>8</v>
      </c>
      <c r="I124" s="140"/>
      <c r="J124" s="141">
        <f t="shared" si="0"/>
        <v>0</v>
      </c>
      <c r="K124" s="142"/>
      <c r="L124" s="33"/>
      <c r="M124" s="143" t="s">
        <v>1</v>
      </c>
      <c r="N124" s="144" t="s">
        <v>40</v>
      </c>
      <c r="P124" s="145">
        <f t="shared" si="1"/>
        <v>0</v>
      </c>
      <c r="Q124" s="145">
        <v>0</v>
      </c>
      <c r="R124" s="145">
        <f t="shared" si="2"/>
        <v>0</v>
      </c>
      <c r="S124" s="145">
        <v>0</v>
      </c>
      <c r="T124" s="146">
        <f t="shared" si="3"/>
        <v>0</v>
      </c>
      <c r="AR124" s="147" t="s">
        <v>176</v>
      </c>
      <c r="AT124" s="147" t="s">
        <v>172</v>
      </c>
      <c r="AU124" s="147" t="s">
        <v>85</v>
      </c>
      <c r="AY124" s="18" t="s">
        <v>170</v>
      </c>
      <c r="BE124" s="148">
        <f t="shared" si="4"/>
        <v>0</v>
      </c>
      <c r="BF124" s="148">
        <f t="shared" si="5"/>
        <v>0</v>
      </c>
      <c r="BG124" s="148">
        <f t="shared" si="6"/>
        <v>0</v>
      </c>
      <c r="BH124" s="148">
        <f t="shared" si="7"/>
        <v>0</v>
      </c>
      <c r="BI124" s="148">
        <f t="shared" si="8"/>
        <v>0</v>
      </c>
      <c r="BJ124" s="18" t="s">
        <v>83</v>
      </c>
      <c r="BK124" s="148">
        <f t="shared" si="9"/>
        <v>0</v>
      </c>
      <c r="BL124" s="18" t="s">
        <v>176</v>
      </c>
      <c r="BM124" s="147" t="s">
        <v>176</v>
      </c>
    </row>
    <row r="125" spans="2:65" s="1" customFormat="1" ht="14.4" customHeight="1">
      <c r="B125" s="33"/>
      <c r="C125" s="135" t="s">
        <v>117</v>
      </c>
      <c r="D125" s="135" t="s">
        <v>172</v>
      </c>
      <c r="E125" s="136" t="s">
        <v>1815</v>
      </c>
      <c r="F125" s="137" t="s">
        <v>1816</v>
      </c>
      <c r="G125" s="138" t="s">
        <v>1812</v>
      </c>
      <c r="H125" s="139">
        <v>13</v>
      </c>
      <c r="I125" s="140"/>
      <c r="J125" s="141">
        <f t="shared" si="0"/>
        <v>0</v>
      </c>
      <c r="K125" s="142"/>
      <c r="L125" s="33"/>
      <c r="M125" s="143" t="s">
        <v>1</v>
      </c>
      <c r="N125" s="144" t="s">
        <v>40</v>
      </c>
      <c r="P125" s="145">
        <f t="shared" si="1"/>
        <v>0</v>
      </c>
      <c r="Q125" s="145">
        <v>0</v>
      </c>
      <c r="R125" s="145">
        <f t="shared" si="2"/>
        <v>0</v>
      </c>
      <c r="S125" s="145">
        <v>0</v>
      </c>
      <c r="T125" s="146">
        <f t="shared" si="3"/>
        <v>0</v>
      </c>
      <c r="AR125" s="147" t="s">
        <v>176</v>
      </c>
      <c r="AT125" s="147" t="s">
        <v>172</v>
      </c>
      <c r="AU125" s="147" t="s">
        <v>85</v>
      </c>
      <c r="AY125" s="18" t="s">
        <v>170</v>
      </c>
      <c r="BE125" s="148">
        <f t="shared" si="4"/>
        <v>0</v>
      </c>
      <c r="BF125" s="148">
        <f t="shared" si="5"/>
        <v>0</v>
      </c>
      <c r="BG125" s="148">
        <f t="shared" si="6"/>
        <v>0</v>
      </c>
      <c r="BH125" s="148">
        <f t="shared" si="7"/>
        <v>0</v>
      </c>
      <c r="BI125" s="148">
        <f t="shared" si="8"/>
        <v>0</v>
      </c>
      <c r="BJ125" s="18" t="s">
        <v>83</v>
      </c>
      <c r="BK125" s="148">
        <f t="shared" si="9"/>
        <v>0</v>
      </c>
      <c r="BL125" s="18" t="s">
        <v>176</v>
      </c>
      <c r="BM125" s="147" t="s">
        <v>210</v>
      </c>
    </row>
    <row r="126" spans="2:65" s="1" customFormat="1" ht="14.4" customHeight="1">
      <c r="B126" s="33"/>
      <c r="C126" s="135" t="s">
        <v>176</v>
      </c>
      <c r="D126" s="135" t="s">
        <v>172</v>
      </c>
      <c r="E126" s="136" t="s">
        <v>1817</v>
      </c>
      <c r="F126" s="137" t="s">
        <v>1818</v>
      </c>
      <c r="G126" s="138" t="s">
        <v>1812</v>
      </c>
      <c r="H126" s="139">
        <v>24</v>
      </c>
      <c r="I126" s="140"/>
      <c r="J126" s="141">
        <f t="shared" si="0"/>
        <v>0</v>
      </c>
      <c r="K126" s="142"/>
      <c r="L126" s="33"/>
      <c r="M126" s="143" t="s">
        <v>1</v>
      </c>
      <c r="N126" s="144" t="s">
        <v>40</v>
      </c>
      <c r="P126" s="145">
        <f t="shared" si="1"/>
        <v>0</v>
      </c>
      <c r="Q126" s="145">
        <v>0</v>
      </c>
      <c r="R126" s="145">
        <f t="shared" si="2"/>
        <v>0</v>
      </c>
      <c r="S126" s="145">
        <v>0</v>
      </c>
      <c r="T126" s="146">
        <f t="shared" si="3"/>
        <v>0</v>
      </c>
      <c r="AR126" s="147" t="s">
        <v>176</v>
      </c>
      <c r="AT126" s="147" t="s">
        <v>172</v>
      </c>
      <c r="AU126" s="147" t="s">
        <v>85</v>
      </c>
      <c r="AY126" s="18" t="s">
        <v>170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8" t="s">
        <v>83</v>
      </c>
      <c r="BK126" s="148">
        <f t="shared" si="9"/>
        <v>0</v>
      </c>
      <c r="BL126" s="18" t="s">
        <v>176</v>
      </c>
      <c r="BM126" s="147" t="s">
        <v>224</v>
      </c>
    </row>
    <row r="127" spans="2:65" s="1" customFormat="1" ht="14.4" customHeight="1">
      <c r="B127" s="33"/>
      <c r="C127" s="135" t="s">
        <v>205</v>
      </c>
      <c r="D127" s="135" t="s">
        <v>172</v>
      </c>
      <c r="E127" s="136" t="s">
        <v>1819</v>
      </c>
      <c r="F127" s="137" t="s">
        <v>1820</v>
      </c>
      <c r="G127" s="138" t="s">
        <v>1812</v>
      </c>
      <c r="H127" s="139">
        <v>12</v>
      </c>
      <c r="I127" s="140"/>
      <c r="J127" s="141">
        <f t="shared" si="0"/>
        <v>0</v>
      </c>
      <c r="K127" s="142"/>
      <c r="L127" s="33"/>
      <c r="M127" s="143" t="s">
        <v>1</v>
      </c>
      <c r="N127" s="144" t="s">
        <v>40</v>
      </c>
      <c r="P127" s="145">
        <f t="shared" si="1"/>
        <v>0</v>
      </c>
      <c r="Q127" s="145">
        <v>0</v>
      </c>
      <c r="R127" s="145">
        <f t="shared" si="2"/>
        <v>0</v>
      </c>
      <c r="S127" s="145">
        <v>0</v>
      </c>
      <c r="T127" s="146">
        <f t="shared" si="3"/>
        <v>0</v>
      </c>
      <c r="AR127" s="147" t="s">
        <v>176</v>
      </c>
      <c r="AT127" s="147" t="s">
        <v>172</v>
      </c>
      <c r="AU127" s="147" t="s">
        <v>85</v>
      </c>
      <c r="AY127" s="18" t="s">
        <v>170</v>
      </c>
      <c r="BE127" s="148">
        <f t="shared" si="4"/>
        <v>0</v>
      </c>
      <c r="BF127" s="148">
        <f t="shared" si="5"/>
        <v>0</v>
      </c>
      <c r="BG127" s="148">
        <f t="shared" si="6"/>
        <v>0</v>
      </c>
      <c r="BH127" s="148">
        <f t="shared" si="7"/>
        <v>0</v>
      </c>
      <c r="BI127" s="148">
        <f t="shared" si="8"/>
        <v>0</v>
      </c>
      <c r="BJ127" s="18" t="s">
        <v>83</v>
      </c>
      <c r="BK127" s="148">
        <f t="shared" si="9"/>
        <v>0</v>
      </c>
      <c r="BL127" s="18" t="s">
        <v>176</v>
      </c>
      <c r="BM127" s="147" t="s">
        <v>242</v>
      </c>
    </row>
    <row r="128" spans="2:65" s="1" customFormat="1" ht="14.4" customHeight="1">
      <c r="B128" s="33"/>
      <c r="C128" s="135" t="s">
        <v>210</v>
      </c>
      <c r="D128" s="135" t="s">
        <v>172</v>
      </c>
      <c r="E128" s="136" t="s">
        <v>1821</v>
      </c>
      <c r="F128" s="137" t="s">
        <v>1822</v>
      </c>
      <c r="G128" s="138" t="s">
        <v>1812</v>
      </c>
      <c r="H128" s="139">
        <v>28</v>
      </c>
      <c r="I128" s="140"/>
      <c r="J128" s="141">
        <f t="shared" si="0"/>
        <v>0</v>
      </c>
      <c r="K128" s="142"/>
      <c r="L128" s="33"/>
      <c r="M128" s="143" t="s">
        <v>1</v>
      </c>
      <c r="N128" s="144" t="s">
        <v>40</v>
      </c>
      <c r="P128" s="145">
        <f t="shared" si="1"/>
        <v>0</v>
      </c>
      <c r="Q128" s="145">
        <v>0</v>
      </c>
      <c r="R128" s="145">
        <f t="shared" si="2"/>
        <v>0</v>
      </c>
      <c r="S128" s="145">
        <v>0</v>
      </c>
      <c r="T128" s="146">
        <f t="shared" si="3"/>
        <v>0</v>
      </c>
      <c r="AR128" s="147" t="s">
        <v>176</v>
      </c>
      <c r="AT128" s="147" t="s">
        <v>172</v>
      </c>
      <c r="AU128" s="147" t="s">
        <v>85</v>
      </c>
      <c r="AY128" s="18" t="s">
        <v>170</v>
      </c>
      <c r="BE128" s="148">
        <f t="shared" si="4"/>
        <v>0</v>
      </c>
      <c r="BF128" s="148">
        <f t="shared" si="5"/>
        <v>0</v>
      </c>
      <c r="BG128" s="148">
        <f t="shared" si="6"/>
        <v>0</v>
      </c>
      <c r="BH128" s="148">
        <f t="shared" si="7"/>
        <v>0</v>
      </c>
      <c r="BI128" s="148">
        <f t="shared" si="8"/>
        <v>0</v>
      </c>
      <c r="BJ128" s="18" t="s">
        <v>83</v>
      </c>
      <c r="BK128" s="148">
        <f t="shared" si="9"/>
        <v>0</v>
      </c>
      <c r="BL128" s="18" t="s">
        <v>176</v>
      </c>
      <c r="BM128" s="147" t="s">
        <v>8</v>
      </c>
    </row>
    <row r="129" spans="2:65" s="1" customFormat="1" ht="14.4" customHeight="1">
      <c r="B129" s="33"/>
      <c r="C129" s="135" t="s">
        <v>217</v>
      </c>
      <c r="D129" s="135" t="s">
        <v>172</v>
      </c>
      <c r="E129" s="136" t="s">
        <v>1823</v>
      </c>
      <c r="F129" s="137" t="s">
        <v>1824</v>
      </c>
      <c r="G129" s="138" t="s">
        <v>1709</v>
      </c>
      <c r="H129" s="139">
        <v>1</v>
      </c>
      <c r="I129" s="140"/>
      <c r="J129" s="141">
        <f t="shared" si="0"/>
        <v>0</v>
      </c>
      <c r="K129" s="142"/>
      <c r="L129" s="33"/>
      <c r="M129" s="143" t="s">
        <v>1</v>
      </c>
      <c r="N129" s="144" t="s">
        <v>40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176</v>
      </c>
      <c r="AT129" s="147" t="s">
        <v>172</v>
      </c>
      <c r="AU129" s="147" t="s">
        <v>85</v>
      </c>
      <c r="AY129" s="18" t="s">
        <v>170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8" t="s">
        <v>83</v>
      </c>
      <c r="BK129" s="148">
        <f t="shared" si="9"/>
        <v>0</v>
      </c>
      <c r="BL129" s="18" t="s">
        <v>176</v>
      </c>
      <c r="BM129" s="147" t="s">
        <v>267</v>
      </c>
    </row>
    <row r="130" spans="2:65" s="1" customFormat="1" ht="30" customHeight="1">
      <c r="B130" s="33"/>
      <c r="C130" s="135" t="s">
        <v>224</v>
      </c>
      <c r="D130" s="135" t="s">
        <v>172</v>
      </c>
      <c r="E130" s="136" t="s">
        <v>1825</v>
      </c>
      <c r="F130" s="137" t="s">
        <v>1826</v>
      </c>
      <c r="G130" s="138" t="s">
        <v>1709</v>
      </c>
      <c r="H130" s="139">
        <v>1</v>
      </c>
      <c r="I130" s="140"/>
      <c r="J130" s="141">
        <f t="shared" si="0"/>
        <v>0</v>
      </c>
      <c r="K130" s="142"/>
      <c r="L130" s="33"/>
      <c r="M130" s="143" t="s">
        <v>1</v>
      </c>
      <c r="N130" s="144" t="s">
        <v>40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176</v>
      </c>
      <c r="AT130" s="147" t="s">
        <v>172</v>
      </c>
      <c r="AU130" s="147" t="s">
        <v>85</v>
      </c>
      <c r="AY130" s="18" t="s">
        <v>170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8" t="s">
        <v>83</v>
      </c>
      <c r="BK130" s="148">
        <f t="shared" si="9"/>
        <v>0</v>
      </c>
      <c r="BL130" s="18" t="s">
        <v>176</v>
      </c>
      <c r="BM130" s="147" t="s">
        <v>278</v>
      </c>
    </row>
    <row r="131" spans="2:65" s="1" customFormat="1" ht="14.4" customHeight="1">
      <c r="B131" s="33"/>
      <c r="C131" s="135" t="s">
        <v>234</v>
      </c>
      <c r="D131" s="135" t="s">
        <v>172</v>
      </c>
      <c r="E131" s="136" t="s">
        <v>1827</v>
      </c>
      <c r="F131" s="137" t="s">
        <v>1828</v>
      </c>
      <c r="G131" s="138" t="s">
        <v>1709</v>
      </c>
      <c r="H131" s="139">
        <v>1</v>
      </c>
      <c r="I131" s="140"/>
      <c r="J131" s="141">
        <f t="shared" si="0"/>
        <v>0</v>
      </c>
      <c r="K131" s="142"/>
      <c r="L131" s="33"/>
      <c r="M131" s="143" t="s">
        <v>1</v>
      </c>
      <c r="N131" s="144" t="s">
        <v>40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176</v>
      </c>
      <c r="AT131" s="147" t="s">
        <v>172</v>
      </c>
      <c r="AU131" s="147" t="s">
        <v>85</v>
      </c>
      <c r="AY131" s="18" t="s">
        <v>170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8" t="s">
        <v>83</v>
      </c>
      <c r="BK131" s="148">
        <f t="shared" si="9"/>
        <v>0</v>
      </c>
      <c r="BL131" s="18" t="s">
        <v>176</v>
      </c>
      <c r="BM131" s="147" t="s">
        <v>293</v>
      </c>
    </row>
    <row r="132" spans="2:65" s="1" customFormat="1" ht="14.4" customHeight="1">
      <c r="B132" s="33"/>
      <c r="C132" s="135" t="s">
        <v>242</v>
      </c>
      <c r="D132" s="135" t="s">
        <v>172</v>
      </c>
      <c r="E132" s="136" t="s">
        <v>1829</v>
      </c>
      <c r="F132" s="137" t="s">
        <v>1830</v>
      </c>
      <c r="G132" s="138" t="s">
        <v>1831</v>
      </c>
      <c r="H132" s="139">
        <v>3</v>
      </c>
      <c r="I132" s="140"/>
      <c r="J132" s="141">
        <f t="shared" si="0"/>
        <v>0</v>
      </c>
      <c r="K132" s="142"/>
      <c r="L132" s="33"/>
      <c r="M132" s="143" t="s">
        <v>1</v>
      </c>
      <c r="N132" s="144" t="s">
        <v>40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176</v>
      </c>
      <c r="AT132" s="147" t="s">
        <v>172</v>
      </c>
      <c r="AU132" s="147" t="s">
        <v>85</v>
      </c>
      <c r="AY132" s="18" t="s">
        <v>170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8" t="s">
        <v>83</v>
      </c>
      <c r="BK132" s="148">
        <f t="shared" si="9"/>
        <v>0</v>
      </c>
      <c r="BL132" s="18" t="s">
        <v>176</v>
      </c>
      <c r="BM132" s="147" t="s">
        <v>305</v>
      </c>
    </row>
    <row r="133" spans="2:65" s="1" customFormat="1" ht="14.4" customHeight="1">
      <c r="B133" s="33"/>
      <c r="C133" s="135" t="s">
        <v>248</v>
      </c>
      <c r="D133" s="135" t="s">
        <v>172</v>
      </c>
      <c r="E133" s="136" t="s">
        <v>1832</v>
      </c>
      <c r="F133" s="137" t="s">
        <v>1833</v>
      </c>
      <c r="G133" s="138" t="s">
        <v>1831</v>
      </c>
      <c r="H133" s="139">
        <v>3</v>
      </c>
      <c r="I133" s="140"/>
      <c r="J133" s="141">
        <f t="shared" si="0"/>
        <v>0</v>
      </c>
      <c r="K133" s="142"/>
      <c r="L133" s="33"/>
      <c r="M133" s="143" t="s">
        <v>1</v>
      </c>
      <c r="N133" s="144" t="s">
        <v>40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176</v>
      </c>
      <c r="AT133" s="147" t="s">
        <v>172</v>
      </c>
      <c r="AU133" s="147" t="s">
        <v>85</v>
      </c>
      <c r="AY133" s="18" t="s">
        <v>170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8" t="s">
        <v>83</v>
      </c>
      <c r="BK133" s="148">
        <f t="shared" si="9"/>
        <v>0</v>
      </c>
      <c r="BL133" s="18" t="s">
        <v>176</v>
      </c>
      <c r="BM133" s="147" t="s">
        <v>318</v>
      </c>
    </row>
    <row r="134" spans="2:65" s="1" customFormat="1" ht="14.4" customHeight="1">
      <c r="B134" s="33"/>
      <c r="C134" s="135" t="s">
        <v>8</v>
      </c>
      <c r="D134" s="135" t="s">
        <v>172</v>
      </c>
      <c r="E134" s="136" t="s">
        <v>1834</v>
      </c>
      <c r="F134" s="137" t="s">
        <v>1835</v>
      </c>
      <c r="G134" s="138" t="s">
        <v>1812</v>
      </c>
      <c r="H134" s="139">
        <v>133</v>
      </c>
      <c r="I134" s="140"/>
      <c r="J134" s="141">
        <f t="shared" si="0"/>
        <v>0</v>
      </c>
      <c r="K134" s="142"/>
      <c r="L134" s="33"/>
      <c r="M134" s="143" t="s">
        <v>1</v>
      </c>
      <c r="N134" s="144" t="s">
        <v>40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176</v>
      </c>
      <c r="AT134" s="147" t="s">
        <v>172</v>
      </c>
      <c r="AU134" s="147" t="s">
        <v>85</v>
      </c>
      <c r="AY134" s="18" t="s">
        <v>170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8" t="s">
        <v>83</v>
      </c>
      <c r="BK134" s="148">
        <f t="shared" si="9"/>
        <v>0</v>
      </c>
      <c r="BL134" s="18" t="s">
        <v>176</v>
      </c>
      <c r="BM134" s="147" t="s">
        <v>334</v>
      </c>
    </row>
    <row r="135" spans="2:65" s="1" customFormat="1" ht="14.4" customHeight="1">
      <c r="B135" s="33"/>
      <c r="C135" s="135" t="s">
        <v>260</v>
      </c>
      <c r="D135" s="135" t="s">
        <v>172</v>
      </c>
      <c r="E135" s="136" t="s">
        <v>1836</v>
      </c>
      <c r="F135" s="137" t="s">
        <v>1837</v>
      </c>
      <c r="G135" s="138" t="s">
        <v>1709</v>
      </c>
      <c r="H135" s="139">
        <v>1</v>
      </c>
      <c r="I135" s="140"/>
      <c r="J135" s="141">
        <f t="shared" si="0"/>
        <v>0</v>
      </c>
      <c r="K135" s="142"/>
      <c r="L135" s="33"/>
      <c r="M135" s="143" t="s">
        <v>1</v>
      </c>
      <c r="N135" s="144" t="s">
        <v>40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176</v>
      </c>
      <c r="AT135" s="147" t="s">
        <v>172</v>
      </c>
      <c r="AU135" s="147" t="s">
        <v>85</v>
      </c>
      <c r="AY135" s="18" t="s">
        <v>170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8" t="s">
        <v>83</v>
      </c>
      <c r="BK135" s="148">
        <f t="shared" si="9"/>
        <v>0</v>
      </c>
      <c r="BL135" s="18" t="s">
        <v>176</v>
      </c>
      <c r="BM135" s="147" t="s">
        <v>349</v>
      </c>
    </row>
    <row r="136" spans="2:65" s="11" customFormat="1" ht="22.8" customHeight="1">
      <c r="B136" s="123"/>
      <c r="D136" s="124" t="s">
        <v>74</v>
      </c>
      <c r="E136" s="133" t="s">
        <v>1838</v>
      </c>
      <c r="F136" s="133" t="s">
        <v>1839</v>
      </c>
      <c r="I136" s="126"/>
      <c r="J136" s="134">
        <f>BK136</f>
        <v>0</v>
      </c>
      <c r="L136" s="123"/>
      <c r="M136" s="128"/>
      <c r="P136" s="129">
        <f>SUM(P137:P154)</f>
        <v>0</v>
      </c>
      <c r="R136" s="129">
        <f>SUM(R137:R154)</f>
        <v>0</v>
      </c>
      <c r="T136" s="130">
        <f>SUM(T137:T154)</f>
        <v>0</v>
      </c>
      <c r="AR136" s="124" t="s">
        <v>83</v>
      </c>
      <c r="AT136" s="131" t="s">
        <v>74</v>
      </c>
      <c r="AU136" s="131" t="s">
        <v>83</v>
      </c>
      <c r="AY136" s="124" t="s">
        <v>170</v>
      </c>
      <c r="BK136" s="132">
        <f>SUM(BK137:BK154)</f>
        <v>0</v>
      </c>
    </row>
    <row r="137" spans="2:65" s="1" customFormat="1" ht="22.2" customHeight="1">
      <c r="B137" s="33"/>
      <c r="C137" s="135" t="s">
        <v>267</v>
      </c>
      <c r="D137" s="135" t="s">
        <v>172</v>
      </c>
      <c r="E137" s="136" t="s">
        <v>1840</v>
      </c>
      <c r="F137" s="137" t="s">
        <v>1841</v>
      </c>
      <c r="G137" s="138" t="s">
        <v>1812</v>
      </c>
      <c r="H137" s="139">
        <v>5</v>
      </c>
      <c r="I137" s="140"/>
      <c r="J137" s="141">
        <f t="shared" ref="J137:J154" si="10">ROUND(I137*H137,2)</f>
        <v>0</v>
      </c>
      <c r="K137" s="142"/>
      <c r="L137" s="33"/>
      <c r="M137" s="143" t="s">
        <v>1</v>
      </c>
      <c r="N137" s="144" t="s">
        <v>40</v>
      </c>
      <c r="P137" s="145">
        <f t="shared" ref="P137:P154" si="11">O137*H137</f>
        <v>0</v>
      </c>
      <c r="Q137" s="145">
        <v>0</v>
      </c>
      <c r="R137" s="145">
        <f t="shared" ref="R137:R154" si="12">Q137*H137</f>
        <v>0</v>
      </c>
      <c r="S137" s="145">
        <v>0</v>
      </c>
      <c r="T137" s="146">
        <f t="shared" ref="T137:T154" si="13">S137*H137</f>
        <v>0</v>
      </c>
      <c r="AR137" s="147" t="s">
        <v>176</v>
      </c>
      <c r="AT137" s="147" t="s">
        <v>172</v>
      </c>
      <c r="AU137" s="147" t="s">
        <v>85</v>
      </c>
      <c r="AY137" s="18" t="s">
        <v>170</v>
      </c>
      <c r="BE137" s="148">
        <f t="shared" ref="BE137:BE154" si="14">IF(N137="základní",J137,0)</f>
        <v>0</v>
      </c>
      <c r="BF137" s="148">
        <f t="shared" ref="BF137:BF154" si="15">IF(N137="snížená",J137,0)</f>
        <v>0</v>
      </c>
      <c r="BG137" s="148">
        <f t="shared" ref="BG137:BG154" si="16">IF(N137="zákl. přenesená",J137,0)</f>
        <v>0</v>
      </c>
      <c r="BH137" s="148">
        <f t="shared" ref="BH137:BH154" si="17">IF(N137="sníž. přenesená",J137,0)</f>
        <v>0</v>
      </c>
      <c r="BI137" s="148">
        <f t="shared" ref="BI137:BI154" si="18">IF(N137="nulová",J137,0)</f>
        <v>0</v>
      </c>
      <c r="BJ137" s="18" t="s">
        <v>83</v>
      </c>
      <c r="BK137" s="148">
        <f t="shared" ref="BK137:BK154" si="19">ROUND(I137*H137,2)</f>
        <v>0</v>
      </c>
      <c r="BL137" s="18" t="s">
        <v>176</v>
      </c>
      <c r="BM137" s="147" t="s">
        <v>381</v>
      </c>
    </row>
    <row r="138" spans="2:65" s="1" customFormat="1" ht="14.4" customHeight="1">
      <c r="B138" s="33"/>
      <c r="C138" s="135" t="s">
        <v>273</v>
      </c>
      <c r="D138" s="135" t="s">
        <v>172</v>
      </c>
      <c r="E138" s="136" t="s">
        <v>1842</v>
      </c>
      <c r="F138" s="137" t="s">
        <v>1843</v>
      </c>
      <c r="G138" s="138" t="s">
        <v>1709</v>
      </c>
      <c r="H138" s="139">
        <v>1</v>
      </c>
      <c r="I138" s="140"/>
      <c r="J138" s="141">
        <f t="shared" si="10"/>
        <v>0</v>
      </c>
      <c r="K138" s="142"/>
      <c r="L138" s="33"/>
      <c r="M138" s="143" t="s">
        <v>1</v>
      </c>
      <c r="N138" s="144" t="s">
        <v>40</v>
      </c>
      <c r="P138" s="145">
        <f t="shared" si="11"/>
        <v>0</v>
      </c>
      <c r="Q138" s="145">
        <v>0</v>
      </c>
      <c r="R138" s="145">
        <f t="shared" si="12"/>
        <v>0</v>
      </c>
      <c r="S138" s="145">
        <v>0</v>
      </c>
      <c r="T138" s="146">
        <f t="shared" si="13"/>
        <v>0</v>
      </c>
      <c r="AR138" s="147" t="s">
        <v>176</v>
      </c>
      <c r="AT138" s="147" t="s">
        <v>172</v>
      </c>
      <c r="AU138" s="147" t="s">
        <v>85</v>
      </c>
      <c r="AY138" s="18" t="s">
        <v>170</v>
      </c>
      <c r="BE138" s="148">
        <f t="shared" si="14"/>
        <v>0</v>
      </c>
      <c r="BF138" s="148">
        <f t="shared" si="15"/>
        <v>0</v>
      </c>
      <c r="BG138" s="148">
        <f t="shared" si="16"/>
        <v>0</v>
      </c>
      <c r="BH138" s="148">
        <f t="shared" si="17"/>
        <v>0</v>
      </c>
      <c r="BI138" s="148">
        <f t="shared" si="18"/>
        <v>0</v>
      </c>
      <c r="BJ138" s="18" t="s">
        <v>83</v>
      </c>
      <c r="BK138" s="148">
        <f t="shared" si="19"/>
        <v>0</v>
      </c>
      <c r="BL138" s="18" t="s">
        <v>176</v>
      </c>
      <c r="BM138" s="147" t="s">
        <v>393</v>
      </c>
    </row>
    <row r="139" spans="2:65" s="1" customFormat="1" ht="14.4" customHeight="1">
      <c r="B139" s="33"/>
      <c r="C139" s="135" t="s">
        <v>278</v>
      </c>
      <c r="D139" s="135" t="s">
        <v>172</v>
      </c>
      <c r="E139" s="136" t="s">
        <v>1844</v>
      </c>
      <c r="F139" s="137" t="s">
        <v>1845</v>
      </c>
      <c r="G139" s="138" t="s">
        <v>1709</v>
      </c>
      <c r="H139" s="139">
        <v>1</v>
      </c>
      <c r="I139" s="140"/>
      <c r="J139" s="141">
        <f t="shared" si="10"/>
        <v>0</v>
      </c>
      <c r="K139" s="142"/>
      <c r="L139" s="33"/>
      <c r="M139" s="143" t="s">
        <v>1</v>
      </c>
      <c r="N139" s="144" t="s">
        <v>40</v>
      </c>
      <c r="P139" s="145">
        <f t="shared" si="11"/>
        <v>0</v>
      </c>
      <c r="Q139" s="145">
        <v>0</v>
      </c>
      <c r="R139" s="145">
        <f t="shared" si="12"/>
        <v>0</v>
      </c>
      <c r="S139" s="145">
        <v>0</v>
      </c>
      <c r="T139" s="146">
        <f t="shared" si="13"/>
        <v>0</v>
      </c>
      <c r="AR139" s="147" t="s">
        <v>176</v>
      </c>
      <c r="AT139" s="147" t="s">
        <v>172</v>
      </c>
      <c r="AU139" s="147" t="s">
        <v>85</v>
      </c>
      <c r="AY139" s="18" t="s">
        <v>170</v>
      </c>
      <c r="BE139" s="148">
        <f t="shared" si="14"/>
        <v>0</v>
      </c>
      <c r="BF139" s="148">
        <f t="shared" si="15"/>
        <v>0</v>
      </c>
      <c r="BG139" s="148">
        <f t="shared" si="16"/>
        <v>0</v>
      </c>
      <c r="BH139" s="148">
        <f t="shared" si="17"/>
        <v>0</v>
      </c>
      <c r="BI139" s="148">
        <f t="shared" si="18"/>
        <v>0</v>
      </c>
      <c r="BJ139" s="18" t="s">
        <v>83</v>
      </c>
      <c r="BK139" s="148">
        <f t="shared" si="19"/>
        <v>0</v>
      </c>
      <c r="BL139" s="18" t="s">
        <v>176</v>
      </c>
      <c r="BM139" s="147" t="s">
        <v>407</v>
      </c>
    </row>
    <row r="140" spans="2:65" s="1" customFormat="1" ht="22.2" customHeight="1">
      <c r="B140" s="33"/>
      <c r="C140" s="135" t="s">
        <v>285</v>
      </c>
      <c r="D140" s="135" t="s">
        <v>172</v>
      </c>
      <c r="E140" s="136" t="s">
        <v>1846</v>
      </c>
      <c r="F140" s="137" t="s">
        <v>1847</v>
      </c>
      <c r="G140" s="138" t="s">
        <v>1812</v>
      </c>
      <c r="H140" s="139">
        <v>6</v>
      </c>
      <c r="I140" s="140"/>
      <c r="J140" s="141">
        <f t="shared" si="10"/>
        <v>0</v>
      </c>
      <c r="K140" s="142"/>
      <c r="L140" s="33"/>
      <c r="M140" s="143" t="s">
        <v>1</v>
      </c>
      <c r="N140" s="144" t="s">
        <v>40</v>
      </c>
      <c r="P140" s="145">
        <f t="shared" si="11"/>
        <v>0</v>
      </c>
      <c r="Q140" s="145">
        <v>0</v>
      </c>
      <c r="R140" s="145">
        <f t="shared" si="12"/>
        <v>0</v>
      </c>
      <c r="S140" s="145">
        <v>0</v>
      </c>
      <c r="T140" s="146">
        <f t="shared" si="13"/>
        <v>0</v>
      </c>
      <c r="AR140" s="147" t="s">
        <v>176</v>
      </c>
      <c r="AT140" s="147" t="s">
        <v>172</v>
      </c>
      <c r="AU140" s="147" t="s">
        <v>85</v>
      </c>
      <c r="AY140" s="18" t="s">
        <v>170</v>
      </c>
      <c r="BE140" s="148">
        <f t="shared" si="14"/>
        <v>0</v>
      </c>
      <c r="BF140" s="148">
        <f t="shared" si="15"/>
        <v>0</v>
      </c>
      <c r="BG140" s="148">
        <f t="shared" si="16"/>
        <v>0</v>
      </c>
      <c r="BH140" s="148">
        <f t="shared" si="17"/>
        <v>0</v>
      </c>
      <c r="BI140" s="148">
        <f t="shared" si="18"/>
        <v>0</v>
      </c>
      <c r="BJ140" s="18" t="s">
        <v>83</v>
      </c>
      <c r="BK140" s="148">
        <f t="shared" si="19"/>
        <v>0</v>
      </c>
      <c r="BL140" s="18" t="s">
        <v>176</v>
      </c>
      <c r="BM140" s="147" t="s">
        <v>420</v>
      </c>
    </row>
    <row r="141" spans="2:65" s="1" customFormat="1" ht="22.2" customHeight="1">
      <c r="B141" s="33"/>
      <c r="C141" s="135" t="s">
        <v>293</v>
      </c>
      <c r="D141" s="135" t="s">
        <v>172</v>
      </c>
      <c r="E141" s="136" t="s">
        <v>1848</v>
      </c>
      <c r="F141" s="137" t="s">
        <v>1849</v>
      </c>
      <c r="G141" s="138" t="s">
        <v>1812</v>
      </c>
      <c r="H141" s="139">
        <v>34</v>
      </c>
      <c r="I141" s="140"/>
      <c r="J141" s="141">
        <f t="shared" si="10"/>
        <v>0</v>
      </c>
      <c r="K141" s="142"/>
      <c r="L141" s="33"/>
      <c r="M141" s="143" t="s">
        <v>1</v>
      </c>
      <c r="N141" s="144" t="s">
        <v>40</v>
      </c>
      <c r="P141" s="145">
        <f t="shared" si="11"/>
        <v>0</v>
      </c>
      <c r="Q141" s="145">
        <v>0</v>
      </c>
      <c r="R141" s="145">
        <f t="shared" si="12"/>
        <v>0</v>
      </c>
      <c r="S141" s="145">
        <v>0</v>
      </c>
      <c r="T141" s="146">
        <f t="shared" si="13"/>
        <v>0</v>
      </c>
      <c r="AR141" s="147" t="s">
        <v>176</v>
      </c>
      <c r="AT141" s="147" t="s">
        <v>172</v>
      </c>
      <c r="AU141" s="147" t="s">
        <v>85</v>
      </c>
      <c r="AY141" s="18" t="s">
        <v>170</v>
      </c>
      <c r="BE141" s="148">
        <f t="shared" si="14"/>
        <v>0</v>
      </c>
      <c r="BF141" s="148">
        <f t="shared" si="15"/>
        <v>0</v>
      </c>
      <c r="BG141" s="148">
        <f t="shared" si="16"/>
        <v>0</v>
      </c>
      <c r="BH141" s="148">
        <f t="shared" si="17"/>
        <v>0</v>
      </c>
      <c r="BI141" s="148">
        <f t="shared" si="18"/>
        <v>0</v>
      </c>
      <c r="BJ141" s="18" t="s">
        <v>83</v>
      </c>
      <c r="BK141" s="148">
        <f t="shared" si="19"/>
        <v>0</v>
      </c>
      <c r="BL141" s="18" t="s">
        <v>176</v>
      </c>
      <c r="BM141" s="147" t="s">
        <v>434</v>
      </c>
    </row>
    <row r="142" spans="2:65" s="1" customFormat="1" ht="22.2" customHeight="1">
      <c r="B142" s="33"/>
      <c r="C142" s="135" t="s">
        <v>300</v>
      </c>
      <c r="D142" s="135" t="s">
        <v>172</v>
      </c>
      <c r="E142" s="136" t="s">
        <v>1850</v>
      </c>
      <c r="F142" s="137" t="s">
        <v>1851</v>
      </c>
      <c r="G142" s="138" t="s">
        <v>1812</v>
      </c>
      <c r="H142" s="139">
        <v>134</v>
      </c>
      <c r="I142" s="140"/>
      <c r="J142" s="141">
        <f t="shared" si="10"/>
        <v>0</v>
      </c>
      <c r="K142" s="142"/>
      <c r="L142" s="33"/>
      <c r="M142" s="143" t="s">
        <v>1</v>
      </c>
      <c r="N142" s="144" t="s">
        <v>40</v>
      </c>
      <c r="P142" s="145">
        <f t="shared" si="11"/>
        <v>0</v>
      </c>
      <c r="Q142" s="145">
        <v>0</v>
      </c>
      <c r="R142" s="145">
        <f t="shared" si="12"/>
        <v>0</v>
      </c>
      <c r="S142" s="145">
        <v>0</v>
      </c>
      <c r="T142" s="146">
        <f t="shared" si="13"/>
        <v>0</v>
      </c>
      <c r="AR142" s="147" t="s">
        <v>176</v>
      </c>
      <c r="AT142" s="147" t="s">
        <v>172</v>
      </c>
      <c r="AU142" s="147" t="s">
        <v>85</v>
      </c>
      <c r="AY142" s="18" t="s">
        <v>170</v>
      </c>
      <c r="BE142" s="148">
        <f t="shared" si="14"/>
        <v>0</v>
      </c>
      <c r="BF142" s="148">
        <f t="shared" si="15"/>
        <v>0</v>
      </c>
      <c r="BG142" s="148">
        <f t="shared" si="16"/>
        <v>0</v>
      </c>
      <c r="BH142" s="148">
        <f t="shared" si="17"/>
        <v>0</v>
      </c>
      <c r="BI142" s="148">
        <f t="shared" si="18"/>
        <v>0</v>
      </c>
      <c r="BJ142" s="18" t="s">
        <v>83</v>
      </c>
      <c r="BK142" s="148">
        <f t="shared" si="19"/>
        <v>0</v>
      </c>
      <c r="BL142" s="18" t="s">
        <v>176</v>
      </c>
      <c r="BM142" s="147" t="s">
        <v>459</v>
      </c>
    </row>
    <row r="143" spans="2:65" s="1" customFormat="1" ht="14.4" customHeight="1">
      <c r="B143" s="33"/>
      <c r="C143" s="135" t="s">
        <v>305</v>
      </c>
      <c r="D143" s="135" t="s">
        <v>172</v>
      </c>
      <c r="E143" s="136" t="s">
        <v>1852</v>
      </c>
      <c r="F143" s="137" t="s">
        <v>1853</v>
      </c>
      <c r="G143" s="138" t="s">
        <v>1709</v>
      </c>
      <c r="H143" s="139">
        <v>1</v>
      </c>
      <c r="I143" s="140"/>
      <c r="J143" s="141">
        <f t="shared" si="10"/>
        <v>0</v>
      </c>
      <c r="K143" s="142"/>
      <c r="L143" s="33"/>
      <c r="M143" s="143" t="s">
        <v>1</v>
      </c>
      <c r="N143" s="144" t="s">
        <v>40</v>
      </c>
      <c r="P143" s="145">
        <f t="shared" si="11"/>
        <v>0</v>
      </c>
      <c r="Q143" s="145">
        <v>0</v>
      </c>
      <c r="R143" s="145">
        <f t="shared" si="12"/>
        <v>0</v>
      </c>
      <c r="S143" s="145">
        <v>0</v>
      </c>
      <c r="T143" s="146">
        <f t="shared" si="13"/>
        <v>0</v>
      </c>
      <c r="AR143" s="147" t="s">
        <v>176</v>
      </c>
      <c r="AT143" s="147" t="s">
        <v>172</v>
      </c>
      <c r="AU143" s="147" t="s">
        <v>85</v>
      </c>
      <c r="AY143" s="18" t="s">
        <v>170</v>
      </c>
      <c r="BE143" s="148">
        <f t="shared" si="14"/>
        <v>0</v>
      </c>
      <c r="BF143" s="148">
        <f t="shared" si="15"/>
        <v>0</v>
      </c>
      <c r="BG143" s="148">
        <f t="shared" si="16"/>
        <v>0</v>
      </c>
      <c r="BH143" s="148">
        <f t="shared" si="17"/>
        <v>0</v>
      </c>
      <c r="BI143" s="148">
        <f t="shared" si="18"/>
        <v>0</v>
      </c>
      <c r="BJ143" s="18" t="s">
        <v>83</v>
      </c>
      <c r="BK143" s="148">
        <f t="shared" si="19"/>
        <v>0</v>
      </c>
      <c r="BL143" s="18" t="s">
        <v>176</v>
      </c>
      <c r="BM143" s="147" t="s">
        <v>473</v>
      </c>
    </row>
    <row r="144" spans="2:65" s="1" customFormat="1" ht="34.799999999999997" customHeight="1">
      <c r="B144" s="33"/>
      <c r="C144" s="135" t="s">
        <v>7</v>
      </c>
      <c r="D144" s="135" t="s">
        <v>172</v>
      </c>
      <c r="E144" s="136" t="s">
        <v>1854</v>
      </c>
      <c r="F144" s="137" t="s">
        <v>1855</v>
      </c>
      <c r="G144" s="138" t="s">
        <v>1709</v>
      </c>
      <c r="H144" s="139">
        <v>4</v>
      </c>
      <c r="I144" s="140"/>
      <c r="J144" s="141">
        <f t="shared" si="10"/>
        <v>0</v>
      </c>
      <c r="K144" s="142"/>
      <c r="L144" s="33"/>
      <c r="M144" s="143" t="s">
        <v>1</v>
      </c>
      <c r="N144" s="144" t="s">
        <v>40</v>
      </c>
      <c r="P144" s="145">
        <f t="shared" si="11"/>
        <v>0</v>
      </c>
      <c r="Q144" s="145">
        <v>0</v>
      </c>
      <c r="R144" s="145">
        <f t="shared" si="12"/>
        <v>0</v>
      </c>
      <c r="S144" s="145">
        <v>0</v>
      </c>
      <c r="T144" s="146">
        <f t="shared" si="13"/>
        <v>0</v>
      </c>
      <c r="AR144" s="147" t="s">
        <v>176</v>
      </c>
      <c r="AT144" s="147" t="s">
        <v>172</v>
      </c>
      <c r="AU144" s="147" t="s">
        <v>85</v>
      </c>
      <c r="AY144" s="18" t="s">
        <v>170</v>
      </c>
      <c r="BE144" s="148">
        <f t="shared" si="14"/>
        <v>0</v>
      </c>
      <c r="BF144" s="148">
        <f t="shared" si="15"/>
        <v>0</v>
      </c>
      <c r="BG144" s="148">
        <f t="shared" si="16"/>
        <v>0</v>
      </c>
      <c r="BH144" s="148">
        <f t="shared" si="17"/>
        <v>0</v>
      </c>
      <c r="BI144" s="148">
        <f t="shared" si="18"/>
        <v>0</v>
      </c>
      <c r="BJ144" s="18" t="s">
        <v>83</v>
      </c>
      <c r="BK144" s="148">
        <f t="shared" si="19"/>
        <v>0</v>
      </c>
      <c r="BL144" s="18" t="s">
        <v>176</v>
      </c>
      <c r="BM144" s="147" t="s">
        <v>492</v>
      </c>
    </row>
    <row r="145" spans="2:65" s="1" customFormat="1" ht="34.799999999999997" customHeight="1">
      <c r="B145" s="33"/>
      <c r="C145" s="135" t="s">
        <v>318</v>
      </c>
      <c r="D145" s="135" t="s">
        <v>172</v>
      </c>
      <c r="E145" s="136" t="s">
        <v>1856</v>
      </c>
      <c r="F145" s="137" t="s">
        <v>1857</v>
      </c>
      <c r="G145" s="138" t="s">
        <v>1709</v>
      </c>
      <c r="H145" s="139">
        <v>2</v>
      </c>
      <c r="I145" s="140"/>
      <c r="J145" s="141">
        <f t="shared" si="10"/>
        <v>0</v>
      </c>
      <c r="K145" s="142"/>
      <c r="L145" s="33"/>
      <c r="M145" s="143" t="s">
        <v>1</v>
      </c>
      <c r="N145" s="144" t="s">
        <v>40</v>
      </c>
      <c r="P145" s="145">
        <f t="shared" si="11"/>
        <v>0</v>
      </c>
      <c r="Q145" s="145">
        <v>0</v>
      </c>
      <c r="R145" s="145">
        <f t="shared" si="12"/>
        <v>0</v>
      </c>
      <c r="S145" s="145">
        <v>0</v>
      </c>
      <c r="T145" s="146">
        <f t="shared" si="13"/>
        <v>0</v>
      </c>
      <c r="AR145" s="147" t="s">
        <v>176</v>
      </c>
      <c r="AT145" s="147" t="s">
        <v>172</v>
      </c>
      <c r="AU145" s="147" t="s">
        <v>85</v>
      </c>
      <c r="AY145" s="18" t="s">
        <v>170</v>
      </c>
      <c r="BE145" s="148">
        <f t="shared" si="14"/>
        <v>0</v>
      </c>
      <c r="BF145" s="148">
        <f t="shared" si="15"/>
        <v>0</v>
      </c>
      <c r="BG145" s="148">
        <f t="shared" si="16"/>
        <v>0</v>
      </c>
      <c r="BH145" s="148">
        <f t="shared" si="17"/>
        <v>0</v>
      </c>
      <c r="BI145" s="148">
        <f t="shared" si="18"/>
        <v>0</v>
      </c>
      <c r="BJ145" s="18" t="s">
        <v>83</v>
      </c>
      <c r="BK145" s="148">
        <f t="shared" si="19"/>
        <v>0</v>
      </c>
      <c r="BL145" s="18" t="s">
        <v>176</v>
      </c>
      <c r="BM145" s="147" t="s">
        <v>508</v>
      </c>
    </row>
    <row r="146" spans="2:65" s="1" customFormat="1" ht="22.2" customHeight="1">
      <c r="B146" s="33"/>
      <c r="C146" s="135" t="s">
        <v>324</v>
      </c>
      <c r="D146" s="135" t="s">
        <v>172</v>
      </c>
      <c r="E146" s="136" t="s">
        <v>1858</v>
      </c>
      <c r="F146" s="137" t="s">
        <v>1859</v>
      </c>
      <c r="G146" s="138" t="s">
        <v>1709</v>
      </c>
      <c r="H146" s="139">
        <v>1</v>
      </c>
      <c r="I146" s="140"/>
      <c r="J146" s="141">
        <f t="shared" si="10"/>
        <v>0</v>
      </c>
      <c r="K146" s="142"/>
      <c r="L146" s="33"/>
      <c r="M146" s="143" t="s">
        <v>1</v>
      </c>
      <c r="N146" s="144" t="s">
        <v>40</v>
      </c>
      <c r="P146" s="145">
        <f t="shared" si="11"/>
        <v>0</v>
      </c>
      <c r="Q146" s="145">
        <v>0</v>
      </c>
      <c r="R146" s="145">
        <f t="shared" si="12"/>
        <v>0</v>
      </c>
      <c r="S146" s="145">
        <v>0</v>
      </c>
      <c r="T146" s="146">
        <f t="shared" si="13"/>
        <v>0</v>
      </c>
      <c r="AR146" s="147" t="s">
        <v>176</v>
      </c>
      <c r="AT146" s="147" t="s">
        <v>172</v>
      </c>
      <c r="AU146" s="147" t="s">
        <v>85</v>
      </c>
      <c r="AY146" s="18" t="s">
        <v>170</v>
      </c>
      <c r="BE146" s="148">
        <f t="shared" si="14"/>
        <v>0</v>
      </c>
      <c r="BF146" s="148">
        <f t="shared" si="15"/>
        <v>0</v>
      </c>
      <c r="BG146" s="148">
        <f t="shared" si="16"/>
        <v>0</v>
      </c>
      <c r="BH146" s="148">
        <f t="shared" si="17"/>
        <v>0</v>
      </c>
      <c r="BI146" s="148">
        <f t="shared" si="18"/>
        <v>0</v>
      </c>
      <c r="BJ146" s="18" t="s">
        <v>83</v>
      </c>
      <c r="BK146" s="148">
        <f t="shared" si="19"/>
        <v>0</v>
      </c>
      <c r="BL146" s="18" t="s">
        <v>176</v>
      </c>
      <c r="BM146" s="147" t="s">
        <v>521</v>
      </c>
    </row>
    <row r="147" spans="2:65" s="1" customFormat="1" ht="30" customHeight="1">
      <c r="B147" s="33"/>
      <c r="C147" s="135" t="s">
        <v>334</v>
      </c>
      <c r="D147" s="135" t="s">
        <v>172</v>
      </c>
      <c r="E147" s="136" t="s">
        <v>1860</v>
      </c>
      <c r="F147" s="137" t="s">
        <v>1861</v>
      </c>
      <c r="G147" s="138" t="s">
        <v>1709</v>
      </c>
      <c r="H147" s="139">
        <v>4</v>
      </c>
      <c r="I147" s="140"/>
      <c r="J147" s="141">
        <f t="shared" si="10"/>
        <v>0</v>
      </c>
      <c r="K147" s="142"/>
      <c r="L147" s="33"/>
      <c r="M147" s="143" t="s">
        <v>1</v>
      </c>
      <c r="N147" s="144" t="s">
        <v>40</v>
      </c>
      <c r="P147" s="145">
        <f t="shared" si="11"/>
        <v>0</v>
      </c>
      <c r="Q147" s="145">
        <v>0</v>
      </c>
      <c r="R147" s="145">
        <f t="shared" si="12"/>
        <v>0</v>
      </c>
      <c r="S147" s="145">
        <v>0</v>
      </c>
      <c r="T147" s="146">
        <f t="shared" si="13"/>
        <v>0</v>
      </c>
      <c r="AR147" s="147" t="s">
        <v>176</v>
      </c>
      <c r="AT147" s="147" t="s">
        <v>172</v>
      </c>
      <c r="AU147" s="147" t="s">
        <v>85</v>
      </c>
      <c r="AY147" s="18" t="s">
        <v>170</v>
      </c>
      <c r="BE147" s="148">
        <f t="shared" si="14"/>
        <v>0</v>
      </c>
      <c r="BF147" s="148">
        <f t="shared" si="15"/>
        <v>0</v>
      </c>
      <c r="BG147" s="148">
        <f t="shared" si="16"/>
        <v>0</v>
      </c>
      <c r="BH147" s="148">
        <f t="shared" si="17"/>
        <v>0</v>
      </c>
      <c r="BI147" s="148">
        <f t="shared" si="18"/>
        <v>0</v>
      </c>
      <c r="BJ147" s="18" t="s">
        <v>83</v>
      </c>
      <c r="BK147" s="148">
        <f t="shared" si="19"/>
        <v>0</v>
      </c>
      <c r="BL147" s="18" t="s">
        <v>176</v>
      </c>
      <c r="BM147" s="147" t="s">
        <v>535</v>
      </c>
    </row>
    <row r="148" spans="2:65" s="1" customFormat="1" ht="22.2" customHeight="1">
      <c r="B148" s="33"/>
      <c r="C148" s="135" t="s">
        <v>341</v>
      </c>
      <c r="D148" s="135" t="s">
        <v>172</v>
      </c>
      <c r="E148" s="136" t="s">
        <v>1862</v>
      </c>
      <c r="F148" s="137" t="s">
        <v>1863</v>
      </c>
      <c r="G148" s="138" t="s">
        <v>1709</v>
      </c>
      <c r="H148" s="139">
        <v>2</v>
      </c>
      <c r="I148" s="140"/>
      <c r="J148" s="141">
        <f t="shared" si="10"/>
        <v>0</v>
      </c>
      <c r="K148" s="142"/>
      <c r="L148" s="33"/>
      <c r="M148" s="143" t="s">
        <v>1</v>
      </c>
      <c r="N148" s="144" t="s">
        <v>40</v>
      </c>
      <c r="P148" s="145">
        <f t="shared" si="11"/>
        <v>0</v>
      </c>
      <c r="Q148" s="145">
        <v>0</v>
      </c>
      <c r="R148" s="145">
        <f t="shared" si="12"/>
        <v>0</v>
      </c>
      <c r="S148" s="145">
        <v>0</v>
      </c>
      <c r="T148" s="146">
        <f t="shared" si="13"/>
        <v>0</v>
      </c>
      <c r="AR148" s="147" t="s">
        <v>176</v>
      </c>
      <c r="AT148" s="147" t="s">
        <v>172</v>
      </c>
      <c r="AU148" s="147" t="s">
        <v>85</v>
      </c>
      <c r="AY148" s="18" t="s">
        <v>170</v>
      </c>
      <c r="BE148" s="148">
        <f t="shared" si="14"/>
        <v>0</v>
      </c>
      <c r="BF148" s="148">
        <f t="shared" si="15"/>
        <v>0</v>
      </c>
      <c r="BG148" s="148">
        <f t="shared" si="16"/>
        <v>0</v>
      </c>
      <c r="BH148" s="148">
        <f t="shared" si="17"/>
        <v>0</v>
      </c>
      <c r="BI148" s="148">
        <f t="shared" si="18"/>
        <v>0</v>
      </c>
      <c r="BJ148" s="18" t="s">
        <v>83</v>
      </c>
      <c r="BK148" s="148">
        <f t="shared" si="19"/>
        <v>0</v>
      </c>
      <c r="BL148" s="18" t="s">
        <v>176</v>
      </c>
      <c r="BM148" s="147" t="s">
        <v>564</v>
      </c>
    </row>
    <row r="149" spans="2:65" s="1" customFormat="1" ht="22.2" customHeight="1">
      <c r="B149" s="33"/>
      <c r="C149" s="135" t="s">
        <v>349</v>
      </c>
      <c r="D149" s="135" t="s">
        <v>172</v>
      </c>
      <c r="E149" s="136" t="s">
        <v>1864</v>
      </c>
      <c r="F149" s="137" t="s">
        <v>1865</v>
      </c>
      <c r="G149" s="138" t="s">
        <v>1709</v>
      </c>
      <c r="H149" s="139">
        <v>1</v>
      </c>
      <c r="I149" s="140"/>
      <c r="J149" s="141">
        <f t="shared" si="10"/>
        <v>0</v>
      </c>
      <c r="K149" s="142"/>
      <c r="L149" s="33"/>
      <c r="M149" s="143" t="s">
        <v>1</v>
      </c>
      <c r="N149" s="144" t="s">
        <v>40</v>
      </c>
      <c r="P149" s="145">
        <f t="shared" si="11"/>
        <v>0</v>
      </c>
      <c r="Q149" s="145">
        <v>0</v>
      </c>
      <c r="R149" s="145">
        <f t="shared" si="12"/>
        <v>0</v>
      </c>
      <c r="S149" s="145">
        <v>0</v>
      </c>
      <c r="T149" s="146">
        <f t="shared" si="13"/>
        <v>0</v>
      </c>
      <c r="AR149" s="147" t="s">
        <v>176</v>
      </c>
      <c r="AT149" s="147" t="s">
        <v>172</v>
      </c>
      <c r="AU149" s="147" t="s">
        <v>85</v>
      </c>
      <c r="AY149" s="18" t="s">
        <v>170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8" t="s">
        <v>83</v>
      </c>
      <c r="BK149" s="148">
        <f t="shared" si="19"/>
        <v>0</v>
      </c>
      <c r="BL149" s="18" t="s">
        <v>176</v>
      </c>
      <c r="BM149" s="147" t="s">
        <v>581</v>
      </c>
    </row>
    <row r="150" spans="2:65" s="1" customFormat="1" ht="14.4" customHeight="1">
      <c r="B150" s="33"/>
      <c r="C150" s="135" t="s">
        <v>360</v>
      </c>
      <c r="D150" s="135" t="s">
        <v>172</v>
      </c>
      <c r="E150" s="136" t="s">
        <v>1866</v>
      </c>
      <c r="F150" s="137" t="s">
        <v>1867</v>
      </c>
      <c r="G150" s="138" t="s">
        <v>1831</v>
      </c>
      <c r="H150" s="139">
        <v>1</v>
      </c>
      <c r="I150" s="140"/>
      <c r="J150" s="141">
        <f t="shared" si="10"/>
        <v>0</v>
      </c>
      <c r="K150" s="142"/>
      <c r="L150" s="33"/>
      <c r="M150" s="143" t="s">
        <v>1</v>
      </c>
      <c r="N150" s="144" t="s">
        <v>40</v>
      </c>
      <c r="P150" s="145">
        <f t="shared" si="11"/>
        <v>0</v>
      </c>
      <c r="Q150" s="145">
        <v>0</v>
      </c>
      <c r="R150" s="145">
        <f t="shared" si="12"/>
        <v>0</v>
      </c>
      <c r="S150" s="145">
        <v>0</v>
      </c>
      <c r="T150" s="146">
        <f t="shared" si="13"/>
        <v>0</v>
      </c>
      <c r="AR150" s="147" t="s">
        <v>176</v>
      </c>
      <c r="AT150" s="147" t="s">
        <v>172</v>
      </c>
      <c r="AU150" s="147" t="s">
        <v>85</v>
      </c>
      <c r="AY150" s="18" t="s">
        <v>170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8" t="s">
        <v>83</v>
      </c>
      <c r="BK150" s="148">
        <f t="shared" si="19"/>
        <v>0</v>
      </c>
      <c r="BL150" s="18" t="s">
        <v>176</v>
      </c>
      <c r="BM150" s="147" t="s">
        <v>591</v>
      </c>
    </row>
    <row r="151" spans="2:65" s="1" customFormat="1" ht="14.4" customHeight="1">
      <c r="B151" s="33"/>
      <c r="C151" s="135" t="s">
        <v>367</v>
      </c>
      <c r="D151" s="135" t="s">
        <v>172</v>
      </c>
      <c r="E151" s="136" t="s">
        <v>1868</v>
      </c>
      <c r="F151" s="137" t="s">
        <v>1869</v>
      </c>
      <c r="G151" s="138" t="s">
        <v>1831</v>
      </c>
      <c r="H151" s="139">
        <v>2</v>
      </c>
      <c r="I151" s="140"/>
      <c r="J151" s="141">
        <f t="shared" si="10"/>
        <v>0</v>
      </c>
      <c r="K151" s="142"/>
      <c r="L151" s="33"/>
      <c r="M151" s="143" t="s">
        <v>1</v>
      </c>
      <c r="N151" s="144" t="s">
        <v>40</v>
      </c>
      <c r="P151" s="145">
        <f t="shared" si="11"/>
        <v>0</v>
      </c>
      <c r="Q151" s="145">
        <v>0</v>
      </c>
      <c r="R151" s="145">
        <f t="shared" si="12"/>
        <v>0</v>
      </c>
      <c r="S151" s="145">
        <v>0</v>
      </c>
      <c r="T151" s="146">
        <f t="shared" si="13"/>
        <v>0</v>
      </c>
      <c r="AR151" s="147" t="s">
        <v>176</v>
      </c>
      <c r="AT151" s="147" t="s">
        <v>172</v>
      </c>
      <c r="AU151" s="147" t="s">
        <v>85</v>
      </c>
      <c r="AY151" s="18" t="s">
        <v>170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8" t="s">
        <v>83</v>
      </c>
      <c r="BK151" s="148">
        <f t="shared" si="19"/>
        <v>0</v>
      </c>
      <c r="BL151" s="18" t="s">
        <v>176</v>
      </c>
      <c r="BM151" s="147" t="s">
        <v>603</v>
      </c>
    </row>
    <row r="152" spans="2:65" s="1" customFormat="1" ht="14.4" customHeight="1">
      <c r="B152" s="33"/>
      <c r="C152" s="135" t="s">
        <v>374</v>
      </c>
      <c r="D152" s="135" t="s">
        <v>172</v>
      </c>
      <c r="E152" s="136" t="s">
        <v>1870</v>
      </c>
      <c r="F152" s="137" t="s">
        <v>1871</v>
      </c>
      <c r="G152" s="138" t="s">
        <v>1831</v>
      </c>
      <c r="H152" s="139">
        <v>3</v>
      </c>
      <c r="I152" s="140"/>
      <c r="J152" s="141">
        <f t="shared" si="10"/>
        <v>0</v>
      </c>
      <c r="K152" s="142"/>
      <c r="L152" s="33"/>
      <c r="M152" s="143" t="s">
        <v>1</v>
      </c>
      <c r="N152" s="144" t="s">
        <v>40</v>
      </c>
      <c r="P152" s="145">
        <f t="shared" si="11"/>
        <v>0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AR152" s="147" t="s">
        <v>176</v>
      </c>
      <c r="AT152" s="147" t="s">
        <v>172</v>
      </c>
      <c r="AU152" s="147" t="s">
        <v>85</v>
      </c>
      <c r="AY152" s="18" t="s">
        <v>170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8" t="s">
        <v>83</v>
      </c>
      <c r="BK152" s="148">
        <f t="shared" si="19"/>
        <v>0</v>
      </c>
      <c r="BL152" s="18" t="s">
        <v>176</v>
      </c>
      <c r="BM152" s="147" t="s">
        <v>615</v>
      </c>
    </row>
    <row r="153" spans="2:65" s="1" customFormat="1" ht="14.4" customHeight="1">
      <c r="B153" s="33"/>
      <c r="C153" s="135" t="s">
        <v>381</v>
      </c>
      <c r="D153" s="135" t="s">
        <v>172</v>
      </c>
      <c r="E153" s="136" t="s">
        <v>1872</v>
      </c>
      <c r="F153" s="137" t="s">
        <v>1835</v>
      </c>
      <c r="G153" s="138" t="s">
        <v>1812</v>
      </c>
      <c r="H153" s="139">
        <v>179</v>
      </c>
      <c r="I153" s="140"/>
      <c r="J153" s="141">
        <f t="shared" si="10"/>
        <v>0</v>
      </c>
      <c r="K153" s="142"/>
      <c r="L153" s="33"/>
      <c r="M153" s="143" t="s">
        <v>1</v>
      </c>
      <c r="N153" s="144" t="s">
        <v>40</v>
      </c>
      <c r="P153" s="145">
        <f t="shared" si="11"/>
        <v>0</v>
      </c>
      <c r="Q153" s="145">
        <v>0</v>
      </c>
      <c r="R153" s="145">
        <f t="shared" si="12"/>
        <v>0</v>
      </c>
      <c r="S153" s="145">
        <v>0</v>
      </c>
      <c r="T153" s="146">
        <f t="shared" si="13"/>
        <v>0</v>
      </c>
      <c r="AR153" s="147" t="s">
        <v>176</v>
      </c>
      <c r="AT153" s="147" t="s">
        <v>172</v>
      </c>
      <c r="AU153" s="147" t="s">
        <v>85</v>
      </c>
      <c r="AY153" s="18" t="s">
        <v>170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8" t="s">
        <v>83</v>
      </c>
      <c r="BK153" s="148">
        <f t="shared" si="19"/>
        <v>0</v>
      </c>
      <c r="BL153" s="18" t="s">
        <v>176</v>
      </c>
      <c r="BM153" s="147" t="s">
        <v>633</v>
      </c>
    </row>
    <row r="154" spans="2:65" s="1" customFormat="1" ht="14.4" customHeight="1">
      <c r="B154" s="33"/>
      <c r="C154" s="135" t="s">
        <v>387</v>
      </c>
      <c r="D154" s="135" t="s">
        <v>172</v>
      </c>
      <c r="E154" s="136" t="s">
        <v>1873</v>
      </c>
      <c r="F154" s="137" t="s">
        <v>1837</v>
      </c>
      <c r="G154" s="138" t="s">
        <v>1709</v>
      </c>
      <c r="H154" s="139">
        <v>1</v>
      </c>
      <c r="I154" s="140"/>
      <c r="J154" s="141">
        <f t="shared" si="10"/>
        <v>0</v>
      </c>
      <c r="K154" s="142"/>
      <c r="L154" s="33"/>
      <c r="M154" s="143" t="s">
        <v>1</v>
      </c>
      <c r="N154" s="144" t="s">
        <v>40</v>
      </c>
      <c r="P154" s="145">
        <f t="shared" si="11"/>
        <v>0</v>
      </c>
      <c r="Q154" s="145">
        <v>0</v>
      </c>
      <c r="R154" s="145">
        <f t="shared" si="12"/>
        <v>0</v>
      </c>
      <c r="S154" s="145">
        <v>0</v>
      </c>
      <c r="T154" s="146">
        <f t="shared" si="13"/>
        <v>0</v>
      </c>
      <c r="AR154" s="147" t="s">
        <v>176</v>
      </c>
      <c r="AT154" s="147" t="s">
        <v>172</v>
      </c>
      <c r="AU154" s="147" t="s">
        <v>85</v>
      </c>
      <c r="AY154" s="18" t="s">
        <v>170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8" t="s">
        <v>83</v>
      </c>
      <c r="BK154" s="148">
        <f t="shared" si="19"/>
        <v>0</v>
      </c>
      <c r="BL154" s="18" t="s">
        <v>176</v>
      </c>
      <c r="BM154" s="147" t="s">
        <v>643</v>
      </c>
    </row>
    <row r="155" spans="2:65" s="11" customFormat="1" ht="22.8" customHeight="1">
      <c r="B155" s="123"/>
      <c r="D155" s="124" t="s">
        <v>74</v>
      </c>
      <c r="E155" s="133" t="s">
        <v>1874</v>
      </c>
      <c r="F155" s="133" t="s">
        <v>1875</v>
      </c>
      <c r="I155" s="126"/>
      <c r="J155" s="134">
        <f>BK155</f>
        <v>0</v>
      </c>
      <c r="L155" s="123"/>
      <c r="M155" s="128"/>
      <c r="P155" s="129">
        <f>SUM(P156:P166)</f>
        <v>0</v>
      </c>
      <c r="R155" s="129">
        <f>SUM(R156:R166)</f>
        <v>0</v>
      </c>
      <c r="T155" s="130">
        <f>SUM(T156:T166)</f>
        <v>0</v>
      </c>
      <c r="AR155" s="124" t="s">
        <v>83</v>
      </c>
      <c r="AT155" s="131" t="s">
        <v>74</v>
      </c>
      <c r="AU155" s="131" t="s">
        <v>83</v>
      </c>
      <c r="AY155" s="124" t="s">
        <v>170</v>
      </c>
      <c r="BK155" s="132">
        <f>SUM(BK156:BK166)</f>
        <v>0</v>
      </c>
    </row>
    <row r="156" spans="2:65" s="1" customFormat="1" ht="14.4" customHeight="1">
      <c r="B156" s="33"/>
      <c r="C156" s="135" t="s">
        <v>393</v>
      </c>
      <c r="D156" s="135" t="s">
        <v>172</v>
      </c>
      <c r="E156" s="136" t="s">
        <v>1876</v>
      </c>
      <c r="F156" s="137" t="s">
        <v>1814</v>
      </c>
      <c r="G156" s="138" t="s">
        <v>237</v>
      </c>
      <c r="H156" s="139">
        <v>53</v>
      </c>
      <c r="I156" s="140"/>
      <c r="J156" s="141">
        <f t="shared" ref="J156:J166" si="20">ROUND(I156*H156,2)</f>
        <v>0</v>
      </c>
      <c r="K156" s="142"/>
      <c r="L156" s="33"/>
      <c r="M156" s="143" t="s">
        <v>1</v>
      </c>
      <c r="N156" s="144" t="s">
        <v>40</v>
      </c>
      <c r="P156" s="145">
        <f t="shared" ref="P156:P166" si="21">O156*H156</f>
        <v>0</v>
      </c>
      <c r="Q156" s="145">
        <v>0</v>
      </c>
      <c r="R156" s="145">
        <f t="shared" ref="R156:R166" si="22">Q156*H156</f>
        <v>0</v>
      </c>
      <c r="S156" s="145">
        <v>0</v>
      </c>
      <c r="T156" s="146">
        <f t="shared" ref="T156:T166" si="23">S156*H156</f>
        <v>0</v>
      </c>
      <c r="AR156" s="147" t="s">
        <v>176</v>
      </c>
      <c r="AT156" s="147" t="s">
        <v>172</v>
      </c>
      <c r="AU156" s="147" t="s">
        <v>85</v>
      </c>
      <c r="AY156" s="18" t="s">
        <v>170</v>
      </c>
      <c r="BE156" s="148">
        <f t="shared" ref="BE156:BE166" si="24">IF(N156="základní",J156,0)</f>
        <v>0</v>
      </c>
      <c r="BF156" s="148">
        <f t="shared" ref="BF156:BF166" si="25">IF(N156="snížená",J156,0)</f>
        <v>0</v>
      </c>
      <c r="BG156" s="148">
        <f t="shared" ref="BG156:BG166" si="26">IF(N156="zákl. přenesená",J156,0)</f>
        <v>0</v>
      </c>
      <c r="BH156" s="148">
        <f t="shared" ref="BH156:BH166" si="27">IF(N156="sníž. přenesená",J156,0)</f>
        <v>0</v>
      </c>
      <c r="BI156" s="148">
        <f t="shared" ref="BI156:BI166" si="28">IF(N156="nulová",J156,0)</f>
        <v>0</v>
      </c>
      <c r="BJ156" s="18" t="s">
        <v>83</v>
      </c>
      <c r="BK156" s="148">
        <f t="shared" ref="BK156:BK166" si="29">ROUND(I156*H156,2)</f>
        <v>0</v>
      </c>
      <c r="BL156" s="18" t="s">
        <v>176</v>
      </c>
      <c r="BM156" s="147" t="s">
        <v>661</v>
      </c>
    </row>
    <row r="157" spans="2:65" s="1" customFormat="1" ht="14.4" customHeight="1">
      <c r="B157" s="33"/>
      <c r="C157" s="135" t="s">
        <v>400</v>
      </c>
      <c r="D157" s="135" t="s">
        <v>172</v>
      </c>
      <c r="E157" s="136" t="s">
        <v>1877</v>
      </c>
      <c r="F157" s="137" t="s">
        <v>1816</v>
      </c>
      <c r="G157" s="138" t="s">
        <v>237</v>
      </c>
      <c r="H157" s="139">
        <v>30</v>
      </c>
      <c r="I157" s="140"/>
      <c r="J157" s="141">
        <f t="shared" si="20"/>
        <v>0</v>
      </c>
      <c r="K157" s="142"/>
      <c r="L157" s="33"/>
      <c r="M157" s="143" t="s">
        <v>1</v>
      </c>
      <c r="N157" s="144" t="s">
        <v>40</v>
      </c>
      <c r="P157" s="145">
        <f t="shared" si="21"/>
        <v>0</v>
      </c>
      <c r="Q157" s="145">
        <v>0</v>
      </c>
      <c r="R157" s="145">
        <f t="shared" si="22"/>
        <v>0</v>
      </c>
      <c r="S157" s="145">
        <v>0</v>
      </c>
      <c r="T157" s="146">
        <f t="shared" si="23"/>
        <v>0</v>
      </c>
      <c r="AR157" s="147" t="s">
        <v>176</v>
      </c>
      <c r="AT157" s="147" t="s">
        <v>172</v>
      </c>
      <c r="AU157" s="147" t="s">
        <v>85</v>
      </c>
      <c r="AY157" s="18" t="s">
        <v>170</v>
      </c>
      <c r="BE157" s="148">
        <f t="shared" si="24"/>
        <v>0</v>
      </c>
      <c r="BF157" s="148">
        <f t="shared" si="25"/>
        <v>0</v>
      </c>
      <c r="BG157" s="148">
        <f t="shared" si="26"/>
        <v>0</v>
      </c>
      <c r="BH157" s="148">
        <f t="shared" si="27"/>
        <v>0</v>
      </c>
      <c r="BI157" s="148">
        <f t="shared" si="28"/>
        <v>0</v>
      </c>
      <c r="BJ157" s="18" t="s">
        <v>83</v>
      </c>
      <c r="BK157" s="148">
        <f t="shared" si="29"/>
        <v>0</v>
      </c>
      <c r="BL157" s="18" t="s">
        <v>176</v>
      </c>
      <c r="BM157" s="147" t="s">
        <v>675</v>
      </c>
    </row>
    <row r="158" spans="2:65" s="1" customFormat="1" ht="14.4" customHeight="1">
      <c r="B158" s="33"/>
      <c r="C158" s="135" t="s">
        <v>407</v>
      </c>
      <c r="D158" s="135" t="s">
        <v>172</v>
      </c>
      <c r="E158" s="136" t="s">
        <v>1878</v>
      </c>
      <c r="F158" s="137" t="s">
        <v>1820</v>
      </c>
      <c r="G158" s="138" t="s">
        <v>237</v>
      </c>
      <c r="H158" s="139">
        <v>12</v>
      </c>
      <c r="I158" s="140"/>
      <c r="J158" s="141">
        <f t="shared" si="20"/>
        <v>0</v>
      </c>
      <c r="K158" s="142"/>
      <c r="L158" s="33"/>
      <c r="M158" s="143" t="s">
        <v>1</v>
      </c>
      <c r="N158" s="144" t="s">
        <v>40</v>
      </c>
      <c r="P158" s="145">
        <f t="shared" si="21"/>
        <v>0</v>
      </c>
      <c r="Q158" s="145">
        <v>0</v>
      </c>
      <c r="R158" s="145">
        <f t="shared" si="22"/>
        <v>0</v>
      </c>
      <c r="S158" s="145">
        <v>0</v>
      </c>
      <c r="T158" s="146">
        <f t="shared" si="23"/>
        <v>0</v>
      </c>
      <c r="AR158" s="147" t="s">
        <v>176</v>
      </c>
      <c r="AT158" s="147" t="s">
        <v>172</v>
      </c>
      <c r="AU158" s="147" t="s">
        <v>85</v>
      </c>
      <c r="AY158" s="18" t="s">
        <v>170</v>
      </c>
      <c r="BE158" s="148">
        <f t="shared" si="24"/>
        <v>0</v>
      </c>
      <c r="BF158" s="148">
        <f t="shared" si="25"/>
        <v>0</v>
      </c>
      <c r="BG158" s="148">
        <f t="shared" si="26"/>
        <v>0</v>
      </c>
      <c r="BH158" s="148">
        <f t="shared" si="27"/>
        <v>0</v>
      </c>
      <c r="BI158" s="148">
        <f t="shared" si="28"/>
        <v>0</v>
      </c>
      <c r="BJ158" s="18" t="s">
        <v>83</v>
      </c>
      <c r="BK158" s="148">
        <f t="shared" si="29"/>
        <v>0</v>
      </c>
      <c r="BL158" s="18" t="s">
        <v>176</v>
      </c>
      <c r="BM158" s="147" t="s">
        <v>686</v>
      </c>
    </row>
    <row r="159" spans="2:65" s="1" customFormat="1" ht="14.4" customHeight="1">
      <c r="B159" s="33"/>
      <c r="C159" s="135" t="s">
        <v>412</v>
      </c>
      <c r="D159" s="135" t="s">
        <v>172</v>
      </c>
      <c r="E159" s="136" t="s">
        <v>1879</v>
      </c>
      <c r="F159" s="137" t="s">
        <v>1880</v>
      </c>
      <c r="G159" s="138" t="s">
        <v>237</v>
      </c>
      <c r="H159" s="139">
        <v>8</v>
      </c>
      <c r="I159" s="140"/>
      <c r="J159" s="141">
        <f t="shared" si="20"/>
        <v>0</v>
      </c>
      <c r="K159" s="142"/>
      <c r="L159" s="33"/>
      <c r="M159" s="143" t="s">
        <v>1</v>
      </c>
      <c r="N159" s="144" t="s">
        <v>40</v>
      </c>
      <c r="P159" s="145">
        <f t="shared" si="21"/>
        <v>0</v>
      </c>
      <c r="Q159" s="145">
        <v>0</v>
      </c>
      <c r="R159" s="145">
        <f t="shared" si="22"/>
        <v>0</v>
      </c>
      <c r="S159" s="145">
        <v>0</v>
      </c>
      <c r="T159" s="146">
        <f t="shared" si="23"/>
        <v>0</v>
      </c>
      <c r="AR159" s="147" t="s">
        <v>176</v>
      </c>
      <c r="AT159" s="147" t="s">
        <v>172</v>
      </c>
      <c r="AU159" s="147" t="s">
        <v>85</v>
      </c>
      <c r="AY159" s="18" t="s">
        <v>170</v>
      </c>
      <c r="BE159" s="148">
        <f t="shared" si="24"/>
        <v>0</v>
      </c>
      <c r="BF159" s="148">
        <f t="shared" si="25"/>
        <v>0</v>
      </c>
      <c r="BG159" s="148">
        <f t="shared" si="26"/>
        <v>0</v>
      </c>
      <c r="BH159" s="148">
        <f t="shared" si="27"/>
        <v>0</v>
      </c>
      <c r="BI159" s="148">
        <f t="shared" si="28"/>
        <v>0</v>
      </c>
      <c r="BJ159" s="18" t="s">
        <v>83</v>
      </c>
      <c r="BK159" s="148">
        <f t="shared" si="29"/>
        <v>0</v>
      </c>
      <c r="BL159" s="18" t="s">
        <v>176</v>
      </c>
      <c r="BM159" s="147" t="s">
        <v>701</v>
      </c>
    </row>
    <row r="160" spans="2:65" s="1" customFormat="1" ht="14.4" customHeight="1">
      <c r="B160" s="33"/>
      <c r="C160" s="135" t="s">
        <v>420</v>
      </c>
      <c r="D160" s="135" t="s">
        <v>172</v>
      </c>
      <c r="E160" s="136" t="s">
        <v>1881</v>
      </c>
      <c r="F160" s="137" t="s">
        <v>1833</v>
      </c>
      <c r="G160" s="138" t="s">
        <v>1831</v>
      </c>
      <c r="H160" s="139">
        <v>3</v>
      </c>
      <c r="I160" s="140"/>
      <c r="J160" s="141">
        <f t="shared" si="20"/>
        <v>0</v>
      </c>
      <c r="K160" s="142"/>
      <c r="L160" s="33"/>
      <c r="M160" s="143" t="s">
        <v>1</v>
      </c>
      <c r="N160" s="144" t="s">
        <v>40</v>
      </c>
      <c r="P160" s="145">
        <f t="shared" si="21"/>
        <v>0</v>
      </c>
      <c r="Q160" s="145">
        <v>0</v>
      </c>
      <c r="R160" s="145">
        <f t="shared" si="22"/>
        <v>0</v>
      </c>
      <c r="S160" s="145">
        <v>0</v>
      </c>
      <c r="T160" s="146">
        <f t="shared" si="23"/>
        <v>0</v>
      </c>
      <c r="AR160" s="147" t="s">
        <v>176</v>
      </c>
      <c r="AT160" s="147" t="s">
        <v>172</v>
      </c>
      <c r="AU160" s="147" t="s">
        <v>85</v>
      </c>
      <c r="AY160" s="18" t="s">
        <v>170</v>
      </c>
      <c r="BE160" s="148">
        <f t="shared" si="24"/>
        <v>0</v>
      </c>
      <c r="BF160" s="148">
        <f t="shared" si="25"/>
        <v>0</v>
      </c>
      <c r="BG160" s="148">
        <f t="shared" si="26"/>
        <v>0</v>
      </c>
      <c r="BH160" s="148">
        <f t="shared" si="27"/>
        <v>0</v>
      </c>
      <c r="BI160" s="148">
        <f t="shared" si="28"/>
        <v>0</v>
      </c>
      <c r="BJ160" s="18" t="s">
        <v>83</v>
      </c>
      <c r="BK160" s="148">
        <f t="shared" si="29"/>
        <v>0</v>
      </c>
      <c r="BL160" s="18" t="s">
        <v>176</v>
      </c>
      <c r="BM160" s="147" t="s">
        <v>715</v>
      </c>
    </row>
    <row r="161" spans="2:65" s="1" customFormat="1" ht="14.4" customHeight="1">
      <c r="B161" s="33"/>
      <c r="C161" s="135" t="s">
        <v>426</v>
      </c>
      <c r="D161" s="135" t="s">
        <v>172</v>
      </c>
      <c r="E161" s="136" t="s">
        <v>1882</v>
      </c>
      <c r="F161" s="137" t="s">
        <v>1883</v>
      </c>
      <c r="G161" s="138" t="s">
        <v>1831</v>
      </c>
      <c r="H161" s="139">
        <v>3</v>
      </c>
      <c r="I161" s="140"/>
      <c r="J161" s="141">
        <f t="shared" si="20"/>
        <v>0</v>
      </c>
      <c r="K161" s="142"/>
      <c r="L161" s="33"/>
      <c r="M161" s="143" t="s">
        <v>1</v>
      </c>
      <c r="N161" s="144" t="s">
        <v>40</v>
      </c>
      <c r="P161" s="145">
        <f t="shared" si="21"/>
        <v>0</v>
      </c>
      <c r="Q161" s="145">
        <v>0</v>
      </c>
      <c r="R161" s="145">
        <f t="shared" si="22"/>
        <v>0</v>
      </c>
      <c r="S161" s="145">
        <v>0</v>
      </c>
      <c r="T161" s="146">
        <f t="shared" si="23"/>
        <v>0</v>
      </c>
      <c r="AR161" s="147" t="s">
        <v>176</v>
      </c>
      <c r="AT161" s="147" t="s">
        <v>172</v>
      </c>
      <c r="AU161" s="147" t="s">
        <v>85</v>
      </c>
      <c r="AY161" s="18" t="s">
        <v>170</v>
      </c>
      <c r="BE161" s="148">
        <f t="shared" si="24"/>
        <v>0</v>
      </c>
      <c r="BF161" s="148">
        <f t="shared" si="25"/>
        <v>0</v>
      </c>
      <c r="BG161" s="148">
        <f t="shared" si="26"/>
        <v>0</v>
      </c>
      <c r="BH161" s="148">
        <f t="shared" si="27"/>
        <v>0</v>
      </c>
      <c r="BI161" s="148">
        <f t="shared" si="28"/>
        <v>0</v>
      </c>
      <c r="BJ161" s="18" t="s">
        <v>83</v>
      </c>
      <c r="BK161" s="148">
        <f t="shared" si="29"/>
        <v>0</v>
      </c>
      <c r="BL161" s="18" t="s">
        <v>176</v>
      </c>
      <c r="BM161" s="147" t="s">
        <v>726</v>
      </c>
    </row>
    <row r="162" spans="2:65" s="1" customFormat="1" ht="14.4" customHeight="1">
      <c r="B162" s="33"/>
      <c r="C162" s="135" t="s">
        <v>434</v>
      </c>
      <c r="D162" s="135" t="s">
        <v>172</v>
      </c>
      <c r="E162" s="136" t="s">
        <v>1884</v>
      </c>
      <c r="F162" s="137" t="s">
        <v>1885</v>
      </c>
      <c r="G162" s="138" t="s">
        <v>1709</v>
      </c>
      <c r="H162" s="139">
        <v>2</v>
      </c>
      <c r="I162" s="140"/>
      <c r="J162" s="141">
        <f t="shared" si="20"/>
        <v>0</v>
      </c>
      <c r="K162" s="142"/>
      <c r="L162" s="33"/>
      <c r="M162" s="143" t="s">
        <v>1</v>
      </c>
      <c r="N162" s="144" t="s">
        <v>40</v>
      </c>
      <c r="P162" s="145">
        <f t="shared" si="21"/>
        <v>0</v>
      </c>
      <c r="Q162" s="145">
        <v>0</v>
      </c>
      <c r="R162" s="145">
        <f t="shared" si="22"/>
        <v>0</v>
      </c>
      <c r="S162" s="145">
        <v>0</v>
      </c>
      <c r="T162" s="146">
        <f t="shared" si="23"/>
        <v>0</v>
      </c>
      <c r="AR162" s="147" t="s">
        <v>176</v>
      </c>
      <c r="AT162" s="147" t="s">
        <v>172</v>
      </c>
      <c r="AU162" s="147" t="s">
        <v>85</v>
      </c>
      <c r="AY162" s="18" t="s">
        <v>170</v>
      </c>
      <c r="BE162" s="148">
        <f t="shared" si="24"/>
        <v>0</v>
      </c>
      <c r="BF162" s="148">
        <f t="shared" si="25"/>
        <v>0</v>
      </c>
      <c r="BG162" s="148">
        <f t="shared" si="26"/>
        <v>0</v>
      </c>
      <c r="BH162" s="148">
        <f t="shared" si="27"/>
        <v>0</v>
      </c>
      <c r="BI162" s="148">
        <f t="shared" si="28"/>
        <v>0</v>
      </c>
      <c r="BJ162" s="18" t="s">
        <v>83</v>
      </c>
      <c r="BK162" s="148">
        <f t="shared" si="29"/>
        <v>0</v>
      </c>
      <c r="BL162" s="18" t="s">
        <v>176</v>
      </c>
      <c r="BM162" s="147" t="s">
        <v>737</v>
      </c>
    </row>
    <row r="163" spans="2:65" s="1" customFormat="1" ht="30" customHeight="1">
      <c r="B163" s="33"/>
      <c r="C163" s="135" t="s">
        <v>446</v>
      </c>
      <c r="D163" s="135" t="s">
        <v>172</v>
      </c>
      <c r="E163" s="136" t="s">
        <v>1886</v>
      </c>
      <c r="F163" s="137" t="s">
        <v>1887</v>
      </c>
      <c r="G163" s="138" t="s">
        <v>1709</v>
      </c>
      <c r="H163" s="139">
        <v>1</v>
      </c>
      <c r="I163" s="140"/>
      <c r="J163" s="141">
        <f t="shared" si="20"/>
        <v>0</v>
      </c>
      <c r="K163" s="142"/>
      <c r="L163" s="33"/>
      <c r="M163" s="143" t="s">
        <v>1</v>
      </c>
      <c r="N163" s="144" t="s">
        <v>40</v>
      </c>
      <c r="P163" s="145">
        <f t="shared" si="21"/>
        <v>0</v>
      </c>
      <c r="Q163" s="145">
        <v>0</v>
      </c>
      <c r="R163" s="145">
        <f t="shared" si="22"/>
        <v>0</v>
      </c>
      <c r="S163" s="145">
        <v>0</v>
      </c>
      <c r="T163" s="146">
        <f t="shared" si="23"/>
        <v>0</v>
      </c>
      <c r="AR163" s="147" t="s">
        <v>176</v>
      </c>
      <c r="AT163" s="147" t="s">
        <v>172</v>
      </c>
      <c r="AU163" s="147" t="s">
        <v>85</v>
      </c>
      <c r="AY163" s="18" t="s">
        <v>170</v>
      </c>
      <c r="BE163" s="148">
        <f t="shared" si="24"/>
        <v>0</v>
      </c>
      <c r="BF163" s="148">
        <f t="shared" si="25"/>
        <v>0</v>
      </c>
      <c r="BG163" s="148">
        <f t="shared" si="26"/>
        <v>0</v>
      </c>
      <c r="BH163" s="148">
        <f t="shared" si="27"/>
        <v>0</v>
      </c>
      <c r="BI163" s="148">
        <f t="shared" si="28"/>
        <v>0</v>
      </c>
      <c r="BJ163" s="18" t="s">
        <v>83</v>
      </c>
      <c r="BK163" s="148">
        <f t="shared" si="29"/>
        <v>0</v>
      </c>
      <c r="BL163" s="18" t="s">
        <v>176</v>
      </c>
      <c r="BM163" s="147" t="s">
        <v>752</v>
      </c>
    </row>
    <row r="164" spans="2:65" s="1" customFormat="1" ht="60.6" customHeight="1">
      <c r="B164" s="33"/>
      <c r="C164" s="135" t="s">
        <v>459</v>
      </c>
      <c r="D164" s="135" t="s">
        <v>172</v>
      </c>
      <c r="E164" s="136" t="s">
        <v>1888</v>
      </c>
      <c r="F164" s="137" t="s">
        <v>1889</v>
      </c>
      <c r="G164" s="138" t="s">
        <v>1709</v>
      </c>
      <c r="H164" s="139">
        <v>1</v>
      </c>
      <c r="I164" s="140"/>
      <c r="J164" s="141">
        <f t="shared" si="20"/>
        <v>0</v>
      </c>
      <c r="K164" s="142"/>
      <c r="L164" s="33"/>
      <c r="M164" s="143" t="s">
        <v>1</v>
      </c>
      <c r="N164" s="144" t="s">
        <v>40</v>
      </c>
      <c r="P164" s="145">
        <f t="shared" si="21"/>
        <v>0</v>
      </c>
      <c r="Q164" s="145">
        <v>0</v>
      </c>
      <c r="R164" s="145">
        <f t="shared" si="22"/>
        <v>0</v>
      </c>
      <c r="S164" s="145">
        <v>0</v>
      </c>
      <c r="T164" s="146">
        <f t="shared" si="23"/>
        <v>0</v>
      </c>
      <c r="AR164" s="147" t="s">
        <v>176</v>
      </c>
      <c r="AT164" s="147" t="s">
        <v>172</v>
      </c>
      <c r="AU164" s="147" t="s">
        <v>85</v>
      </c>
      <c r="AY164" s="18" t="s">
        <v>170</v>
      </c>
      <c r="BE164" s="148">
        <f t="shared" si="24"/>
        <v>0</v>
      </c>
      <c r="BF164" s="148">
        <f t="shared" si="25"/>
        <v>0</v>
      </c>
      <c r="BG164" s="148">
        <f t="shared" si="26"/>
        <v>0</v>
      </c>
      <c r="BH164" s="148">
        <f t="shared" si="27"/>
        <v>0</v>
      </c>
      <c r="BI164" s="148">
        <f t="shared" si="28"/>
        <v>0</v>
      </c>
      <c r="BJ164" s="18" t="s">
        <v>83</v>
      </c>
      <c r="BK164" s="148">
        <f t="shared" si="29"/>
        <v>0</v>
      </c>
      <c r="BL164" s="18" t="s">
        <v>176</v>
      </c>
      <c r="BM164" s="147" t="s">
        <v>762</v>
      </c>
    </row>
    <row r="165" spans="2:65" s="1" customFormat="1" ht="14.4" customHeight="1">
      <c r="B165" s="33"/>
      <c r="C165" s="135" t="s">
        <v>467</v>
      </c>
      <c r="D165" s="135" t="s">
        <v>172</v>
      </c>
      <c r="E165" s="136" t="s">
        <v>1890</v>
      </c>
      <c r="F165" s="137" t="s">
        <v>1891</v>
      </c>
      <c r="G165" s="138" t="s">
        <v>1709</v>
      </c>
      <c r="H165" s="139">
        <v>1</v>
      </c>
      <c r="I165" s="140"/>
      <c r="J165" s="141">
        <f t="shared" si="20"/>
        <v>0</v>
      </c>
      <c r="K165" s="142"/>
      <c r="L165" s="33"/>
      <c r="M165" s="143" t="s">
        <v>1</v>
      </c>
      <c r="N165" s="144" t="s">
        <v>40</v>
      </c>
      <c r="P165" s="145">
        <f t="shared" si="21"/>
        <v>0</v>
      </c>
      <c r="Q165" s="145">
        <v>0</v>
      </c>
      <c r="R165" s="145">
        <f t="shared" si="22"/>
        <v>0</v>
      </c>
      <c r="S165" s="145">
        <v>0</v>
      </c>
      <c r="T165" s="146">
        <f t="shared" si="23"/>
        <v>0</v>
      </c>
      <c r="AR165" s="147" t="s">
        <v>176</v>
      </c>
      <c r="AT165" s="147" t="s">
        <v>172</v>
      </c>
      <c r="AU165" s="147" t="s">
        <v>85</v>
      </c>
      <c r="AY165" s="18" t="s">
        <v>170</v>
      </c>
      <c r="BE165" s="148">
        <f t="shared" si="24"/>
        <v>0</v>
      </c>
      <c r="BF165" s="148">
        <f t="shared" si="25"/>
        <v>0</v>
      </c>
      <c r="BG165" s="148">
        <f t="shared" si="26"/>
        <v>0</v>
      </c>
      <c r="BH165" s="148">
        <f t="shared" si="27"/>
        <v>0</v>
      </c>
      <c r="BI165" s="148">
        <f t="shared" si="28"/>
        <v>0</v>
      </c>
      <c r="BJ165" s="18" t="s">
        <v>83</v>
      </c>
      <c r="BK165" s="148">
        <f t="shared" si="29"/>
        <v>0</v>
      </c>
      <c r="BL165" s="18" t="s">
        <v>176</v>
      </c>
      <c r="BM165" s="147" t="s">
        <v>775</v>
      </c>
    </row>
    <row r="166" spans="2:65" s="1" customFormat="1" ht="14.4" customHeight="1">
      <c r="B166" s="33"/>
      <c r="C166" s="135" t="s">
        <v>473</v>
      </c>
      <c r="D166" s="135" t="s">
        <v>172</v>
      </c>
      <c r="E166" s="136" t="s">
        <v>1892</v>
      </c>
      <c r="F166" s="137" t="s">
        <v>1837</v>
      </c>
      <c r="G166" s="138" t="s">
        <v>1709</v>
      </c>
      <c r="H166" s="139">
        <v>1</v>
      </c>
      <c r="I166" s="140"/>
      <c r="J166" s="141">
        <f t="shared" si="20"/>
        <v>0</v>
      </c>
      <c r="K166" s="142"/>
      <c r="L166" s="33"/>
      <c r="M166" s="200" t="s">
        <v>1</v>
      </c>
      <c r="N166" s="201" t="s">
        <v>40</v>
      </c>
      <c r="O166" s="195"/>
      <c r="P166" s="202">
        <f t="shared" si="21"/>
        <v>0</v>
      </c>
      <c r="Q166" s="202">
        <v>0</v>
      </c>
      <c r="R166" s="202">
        <f t="shared" si="22"/>
        <v>0</v>
      </c>
      <c r="S166" s="202">
        <v>0</v>
      </c>
      <c r="T166" s="203">
        <f t="shared" si="23"/>
        <v>0</v>
      </c>
      <c r="AR166" s="147" t="s">
        <v>176</v>
      </c>
      <c r="AT166" s="147" t="s">
        <v>172</v>
      </c>
      <c r="AU166" s="147" t="s">
        <v>85</v>
      </c>
      <c r="AY166" s="18" t="s">
        <v>170</v>
      </c>
      <c r="BE166" s="148">
        <f t="shared" si="24"/>
        <v>0</v>
      </c>
      <c r="BF166" s="148">
        <f t="shared" si="25"/>
        <v>0</v>
      </c>
      <c r="BG166" s="148">
        <f t="shared" si="26"/>
        <v>0</v>
      </c>
      <c r="BH166" s="148">
        <f t="shared" si="27"/>
        <v>0</v>
      </c>
      <c r="BI166" s="148">
        <f t="shared" si="28"/>
        <v>0</v>
      </c>
      <c r="BJ166" s="18" t="s">
        <v>83</v>
      </c>
      <c r="BK166" s="148">
        <f t="shared" si="29"/>
        <v>0</v>
      </c>
      <c r="BL166" s="18" t="s">
        <v>176</v>
      </c>
      <c r="BM166" s="147" t="s">
        <v>790</v>
      </c>
    </row>
    <row r="167" spans="2:65" s="1" customFormat="1" ht="6.9" customHeight="1">
      <c r="B167" s="45"/>
      <c r="C167" s="46"/>
      <c r="D167" s="46"/>
      <c r="E167" s="46"/>
      <c r="F167" s="46"/>
      <c r="G167" s="46"/>
      <c r="H167" s="46"/>
      <c r="I167" s="46"/>
      <c r="J167" s="46"/>
      <c r="K167" s="46"/>
      <c r="L167" s="33"/>
    </row>
  </sheetData>
  <sheetProtection algorithmName="SHA-512" hashValue="pi5Kw4xw129ywHKyiZgnuGOr94ZG+COm8LlExSQGvVU6+lnSlC8DiJlsv9oc9PHiDtmlM3I8uTBcANEBRmTtAw==" saltValue="RDJsdzQkIeHSVp2XNqOj7g+5epn5fZhqFupXs9FPATCtr1Knvu9A9eVx/mht5zeWvETN/83hJK3slnQNX6HeHQ==" spinCount="100000" sheet="1" objects="1" scenarios="1" formatColumns="0" formatRows="0" autoFilter="0"/>
  <autoFilter ref="C119:K166" xr:uid="{00000000-0009-0000-0000-000003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64"/>
  <sheetViews>
    <sheetView showGridLines="0" workbookViewId="0"/>
  </sheetViews>
  <sheetFormatPr defaultRowHeight="14.4"/>
  <cols>
    <col min="1" max="1" width="8.85546875" customWidth="1"/>
    <col min="2" max="2" width="1.140625" customWidth="1"/>
    <col min="3" max="3" width="4.42578125" customWidth="1"/>
    <col min="4" max="4" width="4.5703125" customWidth="1"/>
    <col min="5" max="5" width="18.28515625" customWidth="1"/>
    <col min="6" max="6" width="54.42578125" customWidth="1"/>
    <col min="7" max="7" width="8" customWidth="1"/>
    <col min="8" max="8" width="15" customWidth="1"/>
    <col min="9" max="9" width="16.85546875" customWidth="1"/>
    <col min="10" max="10" width="23.85546875" customWidth="1"/>
    <col min="11" max="11" width="23.85546875" hidden="1" customWidth="1"/>
    <col min="12" max="12" width="10" customWidth="1"/>
    <col min="13" max="13" width="11.5703125" hidden="1" customWidth="1"/>
    <col min="14" max="14" width="9.140625" hidden="1"/>
    <col min="15" max="20" width="15.140625" hidden="1" customWidth="1"/>
    <col min="21" max="21" width="17.42578125" hidden="1" customWidth="1"/>
    <col min="22" max="22" width="13.140625" customWidth="1"/>
    <col min="23" max="23" width="17.42578125" customWidth="1"/>
    <col min="24" max="24" width="13.140625" customWidth="1"/>
    <col min="25" max="25" width="16" customWidth="1"/>
    <col min="26" max="26" width="11.7109375" customWidth="1"/>
    <col min="27" max="27" width="16" customWidth="1"/>
    <col min="28" max="28" width="17.42578125" customWidth="1"/>
    <col min="29" max="29" width="11.7109375" customWidth="1"/>
    <col min="30" max="30" width="16" customWidth="1"/>
    <col min="31" max="31" width="17.42578125" customWidth="1"/>
    <col min="44" max="65" width="9.140625" hidden="1"/>
  </cols>
  <sheetData>
    <row r="2" spans="2:46" ht="36.9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94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" customHeight="1">
      <c r="B4" s="21"/>
      <c r="D4" s="22" t="s">
        <v>121</v>
      </c>
      <c r="L4" s="21"/>
      <c r="M4" s="90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4.4" customHeight="1">
      <c r="B7" s="21"/>
      <c r="E7" s="261" t="str">
        <f>'Rekapitulace stavby'!K6</f>
        <v>Novostavba dětské skupiny Braňany</v>
      </c>
      <c r="F7" s="262"/>
      <c r="G7" s="262"/>
      <c r="H7" s="262"/>
      <c r="L7" s="21"/>
    </row>
    <row r="8" spans="2:46" s="1" customFormat="1" ht="12" customHeight="1">
      <c r="B8" s="33"/>
      <c r="D8" s="28" t="s">
        <v>122</v>
      </c>
      <c r="L8" s="33"/>
    </row>
    <row r="9" spans="2:46" s="1" customFormat="1" ht="15.6" customHeight="1">
      <c r="B9" s="33"/>
      <c r="E9" s="227" t="s">
        <v>1893</v>
      </c>
      <c r="F9" s="263"/>
      <c r="G9" s="263"/>
      <c r="H9" s="263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18</v>
      </c>
      <c r="F11" s="26" t="s">
        <v>1</v>
      </c>
      <c r="I11" s="28" t="s">
        <v>19</v>
      </c>
      <c r="J11" s="26" t="s">
        <v>1</v>
      </c>
      <c r="L11" s="33"/>
    </row>
    <row r="12" spans="2:46" s="1" customFormat="1" ht="12" customHeight="1">
      <c r="B12" s="33"/>
      <c r="D12" s="28" t="s">
        <v>20</v>
      </c>
      <c r="F12" s="26" t="s">
        <v>21</v>
      </c>
      <c r="I12" s="28" t="s">
        <v>22</v>
      </c>
      <c r="J12" s="53" t="str">
        <f>'Rekapitulace stavby'!AN8</f>
        <v>6. 3. 2025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24</v>
      </c>
      <c r="I14" s="28" t="s">
        <v>25</v>
      </c>
      <c r="J14" s="26" t="s">
        <v>1</v>
      </c>
      <c r="L14" s="33"/>
    </row>
    <row r="15" spans="2:46" s="1" customFormat="1" ht="18" customHeight="1">
      <c r="B15" s="33"/>
      <c r="E15" s="26" t="s">
        <v>26</v>
      </c>
      <c r="I15" s="28" t="s">
        <v>27</v>
      </c>
      <c r="J15" s="26" t="s">
        <v>1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28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264" t="str">
        <f>'Rekapitulace stavby'!E14</f>
        <v>Vyplň údaj</v>
      </c>
      <c r="F18" s="233"/>
      <c r="G18" s="233"/>
      <c r="H18" s="233"/>
      <c r="I18" s="28" t="s">
        <v>27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25</v>
      </c>
      <c r="J20" s="26" t="s">
        <v>1</v>
      </c>
      <c r="L20" s="33"/>
    </row>
    <row r="21" spans="2:12" s="1" customFormat="1" ht="18" customHeight="1">
      <c r="B21" s="33"/>
      <c r="E21" s="26" t="s">
        <v>31</v>
      </c>
      <c r="I21" s="28" t="s">
        <v>27</v>
      </c>
      <c r="J21" s="26" t="s">
        <v>1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33</v>
      </c>
      <c r="I23" s="28" t="s">
        <v>25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27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34</v>
      </c>
      <c r="L26" s="33"/>
    </row>
    <row r="27" spans="2:12" s="7" customFormat="1" ht="14.4" customHeight="1">
      <c r="B27" s="91"/>
      <c r="E27" s="238" t="s">
        <v>1</v>
      </c>
      <c r="F27" s="238"/>
      <c r="G27" s="238"/>
      <c r="H27" s="238"/>
      <c r="L27" s="91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4"/>
      <c r="E29" s="54"/>
      <c r="F29" s="54"/>
      <c r="G29" s="54"/>
      <c r="H29" s="54"/>
      <c r="I29" s="54"/>
      <c r="J29" s="54"/>
      <c r="K29" s="54"/>
      <c r="L29" s="33"/>
    </row>
    <row r="30" spans="2:12" s="1" customFormat="1" ht="25.35" customHeight="1">
      <c r="B30" s="33"/>
      <c r="D30" s="92" t="s">
        <v>35</v>
      </c>
      <c r="J30" s="67">
        <f>ROUND(J120, 2)</f>
        <v>0</v>
      </c>
      <c r="L30" s="33"/>
    </row>
    <row r="31" spans="2:12" s="1" customFormat="1" ht="6.9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14.4" customHeight="1">
      <c r="B32" s="33"/>
      <c r="F32" s="36" t="s">
        <v>37</v>
      </c>
      <c r="I32" s="36" t="s">
        <v>36</v>
      </c>
      <c r="J32" s="36" t="s">
        <v>38</v>
      </c>
      <c r="L32" s="33"/>
    </row>
    <row r="33" spans="2:12" s="1" customFormat="1" ht="14.4" customHeight="1">
      <c r="B33" s="33"/>
      <c r="D33" s="56" t="s">
        <v>39</v>
      </c>
      <c r="E33" s="28" t="s">
        <v>40</v>
      </c>
      <c r="F33" s="93">
        <f>ROUND((SUM(BE120:BE163)),  2)</f>
        <v>0</v>
      </c>
      <c r="I33" s="94">
        <v>0.21</v>
      </c>
      <c r="J33" s="93">
        <f>ROUND(((SUM(BE120:BE163))*I33),  2)</f>
        <v>0</v>
      </c>
      <c r="L33" s="33"/>
    </row>
    <row r="34" spans="2:12" s="1" customFormat="1" ht="14.4" customHeight="1">
      <c r="B34" s="33"/>
      <c r="E34" s="28" t="s">
        <v>41</v>
      </c>
      <c r="F34" s="93">
        <f>ROUND((SUM(BF120:BF163)),  2)</f>
        <v>0</v>
      </c>
      <c r="I34" s="94">
        <v>0.12</v>
      </c>
      <c r="J34" s="93">
        <f>ROUND(((SUM(BF120:BF163))*I34),  2)</f>
        <v>0</v>
      </c>
      <c r="L34" s="33"/>
    </row>
    <row r="35" spans="2:12" s="1" customFormat="1" ht="14.4" hidden="1" customHeight="1">
      <c r="B35" s="33"/>
      <c r="E35" s="28" t="s">
        <v>42</v>
      </c>
      <c r="F35" s="93">
        <f>ROUND((SUM(BG120:BG163)),  2)</f>
        <v>0</v>
      </c>
      <c r="I35" s="94">
        <v>0.21</v>
      </c>
      <c r="J35" s="93">
        <f>0</f>
        <v>0</v>
      </c>
      <c r="L35" s="33"/>
    </row>
    <row r="36" spans="2:12" s="1" customFormat="1" ht="14.4" hidden="1" customHeight="1">
      <c r="B36" s="33"/>
      <c r="E36" s="28" t="s">
        <v>43</v>
      </c>
      <c r="F36" s="93">
        <f>ROUND((SUM(BH120:BH163)),  2)</f>
        <v>0</v>
      </c>
      <c r="I36" s="94">
        <v>0.12</v>
      </c>
      <c r="J36" s="93">
        <f>0</f>
        <v>0</v>
      </c>
      <c r="L36" s="33"/>
    </row>
    <row r="37" spans="2:12" s="1" customFormat="1" ht="14.4" hidden="1" customHeight="1">
      <c r="B37" s="33"/>
      <c r="E37" s="28" t="s">
        <v>44</v>
      </c>
      <c r="F37" s="93">
        <f>ROUND((SUM(BI120:BI163)),  2)</f>
        <v>0</v>
      </c>
      <c r="I37" s="94">
        <v>0</v>
      </c>
      <c r="J37" s="93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45</v>
      </c>
      <c r="E39" s="58"/>
      <c r="F39" s="58"/>
      <c r="G39" s="97" t="s">
        <v>46</v>
      </c>
      <c r="H39" s="98" t="s">
        <v>47</v>
      </c>
      <c r="I39" s="58"/>
      <c r="J39" s="99">
        <f>SUM(J30:J37)</f>
        <v>0</v>
      </c>
      <c r="K39" s="100"/>
      <c r="L39" s="33"/>
    </row>
    <row r="40" spans="2:12" s="1" customFormat="1" ht="14.4" customHeight="1">
      <c r="B40" s="33"/>
      <c r="L40" s="33"/>
    </row>
    <row r="41" spans="2:12" ht="14.4" customHeight="1">
      <c r="B41" s="21"/>
      <c r="L41" s="21"/>
    </row>
    <row r="42" spans="2:12" ht="14.4" customHeight="1">
      <c r="B42" s="21"/>
      <c r="L42" s="21"/>
    </row>
    <row r="43" spans="2:12" ht="14.4" customHeight="1">
      <c r="B43" s="21"/>
      <c r="L43" s="21"/>
    </row>
    <row r="44" spans="2:12" ht="14.4" customHeight="1">
      <c r="B44" s="21"/>
      <c r="L44" s="21"/>
    </row>
    <row r="45" spans="2:12" ht="14.4" customHeight="1">
      <c r="B45" s="21"/>
      <c r="L45" s="21"/>
    </row>
    <row r="46" spans="2:12" ht="14.4" customHeight="1">
      <c r="B46" s="21"/>
      <c r="L46" s="21"/>
    </row>
    <row r="47" spans="2:12" ht="14.4" customHeight="1">
      <c r="B47" s="21"/>
      <c r="L47" s="21"/>
    </row>
    <row r="48" spans="2:12" ht="14.4" customHeight="1">
      <c r="B48" s="21"/>
      <c r="L48" s="21"/>
    </row>
    <row r="49" spans="2:12" ht="14.4" customHeight="1">
      <c r="B49" s="21"/>
      <c r="L49" s="21"/>
    </row>
    <row r="50" spans="2:12" s="1" customFormat="1" ht="14.4" customHeight="1">
      <c r="B50" s="33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33"/>
    </row>
    <row r="51" spans="2:12" ht="10.199999999999999">
      <c r="B51" s="21"/>
      <c r="L51" s="21"/>
    </row>
    <row r="52" spans="2:12" ht="10.199999999999999">
      <c r="B52" s="21"/>
      <c r="L52" s="21"/>
    </row>
    <row r="53" spans="2:12" ht="10.199999999999999">
      <c r="B53" s="21"/>
      <c r="L53" s="21"/>
    </row>
    <row r="54" spans="2:12" ht="10.199999999999999">
      <c r="B54" s="21"/>
      <c r="L54" s="21"/>
    </row>
    <row r="55" spans="2:12" ht="10.199999999999999">
      <c r="B55" s="21"/>
      <c r="L55" s="21"/>
    </row>
    <row r="56" spans="2:12" ht="10.199999999999999">
      <c r="B56" s="21"/>
      <c r="L56" s="21"/>
    </row>
    <row r="57" spans="2:12" ht="10.199999999999999">
      <c r="B57" s="21"/>
      <c r="L57" s="21"/>
    </row>
    <row r="58" spans="2:12" ht="10.199999999999999">
      <c r="B58" s="21"/>
      <c r="L58" s="21"/>
    </row>
    <row r="59" spans="2:12" ht="10.199999999999999">
      <c r="B59" s="21"/>
      <c r="L59" s="21"/>
    </row>
    <row r="60" spans="2:12" ht="10.199999999999999">
      <c r="B60" s="21"/>
      <c r="L60" s="21"/>
    </row>
    <row r="61" spans="2:12" s="1" customFormat="1" ht="13.2">
      <c r="B61" s="33"/>
      <c r="D61" s="44" t="s">
        <v>50</v>
      </c>
      <c r="E61" s="35"/>
      <c r="F61" s="101" t="s">
        <v>51</v>
      </c>
      <c r="G61" s="44" t="s">
        <v>50</v>
      </c>
      <c r="H61" s="35"/>
      <c r="I61" s="35"/>
      <c r="J61" s="102" t="s">
        <v>51</v>
      </c>
      <c r="K61" s="35"/>
      <c r="L61" s="33"/>
    </row>
    <row r="62" spans="2:12" ht="10.199999999999999">
      <c r="B62" s="21"/>
      <c r="L62" s="21"/>
    </row>
    <row r="63" spans="2:12" ht="10.199999999999999">
      <c r="B63" s="21"/>
      <c r="L63" s="21"/>
    </row>
    <row r="64" spans="2:12" ht="10.199999999999999">
      <c r="B64" s="21"/>
      <c r="L64" s="21"/>
    </row>
    <row r="65" spans="2:12" s="1" customFormat="1" ht="13.2">
      <c r="B65" s="33"/>
      <c r="D65" s="42" t="s">
        <v>52</v>
      </c>
      <c r="E65" s="43"/>
      <c r="F65" s="43"/>
      <c r="G65" s="42" t="s">
        <v>53</v>
      </c>
      <c r="H65" s="43"/>
      <c r="I65" s="43"/>
      <c r="J65" s="43"/>
      <c r="K65" s="43"/>
      <c r="L65" s="33"/>
    </row>
    <row r="66" spans="2:12" ht="10.199999999999999">
      <c r="B66" s="21"/>
      <c r="L66" s="21"/>
    </row>
    <row r="67" spans="2:12" ht="10.199999999999999">
      <c r="B67" s="21"/>
      <c r="L67" s="21"/>
    </row>
    <row r="68" spans="2:12" ht="10.199999999999999">
      <c r="B68" s="21"/>
      <c r="L68" s="21"/>
    </row>
    <row r="69" spans="2:12" ht="10.199999999999999">
      <c r="B69" s="21"/>
      <c r="L69" s="21"/>
    </row>
    <row r="70" spans="2:12" ht="10.199999999999999">
      <c r="B70" s="21"/>
      <c r="L70" s="21"/>
    </row>
    <row r="71" spans="2:12" ht="10.199999999999999">
      <c r="B71" s="21"/>
      <c r="L71" s="21"/>
    </row>
    <row r="72" spans="2:12" ht="10.199999999999999">
      <c r="B72" s="21"/>
      <c r="L72" s="21"/>
    </row>
    <row r="73" spans="2:12" ht="10.199999999999999">
      <c r="B73" s="21"/>
      <c r="L73" s="21"/>
    </row>
    <row r="74" spans="2:12" ht="10.199999999999999">
      <c r="B74" s="21"/>
      <c r="L74" s="21"/>
    </row>
    <row r="75" spans="2:12" ht="10.199999999999999">
      <c r="B75" s="21"/>
      <c r="L75" s="21"/>
    </row>
    <row r="76" spans="2:12" s="1" customFormat="1" ht="13.2">
      <c r="B76" s="33"/>
      <c r="D76" s="44" t="s">
        <v>50</v>
      </c>
      <c r="E76" s="35"/>
      <c r="F76" s="101" t="s">
        <v>51</v>
      </c>
      <c r="G76" s="44" t="s">
        <v>50</v>
      </c>
      <c r="H76" s="35"/>
      <c r="I76" s="35"/>
      <c r="J76" s="102" t="s">
        <v>51</v>
      </c>
      <c r="K76" s="35"/>
      <c r="L76" s="33"/>
    </row>
    <row r="77" spans="2:12" s="1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47" s="1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47" s="1" customFormat="1" ht="24.9" customHeight="1">
      <c r="B82" s="33"/>
      <c r="C82" s="22" t="s">
        <v>124</v>
      </c>
      <c r="L82" s="33"/>
    </row>
    <row r="83" spans="2:47" s="1" customFormat="1" ht="6.9" customHeight="1">
      <c r="B83" s="33"/>
      <c r="L83" s="33"/>
    </row>
    <row r="84" spans="2:47" s="1" customFormat="1" ht="12" customHeight="1">
      <c r="B84" s="33"/>
      <c r="C84" s="28" t="s">
        <v>16</v>
      </c>
      <c r="L84" s="33"/>
    </row>
    <row r="85" spans="2:47" s="1" customFormat="1" ht="14.4" customHeight="1">
      <c r="B85" s="33"/>
      <c r="E85" s="261" t="str">
        <f>E7</f>
        <v>Novostavba dětské skupiny Braňany</v>
      </c>
      <c r="F85" s="262"/>
      <c r="G85" s="262"/>
      <c r="H85" s="262"/>
      <c r="L85" s="33"/>
    </row>
    <row r="86" spans="2:47" s="1" customFormat="1" ht="12" customHeight="1">
      <c r="B86" s="33"/>
      <c r="C86" s="28" t="s">
        <v>122</v>
      </c>
      <c r="L86" s="33"/>
    </row>
    <row r="87" spans="2:47" s="1" customFormat="1" ht="15.6" customHeight="1">
      <c r="B87" s="33"/>
      <c r="E87" s="227" t="str">
        <f>E9</f>
        <v>04 - ÚT</v>
      </c>
      <c r="F87" s="263"/>
      <c r="G87" s="263"/>
      <c r="H87" s="263"/>
      <c r="L87" s="33"/>
    </row>
    <row r="88" spans="2:47" s="1" customFormat="1" ht="6.9" customHeight="1">
      <c r="B88" s="33"/>
      <c r="L88" s="33"/>
    </row>
    <row r="89" spans="2:47" s="1" customFormat="1" ht="12" customHeight="1">
      <c r="B89" s="33"/>
      <c r="C89" s="28" t="s">
        <v>20</v>
      </c>
      <c r="F89" s="26" t="str">
        <f>F12</f>
        <v xml:space="preserve"> </v>
      </c>
      <c r="I89" s="28" t="s">
        <v>22</v>
      </c>
      <c r="J89" s="53" t="str">
        <f>IF(J12="","",J12)</f>
        <v>6. 3. 2025</v>
      </c>
      <c r="L89" s="33"/>
    </row>
    <row r="90" spans="2:47" s="1" customFormat="1" ht="6.9" customHeight="1">
      <c r="B90" s="33"/>
      <c r="L90" s="33"/>
    </row>
    <row r="91" spans="2:47" s="1" customFormat="1" ht="40.799999999999997" customHeight="1">
      <c r="B91" s="33"/>
      <c r="C91" s="28" t="s">
        <v>24</v>
      </c>
      <c r="F91" s="26" t="str">
        <f>E15</f>
        <v>Obec Braňany, Bilinská 76, 435 22 Braňany</v>
      </c>
      <c r="I91" s="28" t="s">
        <v>30</v>
      </c>
      <c r="J91" s="31" t="str">
        <f>E21</f>
        <v>IPOKa,s.r.o., Blanky Waleské 558, Cerhenice 281 02</v>
      </c>
      <c r="L91" s="33"/>
    </row>
    <row r="92" spans="2:47" s="1" customFormat="1" ht="15.6" customHeight="1">
      <c r="B92" s="33"/>
      <c r="C92" s="28" t="s">
        <v>28</v>
      </c>
      <c r="F92" s="26" t="str">
        <f>IF(E18="","",E18)</f>
        <v>Vyplň údaj</v>
      </c>
      <c r="I92" s="28" t="s">
        <v>33</v>
      </c>
      <c r="J92" s="31" t="str">
        <f>E24</f>
        <v xml:space="preserve"> </v>
      </c>
      <c r="L92" s="33"/>
    </row>
    <row r="93" spans="2:47" s="1" customFormat="1" ht="10.35" customHeight="1">
      <c r="B93" s="33"/>
      <c r="L93" s="33"/>
    </row>
    <row r="94" spans="2:47" s="1" customFormat="1" ht="29.25" customHeight="1">
      <c r="B94" s="33"/>
      <c r="C94" s="103" t="s">
        <v>125</v>
      </c>
      <c r="D94" s="95"/>
      <c r="E94" s="95"/>
      <c r="F94" s="95"/>
      <c r="G94" s="95"/>
      <c r="H94" s="95"/>
      <c r="I94" s="95"/>
      <c r="J94" s="104" t="s">
        <v>126</v>
      </c>
      <c r="K94" s="95"/>
      <c r="L94" s="33"/>
    </row>
    <row r="95" spans="2:47" s="1" customFormat="1" ht="10.35" customHeight="1">
      <c r="B95" s="33"/>
      <c r="L95" s="33"/>
    </row>
    <row r="96" spans="2:47" s="1" customFormat="1" ht="22.8" customHeight="1">
      <c r="B96" s="33"/>
      <c r="C96" s="105" t="s">
        <v>127</v>
      </c>
      <c r="J96" s="67">
        <f>J120</f>
        <v>0</v>
      </c>
      <c r="L96" s="33"/>
      <c r="AU96" s="18" t="s">
        <v>128</v>
      </c>
    </row>
    <row r="97" spans="2:12" s="8" customFormat="1" ht="24.9" customHeight="1">
      <c r="B97" s="106"/>
      <c r="D97" s="107" t="s">
        <v>139</v>
      </c>
      <c r="E97" s="108"/>
      <c r="F97" s="108"/>
      <c r="G97" s="108"/>
      <c r="H97" s="108"/>
      <c r="I97" s="108"/>
      <c r="J97" s="109">
        <f>J121</f>
        <v>0</v>
      </c>
      <c r="L97" s="106"/>
    </row>
    <row r="98" spans="2:12" s="9" customFormat="1" ht="19.95" customHeight="1">
      <c r="B98" s="110"/>
      <c r="D98" s="111" t="s">
        <v>1894</v>
      </c>
      <c r="E98" s="112"/>
      <c r="F98" s="112"/>
      <c r="G98" s="112"/>
      <c r="H98" s="112"/>
      <c r="I98" s="112"/>
      <c r="J98" s="113">
        <f>J122</f>
        <v>0</v>
      </c>
      <c r="L98" s="110"/>
    </row>
    <row r="99" spans="2:12" s="9" customFormat="1" ht="14.85" customHeight="1">
      <c r="B99" s="110"/>
      <c r="D99" s="111" t="s">
        <v>1895</v>
      </c>
      <c r="E99" s="112"/>
      <c r="F99" s="112"/>
      <c r="G99" s="112"/>
      <c r="H99" s="112"/>
      <c r="I99" s="112"/>
      <c r="J99" s="113">
        <f>J123</f>
        <v>0</v>
      </c>
      <c r="L99" s="110"/>
    </row>
    <row r="100" spans="2:12" s="9" customFormat="1" ht="14.85" customHeight="1">
      <c r="B100" s="110"/>
      <c r="D100" s="111" t="s">
        <v>1896</v>
      </c>
      <c r="E100" s="112"/>
      <c r="F100" s="112"/>
      <c r="G100" s="112"/>
      <c r="H100" s="112"/>
      <c r="I100" s="112"/>
      <c r="J100" s="113">
        <f>J156</f>
        <v>0</v>
      </c>
      <c r="L100" s="110"/>
    </row>
    <row r="101" spans="2:12" s="1" customFormat="1" ht="21.75" customHeight="1">
      <c r="B101" s="33"/>
      <c r="L101" s="33"/>
    </row>
    <row r="102" spans="2:12" s="1" customFormat="1" ht="6.9" customHeight="1"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33"/>
    </row>
    <row r="106" spans="2:12" s="1" customFormat="1" ht="6.9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3"/>
    </row>
    <row r="107" spans="2:12" s="1" customFormat="1" ht="24.9" customHeight="1">
      <c r="B107" s="33"/>
      <c r="C107" s="22" t="s">
        <v>155</v>
      </c>
      <c r="L107" s="33"/>
    </row>
    <row r="108" spans="2:12" s="1" customFormat="1" ht="6.9" customHeight="1">
      <c r="B108" s="33"/>
      <c r="L108" s="33"/>
    </row>
    <row r="109" spans="2:12" s="1" customFormat="1" ht="12" customHeight="1">
      <c r="B109" s="33"/>
      <c r="C109" s="28" t="s">
        <v>16</v>
      </c>
      <c r="L109" s="33"/>
    </row>
    <row r="110" spans="2:12" s="1" customFormat="1" ht="14.4" customHeight="1">
      <c r="B110" s="33"/>
      <c r="E110" s="261" t="str">
        <f>E7</f>
        <v>Novostavba dětské skupiny Braňany</v>
      </c>
      <c r="F110" s="262"/>
      <c r="G110" s="262"/>
      <c r="H110" s="262"/>
      <c r="L110" s="33"/>
    </row>
    <row r="111" spans="2:12" s="1" customFormat="1" ht="12" customHeight="1">
      <c r="B111" s="33"/>
      <c r="C111" s="28" t="s">
        <v>122</v>
      </c>
      <c r="L111" s="33"/>
    </row>
    <row r="112" spans="2:12" s="1" customFormat="1" ht="15.6" customHeight="1">
      <c r="B112" s="33"/>
      <c r="E112" s="227" t="str">
        <f>E9</f>
        <v>04 - ÚT</v>
      </c>
      <c r="F112" s="263"/>
      <c r="G112" s="263"/>
      <c r="H112" s="263"/>
      <c r="L112" s="33"/>
    </row>
    <row r="113" spans="2:65" s="1" customFormat="1" ht="6.9" customHeight="1">
      <c r="B113" s="33"/>
      <c r="L113" s="33"/>
    </row>
    <row r="114" spans="2:65" s="1" customFormat="1" ht="12" customHeight="1">
      <c r="B114" s="33"/>
      <c r="C114" s="28" t="s">
        <v>20</v>
      </c>
      <c r="F114" s="26" t="str">
        <f>F12</f>
        <v xml:space="preserve"> </v>
      </c>
      <c r="I114" s="28" t="s">
        <v>22</v>
      </c>
      <c r="J114" s="53" t="str">
        <f>IF(J12="","",J12)</f>
        <v>6. 3. 2025</v>
      </c>
      <c r="L114" s="33"/>
    </row>
    <row r="115" spans="2:65" s="1" customFormat="1" ht="6.9" customHeight="1">
      <c r="B115" s="33"/>
      <c r="L115" s="33"/>
    </row>
    <row r="116" spans="2:65" s="1" customFormat="1" ht="40.799999999999997" customHeight="1">
      <c r="B116" s="33"/>
      <c r="C116" s="28" t="s">
        <v>24</v>
      </c>
      <c r="F116" s="26" t="str">
        <f>E15</f>
        <v>Obec Braňany, Bilinská 76, 435 22 Braňany</v>
      </c>
      <c r="I116" s="28" t="s">
        <v>30</v>
      </c>
      <c r="J116" s="31" t="str">
        <f>E21</f>
        <v>IPOKa,s.r.o., Blanky Waleské 558, Cerhenice 281 02</v>
      </c>
      <c r="L116" s="33"/>
    </row>
    <row r="117" spans="2:65" s="1" customFormat="1" ht="15.6" customHeight="1">
      <c r="B117" s="33"/>
      <c r="C117" s="28" t="s">
        <v>28</v>
      </c>
      <c r="F117" s="26" t="str">
        <f>IF(E18="","",E18)</f>
        <v>Vyplň údaj</v>
      </c>
      <c r="I117" s="28" t="s">
        <v>33</v>
      </c>
      <c r="J117" s="31" t="str">
        <f>E24</f>
        <v xml:space="preserve"> </v>
      </c>
      <c r="L117" s="33"/>
    </row>
    <row r="118" spans="2:65" s="1" customFormat="1" ht="10.35" customHeight="1">
      <c r="B118" s="33"/>
      <c r="L118" s="33"/>
    </row>
    <row r="119" spans="2:65" s="10" customFormat="1" ht="29.25" customHeight="1">
      <c r="B119" s="114"/>
      <c r="C119" s="115" t="s">
        <v>156</v>
      </c>
      <c r="D119" s="116" t="s">
        <v>60</v>
      </c>
      <c r="E119" s="116" t="s">
        <v>56</v>
      </c>
      <c r="F119" s="116" t="s">
        <v>57</v>
      </c>
      <c r="G119" s="116" t="s">
        <v>157</v>
      </c>
      <c r="H119" s="116" t="s">
        <v>158</v>
      </c>
      <c r="I119" s="116" t="s">
        <v>159</v>
      </c>
      <c r="J119" s="117" t="s">
        <v>126</v>
      </c>
      <c r="K119" s="118" t="s">
        <v>160</v>
      </c>
      <c r="L119" s="114"/>
      <c r="M119" s="60" t="s">
        <v>1</v>
      </c>
      <c r="N119" s="61" t="s">
        <v>39</v>
      </c>
      <c r="O119" s="61" t="s">
        <v>161</v>
      </c>
      <c r="P119" s="61" t="s">
        <v>162</v>
      </c>
      <c r="Q119" s="61" t="s">
        <v>163</v>
      </c>
      <c r="R119" s="61" t="s">
        <v>164</v>
      </c>
      <c r="S119" s="61" t="s">
        <v>165</v>
      </c>
      <c r="T119" s="62" t="s">
        <v>166</v>
      </c>
    </row>
    <row r="120" spans="2:65" s="1" customFormat="1" ht="22.8" customHeight="1">
      <c r="B120" s="33"/>
      <c r="C120" s="65" t="s">
        <v>167</v>
      </c>
      <c r="J120" s="119">
        <f>BK120</f>
        <v>0</v>
      </c>
      <c r="L120" s="33"/>
      <c r="M120" s="63"/>
      <c r="N120" s="54"/>
      <c r="O120" s="54"/>
      <c r="P120" s="120">
        <f>P121</f>
        <v>0</v>
      </c>
      <c r="Q120" s="54"/>
      <c r="R120" s="120">
        <f>R121</f>
        <v>0</v>
      </c>
      <c r="S120" s="54"/>
      <c r="T120" s="121">
        <f>T121</f>
        <v>0</v>
      </c>
      <c r="AT120" s="18" t="s">
        <v>74</v>
      </c>
      <c r="AU120" s="18" t="s">
        <v>128</v>
      </c>
      <c r="BK120" s="122">
        <f>BK121</f>
        <v>0</v>
      </c>
    </row>
    <row r="121" spans="2:65" s="11" customFormat="1" ht="25.95" customHeight="1">
      <c r="B121" s="123"/>
      <c r="D121" s="124" t="s">
        <v>74</v>
      </c>
      <c r="E121" s="125" t="s">
        <v>780</v>
      </c>
      <c r="F121" s="125" t="s">
        <v>781</v>
      </c>
      <c r="I121" s="126"/>
      <c r="J121" s="127">
        <f>BK121</f>
        <v>0</v>
      </c>
      <c r="L121" s="123"/>
      <c r="M121" s="128"/>
      <c r="P121" s="129">
        <f>P122</f>
        <v>0</v>
      </c>
      <c r="R121" s="129">
        <f>R122</f>
        <v>0</v>
      </c>
      <c r="T121" s="130">
        <f>T122</f>
        <v>0</v>
      </c>
      <c r="AR121" s="124" t="s">
        <v>85</v>
      </c>
      <c r="AT121" s="131" t="s">
        <v>74</v>
      </c>
      <c r="AU121" s="131" t="s">
        <v>75</v>
      </c>
      <c r="AY121" s="124" t="s">
        <v>170</v>
      </c>
      <c r="BK121" s="132">
        <f>BK122</f>
        <v>0</v>
      </c>
    </row>
    <row r="122" spans="2:65" s="11" customFormat="1" ht="22.8" customHeight="1">
      <c r="B122" s="123"/>
      <c r="D122" s="124" t="s">
        <v>74</v>
      </c>
      <c r="E122" s="133" t="s">
        <v>1897</v>
      </c>
      <c r="F122" s="133" t="s">
        <v>1898</v>
      </c>
      <c r="I122" s="126"/>
      <c r="J122" s="134">
        <f>BK122</f>
        <v>0</v>
      </c>
      <c r="L122" s="123"/>
      <c r="M122" s="128"/>
      <c r="P122" s="129">
        <f>P123+P156</f>
        <v>0</v>
      </c>
      <c r="R122" s="129">
        <f>R123+R156</f>
        <v>0</v>
      </c>
      <c r="T122" s="130">
        <f>T123+T156</f>
        <v>0</v>
      </c>
      <c r="AR122" s="124" t="s">
        <v>85</v>
      </c>
      <c r="AT122" s="131" t="s">
        <v>74</v>
      </c>
      <c r="AU122" s="131" t="s">
        <v>83</v>
      </c>
      <c r="AY122" s="124" t="s">
        <v>170</v>
      </c>
      <c r="BK122" s="132">
        <f>BK123+BK156</f>
        <v>0</v>
      </c>
    </row>
    <row r="123" spans="2:65" s="11" customFormat="1" ht="20.85" customHeight="1">
      <c r="B123" s="123"/>
      <c r="D123" s="124" t="s">
        <v>74</v>
      </c>
      <c r="E123" s="133" t="s">
        <v>1838</v>
      </c>
      <c r="F123" s="133" t="s">
        <v>1898</v>
      </c>
      <c r="I123" s="126"/>
      <c r="J123" s="134">
        <f>BK123</f>
        <v>0</v>
      </c>
      <c r="L123" s="123"/>
      <c r="M123" s="128"/>
      <c r="P123" s="129">
        <f>SUM(P124:P155)</f>
        <v>0</v>
      </c>
      <c r="R123" s="129">
        <f>SUM(R124:R155)</f>
        <v>0</v>
      </c>
      <c r="T123" s="130">
        <f>SUM(T124:T155)</f>
        <v>0</v>
      </c>
      <c r="AR123" s="124" t="s">
        <v>83</v>
      </c>
      <c r="AT123" s="131" t="s">
        <v>74</v>
      </c>
      <c r="AU123" s="131" t="s">
        <v>85</v>
      </c>
      <c r="AY123" s="124" t="s">
        <v>170</v>
      </c>
      <c r="BK123" s="132">
        <f>SUM(BK124:BK155)</f>
        <v>0</v>
      </c>
    </row>
    <row r="124" spans="2:65" s="1" customFormat="1" ht="34.799999999999997" customHeight="1">
      <c r="B124" s="33"/>
      <c r="C124" s="174" t="s">
        <v>83</v>
      </c>
      <c r="D124" s="174" t="s">
        <v>447</v>
      </c>
      <c r="E124" s="175" t="s">
        <v>1899</v>
      </c>
      <c r="F124" s="176" t="s">
        <v>1900</v>
      </c>
      <c r="G124" s="177" t="s">
        <v>1831</v>
      </c>
      <c r="H124" s="178">
        <v>1</v>
      </c>
      <c r="I124" s="179"/>
      <c r="J124" s="180">
        <f>ROUND(I124*H124,2)</f>
        <v>0</v>
      </c>
      <c r="K124" s="181"/>
      <c r="L124" s="182"/>
      <c r="M124" s="183" t="s">
        <v>1</v>
      </c>
      <c r="N124" s="184" t="s">
        <v>40</v>
      </c>
      <c r="P124" s="145">
        <f>O124*H124</f>
        <v>0</v>
      </c>
      <c r="Q124" s="145">
        <v>0</v>
      </c>
      <c r="R124" s="145">
        <f>Q124*H124</f>
        <v>0</v>
      </c>
      <c r="S124" s="145">
        <v>0</v>
      </c>
      <c r="T124" s="146">
        <f>S124*H124</f>
        <v>0</v>
      </c>
      <c r="AR124" s="147" t="s">
        <v>224</v>
      </c>
      <c r="AT124" s="147" t="s">
        <v>447</v>
      </c>
      <c r="AU124" s="147" t="s">
        <v>117</v>
      </c>
      <c r="AY124" s="18" t="s">
        <v>170</v>
      </c>
      <c r="BE124" s="148">
        <f>IF(N124="základní",J124,0)</f>
        <v>0</v>
      </c>
      <c r="BF124" s="148">
        <f>IF(N124="snížená",J124,0)</f>
        <v>0</v>
      </c>
      <c r="BG124" s="148">
        <f>IF(N124="zákl. přenesená",J124,0)</f>
        <v>0</v>
      </c>
      <c r="BH124" s="148">
        <f>IF(N124="sníž. přenesená",J124,0)</f>
        <v>0</v>
      </c>
      <c r="BI124" s="148">
        <f>IF(N124="nulová",J124,0)</f>
        <v>0</v>
      </c>
      <c r="BJ124" s="18" t="s">
        <v>83</v>
      </c>
      <c r="BK124" s="148">
        <f>ROUND(I124*H124,2)</f>
        <v>0</v>
      </c>
      <c r="BL124" s="18" t="s">
        <v>176</v>
      </c>
      <c r="BM124" s="147" t="s">
        <v>85</v>
      </c>
    </row>
    <row r="125" spans="2:65" s="12" customFormat="1" ht="30.6">
      <c r="B125" s="153"/>
      <c r="D125" s="154" t="s">
        <v>180</v>
      </c>
      <c r="E125" s="155" t="s">
        <v>1</v>
      </c>
      <c r="F125" s="156" t="s">
        <v>1901</v>
      </c>
      <c r="H125" s="155" t="s">
        <v>1</v>
      </c>
      <c r="I125" s="157"/>
      <c r="L125" s="153"/>
      <c r="M125" s="158"/>
      <c r="T125" s="159"/>
      <c r="AT125" s="155" t="s">
        <v>180</v>
      </c>
      <c r="AU125" s="155" t="s">
        <v>117</v>
      </c>
      <c r="AV125" s="12" t="s">
        <v>83</v>
      </c>
      <c r="AW125" s="12" t="s">
        <v>32</v>
      </c>
      <c r="AX125" s="12" t="s">
        <v>75</v>
      </c>
      <c r="AY125" s="155" t="s">
        <v>170</v>
      </c>
    </row>
    <row r="126" spans="2:65" s="12" customFormat="1" ht="20.399999999999999">
      <c r="B126" s="153"/>
      <c r="D126" s="154" t="s">
        <v>180</v>
      </c>
      <c r="E126" s="155" t="s">
        <v>1</v>
      </c>
      <c r="F126" s="156" t="s">
        <v>1902</v>
      </c>
      <c r="H126" s="155" t="s">
        <v>1</v>
      </c>
      <c r="I126" s="157"/>
      <c r="L126" s="153"/>
      <c r="M126" s="158"/>
      <c r="T126" s="159"/>
      <c r="AT126" s="155" t="s">
        <v>180</v>
      </c>
      <c r="AU126" s="155" t="s">
        <v>117</v>
      </c>
      <c r="AV126" s="12" t="s">
        <v>83</v>
      </c>
      <c r="AW126" s="12" t="s">
        <v>32</v>
      </c>
      <c r="AX126" s="12" t="s">
        <v>75</v>
      </c>
      <c r="AY126" s="155" t="s">
        <v>170</v>
      </c>
    </row>
    <row r="127" spans="2:65" s="12" customFormat="1" ht="30.6">
      <c r="B127" s="153"/>
      <c r="D127" s="154" t="s">
        <v>180</v>
      </c>
      <c r="E127" s="155" t="s">
        <v>1</v>
      </c>
      <c r="F127" s="156" t="s">
        <v>1903</v>
      </c>
      <c r="H127" s="155" t="s">
        <v>1</v>
      </c>
      <c r="I127" s="157"/>
      <c r="L127" s="153"/>
      <c r="M127" s="158"/>
      <c r="T127" s="159"/>
      <c r="AT127" s="155" t="s">
        <v>180</v>
      </c>
      <c r="AU127" s="155" t="s">
        <v>117</v>
      </c>
      <c r="AV127" s="12" t="s">
        <v>83</v>
      </c>
      <c r="AW127" s="12" t="s">
        <v>32</v>
      </c>
      <c r="AX127" s="12" t="s">
        <v>75</v>
      </c>
      <c r="AY127" s="155" t="s">
        <v>170</v>
      </c>
    </row>
    <row r="128" spans="2:65" s="12" customFormat="1" ht="20.399999999999999">
      <c r="B128" s="153"/>
      <c r="D128" s="154" t="s">
        <v>180</v>
      </c>
      <c r="E128" s="155" t="s">
        <v>1</v>
      </c>
      <c r="F128" s="156" t="s">
        <v>1904</v>
      </c>
      <c r="H128" s="155" t="s">
        <v>1</v>
      </c>
      <c r="I128" s="157"/>
      <c r="L128" s="153"/>
      <c r="M128" s="158"/>
      <c r="T128" s="159"/>
      <c r="AT128" s="155" t="s">
        <v>180</v>
      </c>
      <c r="AU128" s="155" t="s">
        <v>117</v>
      </c>
      <c r="AV128" s="12" t="s">
        <v>83</v>
      </c>
      <c r="AW128" s="12" t="s">
        <v>32</v>
      </c>
      <c r="AX128" s="12" t="s">
        <v>75</v>
      </c>
      <c r="AY128" s="155" t="s">
        <v>170</v>
      </c>
    </row>
    <row r="129" spans="2:65" s="13" customFormat="1" ht="10.199999999999999">
      <c r="B129" s="160"/>
      <c r="D129" s="154" t="s">
        <v>180</v>
      </c>
      <c r="E129" s="161" t="s">
        <v>1</v>
      </c>
      <c r="F129" s="162" t="s">
        <v>1209</v>
      </c>
      <c r="H129" s="163">
        <v>1</v>
      </c>
      <c r="I129" s="164"/>
      <c r="L129" s="160"/>
      <c r="M129" s="165"/>
      <c r="T129" s="166"/>
      <c r="AT129" s="161" t="s">
        <v>180</v>
      </c>
      <c r="AU129" s="161" t="s">
        <v>117</v>
      </c>
      <c r="AV129" s="13" t="s">
        <v>85</v>
      </c>
      <c r="AW129" s="13" t="s">
        <v>32</v>
      </c>
      <c r="AX129" s="13" t="s">
        <v>75</v>
      </c>
      <c r="AY129" s="161" t="s">
        <v>170</v>
      </c>
    </row>
    <row r="130" spans="2:65" s="14" customFormat="1" ht="10.199999999999999">
      <c r="B130" s="167"/>
      <c r="D130" s="154" t="s">
        <v>180</v>
      </c>
      <c r="E130" s="168" t="s">
        <v>1</v>
      </c>
      <c r="F130" s="169" t="s">
        <v>184</v>
      </c>
      <c r="H130" s="170">
        <v>1</v>
      </c>
      <c r="I130" s="171"/>
      <c r="L130" s="167"/>
      <c r="M130" s="172"/>
      <c r="T130" s="173"/>
      <c r="AT130" s="168" t="s">
        <v>180</v>
      </c>
      <c r="AU130" s="168" t="s">
        <v>117</v>
      </c>
      <c r="AV130" s="14" t="s">
        <v>176</v>
      </c>
      <c r="AW130" s="14" t="s">
        <v>32</v>
      </c>
      <c r="AX130" s="14" t="s">
        <v>83</v>
      </c>
      <c r="AY130" s="168" t="s">
        <v>170</v>
      </c>
    </row>
    <row r="131" spans="2:65" s="1" customFormat="1" ht="34.799999999999997" customHeight="1">
      <c r="B131" s="33"/>
      <c r="C131" s="174" t="s">
        <v>85</v>
      </c>
      <c r="D131" s="174" t="s">
        <v>447</v>
      </c>
      <c r="E131" s="175" t="s">
        <v>1905</v>
      </c>
      <c r="F131" s="176" t="s">
        <v>1906</v>
      </c>
      <c r="G131" s="177" t="s">
        <v>1831</v>
      </c>
      <c r="H131" s="178">
        <v>1</v>
      </c>
      <c r="I131" s="179"/>
      <c r="J131" s="180">
        <f t="shared" ref="J131:J155" si="0">ROUND(I131*H131,2)</f>
        <v>0</v>
      </c>
      <c r="K131" s="181"/>
      <c r="L131" s="182"/>
      <c r="M131" s="183" t="s">
        <v>1</v>
      </c>
      <c r="N131" s="184" t="s">
        <v>40</v>
      </c>
      <c r="P131" s="145">
        <f t="shared" ref="P131:P155" si="1">O131*H131</f>
        <v>0</v>
      </c>
      <c r="Q131" s="145">
        <v>0</v>
      </c>
      <c r="R131" s="145">
        <f t="shared" ref="R131:R155" si="2">Q131*H131</f>
        <v>0</v>
      </c>
      <c r="S131" s="145">
        <v>0</v>
      </c>
      <c r="T131" s="146">
        <f t="shared" ref="T131:T155" si="3">S131*H131</f>
        <v>0</v>
      </c>
      <c r="AR131" s="147" t="s">
        <v>224</v>
      </c>
      <c r="AT131" s="147" t="s">
        <v>447</v>
      </c>
      <c r="AU131" s="147" t="s">
        <v>117</v>
      </c>
      <c r="AY131" s="18" t="s">
        <v>170</v>
      </c>
      <c r="BE131" s="148">
        <f t="shared" ref="BE131:BE155" si="4">IF(N131="základní",J131,0)</f>
        <v>0</v>
      </c>
      <c r="BF131" s="148">
        <f t="shared" ref="BF131:BF155" si="5">IF(N131="snížená",J131,0)</f>
        <v>0</v>
      </c>
      <c r="BG131" s="148">
        <f t="shared" ref="BG131:BG155" si="6">IF(N131="zákl. přenesená",J131,0)</f>
        <v>0</v>
      </c>
      <c r="BH131" s="148">
        <f t="shared" ref="BH131:BH155" si="7">IF(N131="sníž. přenesená",J131,0)</f>
        <v>0</v>
      </c>
      <c r="BI131" s="148">
        <f t="shared" ref="BI131:BI155" si="8">IF(N131="nulová",J131,0)</f>
        <v>0</v>
      </c>
      <c r="BJ131" s="18" t="s">
        <v>83</v>
      </c>
      <c r="BK131" s="148">
        <f t="shared" ref="BK131:BK155" si="9">ROUND(I131*H131,2)</f>
        <v>0</v>
      </c>
      <c r="BL131" s="18" t="s">
        <v>176</v>
      </c>
      <c r="BM131" s="147" t="s">
        <v>176</v>
      </c>
    </row>
    <row r="132" spans="2:65" s="1" customFormat="1" ht="14.4" customHeight="1">
      <c r="B132" s="33"/>
      <c r="C132" s="174" t="s">
        <v>117</v>
      </c>
      <c r="D132" s="174" t="s">
        <v>447</v>
      </c>
      <c r="E132" s="175" t="s">
        <v>1907</v>
      </c>
      <c r="F132" s="176" t="s">
        <v>1908</v>
      </c>
      <c r="G132" s="177" t="s">
        <v>1831</v>
      </c>
      <c r="H132" s="178">
        <v>1</v>
      </c>
      <c r="I132" s="179"/>
      <c r="J132" s="180">
        <f t="shared" si="0"/>
        <v>0</v>
      </c>
      <c r="K132" s="181"/>
      <c r="L132" s="182"/>
      <c r="M132" s="183" t="s">
        <v>1</v>
      </c>
      <c r="N132" s="184" t="s">
        <v>40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224</v>
      </c>
      <c r="AT132" s="147" t="s">
        <v>447</v>
      </c>
      <c r="AU132" s="147" t="s">
        <v>117</v>
      </c>
      <c r="AY132" s="18" t="s">
        <v>170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8" t="s">
        <v>83</v>
      </c>
      <c r="BK132" s="148">
        <f t="shared" si="9"/>
        <v>0</v>
      </c>
      <c r="BL132" s="18" t="s">
        <v>176</v>
      </c>
      <c r="BM132" s="147" t="s">
        <v>210</v>
      </c>
    </row>
    <row r="133" spans="2:65" s="1" customFormat="1" ht="22.2" customHeight="1">
      <c r="B133" s="33"/>
      <c r="C133" s="174" t="s">
        <v>176</v>
      </c>
      <c r="D133" s="174" t="s">
        <v>447</v>
      </c>
      <c r="E133" s="175" t="s">
        <v>1909</v>
      </c>
      <c r="F133" s="176" t="s">
        <v>1910</v>
      </c>
      <c r="G133" s="177" t="s">
        <v>1831</v>
      </c>
      <c r="H133" s="178">
        <v>1</v>
      </c>
      <c r="I133" s="179"/>
      <c r="J133" s="180">
        <f t="shared" si="0"/>
        <v>0</v>
      </c>
      <c r="K133" s="181"/>
      <c r="L133" s="182"/>
      <c r="M133" s="183" t="s">
        <v>1</v>
      </c>
      <c r="N133" s="184" t="s">
        <v>40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224</v>
      </c>
      <c r="AT133" s="147" t="s">
        <v>447</v>
      </c>
      <c r="AU133" s="147" t="s">
        <v>117</v>
      </c>
      <c r="AY133" s="18" t="s">
        <v>170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8" t="s">
        <v>83</v>
      </c>
      <c r="BK133" s="148">
        <f t="shared" si="9"/>
        <v>0</v>
      </c>
      <c r="BL133" s="18" t="s">
        <v>176</v>
      </c>
      <c r="BM133" s="147" t="s">
        <v>224</v>
      </c>
    </row>
    <row r="134" spans="2:65" s="1" customFormat="1" ht="22.2" customHeight="1">
      <c r="B134" s="33"/>
      <c r="C134" s="174" t="s">
        <v>205</v>
      </c>
      <c r="D134" s="174" t="s">
        <v>447</v>
      </c>
      <c r="E134" s="175" t="s">
        <v>1911</v>
      </c>
      <c r="F134" s="176" t="s">
        <v>1912</v>
      </c>
      <c r="G134" s="177" t="s">
        <v>1831</v>
      </c>
      <c r="H134" s="178">
        <v>1</v>
      </c>
      <c r="I134" s="179"/>
      <c r="J134" s="180">
        <f t="shared" si="0"/>
        <v>0</v>
      </c>
      <c r="K134" s="181"/>
      <c r="L134" s="182"/>
      <c r="M134" s="183" t="s">
        <v>1</v>
      </c>
      <c r="N134" s="184" t="s">
        <v>40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224</v>
      </c>
      <c r="AT134" s="147" t="s">
        <v>447</v>
      </c>
      <c r="AU134" s="147" t="s">
        <v>117</v>
      </c>
      <c r="AY134" s="18" t="s">
        <v>170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8" t="s">
        <v>83</v>
      </c>
      <c r="BK134" s="148">
        <f t="shared" si="9"/>
        <v>0</v>
      </c>
      <c r="BL134" s="18" t="s">
        <v>176</v>
      </c>
      <c r="BM134" s="147" t="s">
        <v>242</v>
      </c>
    </row>
    <row r="135" spans="2:65" s="1" customFormat="1" ht="14.4" customHeight="1">
      <c r="B135" s="33"/>
      <c r="C135" s="174" t="s">
        <v>210</v>
      </c>
      <c r="D135" s="174" t="s">
        <v>447</v>
      </c>
      <c r="E135" s="175" t="s">
        <v>1913</v>
      </c>
      <c r="F135" s="176" t="s">
        <v>1914</v>
      </c>
      <c r="G135" s="177" t="s">
        <v>1709</v>
      </c>
      <c r="H135" s="178">
        <v>1</v>
      </c>
      <c r="I135" s="179"/>
      <c r="J135" s="180">
        <f t="shared" si="0"/>
        <v>0</v>
      </c>
      <c r="K135" s="181"/>
      <c r="L135" s="182"/>
      <c r="M135" s="183" t="s">
        <v>1</v>
      </c>
      <c r="N135" s="184" t="s">
        <v>40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224</v>
      </c>
      <c r="AT135" s="147" t="s">
        <v>447</v>
      </c>
      <c r="AU135" s="147" t="s">
        <v>117</v>
      </c>
      <c r="AY135" s="18" t="s">
        <v>170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8" t="s">
        <v>83</v>
      </c>
      <c r="BK135" s="148">
        <f t="shared" si="9"/>
        <v>0</v>
      </c>
      <c r="BL135" s="18" t="s">
        <v>176</v>
      </c>
      <c r="BM135" s="147" t="s">
        <v>8</v>
      </c>
    </row>
    <row r="136" spans="2:65" s="1" customFormat="1" ht="22.2" customHeight="1">
      <c r="B136" s="33"/>
      <c r="C136" s="174" t="s">
        <v>217</v>
      </c>
      <c r="D136" s="174" t="s">
        <v>447</v>
      </c>
      <c r="E136" s="175" t="s">
        <v>1915</v>
      </c>
      <c r="F136" s="176" t="s">
        <v>1916</v>
      </c>
      <c r="G136" s="177" t="s">
        <v>1831</v>
      </c>
      <c r="H136" s="178">
        <v>1</v>
      </c>
      <c r="I136" s="179"/>
      <c r="J136" s="180">
        <f t="shared" si="0"/>
        <v>0</v>
      </c>
      <c r="K136" s="181"/>
      <c r="L136" s="182"/>
      <c r="M136" s="183" t="s">
        <v>1</v>
      </c>
      <c r="N136" s="184" t="s">
        <v>40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224</v>
      </c>
      <c r="AT136" s="147" t="s">
        <v>447</v>
      </c>
      <c r="AU136" s="147" t="s">
        <v>117</v>
      </c>
      <c r="AY136" s="18" t="s">
        <v>170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8" t="s">
        <v>83</v>
      </c>
      <c r="BK136" s="148">
        <f t="shared" si="9"/>
        <v>0</v>
      </c>
      <c r="BL136" s="18" t="s">
        <v>176</v>
      </c>
      <c r="BM136" s="147" t="s">
        <v>267</v>
      </c>
    </row>
    <row r="137" spans="2:65" s="1" customFormat="1" ht="40.200000000000003" customHeight="1">
      <c r="B137" s="33"/>
      <c r="C137" s="174" t="s">
        <v>224</v>
      </c>
      <c r="D137" s="174" t="s">
        <v>447</v>
      </c>
      <c r="E137" s="175" t="s">
        <v>1917</v>
      </c>
      <c r="F137" s="176" t="s">
        <v>1918</v>
      </c>
      <c r="G137" s="177" t="s">
        <v>1831</v>
      </c>
      <c r="H137" s="178">
        <v>1</v>
      </c>
      <c r="I137" s="179"/>
      <c r="J137" s="180">
        <f t="shared" si="0"/>
        <v>0</v>
      </c>
      <c r="K137" s="181"/>
      <c r="L137" s="182"/>
      <c r="M137" s="183" t="s">
        <v>1</v>
      </c>
      <c r="N137" s="184" t="s">
        <v>40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224</v>
      </c>
      <c r="AT137" s="147" t="s">
        <v>447</v>
      </c>
      <c r="AU137" s="147" t="s">
        <v>117</v>
      </c>
      <c r="AY137" s="18" t="s">
        <v>170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8" t="s">
        <v>83</v>
      </c>
      <c r="BK137" s="148">
        <f t="shared" si="9"/>
        <v>0</v>
      </c>
      <c r="BL137" s="18" t="s">
        <v>176</v>
      </c>
      <c r="BM137" s="147" t="s">
        <v>278</v>
      </c>
    </row>
    <row r="138" spans="2:65" s="1" customFormat="1" ht="60.6" customHeight="1">
      <c r="B138" s="33"/>
      <c r="C138" s="174" t="s">
        <v>234</v>
      </c>
      <c r="D138" s="174" t="s">
        <v>447</v>
      </c>
      <c r="E138" s="175" t="s">
        <v>1919</v>
      </c>
      <c r="F138" s="176" t="s">
        <v>1920</v>
      </c>
      <c r="G138" s="177" t="s">
        <v>1831</v>
      </c>
      <c r="H138" s="178">
        <v>1</v>
      </c>
      <c r="I138" s="179"/>
      <c r="J138" s="180">
        <f t="shared" si="0"/>
        <v>0</v>
      </c>
      <c r="K138" s="181"/>
      <c r="L138" s="182"/>
      <c r="M138" s="183" t="s">
        <v>1</v>
      </c>
      <c r="N138" s="184" t="s">
        <v>40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224</v>
      </c>
      <c r="AT138" s="147" t="s">
        <v>447</v>
      </c>
      <c r="AU138" s="147" t="s">
        <v>117</v>
      </c>
      <c r="AY138" s="18" t="s">
        <v>170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8" t="s">
        <v>83</v>
      </c>
      <c r="BK138" s="148">
        <f t="shared" si="9"/>
        <v>0</v>
      </c>
      <c r="BL138" s="18" t="s">
        <v>176</v>
      </c>
      <c r="BM138" s="147" t="s">
        <v>293</v>
      </c>
    </row>
    <row r="139" spans="2:65" s="1" customFormat="1" ht="19.8" customHeight="1">
      <c r="B139" s="33"/>
      <c r="C139" s="174" t="s">
        <v>242</v>
      </c>
      <c r="D139" s="174" t="s">
        <v>447</v>
      </c>
      <c r="E139" s="175" t="s">
        <v>1921</v>
      </c>
      <c r="F139" s="176" t="s">
        <v>1922</v>
      </c>
      <c r="G139" s="177" t="s">
        <v>1831</v>
      </c>
      <c r="H139" s="178">
        <v>1</v>
      </c>
      <c r="I139" s="179"/>
      <c r="J139" s="180">
        <f t="shared" si="0"/>
        <v>0</v>
      </c>
      <c r="K139" s="181"/>
      <c r="L139" s="182"/>
      <c r="M139" s="183" t="s">
        <v>1</v>
      </c>
      <c r="N139" s="184" t="s">
        <v>40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224</v>
      </c>
      <c r="AT139" s="147" t="s">
        <v>447</v>
      </c>
      <c r="AU139" s="147" t="s">
        <v>117</v>
      </c>
      <c r="AY139" s="18" t="s">
        <v>170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8" t="s">
        <v>83</v>
      </c>
      <c r="BK139" s="148">
        <f t="shared" si="9"/>
        <v>0</v>
      </c>
      <c r="BL139" s="18" t="s">
        <v>176</v>
      </c>
      <c r="BM139" s="147" t="s">
        <v>305</v>
      </c>
    </row>
    <row r="140" spans="2:65" s="1" customFormat="1" ht="14.4" customHeight="1">
      <c r="B140" s="33"/>
      <c r="C140" s="174" t="s">
        <v>248</v>
      </c>
      <c r="D140" s="174" t="s">
        <v>447</v>
      </c>
      <c r="E140" s="175" t="s">
        <v>1923</v>
      </c>
      <c r="F140" s="176" t="s">
        <v>1924</v>
      </c>
      <c r="G140" s="177" t="s">
        <v>1831</v>
      </c>
      <c r="H140" s="178">
        <v>1</v>
      </c>
      <c r="I140" s="179"/>
      <c r="J140" s="180">
        <f t="shared" si="0"/>
        <v>0</v>
      </c>
      <c r="K140" s="181"/>
      <c r="L140" s="182"/>
      <c r="M140" s="183" t="s">
        <v>1</v>
      </c>
      <c r="N140" s="184" t="s">
        <v>40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224</v>
      </c>
      <c r="AT140" s="147" t="s">
        <v>447</v>
      </c>
      <c r="AU140" s="147" t="s">
        <v>117</v>
      </c>
      <c r="AY140" s="18" t="s">
        <v>170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8" t="s">
        <v>83</v>
      </c>
      <c r="BK140" s="148">
        <f t="shared" si="9"/>
        <v>0</v>
      </c>
      <c r="BL140" s="18" t="s">
        <v>176</v>
      </c>
      <c r="BM140" s="147" t="s">
        <v>318</v>
      </c>
    </row>
    <row r="141" spans="2:65" s="1" customFormat="1" ht="45" customHeight="1">
      <c r="B141" s="33"/>
      <c r="C141" s="174" t="s">
        <v>8</v>
      </c>
      <c r="D141" s="174" t="s">
        <v>447</v>
      </c>
      <c r="E141" s="175" t="s">
        <v>1925</v>
      </c>
      <c r="F141" s="176" t="s">
        <v>1926</v>
      </c>
      <c r="G141" s="177" t="s">
        <v>1831</v>
      </c>
      <c r="H141" s="178">
        <v>2</v>
      </c>
      <c r="I141" s="179"/>
      <c r="J141" s="180">
        <f t="shared" si="0"/>
        <v>0</v>
      </c>
      <c r="K141" s="181"/>
      <c r="L141" s="182"/>
      <c r="M141" s="183" t="s">
        <v>1</v>
      </c>
      <c r="N141" s="184" t="s">
        <v>40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224</v>
      </c>
      <c r="AT141" s="147" t="s">
        <v>447</v>
      </c>
      <c r="AU141" s="147" t="s">
        <v>117</v>
      </c>
      <c r="AY141" s="18" t="s">
        <v>170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8" t="s">
        <v>83</v>
      </c>
      <c r="BK141" s="148">
        <f t="shared" si="9"/>
        <v>0</v>
      </c>
      <c r="BL141" s="18" t="s">
        <v>176</v>
      </c>
      <c r="BM141" s="147" t="s">
        <v>334</v>
      </c>
    </row>
    <row r="142" spans="2:65" s="1" customFormat="1" ht="14.4" customHeight="1">
      <c r="B142" s="33"/>
      <c r="C142" s="174" t="s">
        <v>260</v>
      </c>
      <c r="D142" s="174" t="s">
        <v>447</v>
      </c>
      <c r="E142" s="175" t="s">
        <v>1927</v>
      </c>
      <c r="F142" s="176" t="s">
        <v>1928</v>
      </c>
      <c r="G142" s="177" t="s">
        <v>1831</v>
      </c>
      <c r="H142" s="178">
        <v>9</v>
      </c>
      <c r="I142" s="179"/>
      <c r="J142" s="180">
        <f t="shared" si="0"/>
        <v>0</v>
      </c>
      <c r="K142" s="181"/>
      <c r="L142" s="182"/>
      <c r="M142" s="183" t="s">
        <v>1</v>
      </c>
      <c r="N142" s="184" t="s">
        <v>40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224</v>
      </c>
      <c r="AT142" s="147" t="s">
        <v>447</v>
      </c>
      <c r="AU142" s="147" t="s">
        <v>117</v>
      </c>
      <c r="AY142" s="18" t="s">
        <v>170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8" t="s">
        <v>83</v>
      </c>
      <c r="BK142" s="148">
        <f t="shared" si="9"/>
        <v>0</v>
      </c>
      <c r="BL142" s="18" t="s">
        <v>176</v>
      </c>
      <c r="BM142" s="147" t="s">
        <v>349</v>
      </c>
    </row>
    <row r="143" spans="2:65" s="1" customFormat="1" ht="22.2" customHeight="1">
      <c r="B143" s="33"/>
      <c r="C143" s="174" t="s">
        <v>267</v>
      </c>
      <c r="D143" s="174" t="s">
        <v>447</v>
      </c>
      <c r="E143" s="175" t="s">
        <v>1929</v>
      </c>
      <c r="F143" s="176" t="s">
        <v>1930</v>
      </c>
      <c r="G143" s="177" t="s">
        <v>1831</v>
      </c>
      <c r="H143" s="178">
        <v>14</v>
      </c>
      <c r="I143" s="179"/>
      <c r="J143" s="180">
        <f t="shared" si="0"/>
        <v>0</v>
      </c>
      <c r="K143" s="181"/>
      <c r="L143" s="182"/>
      <c r="M143" s="183" t="s">
        <v>1</v>
      </c>
      <c r="N143" s="184" t="s">
        <v>40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224</v>
      </c>
      <c r="AT143" s="147" t="s">
        <v>447</v>
      </c>
      <c r="AU143" s="147" t="s">
        <v>117</v>
      </c>
      <c r="AY143" s="18" t="s">
        <v>170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8" t="s">
        <v>83</v>
      </c>
      <c r="BK143" s="148">
        <f t="shared" si="9"/>
        <v>0</v>
      </c>
      <c r="BL143" s="18" t="s">
        <v>176</v>
      </c>
      <c r="BM143" s="147" t="s">
        <v>367</v>
      </c>
    </row>
    <row r="144" spans="2:65" s="1" customFormat="1" ht="19.8" customHeight="1">
      <c r="B144" s="33"/>
      <c r="C144" s="174" t="s">
        <v>273</v>
      </c>
      <c r="D144" s="174" t="s">
        <v>447</v>
      </c>
      <c r="E144" s="175" t="s">
        <v>1931</v>
      </c>
      <c r="F144" s="176" t="s">
        <v>1932</v>
      </c>
      <c r="G144" s="177" t="s">
        <v>1812</v>
      </c>
      <c r="H144" s="178">
        <v>430</v>
      </c>
      <c r="I144" s="179"/>
      <c r="J144" s="180">
        <f t="shared" si="0"/>
        <v>0</v>
      </c>
      <c r="K144" s="181"/>
      <c r="L144" s="182"/>
      <c r="M144" s="183" t="s">
        <v>1</v>
      </c>
      <c r="N144" s="184" t="s">
        <v>40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224</v>
      </c>
      <c r="AT144" s="147" t="s">
        <v>447</v>
      </c>
      <c r="AU144" s="147" t="s">
        <v>117</v>
      </c>
      <c r="AY144" s="18" t="s">
        <v>170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8" t="s">
        <v>83</v>
      </c>
      <c r="BK144" s="148">
        <f t="shared" si="9"/>
        <v>0</v>
      </c>
      <c r="BL144" s="18" t="s">
        <v>176</v>
      </c>
      <c r="BM144" s="147" t="s">
        <v>381</v>
      </c>
    </row>
    <row r="145" spans="2:65" s="1" customFormat="1" ht="19.8" customHeight="1">
      <c r="B145" s="33"/>
      <c r="C145" s="174" t="s">
        <v>278</v>
      </c>
      <c r="D145" s="174" t="s">
        <v>447</v>
      </c>
      <c r="E145" s="175" t="s">
        <v>1933</v>
      </c>
      <c r="F145" s="176" t="s">
        <v>1934</v>
      </c>
      <c r="G145" s="177" t="s">
        <v>1812</v>
      </c>
      <c r="H145" s="178">
        <v>740</v>
      </c>
      <c r="I145" s="179"/>
      <c r="J145" s="180">
        <f t="shared" si="0"/>
        <v>0</v>
      </c>
      <c r="K145" s="181"/>
      <c r="L145" s="182"/>
      <c r="M145" s="183" t="s">
        <v>1</v>
      </c>
      <c r="N145" s="184" t="s">
        <v>40</v>
      </c>
      <c r="P145" s="145">
        <f t="shared" si="1"/>
        <v>0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AR145" s="147" t="s">
        <v>224</v>
      </c>
      <c r="AT145" s="147" t="s">
        <v>447</v>
      </c>
      <c r="AU145" s="147" t="s">
        <v>117</v>
      </c>
      <c r="AY145" s="18" t="s">
        <v>170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8" t="s">
        <v>83</v>
      </c>
      <c r="BK145" s="148">
        <f t="shared" si="9"/>
        <v>0</v>
      </c>
      <c r="BL145" s="18" t="s">
        <v>176</v>
      </c>
      <c r="BM145" s="147" t="s">
        <v>393</v>
      </c>
    </row>
    <row r="146" spans="2:65" s="1" customFormat="1" ht="14.4" customHeight="1">
      <c r="B146" s="33"/>
      <c r="C146" s="174" t="s">
        <v>285</v>
      </c>
      <c r="D146" s="174" t="s">
        <v>447</v>
      </c>
      <c r="E146" s="175" t="s">
        <v>1935</v>
      </c>
      <c r="F146" s="176" t="s">
        <v>1936</v>
      </c>
      <c r="G146" s="177" t="s">
        <v>1812</v>
      </c>
      <c r="H146" s="178">
        <v>24</v>
      </c>
      <c r="I146" s="179"/>
      <c r="J146" s="180">
        <f t="shared" si="0"/>
        <v>0</v>
      </c>
      <c r="K146" s="181"/>
      <c r="L146" s="182"/>
      <c r="M146" s="183" t="s">
        <v>1</v>
      </c>
      <c r="N146" s="184" t="s">
        <v>40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224</v>
      </c>
      <c r="AT146" s="147" t="s">
        <v>447</v>
      </c>
      <c r="AU146" s="147" t="s">
        <v>117</v>
      </c>
      <c r="AY146" s="18" t="s">
        <v>170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8" t="s">
        <v>83</v>
      </c>
      <c r="BK146" s="148">
        <f t="shared" si="9"/>
        <v>0</v>
      </c>
      <c r="BL146" s="18" t="s">
        <v>176</v>
      </c>
      <c r="BM146" s="147" t="s">
        <v>407</v>
      </c>
    </row>
    <row r="147" spans="2:65" s="1" customFormat="1" ht="14.4" customHeight="1">
      <c r="B147" s="33"/>
      <c r="C147" s="174" t="s">
        <v>293</v>
      </c>
      <c r="D147" s="174" t="s">
        <v>447</v>
      </c>
      <c r="E147" s="175" t="s">
        <v>1937</v>
      </c>
      <c r="F147" s="176" t="s">
        <v>1938</v>
      </c>
      <c r="G147" s="177" t="s">
        <v>1812</v>
      </c>
      <c r="H147" s="178">
        <v>22</v>
      </c>
      <c r="I147" s="179"/>
      <c r="J147" s="180">
        <f t="shared" si="0"/>
        <v>0</v>
      </c>
      <c r="K147" s="181"/>
      <c r="L147" s="182"/>
      <c r="M147" s="183" t="s">
        <v>1</v>
      </c>
      <c r="N147" s="184" t="s">
        <v>40</v>
      </c>
      <c r="P147" s="145">
        <f t="shared" si="1"/>
        <v>0</v>
      </c>
      <c r="Q147" s="145">
        <v>0</v>
      </c>
      <c r="R147" s="145">
        <f t="shared" si="2"/>
        <v>0</v>
      </c>
      <c r="S147" s="145">
        <v>0</v>
      </c>
      <c r="T147" s="146">
        <f t="shared" si="3"/>
        <v>0</v>
      </c>
      <c r="AR147" s="147" t="s">
        <v>224</v>
      </c>
      <c r="AT147" s="147" t="s">
        <v>447</v>
      </c>
      <c r="AU147" s="147" t="s">
        <v>117</v>
      </c>
      <c r="AY147" s="18" t="s">
        <v>170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8" t="s">
        <v>83</v>
      </c>
      <c r="BK147" s="148">
        <f t="shared" si="9"/>
        <v>0</v>
      </c>
      <c r="BL147" s="18" t="s">
        <v>176</v>
      </c>
      <c r="BM147" s="147" t="s">
        <v>420</v>
      </c>
    </row>
    <row r="148" spans="2:65" s="1" customFormat="1" ht="14.4" customHeight="1">
      <c r="B148" s="33"/>
      <c r="C148" s="174" t="s">
        <v>300</v>
      </c>
      <c r="D148" s="174" t="s">
        <v>447</v>
      </c>
      <c r="E148" s="175" t="s">
        <v>1939</v>
      </c>
      <c r="F148" s="176" t="s">
        <v>1940</v>
      </c>
      <c r="G148" s="177" t="s">
        <v>1812</v>
      </c>
      <c r="H148" s="178">
        <v>24</v>
      </c>
      <c r="I148" s="179"/>
      <c r="J148" s="180">
        <f t="shared" si="0"/>
        <v>0</v>
      </c>
      <c r="K148" s="181"/>
      <c r="L148" s="182"/>
      <c r="M148" s="183" t="s">
        <v>1</v>
      </c>
      <c r="N148" s="184" t="s">
        <v>40</v>
      </c>
      <c r="P148" s="145">
        <f t="shared" si="1"/>
        <v>0</v>
      </c>
      <c r="Q148" s="145">
        <v>0</v>
      </c>
      <c r="R148" s="145">
        <f t="shared" si="2"/>
        <v>0</v>
      </c>
      <c r="S148" s="145">
        <v>0</v>
      </c>
      <c r="T148" s="146">
        <f t="shared" si="3"/>
        <v>0</v>
      </c>
      <c r="AR148" s="147" t="s">
        <v>224</v>
      </c>
      <c r="AT148" s="147" t="s">
        <v>447</v>
      </c>
      <c r="AU148" s="147" t="s">
        <v>117</v>
      </c>
      <c r="AY148" s="18" t="s">
        <v>170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18" t="s">
        <v>83</v>
      </c>
      <c r="BK148" s="148">
        <f t="shared" si="9"/>
        <v>0</v>
      </c>
      <c r="BL148" s="18" t="s">
        <v>176</v>
      </c>
      <c r="BM148" s="147" t="s">
        <v>434</v>
      </c>
    </row>
    <row r="149" spans="2:65" s="1" customFormat="1" ht="14.4" customHeight="1">
      <c r="B149" s="33"/>
      <c r="C149" s="174" t="s">
        <v>305</v>
      </c>
      <c r="D149" s="174" t="s">
        <v>447</v>
      </c>
      <c r="E149" s="175" t="s">
        <v>1941</v>
      </c>
      <c r="F149" s="176" t="s">
        <v>1942</v>
      </c>
      <c r="G149" s="177" t="s">
        <v>1812</v>
      </c>
      <c r="H149" s="178">
        <v>22</v>
      </c>
      <c r="I149" s="179"/>
      <c r="J149" s="180">
        <f t="shared" si="0"/>
        <v>0</v>
      </c>
      <c r="K149" s="181"/>
      <c r="L149" s="182"/>
      <c r="M149" s="183" t="s">
        <v>1</v>
      </c>
      <c r="N149" s="184" t="s">
        <v>40</v>
      </c>
      <c r="P149" s="145">
        <f t="shared" si="1"/>
        <v>0</v>
      </c>
      <c r="Q149" s="145">
        <v>0</v>
      </c>
      <c r="R149" s="145">
        <f t="shared" si="2"/>
        <v>0</v>
      </c>
      <c r="S149" s="145">
        <v>0</v>
      </c>
      <c r="T149" s="146">
        <f t="shared" si="3"/>
        <v>0</v>
      </c>
      <c r="AR149" s="147" t="s">
        <v>224</v>
      </c>
      <c r="AT149" s="147" t="s">
        <v>447</v>
      </c>
      <c r="AU149" s="147" t="s">
        <v>117</v>
      </c>
      <c r="AY149" s="18" t="s">
        <v>170</v>
      </c>
      <c r="BE149" s="148">
        <f t="shared" si="4"/>
        <v>0</v>
      </c>
      <c r="BF149" s="148">
        <f t="shared" si="5"/>
        <v>0</v>
      </c>
      <c r="BG149" s="148">
        <f t="shared" si="6"/>
        <v>0</v>
      </c>
      <c r="BH149" s="148">
        <f t="shared" si="7"/>
        <v>0</v>
      </c>
      <c r="BI149" s="148">
        <f t="shared" si="8"/>
        <v>0</v>
      </c>
      <c r="BJ149" s="18" t="s">
        <v>83</v>
      </c>
      <c r="BK149" s="148">
        <f t="shared" si="9"/>
        <v>0</v>
      </c>
      <c r="BL149" s="18" t="s">
        <v>176</v>
      </c>
      <c r="BM149" s="147" t="s">
        <v>459</v>
      </c>
    </row>
    <row r="150" spans="2:65" s="1" customFormat="1" ht="22.2" customHeight="1">
      <c r="B150" s="33"/>
      <c r="C150" s="174" t="s">
        <v>7</v>
      </c>
      <c r="D150" s="174" t="s">
        <v>447</v>
      </c>
      <c r="E150" s="175" t="s">
        <v>1943</v>
      </c>
      <c r="F150" s="176" t="s">
        <v>1944</v>
      </c>
      <c r="G150" s="177" t="s">
        <v>1812</v>
      </c>
      <c r="H150" s="178">
        <v>5</v>
      </c>
      <c r="I150" s="179"/>
      <c r="J150" s="180">
        <f t="shared" si="0"/>
        <v>0</v>
      </c>
      <c r="K150" s="181"/>
      <c r="L150" s="182"/>
      <c r="M150" s="183" t="s">
        <v>1</v>
      </c>
      <c r="N150" s="184" t="s">
        <v>40</v>
      </c>
      <c r="P150" s="145">
        <f t="shared" si="1"/>
        <v>0</v>
      </c>
      <c r="Q150" s="145">
        <v>0</v>
      </c>
      <c r="R150" s="145">
        <f t="shared" si="2"/>
        <v>0</v>
      </c>
      <c r="S150" s="145">
        <v>0</v>
      </c>
      <c r="T150" s="146">
        <f t="shared" si="3"/>
        <v>0</v>
      </c>
      <c r="AR150" s="147" t="s">
        <v>224</v>
      </c>
      <c r="AT150" s="147" t="s">
        <v>447</v>
      </c>
      <c r="AU150" s="147" t="s">
        <v>117</v>
      </c>
      <c r="AY150" s="18" t="s">
        <v>170</v>
      </c>
      <c r="BE150" s="148">
        <f t="shared" si="4"/>
        <v>0</v>
      </c>
      <c r="BF150" s="148">
        <f t="shared" si="5"/>
        <v>0</v>
      </c>
      <c r="BG150" s="148">
        <f t="shared" si="6"/>
        <v>0</v>
      </c>
      <c r="BH150" s="148">
        <f t="shared" si="7"/>
        <v>0</v>
      </c>
      <c r="BI150" s="148">
        <f t="shared" si="8"/>
        <v>0</v>
      </c>
      <c r="BJ150" s="18" t="s">
        <v>83</v>
      </c>
      <c r="BK150" s="148">
        <f t="shared" si="9"/>
        <v>0</v>
      </c>
      <c r="BL150" s="18" t="s">
        <v>176</v>
      </c>
      <c r="BM150" s="147" t="s">
        <v>473</v>
      </c>
    </row>
    <row r="151" spans="2:65" s="1" customFormat="1" ht="14.4" customHeight="1">
      <c r="B151" s="33"/>
      <c r="C151" s="174" t="s">
        <v>318</v>
      </c>
      <c r="D151" s="174" t="s">
        <v>447</v>
      </c>
      <c r="E151" s="175" t="s">
        <v>1945</v>
      </c>
      <c r="F151" s="176" t="s">
        <v>1946</v>
      </c>
      <c r="G151" s="177" t="s">
        <v>1831</v>
      </c>
      <c r="H151" s="178">
        <v>16</v>
      </c>
      <c r="I151" s="179"/>
      <c r="J151" s="180">
        <f t="shared" si="0"/>
        <v>0</v>
      </c>
      <c r="K151" s="181"/>
      <c r="L151" s="182"/>
      <c r="M151" s="183" t="s">
        <v>1</v>
      </c>
      <c r="N151" s="184" t="s">
        <v>40</v>
      </c>
      <c r="P151" s="145">
        <f t="shared" si="1"/>
        <v>0</v>
      </c>
      <c r="Q151" s="145">
        <v>0</v>
      </c>
      <c r="R151" s="145">
        <f t="shared" si="2"/>
        <v>0</v>
      </c>
      <c r="S151" s="145">
        <v>0</v>
      </c>
      <c r="T151" s="146">
        <f t="shared" si="3"/>
        <v>0</v>
      </c>
      <c r="AR151" s="147" t="s">
        <v>224</v>
      </c>
      <c r="AT151" s="147" t="s">
        <v>447</v>
      </c>
      <c r="AU151" s="147" t="s">
        <v>117</v>
      </c>
      <c r="AY151" s="18" t="s">
        <v>170</v>
      </c>
      <c r="BE151" s="148">
        <f t="shared" si="4"/>
        <v>0</v>
      </c>
      <c r="BF151" s="148">
        <f t="shared" si="5"/>
        <v>0</v>
      </c>
      <c r="BG151" s="148">
        <f t="shared" si="6"/>
        <v>0</v>
      </c>
      <c r="BH151" s="148">
        <f t="shared" si="7"/>
        <v>0</v>
      </c>
      <c r="BI151" s="148">
        <f t="shared" si="8"/>
        <v>0</v>
      </c>
      <c r="BJ151" s="18" t="s">
        <v>83</v>
      </c>
      <c r="BK151" s="148">
        <f t="shared" si="9"/>
        <v>0</v>
      </c>
      <c r="BL151" s="18" t="s">
        <v>176</v>
      </c>
      <c r="BM151" s="147" t="s">
        <v>492</v>
      </c>
    </row>
    <row r="152" spans="2:65" s="1" customFormat="1" ht="14.4" customHeight="1">
      <c r="B152" s="33"/>
      <c r="C152" s="174" t="s">
        <v>324</v>
      </c>
      <c r="D152" s="174" t="s">
        <v>447</v>
      </c>
      <c r="E152" s="175" t="s">
        <v>1947</v>
      </c>
      <c r="F152" s="176" t="s">
        <v>1948</v>
      </c>
      <c r="G152" s="177" t="s">
        <v>1831</v>
      </c>
      <c r="H152" s="178">
        <v>6</v>
      </c>
      <c r="I152" s="179"/>
      <c r="J152" s="180">
        <f t="shared" si="0"/>
        <v>0</v>
      </c>
      <c r="K152" s="181"/>
      <c r="L152" s="182"/>
      <c r="M152" s="183" t="s">
        <v>1</v>
      </c>
      <c r="N152" s="184" t="s">
        <v>40</v>
      </c>
      <c r="P152" s="145">
        <f t="shared" si="1"/>
        <v>0</v>
      </c>
      <c r="Q152" s="145">
        <v>0</v>
      </c>
      <c r="R152" s="145">
        <f t="shared" si="2"/>
        <v>0</v>
      </c>
      <c r="S152" s="145">
        <v>0</v>
      </c>
      <c r="T152" s="146">
        <f t="shared" si="3"/>
        <v>0</v>
      </c>
      <c r="AR152" s="147" t="s">
        <v>224</v>
      </c>
      <c r="AT152" s="147" t="s">
        <v>447</v>
      </c>
      <c r="AU152" s="147" t="s">
        <v>117</v>
      </c>
      <c r="AY152" s="18" t="s">
        <v>170</v>
      </c>
      <c r="BE152" s="148">
        <f t="shared" si="4"/>
        <v>0</v>
      </c>
      <c r="BF152" s="148">
        <f t="shared" si="5"/>
        <v>0</v>
      </c>
      <c r="BG152" s="148">
        <f t="shared" si="6"/>
        <v>0</v>
      </c>
      <c r="BH152" s="148">
        <f t="shared" si="7"/>
        <v>0</v>
      </c>
      <c r="BI152" s="148">
        <f t="shared" si="8"/>
        <v>0</v>
      </c>
      <c r="BJ152" s="18" t="s">
        <v>83</v>
      </c>
      <c r="BK152" s="148">
        <f t="shared" si="9"/>
        <v>0</v>
      </c>
      <c r="BL152" s="18" t="s">
        <v>176</v>
      </c>
      <c r="BM152" s="147" t="s">
        <v>508</v>
      </c>
    </row>
    <row r="153" spans="2:65" s="1" customFormat="1" ht="14.4" customHeight="1">
      <c r="B153" s="33"/>
      <c r="C153" s="174" t="s">
        <v>334</v>
      </c>
      <c r="D153" s="174" t="s">
        <v>447</v>
      </c>
      <c r="E153" s="175" t="s">
        <v>1949</v>
      </c>
      <c r="F153" s="176" t="s">
        <v>1950</v>
      </c>
      <c r="G153" s="177" t="s">
        <v>1831</v>
      </c>
      <c r="H153" s="178">
        <v>2</v>
      </c>
      <c r="I153" s="179"/>
      <c r="J153" s="180">
        <f t="shared" si="0"/>
        <v>0</v>
      </c>
      <c r="K153" s="181"/>
      <c r="L153" s="182"/>
      <c r="M153" s="183" t="s">
        <v>1</v>
      </c>
      <c r="N153" s="184" t="s">
        <v>40</v>
      </c>
      <c r="P153" s="145">
        <f t="shared" si="1"/>
        <v>0</v>
      </c>
      <c r="Q153" s="145">
        <v>0</v>
      </c>
      <c r="R153" s="145">
        <f t="shared" si="2"/>
        <v>0</v>
      </c>
      <c r="S153" s="145">
        <v>0</v>
      </c>
      <c r="T153" s="146">
        <f t="shared" si="3"/>
        <v>0</v>
      </c>
      <c r="AR153" s="147" t="s">
        <v>224</v>
      </c>
      <c r="AT153" s="147" t="s">
        <v>447</v>
      </c>
      <c r="AU153" s="147" t="s">
        <v>117</v>
      </c>
      <c r="AY153" s="18" t="s">
        <v>170</v>
      </c>
      <c r="BE153" s="148">
        <f t="shared" si="4"/>
        <v>0</v>
      </c>
      <c r="BF153" s="148">
        <f t="shared" si="5"/>
        <v>0</v>
      </c>
      <c r="BG153" s="148">
        <f t="shared" si="6"/>
        <v>0</v>
      </c>
      <c r="BH153" s="148">
        <f t="shared" si="7"/>
        <v>0</v>
      </c>
      <c r="BI153" s="148">
        <f t="shared" si="8"/>
        <v>0</v>
      </c>
      <c r="BJ153" s="18" t="s">
        <v>83</v>
      </c>
      <c r="BK153" s="148">
        <f t="shared" si="9"/>
        <v>0</v>
      </c>
      <c r="BL153" s="18" t="s">
        <v>176</v>
      </c>
      <c r="BM153" s="147" t="s">
        <v>521</v>
      </c>
    </row>
    <row r="154" spans="2:65" s="1" customFormat="1" ht="14.4" customHeight="1">
      <c r="B154" s="33"/>
      <c r="C154" s="174" t="s">
        <v>341</v>
      </c>
      <c r="D154" s="174" t="s">
        <v>447</v>
      </c>
      <c r="E154" s="175" t="s">
        <v>1951</v>
      </c>
      <c r="F154" s="176" t="s">
        <v>1952</v>
      </c>
      <c r="G154" s="177" t="s">
        <v>1831</v>
      </c>
      <c r="H154" s="178">
        <v>1</v>
      </c>
      <c r="I154" s="179"/>
      <c r="J154" s="180">
        <f t="shared" si="0"/>
        <v>0</v>
      </c>
      <c r="K154" s="181"/>
      <c r="L154" s="182"/>
      <c r="M154" s="183" t="s">
        <v>1</v>
      </c>
      <c r="N154" s="184" t="s">
        <v>40</v>
      </c>
      <c r="P154" s="145">
        <f t="shared" si="1"/>
        <v>0</v>
      </c>
      <c r="Q154" s="145">
        <v>0</v>
      </c>
      <c r="R154" s="145">
        <f t="shared" si="2"/>
        <v>0</v>
      </c>
      <c r="S154" s="145">
        <v>0</v>
      </c>
      <c r="T154" s="146">
        <f t="shared" si="3"/>
        <v>0</v>
      </c>
      <c r="AR154" s="147" t="s">
        <v>224</v>
      </c>
      <c r="AT154" s="147" t="s">
        <v>447</v>
      </c>
      <c r="AU154" s="147" t="s">
        <v>117</v>
      </c>
      <c r="AY154" s="18" t="s">
        <v>170</v>
      </c>
      <c r="BE154" s="148">
        <f t="shared" si="4"/>
        <v>0</v>
      </c>
      <c r="BF154" s="148">
        <f t="shared" si="5"/>
        <v>0</v>
      </c>
      <c r="BG154" s="148">
        <f t="shared" si="6"/>
        <v>0</v>
      </c>
      <c r="BH154" s="148">
        <f t="shared" si="7"/>
        <v>0</v>
      </c>
      <c r="BI154" s="148">
        <f t="shared" si="8"/>
        <v>0</v>
      </c>
      <c r="BJ154" s="18" t="s">
        <v>83</v>
      </c>
      <c r="BK154" s="148">
        <f t="shared" si="9"/>
        <v>0</v>
      </c>
      <c r="BL154" s="18" t="s">
        <v>176</v>
      </c>
      <c r="BM154" s="147" t="s">
        <v>535</v>
      </c>
    </row>
    <row r="155" spans="2:65" s="1" customFormat="1" ht="22.2" customHeight="1">
      <c r="B155" s="33"/>
      <c r="C155" s="174" t="s">
        <v>349</v>
      </c>
      <c r="D155" s="174" t="s">
        <v>447</v>
      </c>
      <c r="E155" s="175" t="s">
        <v>1953</v>
      </c>
      <c r="F155" s="176" t="s">
        <v>1954</v>
      </c>
      <c r="G155" s="177" t="s">
        <v>115</v>
      </c>
      <c r="H155" s="178">
        <v>190</v>
      </c>
      <c r="I155" s="179"/>
      <c r="J155" s="180">
        <f t="shared" si="0"/>
        <v>0</v>
      </c>
      <c r="K155" s="181"/>
      <c r="L155" s="182"/>
      <c r="M155" s="183" t="s">
        <v>1</v>
      </c>
      <c r="N155" s="184" t="s">
        <v>40</v>
      </c>
      <c r="P155" s="145">
        <f t="shared" si="1"/>
        <v>0</v>
      </c>
      <c r="Q155" s="145">
        <v>0</v>
      </c>
      <c r="R155" s="145">
        <f t="shared" si="2"/>
        <v>0</v>
      </c>
      <c r="S155" s="145">
        <v>0</v>
      </c>
      <c r="T155" s="146">
        <f t="shared" si="3"/>
        <v>0</v>
      </c>
      <c r="AR155" s="147" t="s">
        <v>224</v>
      </c>
      <c r="AT155" s="147" t="s">
        <v>447</v>
      </c>
      <c r="AU155" s="147" t="s">
        <v>117</v>
      </c>
      <c r="AY155" s="18" t="s">
        <v>170</v>
      </c>
      <c r="BE155" s="148">
        <f t="shared" si="4"/>
        <v>0</v>
      </c>
      <c r="BF155" s="148">
        <f t="shared" si="5"/>
        <v>0</v>
      </c>
      <c r="BG155" s="148">
        <f t="shared" si="6"/>
        <v>0</v>
      </c>
      <c r="BH155" s="148">
        <f t="shared" si="7"/>
        <v>0</v>
      </c>
      <c r="BI155" s="148">
        <f t="shared" si="8"/>
        <v>0</v>
      </c>
      <c r="BJ155" s="18" t="s">
        <v>83</v>
      </c>
      <c r="BK155" s="148">
        <f t="shared" si="9"/>
        <v>0</v>
      </c>
      <c r="BL155" s="18" t="s">
        <v>176</v>
      </c>
      <c r="BM155" s="147" t="s">
        <v>564</v>
      </c>
    </row>
    <row r="156" spans="2:65" s="11" customFormat="1" ht="20.85" customHeight="1">
      <c r="B156" s="123"/>
      <c r="D156" s="124" t="s">
        <v>74</v>
      </c>
      <c r="E156" s="133" t="s">
        <v>1874</v>
      </c>
      <c r="F156" s="133" t="s">
        <v>1955</v>
      </c>
      <c r="I156" s="126"/>
      <c r="J156" s="134">
        <f>BK156</f>
        <v>0</v>
      </c>
      <c r="L156" s="123"/>
      <c r="M156" s="128"/>
      <c r="P156" s="129">
        <f>SUM(P157:P163)</f>
        <v>0</v>
      </c>
      <c r="R156" s="129">
        <f>SUM(R157:R163)</f>
        <v>0</v>
      </c>
      <c r="T156" s="130">
        <f>SUM(T157:T163)</f>
        <v>0</v>
      </c>
      <c r="AR156" s="124" t="s">
        <v>83</v>
      </c>
      <c r="AT156" s="131" t="s">
        <v>74</v>
      </c>
      <c r="AU156" s="131" t="s">
        <v>85</v>
      </c>
      <c r="AY156" s="124" t="s">
        <v>170</v>
      </c>
      <c r="BK156" s="132">
        <f>SUM(BK157:BK163)</f>
        <v>0</v>
      </c>
    </row>
    <row r="157" spans="2:65" s="1" customFormat="1" ht="14.4" customHeight="1">
      <c r="B157" s="33"/>
      <c r="C157" s="135" t="s">
        <v>360</v>
      </c>
      <c r="D157" s="135" t="s">
        <v>172</v>
      </c>
      <c r="E157" s="136" t="s">
        <v>1956</v>
      </c>
      <c r="F157" s="137" t="s">
        <v>1957</v>
      </c>
      <c r="G157" s="138" t="s">
        <v>1709</v>
      </c>
      <c r="H157" s="139">
        <v>1</v>
      </c>
      <c r="I157" s="140"/>
      <c r="J157" s="141">
        <f t="shared" ref="J157:J162" si="10">ROUND(I157*H157,2)</f>
        <v>0</v>
      </c>
      <c r="K157" s="142"/>
      <c r="L157" s="33"/>
      <c r="M157" s="143" t="s">
        <v>1</v>
      </c>
      <c r="N157" s="144" t="s">
        <v>40</v>
      </c>
      <c r="P157" s="145">
        <f t="shared" ref="P157:P162" si="11">O157*H157</f>
        <v>0</v>
      </c>
      <c r="Q157" s="145">
        <v>0</v>
      </c>
      <c r="R157" s="145">
        <f t="shared" ref="R157:R162" si="12">Q157*H157</f>
        <v>0</v>
      </c>
      <c r="S157" s="145">
        <v>0</v>
      </c>
      <c r="T157" s="146">
        <f t="shared" ref="T157:T162" si="13">S157*H157</f>
        <v>0</v>
      </c>
      <c r="AR157" s="147" t="s">
        <v>176</v>
      </c>
      <c r="AT157" s="147" t="s">
        <v>172</v>
      </c>
      <c r="AU157" s="147" t="s">
        <v>117</v>
      </c>
      <c r="AY157" s="18" t="s">
        <v>170</v>
      </c>
      <c r="BE157" s="148">
        <f t="shared" ref="BE157:BE162" si="14">IF(N157="základní",J157,0)</f>
        <v>0</v>
      </c>
      <c r="BF157" s="148">
        <f t="shared" ref="BF157:BF162" si="15">IF(N157="snížená",J157,0)</f>
        <v>0</v>
      </c>
      <c r="BG157" s="148">
        <f t="shared" ref="BG157:BG162" si="16">IF(N157="zákl. přenesená",J157,0)</f>
        <v>0</v>
      </c>
      <c r="BH157" s="148">
        <f t="shared" ref="BH157:BH162" si="17">IF(N157="sníž. přenesená",J157,0)</f>
        <v>0</v>
      </c>
      <c r="BI157" s="148">
        <f t="shared" ref="BI157:BI162" si="18">IF(N157="nulová",J157,0)</f>
        <v>0</v>
      </c>
      <c r="BJ157" s="18" t="s">
        <v>83</v>
      </c>
      <c r="BK157" s="148">
        <f t="shared" ref="BK157:BK162" si="19">ROUND(I157*H157,2)</f>
        <v>0</v>
      </c>
      <c r="BL157" s="18" t="s">
        <v>176</v>
      </c>
      <c r="BM157" s="147" t="s">
        <v>581</v>
      </c>
    </row>
    <row r="158" spans="2:65" s="1" customFormat="1" ht="14.4" customHeight="1">
      <c r="B158" s="33"/>
      <c r="C158" s="135" t="s">
        <v>367</v>
      </c>
      <c r="D158" s="135" t="s">
        <v>172</v>
      </c>
      <c r="E158" s="136" t="s">
        <v>1958</v>
      </c>
      <c r="F158" s="137" t="s">
        <v>1959</v>
      </c>
      <c r="G158" s="138" t="s">
        <v>1709</v>
      </c>
      <c r="H158" s="139">
        <v>1</v>
      </c>
      <c r="I158" s="140"/>
      <c r="J158" s="141">
        <f t="shared" si="10"/>
        <v>0</v>
      </c>
      <c r="K158" s="142"/>
      <c r="L158" s="33"/>
      <c r="M158" s="143" t="s">
        <v>1</v>
      </c>
      <c r="N158" s="144" t="s">
        <v>40</v>
      </c>
      <c r="P158" s="145">
        <f t="shared" si="11"/>
        <v>0</v>
      </c>
      <c r="Q158" s="145">
        <v>0</v>
      </c>
      <c r="R158" s="145">
        <f t="shared" si="12"/>
        <v>0</v>
      </c>
      <c r="S158" s="145">
        <v>0</v>
      </c>
      <c r="T158" s="146">
        <f t="shared" si="13"/>
        <v>0</v>
      </c>
      <c r="AR158" s="147" t="s">
        <v>176</v>
      </c>
      <c r="AT158" s="147" t="s">
        <v>172</v>
      </c>
      <c r="AU158" s="147" t="s">
        <v>117</v>
      </c>
      <c r="AY158" s="18" t="s">
        <v>170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8" t="s">
        <v>83</v>
      </c>
      <c r="BK158" s="148">
        <f t="shared" si="19"/>
        <v>0</v>
      </c>
      <c r="BL158" s="18" t="s">
        <v>176</v>
      </c>
      <c r="BM158" s="147" t="s">
        <v>591</v>
      </c>
    </row>
    <row r="159" spans="2:65" s="1" customFormat="1" ht="14.4" customHeight="1">
      <c r="B159" s="33"/>
      <c r="C159" s="135" t="s">
        <v>374</v>
      </c>
      <c r="D159" s="135" t="s">
        <v>172</v>
      </c>
      <c r="E159" s="136" t="s">
        <v>1960</v>
      </c>
      <c r="F159" s="137" t="s">
        <v>1961</v>
      </c>
      <c r="G159" s="138" t="s">
        <v>1709</v>
      </c>
      <c r="H159" s="139">
        <v>1</v>
      </c>
      <c r="I159" s="140"/>
      <c r="J159" s="141">
        <f t="shared" si="10"/>
        <v>0</v>
      </c>
      <c r="K159" s="142"/>
      <c r="L159" s="33"/>
      <c r="M159" s="143" t="s">
        <v>1</v>
      </c>
      <c r="N159" s="144" t="s">
        <v>40</v>
      </c>
      <c r="P159" s="145">
        <f t="shared" si="11"/>
        <v>0</v>
      </c>
      <c r="Q159" s="145">
        <v>0</v>
      </c>
      <c r="R159" s="145">
        <f t="shared" si="12"/>
        <v>0</v>
      </c>
      <c r="S159" s="145">
        <v>0</v>
      </c>
      <c r="T159" s="146">
        <f t="shared" si="13"/>
        <v>0</v>
      </c>
      <c r="AR159" s="147" t="s">
        <v>176</v>
      </c>
      <c r="AT159" s="147" t="s">
        <v>172</v>
      </c>
      <c r="AU159" s="147" t="s">
        <v>117</v>
      </c>
      <c r="AY159" s="18" t="s">
        <v>170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8" t="s">
        <v>83</v>
      </c>
      <c r="BK159" s="148">
        <f t="shared" si="19"/>
        <v>0</v>
      </c>
      <c r="BL159" s="18" t="s">
        <v>176</v>
      </c>
      <c r="BM159" s="147" t="s">
        <v>603</v>
      </c>
    </row>
    <row r="160" spans="2:65" s="1" customFormat="1" ht="14.4" customHeight="1">
      <c r="B160" s="33"/>
      <c r="C160" s="135" t="s">
        <v>381</v>
      </c>
      <c r="D160" s="135" t="s">
        <v>172</v>
      </c>
      <c r="E160" s="136" t="s">
        <v>1962</v>
      </c>
      <c r="F160" s="137" t="s">
        <v>1963</v>
      </c>
      <c r="G160" s="138" t="s">
        <v>1709</v>
      </c>
      <c r="H160" s="139">
        <v>1</v>
      </c>
      <c r="I160" s="140"/>
      <c r="J160" s="141">
        <f t="shared" si="10"/>
        <v>0</v>
      </c>
      <c r="K160" s="142"/>
      <c r="L160" s="33"/>
      <c r="M160" s="143" t="s">
        <v>1</v>
      </c>
      <c r="N160" s="144" t="s">
        <v>40</v>
      </c>
      <c r="P160" s="145">
        <f t="shared" si="11"/>
        <v>0</v>
      </c>
      <c r="Q160" s="145">
        <v>0</v>
      </c>
      <c r="R160" s="145">
        <f t="shared" si="12"/>
        <v>0</v>
      </c>
      <c r="S160" s="145">
        <v>0</v>
      </c>
      <c r="T160" s="146">
        <f t="shared" si="13"/>
        <v>0</v>
      </c>
      <c r="AR160" s="147" t="s">
        <v>176</v>
      </c>
      <c r="AT160" s="147" t="s">
        <v>172</v>
      </c>
      <c r="AU160" s="147" t="s">
        <v>117</v>
      </c>
      <c r="AY160" s="18" t="s">
        <v>170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8" t="s">
        <v>83</v>
      </c>
      <c r="BK160" s="148">
        <f t="shared" si="19"/>
        <v>0</v>
      </c>
      <c r="BL160" s="18" t="s">
        <v>176</v>
      </c>
      <c r="BM160" s="147" t="s">
        <v>615</v>
      </c>
    </row>
    <row r="161" spans="2:65" s="1" customFormat="1" ht="14.4" customHeight="1">
      <c r="B161" s="33"/>
      <c r="C161" s="135" t="s">
        <v>387</v>
      </c>
      <c r="D161" s="135" t="s">
        <v>172</v>
      </c>
      <c r="E161" s="136" t="s">
        <v>1964</v>
      </c>
      <c r="F161" s="137" t="s">
        <v>1965</v>
      </c>
      <c r="G161" s="138" t="s">
        <v>1709</v>
      </c>
      <c r="H161" s="139">
        <v>1</v>
      </c>
      <c r="I161" s="140"/>
      <c r="J161" s="141">
        <f t="shared" si="10"/>
        <v>0</v>
      </c>
      <c r="K161" s="142"/>
      <c r="L161" s="33"/>
      <c r="M161" s="143" t="s">
        <v>1</v>
      </c>
      <c r="N161" s="144" t="s">
        <v>40</v>
      </c>
      <c r="P161" s="145">
        <f t="shared" si="11"/>
        <v>0</v>
      </c>
      <c r="Q161" s="145">
        <v>0</v>
      </c>
      <c r="R161" s="145">
        <f t="shared" si="12"/>
        <v>0</v>
      </c>
      <c r="S161" s="145">
        <v>0</v>
      </c>
      <c r="T161" s="146">
        <f t="shared" si="13"/>
        <v>0</v>
      </c>
      <c r="AR161" s="147" t="s">
        <v>176</v>
      </c>
      <c r="AT161" s="147" t="s">
        <v>172</v>
      </c>
      <c r="AU161" s="147" t="s">
        <v>117</v>
      </c>
      <c r="AY161" s="18" t="s">
        <v>170</v>
      </c>
      <c r="BE161" s="148">
        <f t="shared" si="14"/>
        <v>0</v>
      </c>
      <c r="BF161" s="148">
        <f t="shared" si="15"/>
        <v>0</v>
      </c>
      <c r="BG161" s="148">
        <f t="shared" si="16"/>
        <v>0</v>
      </c>
      <c r="BH161" s="148">
        <f t="shared" si="17"/>
        <v>0</v>
      </c>
      <c r="BI161" s="148">
        <f t="shared" si="18"/>
        <v>0</v>
      </c>
      <c r="BJ161" s="18" t="s">
        <v>83</v>
      </c>
      <c r="BK161" s="148">
        <f t="shared" si="19"/>
        <v>0</v>
      </c>
      <c r="BL161" s="18" t="s">
        <v>176</v>
      </c>
      <c r="BM161" s="147" t="s">
        <v>633</v>
      </c>
    </row>
    <row r="162" spans="2:65" s="1" customFormat="1" ht="14.4" customHeight="1">
      <c r="B162" s="33"/>
      <c r="C162" s="174" t="s">
        <v>393</v>
      </c>
      <c r="D162" s="174" t="s">
        <v>447</v>
      </c>
      <c r="E162" s="175" t="s">
        <v>1966</v>
      </c>
      <c r="F162" s="176" t="s">
        <v>1967</v>
      </c>
      <c r="G162" s="177" t="s">
        <v>1709</v>
      </c>
      <c r="H162" s="178">
        <v>1</v>
      </c>
      <c r="I162" s="179"/>
      <c r="J162" s="180">
        <f t="shared" si="10"/>
        <v>0</v>
      </c>
      <c r="K162" s="181"/>
      <c r="L162" s="182"/>
      <c r="M162" s="183" t="s">
        <v>1</v>
      </c>
      <c r="N162" s="184" t="s">
        <v>40</v>
      </c>
      <c r="P162" s="145">
        <f t="shared" si="11"/>
        <v>0</v>
      </c>
      <c r="Q162" s="145">
        <v>0</v>
      </c>
      <c r="R162" s="145">
        <f t="shared" si="12"/>
        <v>0</v>
      </c>
      <c r="S162" s="145">
        <v>0</v>
      </c>
      <c r="T162" s="146">
        <f t="shared" si="13"/>
        <v>0</v>
      </c>
      <c r="AR162" s="147" t="s">
        <v>224</v>
      </c>
      <c r="AT162" s="147" t="s">
        <v>447</v>
      </c>
      <c r="AU162" s="147" t="s">
        <v>117</v>
      </c>
      <c r="AY162" s="18" t="s">
        <v>170</v>
      </c>
      <c r="BE162" s="148">
        <f t="shared" si="14"/>
        <v>0</v>
      </c>
      <c r="BF162" s="148">
        <f t="shared" si="15"/>
        <v>0</v>
      </c>
      <c r="BG162" s="148">
        <f t="shared" si="16"/>
        <v>0</v>
      </c>
      <c r="BH162" s="148">
        <f t="shared" si="17"/>
        <v>0</v>
      </c>
      <c r="BI162" s="148">
        <f t="shared" si="18"/>
        <v>0</v>
      </c>
      <c r="BJ162" s="18" t="s">
        <v>83</v>
      </c>
      <c r="BK162" s="148">
        <f t="shared" si="19"/>
        <v>0</v>
      </c>
      <c r="BL162" s="18" t="s">
        <v>176</v>
      </c>
      <c r="BM162" s="147" t="s">
        <v>643</v>
      </c>
    </row>
    <row r="163" spans="2:65" s="1" customFormat="1" ht="28.8">
      <c r="B163" s="33"/>
      <c r="D163" s="154" t="s">
        <v>471</v>
      </c>
      <c r="F163" s="185" t="s">
        <v>1968</v>
      </c>
      <c r="I163" s="151"/>
      <c r="L163" s="33"/>
      <c r="M163" s="194"/>
      <c r="N163" s="195"/>
      <c r="O163" s="195"/>
      <c r="P163" s="195"/>
      <c r="Q163" s="195"/>
      <c r="R163" s="195"/>
      <c r="S163" s="195"/>
      <c r="T163" s="196"/>
      <c r="AT163" s="18" t="s">
        <v>471</v>
      </c>
      <c r="AU163" s="18" t="s">
        <v>117</v>
      </c>
    </row>
    <row r="164" spans="2:65" s="1" customFormat="1" ht="6.9" customHeight="1">
      <c r="B164" s="45"/>
      <c r="C164" s="46"/>
      <c r="D164" s="46"/>
      <c r="E164" s="46"/>
      <c r="F164" s="46"/>
      <c r="G164" s="46"/>
      <c r="H164" s="46"/>
      <c r="I164" s="46"/>
      <c r="J164" s="46"/>
      <c r="K164" s="46"/>
      <c r="L164" s="33"/>
    </row>
  </sheetData>
  <sheetProtection algorithmName="SHA-512" hashValue="jK0X6D87gaYXkigjnb/q5HRFXPXh2NhQ9chTuP/t9bzLyyScii7rrtumMqrIt4L7Dn0rH0oF2udPOHzAR+5Lkw==" saltValue="V1X+mxjf+/tt/eEP/oJz0KrmX6gtOtjbVmbC69NLgc0fD36/Xp6xRdngxu6MGqG5b6Ttk2oG1UdGZGjHZdLxSg==" spinCount="100000" sheet="1" objects="1" scenarios="1" formatColumns="0" formatRows="0" autoFilter="0"/>
  <autoFilter ref="C119:K163" xr:uid="{00000000-0009-0000-0000-000004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10"/>
  <sheetViews>
    <sheetView showGridLines="0" workbookViewId="0"/>
  </sheetViews>
  <sheetFormatPr defaultRowHeight="14.4"/>
  <cols>
    <col min="1" max="1" width="8.85546875" customWidth="1"/>
    <col min="2" max="2" width="1.140625" customWidth="1"/>
    <col min="3" max="3" width="4.42578125" customWidth="1"/>
    <col min="4" max="4" width="4.5703125" customWidth="1"/>
    <col min="5" max="5" width="18.28515625" customWidth="1"/>
    <col min="6" max="6" width="54.42578125" customWidth="1"/>
    <col min="7" max="7" width="8" customWidth="1"/>
    <col min="8" max="8" width="15" customWidth="1"/>
    <col min="9" max="9" width="16.85546875" customWidth="1"/>
    <col min="10" max="10" width="23.85546875" customWidth="1"/>
    <col min="11" max="11" width="23.85546875" hidden="1" customWidth="1"/>
    <col min="12" max="12" width="10" customWidth="1"/>
    <col min="13" max="13" width="11.5703125" hidden="1" customWidth="1"/>
    <col min="14" max="14" width="9.140625" hidden="1"/>
    <col min="15" max="20" width="15.140625" hidden="1" customWidth="1"/>
    <col min="21" max="21" width="17.42578125" hidden="1" customWidth="1"/>
    <col min="22" max="22" width="13.140625" customWidth="1"/>
    <col min="23" max="23" width="17.42578125" customWidth="1"/>
    <col min="24" max="24" width="13.140625" customWidth="1"/>
    <col min="25" max="25" width="16" customWidth="1"/>
    <col min="26" max="26" width="11.7109375" customWidth="1"/>
    <col min="27" max="27" width="16" customWidth="1"/>
    <col min="28" max="28" width="17.42578125" customWidth="1"/>
    <col min="29" max="29" width="11.7109375" customWidth="1"/>
    <col min="30" max="30" width="16" customWidth="1"/>
    <col min="31" max="31" width="17.42578125" customWidth="1"/>
    <col min="44" max="65" width="9.140625" hidden="1"/>
  </cols>
  <sheetData>
    <row r="2" spans="2:46" ht="36.9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97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" customHeight="1">
      <c r="B4" s="21"/>
      <c r="D4" s="22" t="s">
        <v>121</v>
      </c>
      <c r="L4" s="21"/>
      <c r="M4" s="90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4.4" customHeight="1">
      <c r="B7" s="21"/>
      <c r="E7" s="261" t="str">
        <f>'Rekapitulace stavby'!K6</f>
        <v>Novostavba dětské skupiny Braňany</v>
      </c>
      <c r="F7" s="262"/>
      <c r="G7" s="262"/>
      <c r="H7" s="262"/>
      <c r="L7" s="21"/>
    </row>
    <row r="8" spans="2:46" s="1" customFormat="1" ht="12" customHeight="1">
      <c r="B8" s="33"/>
      <c r="D8" s="28" t="s">
        <v>122</v>
      </c>
      <c r="L8" s="33"/>
    </row>
    <row r="9" spans="2:46" s="1" customFormat="1" ht="15.6" customHeight="1">
      <c r="B9" s="33"/>
      <c r="E9" s="227" t="s">
        <v>1969</v>
      </c>
      <c r="F9" s="263"/>
      <c r="G9" s="263"/>
      <c r="H9" s="263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18</v>
      </c>
      <c r="F11" s="26" t="s">
        <v>1</v>
      </c>
      <c r="I11" s="28" t="s">
        <v>19</v>
      </c>
      <c r="J11" s="26" t="s">
        <v>1</v>
      </c>
      <c r="L11" s="33"/>
    </row>
    <row r="12" spans="2:46" s="1" customFormat="1" ht="12" customHeight="1">
      <c r="B12" s="33"/>
      <c r="D12" s="28" t="s">
        <v>20</v>
      </c>
      <c r="F12" s="26" t="s">
        <v>21</v>
      </c>
      <c r="I12" s="28" t="s">
        <v>22</v>
      </c>
      <c r="J12" s="53" t="str">
        <f>'Rekapitulace stavby'!AN8</f>
        <v>6. 3. 2025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24</v>
      </c>
      <c r="I14" s="28" t="s">
        <v>25</v>
      </c>
      <c r="J14" s="26" t="s">
        <v>1</v>
      </c>
      <c r="L14" s="33"/>
    </row>
    <row r="15" spans="2:46" s="1" customFormat="1" ht="18" customHeight="1">
      <c r="B15" s="33"/>
      <c r="E15" s="26" t="s">
        <v>26</v>
      </c>
      <c r="I15" s="28" t="s">
        <v>27</v>
      </c>
      <c r="J15" s="26" t="s">
        <v>1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28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264" t="str">
        <f>'Rekapitulace stavby'!E14</f>
        <v>Vyplň údaj</v>
      </c>
      <c r="F18" s="233"/>
      <c r="G18" s="233"/>
      <c r="H18" s="233"/>
      <c r="I18" s="28" t="s">
        <v>27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25</v>
      </c>
      <c r="J20" s="26" t="s">
        <v>1</v>
      </c>
      <c r="L20" s="33"/>
    </row>
    <row r="21" spans="2:12" s="1" customFormat="1" ht="18" customHeight="1">
      <c r="B21" s="33"/>
      <c r="E21" s="26" t="s">
        <v>31</v>
      </c>
      <c r="I21" s="28" t="s">
        <v>27</v>
      </c>
      <c r="J21" s="26" t="s">
        <v>1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33</v>
      </c>
      <c r="I23" s="28" t="s">
        <v>25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27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34</v>
      </c>
      <c r="L26" s="33"/>
    </row>
    <row r="27" spans="2:12" s="7" customFormat="1" ht="14.4" customHeight="1">
      <c r="B27" s="91"/>
      <c r="E27" s="238" t="s">
        <v>1</v>
      </c>
      <c r="F27" s="238"/>
      <c r="G27" s="238"/>
      <c r="H27" s="238"/>
      <c r="L27" s="91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4"/>
      <c r="E29" s="54"/>
      <c r="F29" s="54"/>
      <c r="G29" s="54"/>
      <c r="H29" s="54"/>
      <c r="I29" s="54"/>
      <c r="J29" s="54"/>
      <c r="K29" s="54"/>
      <c r="L29" s="33"/>
    </row>
    <row r="30" spans="2:12" s="1" customFormat="1" ht="25.35" customHeight="1">
      <c r="B30" s="33"/>
      <c r="D30" s="92" t="s">
        <v>35</v>
      </c>
      <c r="J30" s="67">
        <f>ROUND(J123, 2)</f>
        <v>0</v>
      </c>
      <c r="L30" s="33"/>
    </row>
    <row r="31" spans="2:12" s="1" customFormat="1" ht="6.9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14.4" customHeight="1">
      <c r="B32" s="33"/>
      <c r="F32" s="36" t="s">
        <v>37</v>
      </c>
      <c r="I32" s="36" t="s">
        <v>36</v>
      </c>
      <c r="J32" s="36" t="s">
        <v>38</v>
      </c>
      <c r="L32" s="33"/>
    </row>
    <row r="33" spans="2:12" s="1" customFormat="1" ht="14.4" customHeight="1">
      <c r="B33" s="33"/>
      <c r="D33" s="56" t="s">
        <v>39</v>
      </c>
      <c r="E33" s="28" t="s">
        <v>40</v>
      </c>
      <c r="F33" s="93">
        <f>ROUND((SUM(BE123:BE209)),  2)</f>
        <v>0</v>
      </c>
      <c r="I33" s="94">
        <v>0.21</v>
      </c>
      <c r="J33" s="93">
        <f>ROUND(((SUM(BE123:BE209))*I33),  2)</f>
        <v>0</v>
      </c>
      <c r="L33" s="33"/>
    </row>
    <row r="34" spans="2:12" s="1" customFormat="1" ht="14.4" customHeight="1">
      <c r="B34" s="33"/>
      <c r="E34" s="28" t="s">
        <v>41</v>
      </c>
      <c r="F34" s="93">
        <f>ROUND((SUM(BF123:BF209)),  2)</f>
        <v>0</v>
      </c>
      <c r="I34" s="94">
        <v>0.12</v>
      </c>
      <c r="J34" s="93">
        <f>ROUND(((SUM(BF123:BF209))*I34),  2)</f>
        <v>0</v>
      </c>
      <c r="L34" s="33"/>
    </row>
    <row r="35" spans="2:12" s="1" customFormat="1" ht="14.4" hidden="1" customHeight="1">
      <c r="B35" s="33"/>
      <c r="E35" s="28" t="s">
        <v>42</v>
      </c>
      <c r="F35" s="93">
        <f>ROUND((SUM(BG123:BG209)),  2)</f>
        <v>0</v>
      </c>
      <c r="I35" s="94">
        <v>0.21</v>
      </c>
      <c r="J35" s="93">
        <f>0</f>
        <v>0</v>
      </c>
      <c r="L35" s="33"/>
    </row>
    <row r="36" spans="2:12" s="1" customFormat="1" ht="14.4" hidden="1" customHeight="1">
      <c r="B36" s="33"/>
      <c r="E36" s="28" t="s">
        <v>43</v>
      </c>
      <c r="F36" s="93">
        <f>ROUND((SUM(BH123:BH209)),  2)</f>
        <v>0</v>
      </c>
      <c r="I36" s="94">
        <v>0.12</v>
      </c>
      <c r="J36" s="93">
        <f>0</f>
        <v>0</v>
      </c>
      <c r="L36" s="33"/>
    </row>
    <row r="37" spans="2:12" s="1" customFormat="1" ht="14.4" hidden="1" customHeight="1">
      <c r="B37" s="33"/>
      <c r="E37" s="28" t="s">
        <v>44</v>
      </c>
      <c r="F37" s="93">
        <f>ROUND((SUM(BI123:BI209)),  2)</f>
        <v>0</v>
      </c>
      <c r="I37" s="94">
        <v>0</v>
      </c>
      <c r="J37" s="93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45</v>
      </c>
      <c r="E39" s="58"/>
      <c r="F39" s="58"/>
      <c r="G39" s="97" t="s">
        <v>46</v>
      </c>
      <c r="H39" s="98" t="s">
        <v>47</v>
      </c>
      <c r="I39" s="58"/>
      <c r="J39" s="99">
        <f>SUM(J30:J37)</f>
        <v>0</v>
      </c>
      <c r="K39" s="100"/>
      <c r="L39" s="33"/>
    </row>
    <row r="40" spans="2:12" s="1" customFormat="1" ht="14.4" customHeight="1">
      <c r="B40" s="33"/>
      <c r="L40" s="33"/>
    </row>
    <row r="41" spans="2:12" ht="14.4" customHeight="1">
      <c r="B41" s="21"/>
      <c r="L41" s="21"/>
    </row>
    <row r="42" spans="2:12" ht="14.4" customHeight="1">
      <c r="B42" s="21"/>
      <c r="L42" s="21"/>
    </row>
    <row r="43" spans="2:12" ht="14.4" customHeight="1">
      <c r="B43" s="21"/>
      <c r="L43" s="21"/>
    </row>
    <row r="44" spans="2:12" ht="14.4" customHeight="1">
      <c r="B44" s="21"/>
      <c r="L44" s="21"/>
    </row>
    <row r="45" spans="2:12" ht="14.4" customHeight="1">
      <c r="B45" s="21"/>
      <c r="L45" s="21"/>
    </row>
    <row r="46" spans="2:12" ht="14.4" customHeight="1">
      <c r="B46" s="21"/>
      <c r="L46" s="21"/>
    </row>
    <row r="47" spans="2:12" ht="14.4" customHeight="1">
      <c r="B47" s="21"/>
      <c r="L47" s="21"/>
    </row>
    <row r="48" spans="2:12" ht="14.4" customHeight="1">
      <c r="B48" s="21"/>
      <c r="L48" s="21"/>
    </row>
    <row r="49" spans="2:12" ht="14.4" customHeight="1">
      <c r="B49" s="21"/>
      <c r="L49" s="21"/>
    </row>
    <row r="50" spans="2:12" s="1" customFormat="1" ht="14.4" customHeight="1">
      <c r="B50" s="33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33"/>
    </row>
    <row r="51" spans="2:12" ht="10.199999999999999">
      <c r="B51" s="21"/>
      <c r="L51" s="21"/>
    </row>
    <row r="52" spans="2:12" ht="10.199999999999999">
      <c r="B52" s="21"/>
      <c r="L52" s="21"/>
    </row>
    <row r="53" spans="2:12" ht="10.199999999999999">
      <c r="B53" s="21"/>
      <c r="L53" s="21"/>
    </row>
    <row r="54" spans="2:12" ht="10.199999999999999">
      <c r="B54" s="21"/>
      <c r="L54" s="21"/>
    </row>
    <row r="55" spans="2:12" ht="10.199999999999999">
      <c r="B55" s="21"/>
      <c r="L55" s="21"/>
    </row>
    <row r="56" spans="2:12" ht="10.199999999999999">
      <c r="B56" s="21"/>
      <c r="L56" s="21"/>
    </row>
    <row r="57" spans="2:12" ht="10.199999999999999">
      <c r="B57" s="21"/>
      <c r="L57" s="21"/>
    </row>
    <row r="58" spans="2:12" ht="10.199999999999999">
      <c r="B58" s="21"/>
      <c r="L58" s="21"/>
    </row>
    <row r="59" spans="2:12" ht="10.199999999999999">
      <c r="B59" s="21"/>
      <c r="L59" s="21"/>
    </row>
    <row r="60" spans="2:12" ht="10.199999999999999">
      <c r="B60" s="21"/>
      <c r="L60" s="21"/>
    </row>
    <row r="61" spans="2:12" s="1" customFormat="1" ht="13.2">
      <c r="B61" s="33"/>
      <c r="D61" s="44" t="s">
        <v>50</v>
      </c>
      <c r="E61" s="35"/>
      <c r="F61" s="101" t="s">
        <v>51</v>
      </c>
      <c r="G61" s="44" t="s">
        <v>50</v>
      </c>
      <c r="H61" s="35"/>
      <c r="I61" s="35"/>
      <c r="J61" s="102" t="s">
        <v>51</v>
      </c>
      <c r="K61" s="35"/>
      <c r="L61" s="33"/>
    </row>
    <row r="62" spans="2:12" ht="10.199999999999999">
      <c r="B62" s="21"/>
      <c r="L62" s="21"/>
    </row>
    <row r="63" spans="2:12" ht="10.199999999999999">
      <c r="B63" s="21"/>
      <c r="L63" s="21"/>
    </row>
    <row r="64" spans="2:12" ht="10.199999999999999">
      <c r="B64" s="21"/>
      <c r="L64" s="21"/>
    </row>
    <row r="65" spans="2:12" s="1" customFormat="1" ht="13.2">
      <c r="B65" s="33"/>
      <c r="D65" s="42" t="s">
        <v>52</v>
      </c>
      <c r="E65" s="43"/>
      <c r="F65" s="43"/>
      <c r="G65" s="42" t="s">
        <v>53</v>
      </c>
      <c r="H65" s="43"/>
      <c r="I65" s="43"/>
      <c r="J65" s="43"/>
      <c r="K65" s="43"/>
      <c r="L65" s="33"/>
    </row>
    <row r="66" spans="2:12" ht="10.199999999999999">
      <c r="B66" s="21"/>
      <c r="L66" s="21"/>
    </row>
    <row r="67" spans="2:12" ht="10.199999999999999">
      <c r="B67" s="21"/>
      <c r="L67" s="21"/>
    </row>
    <row r="68" spans="2:12" ht="10.199999999999999">
      <c r="B68" s="21"/>
      <c r="L68" s="21"/>
    </row>
    <row r="69" spans="2:12" ht="10.199999999999999">
      <c r="B69" s="21"/>
      <c r="L69" s="21"/>
    </row>
    <row r="70" spans="2:12" ht="10.199999999999999">
      <c r="B70" s="21"/>
      <c r="L70" s="21"/>
    </row>
    <row r="71" spans="2:12" ht="10.199999999999999">
      <c r="B71" s="21"/>
      <c r="L71" s="21"/>
    </row>
    <row r="72" spans="2:12" ht="10.199999999999999">
      <c r="B72" s="21"/>
      <c r="L72" s="21"/>
    </row>
    <row r="73" spans="2:12" ht="10.199999999999999">
      <c r="B73" s="21"/>
      <c r="L73" s="21"/>
    </row>
    <row r="74" spans="2:12" ht="10.199999999999999">
      <c r="B74" s="21"/>
      <c r="L74" s="21"/>
    </row>
    <row r="75" spans="2:12" ht="10.199999999999999">
      <c r="B75" s="21"/>
      <c r="L75" s="21"/>
    </row>
    <row r="76" spans="2:12" s="1" customFormat="1" ht="13.2">
      <c r="B76" s="33"/>
      <c r="D76" s="44" t="s">
        <v>50</v>
      </c>
      <c r="E76" s="35"/>
      <c r="F76" s="101" t="s">
        <v>51</v>
      </c>
      <c r="G76" s="44" t="s">
        <v>50</v>
      </c>
      <c r="H76" s="35"/>
      <c r="I76" s="35"/>
      <c r="J76" s="102" t="s">
        <v>51</v>
      </c>
      <c r="K76" s="35"/>
      <c r="L76" s="33"/>
    </row>
    <row r="77" spans="2:12" s="1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47" s="1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47" s="1" customFormat="1" ht="24.9" customHeight="1">
      <c r="B82" s="33"/>
      <c r="C82" s="22" t="s">
        <v>124</v>
      </c>
      <c r="L82" s="33"/>
    </row>
    <row r="83" spans="2:47" s="1" customFormat="1" ht="6.9" customHeight="1">
      <c r="B83" s="33"/>
      <c r="L83" s="33"/>
    </row>
    <row r="84" spans="2:47" s="1" customFormat="1" ht="12" customHeight="1">
      <c r="B84" s="33"/>
      <c r="C84" s="28" t="s">
        <v>16</v>
      </c>
      <c r="L84" s="33"/>
    </row>
    <row r="85" spans="2:47" s="1" customFormat="1" ht="14.4" customHeight="1">
      <c r="B85" s="33"/>
      <c r="E85" s="261" t="str">
        <f>E7</f>
        <v>Novostavba dětské skupiny Braňany</v>
      </c>
      <c r="F85" s="262"/>
      <c r="G85" s="262"/>
      <c r="H85" s="262"/>
      <c r="L85" s="33"/>
    </row>
    <row r="86" spans="2:47" s="1" customFormat="1" ht="12" customHeight="1">
      <c r="B86" s="33"/>
      <c r="C86" s="28" t="s">
        <v>122</v>
      </c>
      <c r="L86" s="33"/>
    </row>
    <row r="87" spans="2:47" s="1" customFormat="1" ht="15.6" customHeight="1">
      <c r="B87" s="33"/>
      <c r="E87" s="227" t="str">
        <f>E9</f>
        <v>05 - Elektroinstalace</v>
      </c>
      <c r="F87" s="263"/>
      <c r="G87" s="263"/>
      <c r="H87" s="263"/>
      <c r="L87" s="33"/>
    </row>
    <row r="88" spans="2:47" s="1" customFormat="1" ht="6.9" customHeight="1">
      <c r="B88" s="33"/>
      <c r="L88" s="33"/>
    </row>
    <row r="89" spans="2:47" s="1" customFormat="1" ht="12" customHeight="1">
      <c r="B89" s="33"/>
      <c r="C89" s="28" t="s">
        <v>20</v>
      </c>
      <c r="F89" s="26" t="str">
        <f>F12</f>
        <v xml:space="preserve"> </v>
      </c>
      <c r="I89" s="28" t="s">
        <v>22</v>
      </c>
      <c r="J89" s="53" t="str">
        <f>IF(J12="","",J12)</f>
        <v>6. 3. 2025</v>
      </c>
      <c r="L89" s="33"/>
    </row>
    <row r="90" spans="2:47" s="1" customFormat="1" ht="6.9" customHeight="1">
      <c r="B90" s="33"/>
      <c r="L90" s="33"/>
    </row>
    <row r="91" spans="2:47" s="1" customFormat="1" ht="40.799999999999997" customHeight="1">
      <c r="B91" s="33"/>
      <c r="C91" s="28" t="s">
        <v>24</v>
      </c>
      <c r="F91" s="26" t="str">
        <f>E15</f>
        <v>Obec Braňany, Bilinská 76, 435 22 Braňany</v>
      </c>
      <c r="I91" s="28" t="s">
        <v>30</v>
      </c>
      <c r="J91" s="31" t="str">
        <f>E21</f>
        <v>IPOKa,s.r.o., Blanky Waleské 558, Cerhenice 281 02</v>
      </c>
      <c r="L91" s="33"/>
    </row>
    <row r="92" spans="2:47" s="1" customFormat="1" ht="15.6" customHeight="1">
      <c r="B92" s="33"/>
      <c r="C92" s="28" t="s">
        <v>28</v>
      </c>
      <c r="F92" s="26" t="str">
        <f>IF(E18="","",E18)</f>
        <v>Vyplň údaj</v>
      </c>
      <c r="I92" s="28" t="s">
        <v>33</v>
      </c>
      <c r="J92" s="31" t="str">
        <f>E24</f>
        <v xml:space="preserve"> </v>
      </c>
      <c r="L92" s="33"/>
    </row>
    <row r="93" spans="2:47" s="1" customFormat="1" ht="10.35" customHeight="1">
      <c r="B93" s="33"/>
      <c r="L93" s="33"/>
    </row>
    <row r="94" spans="2:47" s="1" customFormat="1" ht="29.25" customHeight="1">
      <c r="B94" s="33"/>
      <c r="C94" s="103" t="s">
        <v>125</v>
      </c>
      <c r="D94" s="95"/>
      <c r="E94" s="95"/>
      <c r="F94" s="95"/>
      <c r="G94" s="95"/>
      <c r="H94" s="95"/>
      <c r="I94" s="95"/>
      <c r="J94" s="104" t="s">
        <v>126</v>
      </c>
      <c r="K94" s="95"/>
      <c r="L94" s="33"/>
    </row>
    <row r="95" spans="2:47" s="1" customFormat="1" ht="10.35" customHeight="1">
      <c r="B95" s="33"/>
      <c r="L95" s="33"/>
    </row>
    <row r="96" spans="2:47" s="1" customFormat="1" ht="22.8" customHeight="1">
      <c r="B96" s="33"/>
      <c r="C96" s="105" t="s">
        <v>127</v>
      </c>
      <c r="J96" s="67">
        <f>J123</f>
        <v>0</v>
      </c>
      <c r="L96" s="33"/>
      <c r="AU96" s="18" t="s">
        <v>128</v>
      </c>
    </row>
    <row r="97" spans="2:12" s="8" customFormat="1" ht="24.9" customHeight="1">
      <c r="B97" s="106"/>
      <c r="D97" s="107" t="s">
        <v>139</v>
      </c>
      <c r="E97" s="108"/>
      <c r="F97" s="108"/>
      <c r="G97" s="108"/>
      <c r="H97" s="108"/>
      <c r="I97" s="108"/>
      <c r="J97" s="109">
        <f>J124</f>
        <v>0</v>
      </c>
      <c r="L97" s="106"/>
    </row>
    <row r="98" spans="2:12" s="9" customFormat="1" ht="19.95" customHeight="1">
      <c r="B98" s="110"/>
      <c r="D98" s="111" t="s">
        <v>1970</v>
      </c>
      <c r="E98" s="112"/>
      <c r="F98" s="112"/>
      <c r="G98" s="112"/>
      <c r="H98" s="112"/>
      <c r="I98" s="112"/>
      <c r="J98" s="113">
        <f>J125</f>
        <v>0</v>
      </c>
      <c r="L98" s="110"/>
    </row>
    <row r="99" spans="2:12" s="9" customFormat="1" ht="14.85" customHeight="1">
      <c r="B99" s="110"/>
      <c r="D99" s="111" t="s">
        <v>1971</v>
      </c>
      <c r="E99" s="112"/>
      <c r="F99" s="112"/>
      <c r="G99" s="112"/>
      <c r="H99" s="112"/>
      <c r="I99" s="112"/>
      <c r="J99" s="113">
        <f>J126</f>
        <v>0</v>
      </c>
      <c r="L99" s="110"/>
    </row>
    <row r="100" spans="2:12" s="9" customFormat="1" ht="21.75" customHeight="1">
      <c r="B100" s="110"/>
      <c r="D100" s="111" t="s">
        <v>1972</v>
      </c>
      <c r="E100" s="112"/>
      <c r="F100" s="112"/>
      <c r="G100" s="112"/>
      <c r="H100" s="112"/>
      <c r="I100" s="112"/>
      <c r="J100" s="113">
        <f>J127</f>
        <v>0</v>
      </c>
      <c r="L100" s="110"/>
    </row>
    <row r="101" spans="2:12" s="9" customFormat="1" ht="14.85" customHeight="1">
      <c r="B101" s="110"/>
      <c r="D101" s="111" t="s">
        <v>1973</v>
      </c>
      <c r="E101" s="112"/>
      <c r="F101" s="112"/>
      <c r="G101" s="112"/>
      <c r="H101" s="112"/>
      <c r="I101" s="112"/>
      <c r="J101" s="113">
        <f>J149</f>
        <v>0</v>
      </c>
      <c r="L101" s="110"/>
    </row>
    <row r="102" spans="2:12" s="9" customFormat="1" ht="14.85" customHeight="1">
      <c r="B102" s="110"/>
      <c r="D102" s="111" t="s">
        <v>1974</v>
      </c>
      <c r="E102" s="112"/>
      <c r="F102" s="112"/>
      <c r="G102" s="112"/>
      <c r="H102" s="112"/>
      <c r="I102" s="112"/>
      <c r="J102" s="113">
        <f>J193</f>
        <v>0</v>
      </c>
      <c r="L102" s="110"/>
    </row>
    <row r="103" spans="2:12" s="9" customFormat="1" ht="14.85" customHeight="1">
      <c r="B103" s="110"/>
      <c r="D103" s="111" t="s">
        <v>1975</v>
      </c>
      <c r="E103" s="112"/>
      <c r="F103" s="112"/>
      <c r="G103" s="112"/>
      <c r="H103" s="112"/>
      <c r="I103" s="112"/>
      <c r="J103" s="113">
        <f>J201</f>
        <v>0</v>
      </c>
      <c r="L103" s="110"/>
    </row>
    <row r="104" spans="2:12" s="1" customFormat="1" ht="21.75" customHeight="1">
      <c r="B104" s="33"/>
      <c r="L104" s="33"/>
    </row>
    <row r="105" spans="2:12" s="1" customFormat="1" ht="6.9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3"/>
    </row>
    <row r="109" spans="2:12" s="1" customFormat="1" ht="6.9" customHeight="1"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33"/>
    </row>
    <row r="110" spans="2:12" s="1" customFormat="1" ht="24.9" customHeight="1">
      <c r="B110" s="33"/>
      <c r="C110" s="22" t="s">
        <v>155</v>
      </c>
      <c r="L110" s="33"/>
    </row>
    <row r="111" spans="2:12" s="1" customFormat="1" ht="6.9" customHeight="1">
      <c r="B111" s="33"/>
      <c r="L111" s="33"/>
    </row>
    <row r="112" spans="2:12" s="1" customFormat="1" ht="12" customHeight="1">
      <c r="B112" s="33"/>
      <c r="C112" s="28" t="s">
        <v>16</v>
      </c>
      <c r="L112" s="33"/>
    </row>
    <row r="113" spans="2:65" s="1" customFormat="1" ht="14.4" customHeight="1">
      <c r="B113" s="33"/>
      <c r="E113" s="261" t="str">
        <f>E7</f>
        <v>Novostavba dětské skupiny Braňany</v>
      </c>
      <c r="F113" s="262"/>
      <c r="G113" s="262"/>
      <c r="H113" s="262"/>
      <c r="L113" s="33"/>
    </row>
    <row r="114" spans="2:65" s="1" customFormat="1" ht="12" customHeight="1">
      <c r="B114" s="33"/>
      <c r="C114" s="28" t="s">
        <v>122</v>
      </c>
      <c r="L114" s="33"/>
    </row>
    <row r="115" spans="2:65" s="1" customFormat="1" ht="15.6" customHeight="1">
      <c r="B115" s="33"/>
      <c r="E115" s="227" t="str">
        <f>E9</f>
        <v>05 - Elektroinstalace</v>
      </c>
      <c r="F115" s="263"/>
      <c r="G115" s="263"/>
      <c r="H115" s="263"/>
      <c r="L115" s="33"/>
    </row>
    <row r="116" spans="2:65" s="1" customFormat="1" ht="6.9" customHeight="1">
      <c r="B116" s="33"/>
      <c r="L116" s="33"/>
    </row>
    <row r="117" spans="2:65" s="1" customFormat="1" ht="12" customHeight="1">
      <c r="B117" s="33"/>
      <c r="C117" s="28" t="s">
        <v>20</v>
      </c>
      <c r="F117" s="26" t="str">
        <f>F12</f>
        <v xml:space="preserve"> </v>
      </c>
      <c r="I117" s="28" t="s">
        <v>22</v>
      </c>
      <c r="J117" s="53" t="str">
        <f>IF(J12="","",J12)</f>
        <v>6. 3. 2025</v>
      </c>
      <c r="L117" s="33"/>
    </row>
    <row r="118" spans="2:65" s="1" customFormat="1" ht="6.9" customHeight="1">
      <c r="B118" s="33"/>
      <c r="L118" s="33"/>
    </row>
    <row r="119" spans="2:65" s="1" customFormat="1" ht="40.799999999999997" customHeight="1">
      <c r="B119" s="33"/>
      <c r="C119" s="28" t="s">
        <v>24</v>
      </c>
      <c r="F119" s="26" t="str">
        <f>E15</f>
        <v>Obec Braňany, Bilinská 76, 435 22 Braňany</v>
      </c>
      <c r="I119" s="28" t="s">
        <v>30</v>
      </c>
      <c r="J119" s="31" t="str">
        <f>E21</f>
        <v>IPOKa,s.r.o., Blanky Waleské 558, Cerhenice 281 02</v>
      </c>
      <c r="L119" s="33"/>
    </row>
    <row r="120" spans="2:65" s="1" customFormat="1" ht="15.6" customHeight="1">
      <c r="B120" s="33"/>
      <c r="C120" s="28" t="s">
        <v>28</v>
      </c>
      <c r="F120" s="26" t="str">
        <f>IF(E18="","",E18)</f>
        <v>Vyplň údaj</v>
      </c>
      <c r="I120" s="28" t="s">
        <v>33</v>
      </c>
      <c r="J120" s="31" t="str">
        <f>E24</f>
        <v xml:space="preserve"> </v>
      </c>
      <c r="L120" s="33"/>
    </row>
    <row r="121" spans="2:65" s="1" customFormat="1" ht="10.35" customHeight="1">
      <c r="B121" s="33"/>
      <c r="L121" s="33"/>
    </row>
    <row r="122" spans="2:65" s="10" customFormat="1" ht="29.25" customHeight="1">
      <c r="B122" s="114"/>
      <c r="C122" s="115" t="s">
        <v>156</v>
      </c>
      <c r="D122" s="116" t="s">
        <v>60</v>
      </c>
      <c r="E122" s="116" t="s">
        <v>56</v>
      </c>
      <c r="F122" s="116" t="s">
        <v>57</v>
      </c>
      <c r="G122" s="116" t="s">
        <v>157</v>
      </c>
      <c r="H122" s="116" t="s">
        <v>158</v>
      </c>
      <c r="I122" s="116" t="s">
        <v>159</v>
      </c>
      <c r="J122" s="117" t="s">
        <v>126</v>
      </c>
      <c r="K122" s="118" t="s">
        <v>160</v>
      </c>
      <c r="L122" s="114"/>
      <c r="M122" s="60" t="s">
        <v>1</v>
      </c>
      <c r="N122" s="61" t="s">
        <v>39</v>
      </c>
      <c r="O122" s="61" t="s">
        <v>161</v>
      </c>
      <c r="P122" s="61" t="s">
        <v>162</v>
      </c>
      <c r="Q122" s="61" t="s">
        <v>163</v>
      </c>
      <c r="R122" s="61" t="s">
        <v>164</v>
      </c>
      <c r="S122" s="61" t="s">
        <v>165</v>
      </c>
      <c r="T122" s="62" t="s">
        <v>166</v>
      </c>
    </row>
    <row r="123" spans="2:65" s="1" customFormat="1" ht="22.8" customHeight="1">
      <c r="B123" s="33"/>
      <c r="C123" s="65" t="s">
        <v>167</v>
      </c>
      <c r="J123" s="119">
        <f>BK123</f>
        <v>0</v>
      </c>
      <c r="L123" s="33"/>
      <c r="M123" s="63"/>
      <c r="N123" s="54"/>
      <c r="O123" s="54"/>
      <c r="P123" s="120">
        <f>P124</f>
        <v>0</v>
      </c>
      <c r="Q123" s="54"/>
      <c r="R123" s="120">
        <f>R124</f>
        <v>0</v>
      </c>
      <c r="S123" s="54"/>
      <c r="T123" s="121">
        <f>T124</f>
        <v>0</v>
      </c>
      <c r="AT123" s="18" t="s">
        <v>74</v>
      </c>
      <c r="AU123" s="18" t="s">
        <v>128</v>
      </c>
      <c r="BK123" s="122">
        <f>BK124</f>
        <v>0</v>
      </c>
    </row>
    <row r="124" spans="2:65" s="11" customFormat="1" ht="25.95" customHeight="1">
      <c r="B124" s="123"/>
      <c r="D124" s="124" t="s">
        <v>74</v>
      </c>
      <c r="E124" s="125" t="s">
        <v>780</v>
      </c>
      <c r="F124" s="125" t="s">
        <v>781</v>
      </c>
      <c r="I124" s="126"/>
      <c r="J124" s="127">
        <f>BK124</f>
        <v>0</v>
      </c>
      <c r="L124" s="123"/>
      <c r="M124" s="128"/>
      <c r="P124" s="129">
        <f>P125</f>
        <v>0</v>
      </c>
      <c r="R124" s="129">
        <f>R125</f>
        <v>0</v>
      </c>
      <c r="T124" s="130">
        <f>T125</f>
        <v>0</v>
      </c>
      <c r="AR124" s="124" t="s">
        <v>85</v>
      </c>
      <c r="AT124" s="131" t="s">
        <v>74</v>
      </c>
      <c r="AU124" s="131" t="s">
        <v>75</v>
      </c>
      <c r="AY124" s="124" t="s">
        <v>170</v>
      </c>
      <c r="BK124" s="132">
        <f>BK125</f>
        <v>0</v>
      </c>
    </row>
    <row r="125" spans="2:65" s="11" customFormat="1" ht="22.8" customHeight="1">
      <c r="B125" s="123"/>
      <c r="D125" s="124" t="s">
        <v>74</v>
      </c>
      <c r="E125" s="133" t="s">
        <v>1976</v>
      </c>
      <c r="F125" s="133" t="s">
        <v>1977</v>
      </c>
      <c r="I125" s="126"/>
      <c r="J125" s="134">
        <f>BK125</f>
        <v>0</v>
      </c>
      <c r="L125" s="123"/>
      <c r="M125" s="128"/>
      <c r="P125" s="129">
        <f>P126+P149+P193+P201</f>
        <v>0</v>
      </c>
      <c r="R125" s="129">
        <f>R126+R149+R193+R201</f>
        <v>0</v>
      </c>
      <c r="T125" s="130">
        <f>T126+T149+T193+T201</f>
        <v>0</v>
      </c>
      <c r="AR125" s="124" t="s">
        <v>85</v>
      </c>
      <c r="AT125" s="131" t="s">
        <v>74</v>
      </c>
      <c r="AU125" s="131" t="s">
        <v>83</v>
      </c>
      <c r="AY125" s="124" t="s">
        <v>170</v>
      </c>
      <c r="BK125" s="132">
        <f>BK126+BK149+BK193+BK201</f>
        <v>0</v>
      </c>
    </row>
    <row r="126" spans="2:65" s="11" customFormat="1" ht="20.85" customHeight="1">
      <c r="B126" s="123"/>
      <c r="D126" s="124" t="s">
        <v>74</v>
      </c>
      <c r="E126" s="133" t="s">
        <v>1978</v>
      </c>
      <c r="F126" s="133" t="s">
        <v>1979</v>
      </c>
      <c r="I126" s="126"/>
      <c r="J126" s="134">
        <f>BK126</f>
        <v>0</v>
      </c>
      <c r="L126" s="123"/>
      <c r="M126" s="128"/>
      <c r="P126" s="129">
        <f>P127</f>
        <v>0</v>
      </c>
      <c r="R126" s="129">
        <f>R127</f>
        <v>0</v>
      </c>
      <c r="T126" s="130">
        <f>T127</f>
        <v>0</v>
      </c>
      <c r="AR126" s="124" t="s">
        <v>83</v>
      </c>
      <c r="AT126" s="131" t="s">
        <v>74</v>
      </c>
      <c r="AU126" s="131" t="s">
        <v>85</v>
      </c>
      <c r="AY126" s="124" t="s">
        <v>170</v>
      </c>
      <c r="BK126" s="132">
        <f>BK127</f>
        <v>0</v>
      </c>
    </row>
    <row r="127" spans="2:65" s="16" customFormat="1" ht="20.85" customHeight="1">
      <c r="B127" s="204"/>
      <c r="D127" s="205" t="s">
        <v>74</v>
      </c>
      <c r="E127" s="205" t="s">
        <v>1980</v>
      </c>
      <c r="F127" s="205" t="s">
        <v>1981</v>
      </c>
      <c r="I127" s="206"/>
      <c r="J127" s="207">
        <f>BK127</f>
        <v>0</v>
      </c>
      <c r="L127" s="204"/>
      <c r="M127" s="208"/>
      <c r="P127" s="209">
        <f>SUM(P128:P148)</f>
        <v>0</v>
      </c>
      <c r="R127" s="209">
        <f>SUM(R128:R148)</f>
        <v>0</v>
      </c>
      <c r="T127" s="210">
        <f>SUM(T128:T148)</f>
        <v>0</v>
      </c>
      <c r="AR127" s="205" t="s">
        <v>83</v>
      </c>
      <c r="AT127" s="211" t="s">
        <v>74</v>
      </c>
      <c r="AU127" s="211" t="s">
        <v>117</v>
      </c>
      <c r="AY127" s="205" t="s">
        <v>170</v>
      </c>
      <c r="BK127" s="212">
        <f>SUM(BK128:BK148)</f>
        <v>0</v>
      </c>
    </row>
    <row r="128" spans="2:65" s="1" customFormat="1" ht="14.4" customHeight="1">
      <c r="B128" s="33"/>
      <c r="C128" s="135" t="s">
        <v>83</v>
      </c>
      <c r="D128" s="135" t="s">
        <v>172</v>
      </c>
      <c r="E128" s="136" t="s">
        <v>1982</v>
      </c>
      <c r="F128" s="137" t="s">
        <v>1983</v>
      </c>
      <c r="G128" s="138" t="s">
        <v>237</v>
      </c>
      <c r="H128" s="139">
        <v>120</v>
      </c>
      <c r="I128" s="140"/>
      <c r="J128" s="141">
        <f t="shared" ref="J128:J148" si="0">ROUND(I128*H128,2)</f>
        <v>0</v>
      </c>
      <c r="K128" s="142"/>
      <c r="L128" s="33"/>
      <c r="M128" s="143" t="s">
        <v>1</v>
      </c>
      <c r="N128" s="144" t="s">
        <v>40</v>
      </c>
      <c r="P128" s="145">
        <f t="shared" ref="P128:P148" si="1">O128*H128</f>
        <v>0</v>
      </c>
      <c r="Q128" s="145">
        <v>0</v>
      </c>
      <c r="R128" s="145">
        <f t="shared" ref="R128:R148" si="2">Q128*H128</f>
        <v>0</v>
      </c>
      <c r="S128" s="145">
        <v>0</v>
      </c>
      <c r="T128" s="146">
        <f t="shared" ref="T128:T148" si="3">S128*H128</f>
        <v>0</v>
      </c>
      <c r="AR128" s="147" t="s">
        <v>176</v>
      </c>
      <c r="AT128" s="147" t="s">
        <v>172</v>
      </c>
      <c r="AU128" s="147" t="s">
        <v>176</v>
      </c>
      <c r="AY128" s="18" t="s">
        <v>170</v>
      </c>
      <c r="BE128" s="148">
        <f t="shared" ref="BE128:BE148" si="4">IF(N128="základní",J128,0)</f>
        <v>0</v>
      </c>
      <c r="BF128" s="148">
        <f t="shared" ref="BF128:BF148" si="5">IF(N128="snížená",J128,0)</f>
        <v>0</v>
      </c>
      <c r="BG128" s="148">
        <f t="shared" ref="BG128:BG148" si="6">IF(N128="zákl. přenesená",J128,0)</f>
        <v>0</v>
      </c>
      <c r="BH128" s="148">
        <f t="shared" ref="BH128:BH148" si="7">IF(N128="sníž. přenesená",J128,0)</f>
        <v>0</v>
      </c>
      <c r="BI128" s="148">
        <f t="shared" ref="BI128:BI148" si="8">IF(N128="nulová",J128,0)</f>
        <v>0</v>
      </c>
      <c r="BJ128" s="18" t="s">
        <v>83</v>
      </c>
      <c r="BK128" s="148">
        <f t="shared" ref="BK128:BK148" si="9">ROUND(I128*H128,2)</f>
        <v>0</v>
      </c>
      <c r="BL128" s="18" t="s">
        <v>176</v>
      </c>
      <c r="BM128" s="147" t="s">
        <v>85</v>
      </c>
    </row>
    <row r="129" spans="2:65" s="1" customFormat="1" ht="14.4" customHeight="1">
      <c r="B129" s="33"/>
      <c r="C129" s="135" t="s">
        <v>85</v>
      </c>
      <c r="D129" s="135" t="s">
        <v>172</v>
      </c>
      <c r="E129" s="136" t="s">
        <v>1984</v>
      </c>
      <c r="F129" s="137" t="s">
        <v>1985</v>
      </c>
      <c r="G129" s="138" t="s">
        <v>1831</v>
      </c>
      <c r="H129" s="139">
        <v>7</v>
      </c>
      <c r="I129" s="140"/>
      <c r="J129" s="141">
        <f t="shared" si="0"/>
        <v>0</v>
      </c>
      <c r="K129" s="142"/>
      <c r="L129" s="33"/>
      <c r="M129" s="143" t="s">
        <v>1</v>
      </c>
      <c r="N129" s="144" t="s">
        <v>40</v>
      </c>
      <c r="P129" s="145">
        <f t="shared" si="1"/>
        <v>0</v>
      </c>
      <c r="Q129" s="145">
        <v>0</v>
      </c>
      <c r="R129" s="145">
        <f t="shared" si="2"/>
        <v>0</v>
      </c>
      <c r="S129" s="145">
        <v>0</v>
      </c>
      <c r="T129" s="146">
        <f t="shared" si="3"/>
        <v>0</v>
      </c>
      <c r="AR129" s="147" t="s">
        <v>176</v>
      </c>
      <c r="AT129" s="147" t="s">
        <v>172</v>
      </c>
      <c r="AU129" s="147" t="s">
        <v>176</v>
      </c>
      <c r="AY129" s="18" t="s">
        <v>170</v>
      </c>
      <c r="BE129" s="148">
        <f t="shared" si="4"/>
        <v>0</v>
      </c>
      <c r="BF129" s="148">
        <f t="shared" si="5"/>
        <v>0</v>
      </c>
      <c r="BG129" s="148">
        <f t="shared" si="6"/>
        <v>0</v>
      </c>
      <c r="BH129" s="148">
        <f t="shared" si="7"/>
        <v>0</v>
      </c>
      <c r="BI129" s="148">
        <f t="shared" si="8"/>
        <v>0</v>
      </c>
      <c r="BJ129" s="18" t="s">
        <v>83</v>
      </c>
      <c r="BK129" s="148">
        <f t="shared" si="9"/>
        <v>0</v>
      </c>
      <c r="BL129" s="18" t="s">
        <v>176</v>
      </c>
      <c r="BM129" s="147" t="s">
        <v>176</v>
      </c>
    </row>
    <row r="130" spans="2:65" s="1" customFormat="1" ht="14.4" customHeight="1">
      <c r="B130" s="33"/>
      <c r="C130" s="135" t="s">
        <v>117</v>
      </c>
      <c r="D130" s="135" t="s">
        <v>172</v>
      </c>
      <c r="E130" s="136" t="s">
        <v>1986</v>
      </c>
      <c r="F130" s="137" t="s">
        <v>1987</v>
      </c>
      <c r="G130" s="138" t="s">
        <v>1831</v>
      </c>
      <c r="H130" s="139">
        <v>61</v>
      </c>
      <c r="I130" s="140"/>
      <c r="J130" s="141">
        <f t="shared" si="0"/>
        <v>0</v>
      </c>
      <c r="K130" s="142"/>
      <c r="L130" s="33"/>
      <c r="M130" s="143" t="s">
        <v>1</v>
      </c>
      <c r="N130" s="144" t="s">
        <v>40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176</v>
      </c>
      <c r="AT130" s="147" t="s">
        <v>172</v>
      </c>
      <c r="AU130" s="147" t="s">
        <v>176</v>
      </c>
      <c r="AY130" s="18" t="s">
        <v>170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8" t="s">
        <v>83</v>
      </c>
      <c r="BK130" s="148">
        <f t="shared" si="9"/>
        <v>0</v>
      </c>
      <c r="BL130" s="18" t="s">
        <v>176</v>
      </c>
      <c r="BM130" s="147" t="s">
        <v>210</v>
      </c>
    </row>
    <row r="131" spans="2:65" s="1" customFormat="1" ht="14.4" customHeight="1">
      <c r="B131" s="33"/>
      <c r="C131" s="135" t="s">
        <v>176</v>
      </c>
      <c r="D131" s="135" t="s">
        <v>172</v>
      </c>
      <c r="E131" s="136" t="s">
        <v>1988</v>
      </c>
      <c r="F131" s="137" t="s">
        <v>1989</v>
      </c>
      <c r="G131" s="138" t="s">
        <v>1831</v>
      </c>
      <c r="H131" s="139">
        <v>3</v>
      </c>
      <c r="I131" s="140"/>
      <c r="J131" s="141">
        <f t="shared" si="0"/>
        <v>0</v>
      </c>
      <c r="K131" s="142"/>
      <c r="L131" s="33"/>
      <c r="M131" s="143" t="s">
        <v>1</v>
      </c>
      <c r="N131" s="144" t="s">
        <v>40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176</v>
      </c>
      <c r="AT131" s="147" t="s">
        <v>172</v>
      </c>
      <c r="AU131" s="147" t="s">
        <v>176</v>
      </c>
      <c r="AY131" s="18" t="s">
        <v>170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8" t="s">
        <v>83</v>
      </c>
      <c r="BK131" s="148">
        <f t="shared" si="9"/>
        <v>0</v>
      </c>
      <c r="BL131" s="18" t="s">
        <v>176</v>
      </c>
      <c r="BM131" s="147" t="s">
        <v>224</v>
      </c>
    </row>
    <row r="132" spans="2:65" s="1" customFormat="1" ht="14.4" customHeight="1">
      <c r="B132" s="33"/>
      <c r="C132" s="135" t="s">
        <v>205</v>
      </c>
      <c r="D132" s="135" t="s">
        <v>172</v>
      </c>
      <c r="E132" s="136" t="s">
        <v>1990</v>
      </c>
      <c r="F132" s="137" t="s">
        <v>1991</v>
      </c>
      <c r="G132" s="138" t="s">
        <v>1831</v>
      </c>
      <c r="H132" s="139">
        <v>7</v>
      </c>
      <c r="I132" s="140"/>
      <c r="J132" s="141">
        <f t="shared" si="0"/>
        <v>0</v>
      </c>
      <c r="K132" s="142"/>
      <c r="L132" s="33"/>
      <c r="M132" s="143" t="s">
        <v>1</v>
      </c>
      <c r="N132" s="144" t="s">
        <v>40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176</v>
      </c>
      <c r="AT132" s="147" t="s">
        <v>172</v>
      </c>
      <c r="AU132" s="147" t="s">
        <v>176</v>
      </c>
      <c r="AY132" s="18" t="s">
        <v>170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8" t="s">
        <v>83</v>
      </c>
      <c r="BK132" s="148">
        <f t="shared" si="9"/>
        <v>0</v>
      </c>
      <c r="BL132" s="18" t="s">
        <v>176</v>
      </c>
      <c r="BM132" s="147" t="s">
        <v>242</v>
      </c>
    </row>
    <row r="133" spans="2:65" s="1" customFormat="1" ht="14.4" customHeight="1">
      <c r="B133" s="33"/>
      <c r="C133" s="135" t="s">
        <v>210</v>
      </c>
      <c r="D133" s="135" t="s">
        <v>172</v>
      </c>
      <c r="E133" s="136" t="s">
        <v>1992</v>
      </c>
      <c r="F133" s="137" t="s">
        <v>1993</v>
      </c>
      <c r="G133" s="138" t="s">
        <v>1831</v>
      </c>
      <c r="H133" s="139">
        <v>7</v>
      </c>
      <c r="I133" s="140"/>
      <c r="J133" s="141">
        <f t="shared" si="0"/>
        <v>0</v>
      </c>
      <c r="K133" s="142"/>
      <c r="L133" s="33"/>
      <c r="M133" s="143" t="s">
        <v>1</v>
      </c>
      <c r="N133" s="144" t="s">
        <v>40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176</v>
      </c>
      <c r="AT133" s="147" t="s">
        <v>172</v>
      </c>
      <c r="AU133" s="147" t="s">
        <v>176</v>
      </c>
      <c r="AY133" s="18" t="s">
        <v>170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8" t="s">
        <v>83</v>
      </c>
      <c r="BK133" s="148">
        <f t="shared" si="9"/>
        <v>0</v>
      </c>
      <c r="BL133" s="18" t="s">
        <v>176</v>
      </c>
      <c r="BM133" s="147" t="s">
        <v>8</v>
      </c>
    </row>
    <row r="134" spans="2:65" s="1" customFormat="1" ht="14.4" customHeight="1">
      <c r="B134" s="33"/>
      <c r="C134" s="135" t="s">
        <v>217</v>
      </c>
      <c r="D134" s="135" t="s">
        <v>172</v>
      </c>
      <c r="E134" s="136" t="s">
        <v>1994</v>
      </c>
      <c r="F134" s="137" t="s">
        <v>1995</v>
      </c>
      <c r="G134" s="138" t="s">
        <v>1831</v>
      </c>
      <c r="H134" s="139">
        <v>30</v>
      </c>
      <c r="I134" s="140"/>
      <c r="J134" s="141">
        <f t="shared" si="0"/>
        <v>0</v>
      </c>
      <c r="K134" s="142"/>
      <c r="L134" s="33"/>
      <c r="M134" s="143" t="s">
        <v>1</v>
      </c>
      <c r="N134" s="144" t="s">
        <v>40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176</v>
      </c>
      <c r="AT134" s="147" t="s">
        <v>172</v>
      </c>
      <c r="AU134" s="147" t="s">
        <v>176</v>
      </c>
      <c r="AY134" s="18" t="s">
        <v>170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8" t="s">
        <v>83</v>
      </c>
      <c r="BK134" s="148">
        <f t="shared" si="9"/>
        <v>0</v>
      </c>
      <c r="BL134" s="18" t="s">
        <v>176</v>
      </c>
      <c r="BM134" s="147" t="s">
        <v>267</v>
      </c>
    </row>
    <row r="135" spans="2:65" s="1" customFormat="1" ht="14.4" customHeight="1">
      <c r="B135" s="33"/>
      <c r="C135" s="135" t="s">
        <v>224</v>
      </c>
      <c r="D135" s="135" t="s">
        <v>172</v>
      </c>
      <c r="E135" s="136" t="s">
        <v>1996</v>
      </c>
      <c r="F135" s="137" t="s">
        <v>1997</v>
      </c>
      <c r="G135" s="138" t="s">
        <v>1831</v>
      </c>
      <c r="H135" s="139">
        <v>7</v>
      </c>
      <c r="I135" s="140"/>
      <c r="J135" s="141">
        <f t="shared" si="0"/>
        <v>0</v>
      </c>
      <c r="K135" s="142"/>
      <c r="L135" s="33"/>
      <c r="M135" s="143" t="s">
        <v>1</v>
      </c>
      <c r="N135" s="144" t="s">
        <v>40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176</v>
      </c>
      <c r="AT135" s="147" t="s">
        <v>172</v>
      </c>
      <c r="AU135" s="147" t="s">
        <v>176</v>
      </c>
      <c r="AY135" s="18" t="s">
        <v>170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8" t="s">
        <v>83</v>
      </c>
      <c r="BK135" s="148">
        <f t="shared" si="9"/>
        <v>0</v>
      </c>
      <c r="BL135" s="18" t="s">
        <v>176</v>
      </c>
      <c r="BM135" s="147" t="s">
        <v>278</v>
      </c>
    </row>
    <row r="136" spans="2:65" s="1" customFormat="1" ht="14.4" customHeight="1">
      <c r="B136" s="33"/>
      <c r="C136" s="135" t="s">
        <v>234</v>
      </c>
      <c r="D136" s="135" t="s">
        <v>172</v>
      </c>
      <c r="E136" s="136" t="s">
        <v>1998</v>
      </c>
      <c r="F136" s="137" t="s">
        <v>1999</v>
      </c>
      <c r="G136" s="138" t="s">
        <v>1831</v>
      </c>
      <c r="H136" s="139">
        <v>7</v>
      </c>
      <c r="I136" s="140"/>
      <c r="J136" s="141">
        <f t="shared" si="0"/>
        <v>0</v>
      </c>
      <c r="K136" s="142"/>
      <c r="L136" s="33"/>
      <c r="M136" s="143" t="s">
        <v>1</v>
      </c>
      <c r="N136" s="144" t="s">
        <v>40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176</v>
      </c>
      <c r="AT136" s="147" t="s">
        <v>172</v>
      </c>
      <c r="AU136" s="147" t="s">
        <v>176</v>
      </c>
      <c r="AY136" s="18" t="s">
        <v>170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8" t="s">
        <v>83</v>
      </c>
      <c r="BK136" s="148">
        <f t="shared" si="9"/>
        <v>0</v>
      </c>
      <c r="BL136" s="18" t="s">
        <v>176</v>
      </c>
      <c r="BM136" s="147" t="s">
        <v>293</v>
      </c>
    </row>
    <row r="137" spans="2:65" s="1" customFormat="1" ht="14.4" customHeight="1">
      <c r="B137" s="33"/>
      <c r="C137" s="135" t="s">
        <v>242</v>
      </c>
      <c r="D137" s="135" t="s">
        <v>172</v>
      </c>
      <c r="E137" s="136" t="s">
        <v>2000</v>
      </c>
      <c r="F137" s="137" t="s">
        <v>2001</v>
      </c>
      <c r="G137" s="138" t="s">
        <v>1831</v>
      </c>
      <c r="H137" s="139">
        <v>40</v>
      </c>
      <c r="I137" s="140"/>
      <c r="J137" s="141">
        <f t="shared" si="0"/>
        <v>0</v>
      </c>
      <c r="K137" s="142"/>
      <c r="L137" s="33"/>
      <c r="M137" s="143" t="s">
        <v>1</v>
      </c>
      <c r="N137" s="144" t="s">
        <v>40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176</v>
      </c>
      <c r="AT137" s="147" t="s">
        <v>172</v>
      </c>
      <c r="AU137" s="147" t="s">
        <v>176</v>
      </c>
      <c r="AY137" s="18" t="s">
        <v>170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8" t="s">
        <v>83</v>
      </c>
      <c r="BK137" s="148">
        <f t="shared" si="9"/>
        <v>0</v>
      </c>
      <c r="BL137" s="18" t="s">
        <v>176</v>
      </c>
      <c r="BM137" s="147" t="s">
        <v>305</v>
      </c>
    </row>
    <row r="138" spans="2:65" s="1" customFormat="1" ht="14.4" customHeight="1">
      <c r="B138" s="33"/>
      <c r="C138" s="135" t="s">
        <v>248</v>
      </c>
      <c r="D138" s="135" t="s">
        <v>172</v>
      </c>
      <c r="E138" s="136" t="s">
        <v>2002</v>
      </c>
      <c r="F138" s="137" t="s">
        <v>2003</v>
      </c>
      <c r="G138" s="138" t="s">
        <v>1831</v>
      </c>
      <c r="H138" s="139">
        <v>14</v>
      </c>
      <c r="I138" s="140"/>
      <c r="J138" s="141">
        <f t="shared" si="0"/>
        <v>0</v>
      </c>
      <c r="K138" s="142"/>
      <c r="L138" s="33"/>
      <c r="M138" s="143" t="s">
        <v>1</v>
      </c>
      <c r="N138" s="144" t="s">
        <v>40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176</v>
      </c>
      <c r="AT138" s="147" t="s">
        <v>172</v>
      </c>
      <c r="AU138" s="147" t="s">
        <v>176</v>
      </c>
      <c r="AY138" s="18" t="s">
        <v>170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8" t="s">
        <v>83</v>
      </c>
      <c r="BK138" s="148">
        <f t="shared" si="9"/>
        <v>0</v>
      </c>
      <c r="BL138" s="18" t="s">
        <v>176</v>
      </c>
      <c r="BM138" s="147" t="s">
        <v>318</v>
      </c>
    </row>
    <row r="139" spans="2:65" s="1" customFormat="1" ht="14.4" customHeight="1">
      <c r="B139" s="33"/>
      <c r="C139" s="135" t="s">
        <v>8</v>
      </c>
      <c r="D139" s="135" t="s">
        <v>172</v>
      </c>
      <c r="E139" s="136" t="s">
        <v>2004</v>
      </c>
      <c r="F139" s="137" t="s">
        <v>2005</v>
      </c>
      <c r="G139" s="138" t="s">
        <v>1831</v>
      </c>
      <c r="H139" s="139">
        <v>20</v>
      </c>
      <c r="I139" s="140"/>
      <c r="J139" s="141">
        <f t="shared" si="0"/>
        <v>0</v>
      </c>
      <c r="K139" s="142"/>
      <c r="L139" s="33"/>
      <c r="M139" s="143" t="s">
        <v>1</v>
      </c>
      <c r="N139" s="144" t="s">
        <v>40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176</v>
      </c>
      <c r="AT139" s="147" t="s">
        <v>172</v>
      </c>
      <c r="AU139" s="147" t="s">
        <v>176</v>
      </c>
      <c r="AY139" s="18" t="s">
        <v>170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8" t="s">
        <v>83</v>
      </c>
      <c r="BK139" s="148">
        <f t="shared" si="9"/>
        <v>0</v>
      </c>
      <c r="BL139" s="18" t="s">
        <v>176</v>
      </c>
      <c r="BM139" s="147" t="s">
        <v>334</v>
      </c>
    </row>
    <row r="140" spans="2:65" s="1" customFormat="1" ht="14.4" customHeight="1">
      <c r="B140" s="33"/>
      <c r="C140" s="135" t="s">
        <v>260</v>
      </c>
      <c r="D140" s="135" t="s">
        <v>172</v>
      </c>
      <c r="E140" s="136" t="s">
        <v>2006</v>
      </c>
      <c r="F140" s="137" t="s">
        <v>2007</v>
      </c>
      <c r="G140" s="138" t="s">
        <v>1831</v>
      </c>
      <c r="H140" s="139">
        <v>20</v>
      </c>
      <c r="I140" s="140"/>
      <c r="J140" s="141">
        <f t="shared" si="0"/>
        <v>0</v>
      </c>
      <c r="K140" s="142"/>
      <c r="L140" s="33"/>
      <c r="M140" s="143" t="s">
        <v>1</v>
      </c>
      <c r="N140" s="144" t="s">
        <v>40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176</v>
      </c>
      <c r="AT140" s="147" t="s">
        <v>172</v>
      </c>
      <c r="AU140" s="147" t="s">
        <v>176</v>
      </c>
      <c r="AY140" s="18" t="s">
        <v>170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8" t="s">
        <v>83</v>
      </c>
      <c r="BK140" s="148">
        <f t="shared" si="9"/>
        <v>0</v>
      </c>
      <c r="BL140" s="18" t="s">
        <v>176</v>
      </c>
      <c r="BM140" s="147" t="s">
        <v>349</v>
      </c>
    </row>
    <row r="141" spans="2:65" s="1" customFormat="1" ht="14.4" customHeight="1">
      <c r="B141" s="33"/>
      <c r="C141" s="135" t="s">
        <v>267</v>
      </c>
      <c r="D141" s="135" t="s">
        <v>172</v>
      </c>
      <c r="E141" s="136" t="s">
        <v>2008</v>
      </c>
      <c r="F141" s="137" t="s">
        <v>2009</v>
      </c>
      <c r="G141" s="138" t="s">
        <v>1831</v>
      </c>
      <c r="H141" s="139">
        <v>6</v>
      </c>
      <c r="I141" s="140"/>
      <c r="J141" s="141">
        <f t="shared" si="0"/>
        <v>0</v>
      </c>
      <c r="K141" s="142"/>
      <c r="L141" s="33"/>
      <c r="M141" s="143" t="s">
        <v>1</v>
      </c>
      <c r="N141" s="144" t="s">
        <v>40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176</v>
      </c>
      <c r="AT141" s="147" t="s">
        <v>172</v>
      </c>
      <c r="AU141" s="147" t="s">
        <v>176</v>
      </c>
      <c r="AY141" s="18" t="s">
        <v>170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8" t="s">
        <v>83</v>
      </c>
      <c r="BK141" s="148">
        <f t="shared" si="9"/>
        <v>0</v>
      </c>
      <c r="BL141" s="18" t="s">
        <v>176</v>
      </c>
      <c r="BM141" s="147" t="s">
        <v>367</v>
      </c>
    </row>
    <row r="142" spans="2:65" s="1" customFormat="1" ht="14.4" customHeight="1">
      <c r="B142" s="33"/>
      <c r="C142" s="135" t="s">
        <v>273</v>
      </c>
      <c r="D142" s="135" t="s">
        <v>172</v>
      </c>
      <c r="E142" s="136" t="s">
        <v>2010</v>
      </c>
      <c r="F142" s="137" t="s">
        <v>2011</v>
      </c>
      <c r="G142" s="138" t="s">
        <v>1831</v>
      </c>
      <c r="H142" s="139">
        <v>50</v>
      </c>
      <c r="I142" s="140"/>
      <c r="J142" s="141">
        <f t="shared" si="0"/>
        <v>0</v>
      </c>
      <c r="K142" s="142"/>
      <c r="L142" s="33"/>
      <c r="M142" s="143" t="s">
        <v>1</v>
      </c>
      <c r="N142" s="144" t="s">
        <v>40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176</v>
      </c>
      <c r="AT142" s="147" t="s">
        <v>172</v>
      </c>
      <c r="AU142" s="147" t="s">
        <v>176</v>
      </c>
      <c r="AY142" s="18" t="s">
        <v>170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8" t="s">
        <v>83</v>
      </c>
      <c r="BK142" s="148">
        <f t="shared" si="9"/>
        <v>0</v>
      </c>
      <c r="BL142" s="18" t="s">
        <v>176</v>
      </c>
      <c r="BM142" s="147" t="s">
        <v>381</v>
      </c>
    </row>
    <row r="143" spans="2:65" s="1" customFormat="1" ht="14.4" customHeight="1">
      <c r="B143" s="33"/>
      <c r="C143" s="135" t="s">
        <v>278</v>
      </c>
      <c r="D143" s="135" t="s">
        <v>172</v>
      </c>
      <c r="E143" s="136" t="s">
        <v>2012</v>
      </c>
      <c r="F143" s="137" t="s">
        <v>2013</v>
      </c>
      <c r="G143" s="138" t="s">
        <v>1831</v>
      </c>
      <c r="H143" s="139">
        <v>50</v>
      </c>
      <c r="I143" s="140"/>
      <c r="J143" s="141">
        <f t="shared" si="0"/>
        <v>0</v>
      </c>
      <c r="K143" s="142"/>
      <c r="L143" s="33"/>
      <c r="M143" s="143" t="s">
        <v>1</v>
      </c>
      <c r="N143" s="144" t="s">
        <v>40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176</v>
      </c>
      <c r="AT143" s="147" t="s">
        <v>172</v>
      </c>
      <c r="AU143" s="147" t="s">
        <v>176</v>
      </c>
      <c r="AY143" s="18" t="s">
        <v>170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8" t="s">
        <v>83</v>
      </c>
      <c r="BK143" s="148">
        <f t="shared" si="9"/>
        <v>0</v>
      </c>
      <c r="BL143" s="18" t="s">
        <v>176</v>
      </c>
      <c r="BM143" s="147" t="s">
        <v>393</v>
      </c>
    </row>
    <row r="144" spans="2:65" s="1" customFormat="1" ht="14.4" customHeight="1">
      <c r="B144" s="33"/>
      <c r="C144" s="135" t="s">
        <v>285</v>
      </c>
      <c r="D144" s="135" t="s">
        <v>172</v>
      </c>
      <c r="E144" s="136" t="s">
        <v>2014</v>
      </c>
      <c r="F144" s="137" t="s">
        <v>2015</v>
      </c>
      <c r="G144" s="138" t="s">
        <v>2016</v>
      </c>
      <c r="H144" s="139">
        <v>4</v>
      </c>
      <c r="I144" s="140"/>
      <c r="J144" s="141">
        <f t="shared" si="0"/>
        <v>0</v>
      </c>
      <c r="K144" s="142"/>
      <c r="L144" s="33"/>
      <c r="M144" s="143" t="s">
        <v>1</v>
      </c>
      <c r="N144" s="144" t="s">
        <v>40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176</v>
      </c>
      <c r="AT144" s="147" t="s">
        <v>172</v>
      </c>
      <c r="AU144" s="147" t="s">
        <v>176</v>
      </c>
      <c r="AY144" s="18" t="s">
        <v>170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8" t="s">
        <v>83</v>
      </c>
      <c r="BK144" s="148">
        <f t="shared" si="9"/>
        <v>0</v>
      </c>
      <c r="BL144" s="18" t="s">
        <v>176</v>
      </c>
      <c r="BM144" s="147" t="s">
        <v>407</v>
      </c>
    </row>
    <row r="145" spans="2:65" s="1" customFormat="1" ht="14.4" customHeight="1">
      <c r="B145" s="33"/>
      <c r="C145" s="135" t="s">
        <v>293</v>
      </c>
      <c r="D145" s="135" t="s">
        <v>172</v>
      </c>
      <c r="E145" s="136" t="s">
        <v>2017</v>
      </c>
      <c r="F145" s="137" t="s">
        <v>2018</v>
      </c>
      <c r="G145" s="138" t="s">
        <v>1831</v>
      </c>
      <c r="H145" s="139">
        <v>12</v>
      </c>
      <c r="I145" s="140"/>
      <c r="J145" s="141">
        <f t="shared" si="0"/>
        <v>0</v>
      </c>
      <c r="K145" s="142"/>
      <c r="L145" s="33"/>
      <c r="M145" s="143" t="s">
        <v>1</v>
      </c>
      <c r="N145" s="144" t="s">
        <v>40</v>
      </c>
      <c r="P145" s="145">
        <f t="shared" si="1"/>
        <v>0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AR145" s="147" t="s">
        <v>176</v>
      </c>
      <c r="AT145" s="147" t="s">
        <v>172</v>
      </c>
      <c r="AU145" s="147" t="s">
        <v>176</v>
      </c>
      <c r="AY145" s="18" t="s">
        <v>170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8" t="s">
        <v>83</v>
      </c>
      <c r="BK145" s="148">
        <f t="shared" si="9"/>
        <v>0</v>
      </c>
      <c r="BL145" s="18" t="s">
        <v>176</v>
      </c>
      <c r="BM145" s="147" t="s">
        <v>420</v>
      </c>
    </row>
    <row r="146" spans="2:65" s="1" customFormat="1" ht="14.4" customHeight="1">
      <c r="B146" s="33"/>
      <c r="C146" s="135" t="s">
        <v>300</v>
      </c>
      <c r="D146" s="135" t="s">
        <v>172</v>
      </c>
      <c r="E146" s="136" t="s">
        <v>2019</v>
      </c>
      <c r="F146" s="137" t="s">
        <v>2020</v>
      </c>
      <c r="G146" s="138" t="s">
        <v>1831</v>
      </c>
      <c r="H146" s="139">
        <v>10</v>
      </c>
      <c r="I146" s="140"/>
      <c r="J146" s="141">
        <f t="shared" si="0"/>
        <v>0</v>
      </c>
      <c r="K146" s="142"/>
      <c r="L146" s="33"/>
      <c r="M146" s="143" t="s">
        <v>1</v>
      </c>
      <c r="N146" s="144" t="s">
        <v>40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176</v>
      </c>
      <c r="AT146" s="147" t="s">
        <v>172</v>
      </c>
      <c r="AU146" s="147" t="s">
        <v>176</v>
      </c>
      <c r="AY146" s="18" t="s">
        <v>170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8" t="s">
        <v>83</v>
      </c>
      <c r="BK146" s="148">
        <f t="shared" si="9"/>
        <v>0</v>
      </c>
      <c r="BL146" s="18" t="s">
        <v>176</v>
      </c>
      <c r="BM146" s="147" t="s">
        <v>434</v>
      </c>
    </row>
    <row r="147" spans="2:65" s="1" customFormat="1" ht="14.4" customHeight="1">
      <c r="B147" s="33"/>
      <c r="C147" s="135" t="s">
        <v>305</v>
      </c>
      <c r="D147" s="135" t="s">
        <v>172</v>
      </c>
      <c r="E147" s="136" t="s">
        <v>2021</v>
      </c>
      <c r="F147" s="137" t="s">
        <v>2022</v>
      </c>
      <c r="G147" s="138" t="s">
        <v>1831</v>
      </c>
      <c r="H147" s="139">
        <v>3</v>
      </c>
      <c r="I147" s="140"/>
      <c r="J147" s="141">
        <f t="shared" si="0"/>
        <v>0</v>
      </c>
      <c r="K147" s="142"/>
      <c r="L147" s="33"/>
      <c r="M147" s="143" t="s">
        <v>1</v>
      </c>
      <c r="N147" s="144" t="s">
        <v>40</v>
      </c>
      <c r="P147" s="145">
        <f t="shared" si="1"/>
        <v>0</v>
      </c>
      <c r="Q147" s="145">
        <v>0</v>
      </c>
      <c r="R147" s="145">
        <f t="shared" si="2"/>
        <v>0</v>
      </c>
      <c r="S147" s="145">
        <v>0</v>
      </c>
      <c r="T147" s="146">
        <f t="shared" si="3"/>
        <v>0</v>
      </c>
      <c r="AR147" s="147" t="s">
        <v>176</v>
      </c>
      <c r="AT147" s="147" t="s">
        <v>172</v>
      </c>
      <c r="AU147" s="147" t="s">
        <v>176</v>
      </c>
      <c r="AY147" s="18" t="s">
        <v>170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8" t="s">
        <v>83</v>
      </c>
      <c r="BK147" s="148">
        <f t="shared" si="9"/>
        <v>0</v>
      </c>
      <c r="BL147" s="18" t="s">
        <v>176</v>
      </c>
      <c r="BM147" s="147" t="s">
        <v>459</v>
      </c>
    </row>
    <row r="148" spans="2:65" s="1" customFormat="1" ht="14.4" customHeight="1">
      <c r="B148" s="33"/>
      <c r="C148" s="135" t="s">
        <v>7</v>
      </c>
      <c r="D148" s="135" t="s">
        <v>172</v>
      </c>
      <c r="E148" s="136" t="s">
        <v>2023</v>
      </c>
      <c r="F148" s="137" t="s">
        <v>2024</v>
      </c>
      <c r="G148" s="138" t="s">
        <v>2025</v>
      </c>
      <c r="H148" s="139">
        <v>30</v>
      </c>
      <c r="I148" s="140"/>
      <c r="J148" s="141">
        <f t="shared" si="0"/>
        <v>0</v>
      </c>
      <c r="K148" s="142"/>
      <c r="L148" s="33"/>
      <c r="M148" s="143" t="s">
        <v>1</v>
      </c>
      <c r="N148" s="144" t="s">
        <v>40</v>
      </c>
      <c r="P148" s="145">
        <f t="shared" si="1"/>
        <v>0</v>
      </c>
      <c r="Q148" s="145">
        <v>0</v>
      </c>
      <c r="R148" s="145">
        <f t="shared" si="2"/>
        <v>0</v>
      </c>
      <c r="S148" s="145">
        <v>0</v>
      </c>
      <c r="T148" s="146">
        <f t="shared" si="3"/>
        <v>0</v>
      </c>
      <c r="AR148" s="147" t="s">
        <v>176</v>
      </c>
      <c r="AT148" s="147" t="s">
        <v>172</v>
      </c>
      <c r="AU148" s="147" t="s">
        <v>176</v>
      </c>
      <c r="AY148" s="18" t="s">
        <v>170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18" t="s">
        <v>83</v>
      </c>
      <c r="BK148" s="148">
        <f t="shared" si="9"/>
        <v>0</v>
      </c>
      <c r="BL148" s="18" t="s">
        <v>176</v>
      </c>
      <c r="BM148" s="147" t="s">
        <v>473</v>
      </c>
    </row>
    <row r="149" spans="2:65" s="11" customFormat="1" ht="20.85" customHeight="1">
      <c r="B149" s="123"/>
      <c r="D149" s="124" t="s">
        <v>74</v>
      </c>
      <c r="E149" s="133" t="s">
        <v>2026</v>
      </c>
      <c r="F149" s="133" t="s">
        <v>2027</v>
      </c>
      <c r="I149" s="126"/>
      <c r="J149" s="134">
        <f>BK149</f>
        <v>0</v>
      </c>
      <c r="L149" s="123"/>
      <c r="M149" s="128"/>
      <c r="P149" s="129">
        <f>SUM(P150:P192)</f>
        <v>0</v>
      </c>
      <c r="R149" s="129">
        <f>SUM(R150:R192)</f>
        <v>0</v>
      </c>
      <c r="T149" s="130">
        <f>SUM(T150:T192)</f>
        <v>0</v>
      </c>
      <c r="AR149" s="124" t="s">
        <v>83</v>
      </c>
      <c r="AT149" s="131" t="s">
        <v>74</v>
      </c>
      <c r="AU149" s="131" t="s">
        <v>85</v>
      </c>
      <c r="AY149" s="124" t="s">
        <v>170</v>
      </c>
      <c r="BK149" s="132">
        <f>SUM(BK150:BK192)</f>
        <v>0</v>
      </c>
    </row>
    <row r="150" spans="2:65" s="1" customFormat="1" ht="14.4" customHeight="1">
      <c r="B150" s="33"/>
      <c r="C150" s="135" t="s">
        <v>318</v>
      </c>
      <c r="D150" s="135" t="s">
        <v>172</v>
      </c>
      <c r="E150" s="136" t="s">
        <v>2028</v>
      </c>
      <c r="F150" s="137" t="s">
        <v>2029</v>
      </c>
      <c r="G150" s="138" t="s">
        <v>1709</v>
      </c>
      <c r="H150" s="139">
        <v>1</v>
      </c>
      <c r="I150" s="140"/>
      <c r="J150" s="141">
        <f t="shared" ref="J150:J192" si="10">ROUND(I150*H150,2)</f>
        <v>0</v>
      </c>
      <c r="K150" s="142"/>
      <c r="L150" s="33"/>
      <c r="M150" s="143" t="s">
        <v>1</v>
      </c>
      <c r="N150" s="144" t="s">
        <v>40</v>
      </c>
      <c r="P150" s="145">
        <f t="shared" ref="P150:P192" si="11">O150*H150</f>
        <v>0</v>
      </c>
      <c r="Q150" s="145">
        <v>0</v>
      </c>
      <c r="R150" s="145">
        <f t="shared" ref="R150:R192" si="12">Q150*H150</f>
        <v>0</v>
      </c>
      <c r="S150" s="145">
        <v>0</v>
      </c>
      <c r="T150" s="146">
        <f t="shared" ref="T150:T192" si="13">S150*H150</f>
        <v>0</v>
      </c>
      <c r="AR150" s="147" t="s">
        <v>176</v>
      </c>
      <c r="AT150" s="147" t="s">
        <v>172</v>
      </c>
      <c r="AU150" s="147" t="s">
        <v>117</v>
      </c>
      <c r="AY150" s="18" t="s">
        <v>170</v>
      </c>
      <c r="BE150" s="148">
        <f t="shared" ref="BE150:BE192" si="14">IF(N150="základní",J150,0)</f>
        <v>0</v>
      </c>
      <c r="BF150" s="148">
        <f t="shared" ref="BF150:BF192" si="15">IF(N150="snížená",J150,0)</f>
        <v>0</v>
      </c>
      <c r="BG150" s="148">
        <f t="shared" ref="BG150:BG192" si="16">IF(N150="zákl. přenesená",J150,0)</f>
        <v>0</v>
      </c>
      <c r="BH150" s="148">
        <f t="shared" ref="BH150:BH192" si="17">IF(N150="sníž. přenesená",J150,0)</f>
        <v>0</v>
      </c>
      <c r="BI150" s="148">
        <f t="shared" ref="BI150:BI192" si="18">IF(N150="nulová",J150,0)</f>
        <v>0</v>
      </c>
      <c r="BJ150" s="18" t="s">
        <v>83</v>
      </c>
      <c r="BK150" s="148">
        <f t="shared" ref="BK150:BK192" si="19">ROUND(I150*H150,2)</f>
        <v>0</v>
      </c>
      <c r="BL150" s="18" t="s">
        <v>176</v>
      </c>
      <c r="BM150" s="147" t="s">
        <v>492</v>
      </c>
    </row>
    <row r="151" spans="2:65" s="1" customFormat="1" ht="14.4" customHeight="1">
      <c r="B151" s="33"/>
      <c r="C151" s="135" t="s">
        <v>324</v>
      </c>
      <c r="D151" s="135" t="s">
        <v>172</v>
      </c>
      <c r="E151" s="136" t="s">
        <v>2030</v>
      </c>
      <c r="F151" s="137" t="s">
        <v>2031</v>
      </c>
      <c r="G151" s="138" t="s">
        <v>1831</v>
      </c>
      <c r="H151" s="139">
        <v>1</v>
      </c>
      <c r="I151" s="140"/>
      <c r="J151" s="141">
        <f t="shared" si="10"/>
        <v>0</v>
      </c>
      <c r="K151" s="142"/>
      <c r="L151" s="33"/>
      <c r="M151" s="143" t="s">
        <v>1</v>
      </c>
      <c r="N151" s="144" t="s">
        <v>40</v>
      </c>
      <c r="P151" s="145">
        <f t="shared" si="11"/>
        <v>0</v>
      </c>
      <c r="Q151" s="145">
        <v>0</v>
      </c>
      <c r="R151" s="145">
        <f t="shared" si="12"/>
        <v>0</v>
      </c>
      <c r="S151" s="145">
        <v>0</v>
      </c>
      <c r="T151" s="146">
        <f t="shared" si="13"/>
        <v>0</v>
      </c>
      <c r="AR151" s="147" t="s">
        <v>176</v>
      </c>
      <c r="AT151" s="147" t="s">
        <v>172</v>
      </c>
      <c r="AU151" s="147" t="s">
        <v>117</v>
      </c>
      <c r="AY151" s="18" t="s">
        <v>170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8" t="s">
        <v>83</v>
      </c>
      <c r="BK151" s="148">
        <f t="shared" si="19"/>
        <v>0</v>
      </c>
      <c r="BL151" s="18" t="s">
        <v>176</v>
      </c>
      <c r="BM151" s="147" t="s">
        <v>508</v>
      </c>
    </row>
    <row r="152" spans="2:65" s="1" customFormat="1" ht="14.4" customHeight="1">
      <c r="B152" s="33"/>
      <c r="C152" s="135" t="s">
        <v>334</v>
      </c>
      <c r="D152" s="135" t="s">
        <v>172</v>
      </c>
      <c r="E152" s="136" t="s">
        <v>2032</v>
      </c>
      <c r="F152" s="137" t="s">
        <v>2033</v>
      </c>
      <c r="G152" s="138" t="s">
        <v>1709</v>
      </c>
      <c r="H152" s="139">
        <v>1</v>
      </c>
      <c r="I152" s="140"/>
      <c r="J152" s="141">
        <f t="shared" si="10"/>
        <v>0</v>
      </c>
      <c r="K152" s="142"/>
      <c r="L152" s="33"/>
      <c r="M152" s="143" t="s">
        <v>1</v>
      </c>
      <c r="N152" s="144" t="s">
        <v>40</v>
      </c>
      <c r="P152" s="145">
        <f t="shared" si="11"/>
        <v>0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AR152" s="147" t="s">
        <v>176</v>
      </c>
      <c r="AT152" s="147" t="s">
        <v>172</v>
      </c>
      <c r="AU152" s="147" t="s">
        <v>117</v>
      </c>
      <c r="AY152" s="18" t="s">
        <v>170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8" t="s">
        <v>83</v>
      </c>
      <c r="BK152" s="148">
        <f t="shared" si="19"/>
        <v>0</v>
      </c>
      <c r="BL152" s="18" t="s">
        <v>176</v>
      </c>
      <c r="BM152" s="147" t="s">
        <v>521</v>
      </c>
    </row>
    <row r="153" spans="2:65" s="1" customFormat="1" ht="14.4" customHeight="1">
      <c r="B153" s="33"/>
      <c r="C153" s="135" t="s">
        <v>341</v>
      </c>
      <c r="D153" s="135" t="s">
        <v>172</v>
      </c>
      <c r="E153" s="136" t="s">
        <v>2034</v>
      </c>
      <c r="F153" s="137" t="s">
        <v>2035</v>
      </c>
      <c r="G153" s="138" t="s">
        <v>1831</v>
      </c>
      <c r="H153" s="139">
        <v>1</v>
      </c>
      <c r="I153" s="140"/>
      <c r="J153" s="141">
        <f t="shared" si="10"/>
        <v>0</v>
      </c>
      <c r="K153" s="142"/>
      <c r="L153" s="33"/>
      <c r="M153" s="143" t="s">
        <v>1</v>
      </c>
      <c r="N153" s="144" t="s">
        <v>40</v>
      </c>
      <c r="P153" s="145">
        <f t="shared" si="11"/>
        <v>0</v>
      </c>
      <c r="Q153" s="145">
        <v>0</v>
      </c>
      <c r="R153" s="145">
        <f t="shared" si="12"/>
        <v>0</v>
      </c>
      <c r="S153" s="145">
        <v>0</v>
      </c>
      <c r="T153" s="146">
        <f t="shared" si="13"/>
        <v>0</v>
      </c>
      <c r="AR153" s="147" t="s">
        <v>176</v>
      </c>
      <c r="AT153" s="147" t="s">
        <v>172</v>
      </c>
      <c r="AU153" s="147" t="s">
        <v>117</v>
      </c>
      <c r="AY153" s="18" t="s">
        <v>170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8" t="s">
        <v>83</v>
      </c>
      <c r="BK153" s="148">
        <f t="shared" si="19"/>
        <v>0</v>
      </c>
      <c r="BL153" s="18" t="s">
        <v>176</v>
      </c>
      <c r="BM153" s="147" t="s">
        <v>535</v>
      </c>
    </row>
    <row r="154" spans="2:65" s="1" customFormat="1" ht="14.4" customHeight="1">
      <c r="B154" s="33"/>
      <c r="C154" s="135" t="s">
        <v>349</v>
      </c>
      <c r="D154" s="135" t="s">
        <v>172</v>
      </c>
      <c r="E154" s="136" t="s">
        <v>2036</v>
      </c>
      <c r="F154" s="137" t="s">
        <v>2037</v>
      </c>
      <c r="G154" s="138" t="s">
        <v>1831</v>
      </c>
      <c r="H154" s="139">
        <v>12</v>
      </c>
      <c r="I154" s="140"/>
      <c r="J154" s="141">
        <f t="shared" si="10"/>
        <v>0</v>
      </c>
      <c r="K154" s="142"/>
      <c r="L154" s="33"/>
      <c r="M154" s="143" t="s">
        <v>1</v>
      </c>
      <c r="N154" s="144" t="s">
        <v>40</v>
      </c>
      <c r="P154" s="145">
        <f t="shared" si="11"/>
        <v>0</v>
      </c>
      <c r="Q154" s="145">
        <v>0</v>
      </c>
      <c r="R154" s="145">
        <f t="shared" si="12"/>
        <v>0</v>
      </c>
      <c r="S154" s="145">
        <v>0</v>
      </c>
      <c r="T154" s="146">
        <f t="shared" si="13"/>
        <v>0</v>
      </c>
      <c r="AR154" s="147" t="s">
        <v>176</v>
      </c>
      <c r="AT154" s="147" t="s">
        <v>172</v>
      </c>
      <c r="AU154" s="147" t="s">
        <v>117</v>
      </c>
      <c r="AY154" s="18" t="s">
        <v>170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8" t="s">
        <v>83</v>
      </c>
      <c r="BK154" s="148">
        <f t="shared" si="19"/>
        <v>0</v>
      </c>
      <c r="BL154" s="18" t="s">
        <v>176</v>
      </c>
      <c r="BM154" s="147" t="s">
        <v>564</v>
      </c>
    </row>
    <row r="155" spans="2:65" s="1" customFormat="1" ht="14.4" customHeight="1">
      <c r="B155" s="33"/>
      <c r="C155" s="135" t="s">
        <v>360</v>
      </c>
      <c r="D155" s="135" t="s">
        <v>172</v>
      </c>
      <c r="E155" s="136" t="s">
        <v>2038</v>
      </c>
      <c r="F155" s="137" t="s">
        <v>2039</v>
      </c>
      <c r="G155" s="138" t="s">
        <v>1831</v>
      </c>
      <c r="H155" s="139">
        <v>1</v>
      </c>
      <c r="I155" s="140"/>
      <c r="J155" s="141">
        <f t="shared" si="10"/>
        <v>0</v>
      </c>
      <c r="K155" s="142"/>
      <c r="L155" s="33"/>
      <c r="M155" s="143" t="s">
        <v>1</v>
      </c>
      <c r="N155" s="144" t="s">
        <v>40</v>
      </c>
      <c r="P155" s="145">
        <f t="shared" si="11"/>
        <v>0</v>
      </c>
      <c r="Q155" s="145">
        <v>0</v>
      </c>
      <c r="R155" s="145">
        <f t="shared" si="12"/>
        <v>0</v>
      </c>
      <c r="S155" s="145">
        <v>0</v>
      </c>
      <c r="T155" s="146">
        <f t="shared" si="13"/>
        <v>0</v>
      </c>
      <c r="AR155" s="147" t="s">
        <v>176</v>
      </c>
      <c r="AT155" s="147" t="s">
        <v>172</v>
      </c>
      <c r="AU155" s="147" t="s">
        <v>117</v>
      </c>
      <c r="AY155" s="18" t="s">
        <v>170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8" t="s">
        <v>83</v>
      </c>
      <c r="BK155" s="148">
        <f t="shared" si="19"/>
        <v>0</v>
      </c>
      <c r="BL155" s="18" t="s">
        <v>176</v>
      </c>
      <c r="BM155" s="147" t="s">
        <v>581</v>
      </c>
    </row>
    <row r="156" spans="2:65" s="1" customFormat="1" ht="14.4" customHeight="1">
      <c r="B156" s="33"/>
      <c r="C156" s="135" t="s">
        <v>367</v>
      </c>
      <c r="D156" s="135" t="s">
        <v>172</v>
      </c>
      <c r="E156" s="136" t="s">
        <v>2040</v>
      </c>
      <c r="F156" s="137" t="s">
        <v>2041</v>
      </c>
      <c r="G156" s="138" t="s">
        <v>1831</v>
      </c>
      <c r="H156" s="139">
        <v>4</v>
      </c>
      <c r="I156" s="140"/>
      <c r="J156" s="141">
        <f t="shared" si="10"/>
        <v>0</v>
      </c>
      <c r="K156" s="142"/>
      <c r="L156" s="33"/>
      <c r="M156" s="143" t="s">
        <v>1</v>
      </c>
      <c r="N156" s="144" t="s">
        <v>40</v>
      </c>
      <c r="P156" s="145">
        <f t="shared" si="11"/>
        <v>0</v>
      </c>
      <c r="Q156" s="145">
        <v>0</v>
      </c>
      <c r="R156" s="145">
        <f t="shared" si="12"/>
        <v>0</v>
      </c>
      <c r="S156" s="145">
        <v>0</v>
      </c>
      <c r="T156" s="146">
        <f t="shared" si="13"/>
        <v>0</v>
      </c>
      <c r="AR156" s="147" t="s">
        <v>176</v>
      </c>
      <c r="AT156" s="147" t="s">
        <v>172</v>
      </c>
      <c r="AU156" s="147" t="s">
        <v>117</v>
      </c>
      <c r="AY156" s="18" t="s">
        <v>170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8" t="s">
        <v>83</v>
      </c>
      <c r="BK156" s="148">
        <f t="shared" si="19"/>
        <v>0</v>
      </c>
      <c r="BL156" s="18" t="s">
        <v>176</v>
      </c>
      <c r="BM156" s="147" t="s">
        <v>591</v>
      </c>
    </row>
    <row r="157" spans="2:65" s="1" customFormat="1" ht="14.4" customHeight="1">
      <c r="B157" s="33"/>
      <c r="C157" s="135" t="s">
        <v>374</v>
      </c>
      <c r="D157" s="135" t="s">
        <v>172</v>
      </c>
      <c r="E157" s="136" t="s">
        <v>2042</v>
      </c>
      <c r="F157" s="137" t="s">
        <v>2043</v>
      </c>
      <c r="G157" s="138" t="s">
        <v>1831</v>
      </c>
      <c r="H157" s="139">
        <v>1</v>
      </c>
      <c r="I157" s="140"/>
      <c r="J157" s="141">
        <f t="shared" si="10"/>
        <v>0</v>
      </c>
      <c r="K157" s="142"/>
      <c r="L157" s="33"/>
      <c r="M157" s="143" t="s">
        <v>1</v>
      </c>
      <c r="N157" s="144" t="s">
        <v>40</v>
      </c>
      <c r="P157" s="145">
        <f t="shared" si="11"/>
        <v>0</v>
      </c>
      <c r="Q157" s="145">
        <v>0</v>
      </c>
      <c r="R157" s="145">
        <f t="shared" si="12"/>
        <v>0</v>
      </c>
      <c r="S157" s="145">
        <v>0</v>
      </c>
      <c r="T157" s="146">
        <f t="shared" si="13"/>
        <v>0</v>
      </c>
      <c r="AR157" s="147" t="s">
        <v>176</v>
      </c>
      <c r="AT157" s="147" t="s">
        <v>172</v>
      </c>
      <c r="AU157" s="147" t="s">
        <v>117</v>
      </c>
      <c r="AY157" s="18" t="s">
        <v>170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8" t="s">
        <v>83</v>
      </c>
      <c r="BK157" s="148">
        <f t="shared" si="19"/>
        <v>0</v>
      </c>
      <c r="BL157" s="18" t="s">
        <v>176</v>
      </c>
      <c r="BM157" s="147" t="s">
        <v>603</v>
      </c>
    </row>
    <row r="158" spans="2:65" s="1" customFormat="1" ht="14.4" customHeight="1">
      <c r="B158" s="33"/>
      <c r="C158" s="135" t="s">
        <v>381</v>
      </c>
      <c r="D158" s="135" t="s">
        <v>172</v>
      </c>
      <c r="E158" s="136" t="s">
        <v>2044</v>
      </c>
      <c r="F158" s="137" t="s">
        <v>2045</v>
      </c>
      <c r="G158" s="138" t="s">
        <v>1831</v>
      </c>
      <c r="H158" s="139">
        <v>10</v>
      </c>
      <c r="I158" s="140"/>
      <c r="J158" s="141">
        <f t="shared" si="10"/>
        <v>0</v>
      </c>
      <c r="K158" s="142"/>
      <c r="L158" s="33"/>
      <c r="M158" s="143" t="s">
        <v>1</v>
      </c>
      <c r="N158" s="144" t="s">
        <v>40</v>
      </c>
      <c r="P158" s="145">
        <f t="shared" si="11"/>
        <v>0</v>
      </c>
      <c r="Q158" s="145">
        <v>0</v>
      </c>
      <c r="R158" s="145">
        <f t="shared" si="12"/>
        <v>0</v>
      </c>
      <c r="S158" s="145">
        <v>0</v>
      </c>
      <c r="T158" s="146">
        <f t="shared" si="13"/>
        <v>0</v>
      </c>
      <c r="AR158" s="147" t="s">
        <v>176</v>
      </c>
      <c r="AT158" s="147" t="s">
        <v>172</v>
      </c>
      <c r="AU158" s="147" t="s">
        <v>117</v>
      </c>
      <c r="AY158" s="18" t="s">
        <v>170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8" t="s">
        <v>83</v>
      </c>
      <c r="BK158" s="148">
        <f t="shared" si="19"/>
        <v>0</v>
      </c>
      <c r="BL158" s="18" t="s">
        <v>176</v>
      </c>
      <c r="BM158" s="147" t="s">
        <v>615</v>
      </c>
    </row>
    <row r="159" spans="2:65" s="1" customFormat="1" ht="14.4" customHeight="1">
      <c r="B159" s="33"/>
      <c r="C159" s="135" t="s">
        <v>387</v>
      </c>
      <c r="D159" s="135" t="s">
        <v>172</v>
      </c>
      <c r="E159" s="136" t="s">
        <v>2046</v>
      </c>
      <c r="F159" s="137" t="s">
        <v>2047</v>
      </c>
      <c r="G159" s="138" t="s">
        <v>1831</v>
      </c>
      <c r="H159" s="139">
        <v>2</v>
      </c>
      <c r="I159" s="140"/>
      <c r="J159" s="141">
        <f t="shared" si="10"/>
        <v>0</v>
      </c>
      <c r="K159" s="142"/>
      <c r="L159" s="33"/>
      <c r="M159" s="143" t="s">
        <v>1</v>
      </c>
      <c r="N159" s="144" t="s">
        <v>40</v>
      </c>
      <c r="P159" s="145">
        <f t="shared" si="11"/>
        <v>0</v>
      </c>
      <c r="Q159" s="145">
        <v>0</v>
      </c>
      <c r="R159" s="145">
        <f t="shared" si="12"/>
        <v>0</v>
      </c>
      <c r="S159" s="145">
        <v>0</v>
      </c>
      <c r="T159" s="146">
        <f t="shared" si="13"/>
        <v>0</v>
      </c>
      <c r="AR159" s="147" t="s">
        <v>176</v>
      </c>
      <c r="AT159" s="147" t="s">
        <v>172</v>
      </c>
      <c r="AU159" s="147" t="s">
        <v>117</v>
      </c>
      <c r="AY159" s="18" t="s">
        <v>170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8" t="s">
        <v>83</v>
      </c>
      <c r="BK159" s="148">
        <f t="shared" si="19"/>
        <v>0</v>
      </c>
      <c r="BL159" s="18" t="s">
        <v>176</v>
      </c>
      <c r="BM159" s="147" t="s">
        <v>633</v>
      </c>
    </row>
    <row r="160" spans="2:65" s="1" customFormat="1" ht="14.4" customHeight="1">
      <c r="B160" s="33"/>
      <c r="C160" s="135" t="s">
        <v>393</v>
      </c>
      <c r="D160" s="135" t="s">
        <v>172</v>
      </c>
      <c r="E160" s="136" t="s">
        <v>2048</v>
      </c>
      <c r="F160" s="137" t="s">
        <v>2049</v>
      </c>
      <c r="G160" s="138" t="s">
        <v>1831</v>
      </c>
      <c r="H160" s="139">
        <v>2</v>
      </c>
      <c r="I160" s="140"/>
      <c r="J160" s="141">
        <f t="shared" si="10"/>
        <v>0</v>
      </c>
      <c r="K160" s="142"/>
      <c r="L160" s="33"/>
      <c r="M160" s="143" t="s">
        <v>1</v>
      </c>
      <c r="N160" s="144" t="s">
        <v>40</v>
      </c>
      <c r="P160" s="145">
        <f t="shared" si="11"/>
        <v>0</v>
      </c>
      <c r="Q160" s="145">
        <v>0</v>
      </c>
      <c r="R160" s="145">
        <f t="shared" si="12"/>
        <v>0</v>
      </c>
      <c r="S160" s="145">
        <v>0</v>
      </c>
      <c r="T160" s="146">
        <f t="shared" si="13"/>
        <v>0</v>
      </c>
      <c r="AR160" s="147" t="s">
        <v>176</v>
      </c>
      <c r="AT160" s="147" t="s">
        <v>172</v>
      </c>
      <c r="AU160" s="147" t="s">
        <v>117</v>
      </c>
      <c r="AY160" s="18" t="s">
        <v>170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8" t="s">
        <v>83</v>
      </c>
      <c r="BK160" s="148">
        <f t="shared" si="19"/>
        <v>0</v>
      </c>
      <c r="BL160" s="18" t="s">
        <v>176</v>
      </c>
      <c r="BM160" s="147" t="s">
        <v>643</v>
      </c>
    </row>
    <row r="161" spans="2:65" s="1" customFormat="1" ht="14.4" customHeight="1">
      <c r="B161" s="33"/>
      <c r="C161" s="135" t="s">
        <v>400</v>
      </c>
      <c r="D161" s="135" t="s">
        <v>172</v>
      </c>
      <c r="E161" s="136" t="s">
        <v>2050</v>
      </c>
      <c r="F161" s="137" t="s">
        <v>2043</v>
      </c>
      <c r="G161" s="138" t="s">
        <v>1831</v>
      </c>
      <c r="H161" s="139">
        <v>18</v>
      </c>
      <c r="I161" s="140"/>
      <c r="J161" s="141">
        <f t="shared" si="10"/>
        <v>0</v>
      </c>
      <c r="K161" s="142"/>
      <c r="L161" s="33"/>
      <c r="M161" s="143" t="s">
        <v>1</v>
      </c>
      <c r="N161" s="144" t="s">
        <v>40</v>
      </c>
      <c r="P161" s="145">
        <f t="shared" si="11"/>
        <v>0</v>
      </c>
      <c r="Q161" s="145">
        <v>0</v>
      </c>
      <c r="R161" s="145">
        <f t="shared" si="12"/>
        <v>0</v>
      </c>
      <c r="S161" s="145">
        <v>0</v>
      </c>
      <c r="T161" s="146">
        <f t="shared" si="13"/>
        <v>0</v>
      </c>
      <c r="AR161" s="147" t="s">
        <v>176</v>
      </c>
      <c r="AT161" s="147" t="s">
        <v>172</v>
      </c>
      <c r="AU161" s="147" t="s">
        <v>117</v>
      </c>
      <c r="AY161" s="18" t="s">
        <v>170</v>
      </c>
      <c r="BE161" s="148">
        <f t="shared" si="14"/>
        <v>0</v>
      </c>
      <c r="BF161" s="148">
        <f t="shared" si="15"/>
        <v>0</v>
      </c>
      <c r="BG161" s="148">
        <f t="shared" si="16"/>
        <v>0</v>
      </c>
      <c r="BH161" s="148">
        <f t="shared" si="17"/>
        <v>0</v>
      </c>
      <c r="BI161" s="148">
        <f t="shared" si="18"/>
        <v>0</v>
      </c>
      <c r="BJ161" s="18" t="s">
        <v>83</v>
      </c>
      <c r="BK161" s="148">
        <f t="shared" si="19"/>
        <v>0</v>
      </c>
      <c r="BL161" s="18" t="s">
        <v>176</v>
      </c>
      <c r="BM161" s="147" t="s">
        <v>652</v>
      </c>
    </row>
    <row r="162" spans="2:65" s="1" customFormat="1" ht="14.4" customHeight="1">
      <c r="B162" s="33"/>
      <c r="C162" s="135" t="s">
        <v>407</v>
      </c>
      <c r="D162" s="135" t="s">
        <v>172</v>
      </c>
      <c r="E162" s="136" t="s">
        <v>2051</v>
      </c>
      <c r="F162" s="137" t="s">
        <v>2052</v>
      </c>
      <c r="G162" s="138" t="s">
        <v>237</v>
      </c>
      <c r="H162" s="139">
        <v>150</v>
      </c>
      <c r="I162" s="140"/>
      <c r="J162" s="141">
        <f t="shared" si="10"/>
        <v>0</v>
      </c>
      <c r="K162" s="142"/>
      <c r="L162" s="33"/>
      <c r="M162" s="143" t="s">
        <v>1</v>
      </c>
      <c r="N162" s="144" t="s">
        <v>40</v>
      </c>
      <c r="P162" s="145">
        <f t="shared" si="11"/>
        <v>0</v>
      </c>
      <c r="Q162" s="145">
        <v>0</v>
      </c>
      <c r="R162" s="145">
        <f t="shared" si="12"/>
        <v>0</v>
      </c>
      <c r="S162" s="145">
        <v>0</v>
      </c>
      <c r="T162" s="146">
        <f t="shared" si="13"/>
        <v>0</v>
      </c>
      <c r="AR162" s="147" t="s">
        <v>176</v>
      </c>
      <c r="AT162" s="147" t="s">
        <v>172</v>
      </c>
      <c r="AU162" s="147" t="s">
        <v>117</v>
      </c>
      <c r="AY162" s="18" t="s">
        <v>170</v>
      </c>
      <c r="BE162" s="148">
        <f t="shared" si="14"/>
        <v>0</v>
      </c>
      <c r="BF162" s="148">
        <f t="shared" si="15"/>
        <v>0</v>
      </c>
      <c r="BG162" s="148">
        <f t="shared" si="16"/>
        <v>0</v>
      </c>
      <c r="BH162" s="148">
        <f t="shared" si="17"/>
        <v>0</v>
      </c>
      <c r="BI162" s="148">
        <f t="shared" si="18"/>
        <v>0</v>
      </c>
      <c r="BJ162" s="18" t="s">
        <v>83</v>
      </c>
      <c r="BK162" s="148">
        <f t="shared" si="19"/>
        <v>0</v>
      </c>
      <c r="BL162" s="18" t="s">
        <v>176</v>
      </c>
      <c r="BM162" s="147" t="s">
        <v>661</v>
      </c>
    </row>
    <row r="163" spans="2:65" s="1" customFormat="1" ht="14.4" customHeight="1">
      <c r="B163" s="33"/>
      <c r="C163" s="135" t="s">
        <v>412</v>
      </c>
      <c r="D163" s="135" t="s">
        <v>172</v>
      </c>
      <c r="E163" s="136" t="s">
        <v>2053</v>
      </c>
      <c r="F163" s="137" t="s">
        <v>2054</v>
      </c>
      <c r="G163" s="138" t="s">
        <v>237</v>
      </c>
      <c r="H163" s="139">
        <v>100</v>
      </c>
      <c r="I163" s="140"/>
      <c r="J163" s="141">
        <f t="shared" si="10"/>
        <v>0</v>
      </c>
      <c r="K163" s="142"/>
      <c r="L163" s="33"/>
      <c r="M163" s="143" t="s">
        <v>1</v>
      </c>
      <c r="N163" s="144" t="s">
        <v>40</v>
      </c>
      <c r="P163" s="145">
        <f t="shared" si="11"/>
        <v>0</v>
      </c>
      <c r="Q163" s="145">
        <v>0</v>
      </c>
      <c r="R163" s="145">
        <f t="shared" si="12"/>
        <v>0</v>
      </c>
      <c r="S163" s="145">
        <v>0</v>
      </c>
      <c r="T163" s="146">
        <f t="shared" si="13"/>
        <v>0</v>
      </c>
      <c r="AR163" s="147" t="s">
        <v>176</v>
      </c>
      <c r="AT163" s="147" t="s">
        <v>172</v>
      </c>
      <c r="AU163" s="147" t="s">
        <v>117</v>
      </c>
      <c r="AY163" s="18" t="s">
        <v>170</v>
      </c>
      <c r="BE163" s="148">
        <f t="shared" si="14"/>
        <v>0</v>
      </c>
      <c r="BF163" s="148">
        <f t="shared" si="15"/>
        <v>0</v>
      </c>
      <c r="BG163" s="148">
        <f t="shared" si="16"/>
        <v>0</v>
      </c>
      <c r="BH163" s="148">
        <f t="shared" si="17"/>
        <v>0</v>
      </c>
      <c r="BI163" s="148">
        <f t="shared" si="18"/>
        <v>0</v>
      </c>
      <c r="BJ163" s="18" t="s">
        <v>83</v>
      </c>
      <c r="BK163" s="148">
        <f t="shared" si="19"/>
        <v>0</v>
      </c>
      <c r="BL163" s="18" t="s">
        <v>176</v>
      </c>
      <c r="BM163" s="147" t="s">
        <v>675</v>
      </c>
    </row>
    <row r="164" spans="2:65" s="1" customFormat="1" ht="14.4" customHeight="1">
      <c r="B164" s="33"/>
      <c r="C164" s="135" t="s">
        <v>420</v>
      </c>
      <c r="D164" s="135" t="s">
        <v>172</v>
      </c>
      <c r="E164" s="136" t="s">
        <v>2055</v>
      </c>
      <c r="F164" s="137" t="s">
        <v>2056</v>
      </c>
      <c r="G164" s="138" t="s">
        <v>237</v>
      </c>
      <c r="H164" s="139">
        <v>50</v>
      </c>
      <c r="I164" s="140"/>
      <c r="J164" s="141">
        <f t="shared" si="10"/>
        <v>0</v>
      </c>
      <c r="K164" s="142"/>
      <c r="L164" s="33"/>
      <c r="M164" s="143" t="s">
        <v>1</v>
      </c>
      <c r="N164" s="144" t="s">
        <v>40</v>
      </c>
      <c r="P164" s="145">
        <f t="shared" si="11"/>
        <v>0</v>
      </c>
      <c r="Q164" s="145">
        <v>0</v>
      </c>
      <c r="R164" s="145">
        <f t="shared" si="12"/>
        <v>0</v>
      </c>
      <c r="S164" s="145">
        <v>0</v>
      </c>
      <c r="T164" s="146">
        <f t="shared" si="13"/>
        <v>0</v>
      </c>
      <c r="AR164" s="147" t="s">
        <v>176</v>
      </c>
      <c r="AT164" s="147" t="s">
        <v>172</v>
      </c>
      <c r="AU164" s="147" t="s">
        <v>117</v>
      </c>
      <c r="AY164" s="18" t="s">
        <v>170</v>
      </c>
      <c r="BE164" s="148">
        <f t="shared" si="14"/>
        <v>0</v>
      </c>
      <c r="BF164" s="148">
        <f t="shared" si="15"/>
        <v>0</v>
      </c>
      <c r="BG164" s="148">
        <f t="shared" si="16"/>
        <v>0</v>
      </c>
      <c r="BH164" s="148">
        <f t="shared" si="17"/>
        <v>0</v>
      </c>
      <c r="BI164" s="148">
        <f t="shared" si="18"/>
        <v>0</v>
      </c>
      <c r="BJ164" s="18" t="s">
        <v>83</v>
      </c>
      <c r="BK164" s="148">
        <f t="shared" si="19"/>
        <v>0</v>
      </c>
      <c r="BL164" s="18" t="s">
        <v>176</v>
      </c>
      <c r="BM164" s="147" t="s">
        <v>686</v>
      </c>
    </row>
    <row r="165" spans="2:65" s="1" customFormat="1" ht="14.4" customHeight="1">
      <c r="B165" s="33"/>
      <c r="C165" s="135" t="s">
        <v>426</v>
      </c>
      <c r="D165" s="135" t="s">
        <v>172</v>
      </c>
      <c r="E165" s="136" t="s">
        <v>2057</v>
      </c>
      <c r="F165" s="137" t="s">
        <v>2058</v>
      </c>
      <c r="G165" s="138" t="s">
        <v>237</v>
      </c>
      <c r="H165" s="139">
        <v>100</v>
      </c>
      <c r="I165" s="140"/>
      <c r="J165" s="141">
        <f t="shared" si="10"/>
        <v>0</v>
      </c>
      <c r="K165" s="142"/>
      <c r="L165" s="33"/>
      <c r="M165" s="143" t="s">
        <v>1</v>
      </c>
      <c r="N165" s="144" t="s">
        <v>40</v>
      </c>
      <c r="P165" s="145">
        <f t="shared" si="11"/>
        <v>0</v>
      </c>
      <c r="Q165" s="145">
        <v>0</v>
      </c>
      <c r="R165" s="145">
        <f t="shared" si="12"/>
        <v>0</v>
      </c>
      <c r="S165" s="145">
        <v>0</v>
      </c>
      <c r="T165" s="146">
        <f t="shared" si="13"/>
        <v>0</v>
      </c>
      <c r="AR165" s="147" t="s">
        <v>176</v>
      </c>
      <c r="AT165" s="147" t="s">
        <v>172</v>
      </c>
      <c r="AU165" s="147" t="s">
        <v>117</v>
      </c>
      <c r="AY165" s="18" t="s">
        <v>170</v>
      </c>
      <c r="BE165" s="148">
        <f t="shared" si="14"/>
        <v>0</v>
      </c>
      <c r="BF165" s="148">
        <f t="shared" si="15"/>
        <v>0</v>
      </c>
      <c r="BG165" s="148">
        <f t="shared" si="16"/>
        <v>0</v>
      </c>
      <c r="BH165" s="148">
        <f t="shared" si="17"/>
        <v>0</v>
      </c>
      <c r="BI165" s="148">
        <f t="shared" si="18"/>
        <v>0</v>
      </c>
      <c r="BJ165" s="18" t="s">
        <v>83</v>
      </c>
      <c r="BK165" s="148">
        <f t="shared" si="19"/>
        <v>0</v>
      </c>
      <c r="BL165" s="18" t="s">
        <v>176</v>
      </c>
      <c r="BM165" s="147" t="s">
        <v>701</v>
      </c>
    </row>
    <row r="166" spans="2:65" s="1" customFormat="1" ht="14.4" customHeight="1">
      <c r="B166" s="33"/>
      <c r="C166" s="135" t="s">
        <v>434</v>
      </c>
      <c r="D166" s="135" t="s">
        <v>172</v>
      </c>
      <c r="E166" s="136" t="s">
        <v>2059</v>
      </c>
      <c r="F166" s="137" t="s">
        <v>2060</v>
      </c>
      <c r="G166" s="138" t="s">
        <v>237</v>
      </c>
      <c r="H166" s="139">
        <v>50</v>
      </c>
      <c r="I166" s="140"/>
      <c r="J166" s="141">
        <f t="shared" si="10"/>
        <v>0</v>
      </c>
      <c r="K166" s="142"/>
      <c r="L166" s="33"/>
      <c r="M166" s="143" t="s">
        <v>1</v>
      </c>
      <c r="N166" s="144" t="s">
        <v>40</v>
      </c>
      <c r="P166" s="145">
        <f t="shared" si="11"/>
        <v>0</v>
      </c>
      <c r="Q166" s="145">
        <v>0</v>
      </c>
      <c r="R166" s="145">
        <f t="shared" si="12"/>
        <v>0</v>
      </c>
      <c r="S166" s="145">
        <v>0</v>
      </c>
      <c r="T166" s="146">
        <f t="shared" si="13"/>
        <v>0</v>
      </c>
      <c r="AR166" s="147" t="s">
        <v>176</v>
      </c>
      <c r="AT166" s="147" t="s">
        <v>172</v>
      </c>
      <c r="AU166" s="147" t="s">
        <v>117</v>
      </c>
      <c r="AY166" s="18" t="s">
        <v>170</v>
      </c>
      <c r="BE166" s="148">
        <f t="shared" si="14"/>
        <v>0</v>
      </c>
      <c r="BF166" s="148">
        <f t="shared" si="15"/>
        <v>0</v>
      </c>
      <c r="BG166" s="148">
        <f t="shared" si="16"/>
        <v>0</v>
      </c>
      <c r="BH166" s="148">
        <f t="shared" si="17"/>
        <v>0</v>
      </c>
      <c r="BI166" s="148">
        <f t="shared" si="18"/>
        <v>0</v>
      </c>
      <c r="BJ166" s="18" t="s">
        <v>83</v>
      </c>
      <c r="BK166" s="148">
        <f t="shared" si="19"/>
        <v>0</v>
      </c>
      <c r="BL166" s="18" t="s">
        <v>176</v>
      </c>
      <c r="BM166" s="147" t="s">
        <v>715</v>
      </c>
    </row>
    <row r="167" spans="2:65" s="1" customFormat="1" ht="14.4" customHeight="1">
      <c r="B167" s="33"/>
      <c r="C167" s="135" t="s">
        <v>446</v>
      </c>
      <c r="D167" s="135" t="s">
        <v>172</v>
      </c>
      <c r="E167" s="136" t="s">
        <v>2061</v>
      </c>
      <c r="F167" s="137" t="s">
        <v>2062</v>
      </c>
      <c r="G167" s="138" t="s">
        <v>1831</v>
      </c>
      <c r="H167" s="139">
        <v>80</v>
      </c>
      <c r="I167" s="140"/>
      <c r="J167" s="141">
        <f t="shared" si="10"/>
        <v>0</v>
      </c>
      <c r="K167" s="142"/>
      <c r="L167" s="33"/>
      <c r="M167" s="143" t="s">
        <v>1</v>
      </c>
      <c r="N167" s="144" t="s">
        <v>40</v>
      </c>
      <c r="P167" s="145">
        <f t="shared" si="11"/>
        <v>0</v>
      </c>
      <c r="Q167" s="145">
        <v>0</v>
      </c>
      <c r="R167" s="145">
        <f t="shared" si="12"/>
        <v>0</v>
      </c>
      <c r="S167" s="145">
        <v>0</v>
      </c>
      <c r="T167" s="146">
        <f t="shared" si="13"/>
        <v>0</v>
      </c>
      <c r="AR167" s="147" t="s">
        <v>176</v>
      </c>
      <c r="AT167" s="147" t="s">
        <v>172</v>
      </c>
      <c r="AU167" s="147" t="s">
        <v>117</v>
      </c>
      <c r="AY167" s="18" t="s">
        <v>170</v>
      </c>
      <c r="BE167" s="148">
        <f t="shared" si="14"/>
        <v>0</v>
      </c>
      <c r="BF167" s="148">
        <f t="shared" si="15"/>
        <v>0</v>
      </c>
      <c r="BG167" s="148">
        <f t="shared" si="16"/>
        <v>0</v>
      </c>
      <c r="BH167" s="148">
        <f t="shared" si="17"/>
        <v>0</v>
      </c>
      <c r="BI167" s="148">
        <f t="shared" si="18"/>
        <v>0</v>
      </c>
      <c r="BJ167" s="18" t="s">
        <v>83</v>
      </c>
      <c r="BK167" s="148">
        <f t="shared" si="19"/>
        <v>0</v>
      </c>
      <c r="BL167" s="18" t="s">
        <v>176</v>
      </c>
      <c r="BM167" s="147" t="s">
        <v>726</v>
      </c>
    </row>
    <row r="168" spans="2:65" s="1" customFormat="1" ht="14.4" customHeight="1">
      <c r="B168" s="33"/>
      <c r="C168" s="135" t="s">
        <v>459</v>
      </c>
      <c r="D168" s="135" t="s">
        <v>172</v>
      </c>
      <c r="E168" s="136" t="s">
        <v>2063</v>
      </c>
      <c r="F168" s="137" t="s">
        <v>2064</v>
      </c>
      <c r="G168" s="138" t="s">
        <v>1831</v>
      </c>
      <c r="H168" s="139">
        <v>40</v>
      </c>
      <c r="I168" s="140"/>
      <c r="J168" s="141">
        <f t="shared" si="10"/>
        <v>0</v>
      </c>
      <c r="K168" s="142"/>
      <c r="L168" s="33"/>
      <c r="M168" s="143" t="s">
        <v>1</v>
      </c>
      <c r="N168" s="144" t="s">
        <v>40</v>
      </c>
      <c r="P168" s="145">
        <f t="shared" si="11"/>
        <v>0</v>
      </c>
      <c r="Q168" s="145">
        <v>0</v>
      </c>
      <c r="R168" s="145">
        <f t="shared" si="12"/>
        <v>0</v>
      </c>
      <c r="S168" s="145">
        <v>0</v>
      </c>
      <c r="T168" s="146">
        <f t="shared" si="13"/>
        <v>0</v>
      </c>
      <c r="AR168" s="147" t="s">
        <v>176</v>
      </c>
      <c r="AT168" s="147" t="s">
        <v>172</v>
      </c>
      <c r="AU168" s="147" t="s">
        <v>117</v>
      </c>
      <c r="AY168" s="18" t="s">
        <v>170</v>
      </c>
      <c r="BE168" s="148">
        <f t="shared" si="14"/>
        <v>0</v>
      </c>
      <c r="BF168" s="148">
        <f t="shared" si="15"/>
        <v>0</v>
      </c>
      <c r="BG168" s="148">
        <f t="shared" si="16"/>
        <v>0</v>
      </c>
      <c r="BH168" s="148">
        <f t="shared" si="17"/>
        <v>0</v>
      </c>
      <c r="BI168" s="148">
        <f t="shared" si="18"/>
        <v>0</v>
      </c>
      <c r="BJ168" s="18" t="s">
        <v>83</v>
      </c>
      <c r="BK168" s="148">
        <f t="shared" si="19"/>
        <v>0</v>
      </c>
      <c r="BL168" s="18" t="s">
        <v>176</v>
      </c>
      <c r="BM168" s="147" t="s">
        <v>737</v>
      </c>
    </row>
    <row r="169" spans="2:65" s="1" customFormat="1" ht="14.4" customHeight="1">
      <c r="B169" s="33"/>
      <c r="C169" s="135" t="s">
        <v>467</v>
      </c>
      <c r="D169" s="135" t="s">
        <v>172</v>
      </c>
      <c r="E169" s="136" t="s">
        <v>2065</v>
      </c>
      <c r="F169" s="137" t="s">
        <v>2066</v>
      </c>
      <c r="G169" s="138" t="s">
        <v>1831</v>
      </c>
      <c r="H169" s="139">
        <v>20</v>
      </c>
      <c r="I169" s="140"/>
      <c r="J169" s="141">
        <f t="shared" si="10"/>
        <v>0</v>
      </c>
      <c r="K169" s="142"/>
      <c r="L169" s="33"/>
      <c r="M169" s="143" t="s">
        <v>1</v>
      </c>
      <c r="N169" s="144" t="s">
        <v>40</v>
      </c>
      <c r="P169" s="145">
        <f t="shared" si="11"/>
        <v>0</v>
      </c>
      <c r="Q169" s="145">
        <v>0</v>
      </c>
      <c r="R169" s="145">
        <f t="shared" si="12"/>
        <v>0</v>
      </c>
      <c r="S169" s="145">
        <v>0</v>
      </c>
      <c r="T169" s="146">
        <f t="shared" si="13"/>
        <v>0</v>
      </c>
      <c r="AR169" s="147" t="s">
        <v>176</v>
      </c>
      <c r="AT169" s="147" t="s">
        <v>172</v>
      </c>
      <c r="AU169" s="147" t="s">
        <v>117</v>
      </c>
      <c r="AY169" s="18" t="s">
        <v>170</v>
      </c>
      <c r="BE169" s="148">
        <f t="shared" si="14"/>
        <v>0</v>
      </c>
      <c r="BF169" s="148">
        <f t="shared" si="15"/>
        <v>0</v>
      </c>
      <c r="BG169" s="148">
        <f t="shared" si="16"/>
        <v>0</v>
      </c>
      <c r="BH169" s="148">
        <f t="shared" si="17"/>
        <v>0</v>
      </c>
      <c r="BI169" s="148">
        <f t="shared" si="18"/>
        <v>0</v>
      </c>
      <c r="BJ169" s="18" t="s">
        <v>83</v>
      </c>
      <c r="BK169" s="148">
        <f t="shared" si="19"/>
        <v>0</v>
      </c>
      <c r="BL169" s="18" t="s">
        <v>176</v>
      </c>
      <c r="BM169" s="147" t="s">
        <v>752</v>
      </c>
    </row>
    <row r="170" spans="2:65" s="1" customFormat="1" ht="14.4" customHeight="1">
      <c r="B170" s="33"/>
      <c r="C170" s="135" t="s">
        <v>473</v>
      </c>
      <c r="D170" s="135" t="s">
        <v>172</v>
      </c>
      <c r="E170" s="136" t="s">
        <v>2067</v>
      </c>
      <c r="F170" s="137" t="s">
        <v>2068</v>
      </c>
      <c r="G170" s="138" t="s">
        <v>1831</v>
      </c>
      <c r="H170" s="139">
        <v>4</v>
      </c>
      <c r="I170" s="140"/>
      <c r="J170" s="141">
        <f t="shared" si="10"/>
        <v>0</v>
      </c>
      <c r="K170" s="142"/>
      <c r="L170" s="33"/>
      <c r="M170" s="143" t="s">
        <v>1</v>
      </c>
      <c r="N170" s="144" t="s">
        <v>40</v>
      </c>
      <c r="P170" s="145">
        <f t="shared" si="11"/>
        <v>0</v>
      </c>
      <c r="Q170" s="145">
        <v>0</v>
      </c>
      <c r="R170" s="145">
        <f t="shared" si="12"/>
        <v>0</v>
      </c>
      <c r="S170" s="145">
        <v>0</v>
      </c>
      <c r="T170" s="146">
        <f t="shared" si="13"/>
        <v>0</v>
      </c>
      <c r="AR170" s="147" t="s">
        <v>176</v>
      </c>
      <c r="AT170" s="147" t="s">
        <v>172</v>
      </c>
      <c r="AU170" s="147" t="s">
        <v>117</v>
      </c>
      <c r="AY170" s="18" t="s">
        <v>170</v>
      </c>
      <c r="BE170" s="148">
        <f t="shared" si="14"/>
        <v>0</v>
      </c>
      <c r="BF170" s="148">
        <f t="shared" si="15"/>
        <v>0</v>
      </c>
      <c r="BG170" s="148">
        <f t="shared" si="16"/>
        <v>0</v>
      </c>
      <c r="BH170" s="148">
        <f t="shared" si="17"/>
        <v>0</v>
      </c>
      <c r="BI170" s="148">
        <f t="shared" si="18"/>
        <v>0</v>
      </c>
      <c r="BJ170" s="18" t="s">
        <v>83</v>
      </c>
      <c r="BK170" s="148">
        <f t="shared" si="19"/>
        <v>0</v>
      </c>
      <c r="BL170" s="18" t="s">
        <v>176</v>
      </c>
      <c r="BM170" s="147" t="s">
        <v>762</v>
      </c>
    </row>
    <row r="171" spans="2:65" s="1" customFormat="1" ht="14.4" customHeight="1">
      <c r="B171" s="33"/>
      <c r="C171" s="135" t="s">
        <v>483</v>
      </c>
      <c r="D171" s="135" t="s">
        <v>172</v>
      </c>
      <c r="E171" s="136" t="s">
        <v>2069</v>
      </c>
      <c r="F171" s="137" t="s">
        <v>2070</v>
      </c>
      <c r="G171" s="138" t="s">
        <v>1831</v>
      </c>
      <c r="H171" s="139">
        <v>14</v>
      </c>
      <c r="I171" s="140"/>
      <c r="J171" s="141">
        <f t="shared" si="10"/>
        <v>0</v>
      </c>
      <c r="K171" s="142"/>
      <c r="L171" s="33"/>
      <c r="M171" s="143" t="s">
        <v>1</v>
      </c>
      <c r="N171" s="144" t="s">
        <v>40</v>
      </c>
      <c r="P171" s="145">
        <f t="shared" si="11"/>
        <v>0</v>
      </c>
      <c r="Q171" s="145">
        <v>0</v>
      </c>
      <c r="R171" s="145">
        <f t="shared" si="12"/>
        <v>0</v>
      </c>
      <c r="S171" s="145">
        <v>0</v>
      </c>
      <c r="T171" s="146">
        <f t="shared" si="13"/>
        <v>0</v>
      </c>
      <c r="AR171" s="147" t="s">
        <v>176</v>
      </c>
      <c r="AT171" s="147" t="s">
        <v>172</v>
      </c>
      <c r="AU171" s="147" t="s">
        <v>117</v>
      </c>
      <c r="AY171" s="18" t="s">
        <v>170</v>
      </c>
      <c r="BE171" s="148">
        <f t="shared" si="14"/>
        <v>0</v>
      </c>
      <c r="BF171" s="148">
        <f t="shared" si="15"/>
        <v>0</v>
      </c>
      <c r="BG171" s="148">
        <f t="shared" si="16"/>
        <v>0</v>
      </c>
      <c r="BH171" s="148">
        <f t="shared" si="17"/>
        <v>0</v>
      </c>
      <c r="BI171" s="148">
        <f t="shared" si="18"/>
        <v>0</v>
      </c>
      <c r="BJ171" s="18" t="s">
        <v>83</v>
      </c>
      <c r="BK171" s="148">
        <f t="shared" si="19"/>
        <v>0</v>
      </c>
      <c r="BL171" s="18" t="s">
        <v>176</v>
      </c>
      <c r="BM171" s="147" t="s">
        <v>775</v>
      </c>
    </row>
    <row r="172" spans="2:65" s="1" customFormat="1" ht="14.4" customHeight="1">
      <c r="B172" s="33"/>
      <c r="C172" s="135" t="s">
        <v>492</v>
      </c>
      <c r="D172" s="135" t="s">
        <v>172</v>
      </c>
      <c r="E172" s="136" t="s">
        <v>2071</v>
      </c>
      <c r="F172" s="137" t="s">
        <v>2072</v>
      </c>
      <c r="G172" s="138" t="s">
        <v>1831</v>
      </c>
      <c r="H172" s="139">
        <v>2</v>
      </c>
      <c r="I172" s="140"/>
      <c r="J172" s="141">
        <f t="shared" si="10"/>
        <v>0</v>
      </c>
      <c r="K172" s="142"/>
      <c r="L172" s="33"/>
      <c r="M172" s="143" t="s">
        <v>1</v>
      </c>
      <c r="N172" s="144" t="s">
        <v>40</v>
      </c>
      <c r="P172" s="145">
        <f t="shared" si="11"/>
        <v>0</v>
      </c>
      <c r="Q172" s="145">
        <v>0</v>
      </c>
      <c r="R172" s="145">
        <f t="shared" si="12"/>
        <v>0</v>
      </c>
      <c r="S172" s="145">
        <v>0</v>
      </c>
      <c r="T172" s="146">
        <f t="shared" si="13"/>
        <v>0</v>
      </c>
      <c r="AR172" s="147" t="s">
        <v>176</v>
      </c>
      <c r="AT172" s="147" t="s">
        <v>172</v>
      </c>
      <c r="AU172" s="147" t="s">
        <v>117</v>
      </c>
      <c r="AY172" s="18" t="s">
        <v>170</v>
      </c>
      <c r="BE172" s="148">
        <f t="shared" si="14"/>
        <v>0</v>
      </c>
      <c r="BF172" s="148">
        <f t="shared" si="15"/>
        <v>0</v>
      </c>
      <c r="BG172" s="148">
        <f t="shared" si="16"/>
        <v>0</v>
      </c>
      <c r="BH172" s="148">
        <f t="shared" si="17"/>
        <v>0</v>
      </c>
      <c r="BI172" s="148">
        <f t="shared" si="18"/>
        <v>0</v>
      </c>
      <c r="BJ172" s="18" t="s">
        <v>83</v>
      </c>
      <c r="BK172" s="148">
        <f t="shared" si="19"/>
        <v>0</v>
      </c>
      <c r="BL172" s="18" t="s">
        <v>176</v>
      </c>
      <c r="BM172" s="147" t="s">
        <v>790</v>
      </c>
    </row>
    <row r="173" spans="2:65" s="1" customFormat="1" ht="14.4" customHeight="1">
      <c r="B173" s="33"/>
      <c r="C173" s="135" t="s">
        <v>497</v>
      </c>
      <c r="D173" s="135" t="s">
        <v>172</v>
      </c>
      <c r="E173" s="136" t="s">
        <v>2073</v>
      </c>
      <c r="F173" s="137" t="s">
        <v>2074</v>
      </c>
      <c r="G173" s="138" t="s">
        <v>1831</v>
      </c>
      <c r="H173" s="139">
        <v>25</v>
      </c>
      <c r="I173" s="140"/>
      <c r="J173" s="141">
        <f t="shared" si="10"/>
        <v>0</v>
      </c>
      <c r="K173" s="142"/>
      <c r="L173" s="33"/>
      <c r="M173" s="143" t="s">
        <v>1</v>
      </c>
      <c r="N173" s="144" t="s">
        <v>40</v>
      </c>
      <c r="P173" s="145">
        <f t="shared" si="11"/>
        <v>0</v>
      </c>
      <c r="Q173" s="145">
        <v>0</v>
      </c>
      <c r="R173" s="145">
        <f t="shared" si="12"/>
        <v>0</v>
      </c>
      <c r="S173" s="145">
        <v>0</v>
      </c>
      <c r="T173" s="146">
        <f t="shared" si="13"/>
        <v>0</v>
      </c>
      <c r="AR173" s="147" t="s">
        <v>176</v>
      </c>
      <c r="AT173" s="147" t="s">
        <v>172</v>
      </c>
      <c r="AU173" s="147" t="s">
        <v>117</v>
      </c>
      <c r="AY173" s="18" t="s">
        <v>170</v>
      </c>
      <c r="BE173" s="148">
        <f t="shared" si="14"/>
        <v>0</v>
      </c>
      <c r="BF173" s="148">
        <f t="shared" si="15"/>
        <v>0</v>
      </c>
      <c r="BG173" s="148">
        <f t="shared" si="16"/>
        <v>0</v>
      </c>
      <c r="BH173" s="148">
        <f t="shared" si="17"/>
        <v>0</v>
      </c>
      <c r="BI173" s="148">
        <f t="shared" si="18"/>
        <v>0</v>
      </c>
      <c r="BJ173" s="18" t="s">
        <v>83</v>
      </c>
      <c r="BK173" s="148">
        <f t="shared" si="19"/>
        <v>0</v>
      </c>
      <c r="BL173" s="18" t="s">
        <v>176</v>
      </c>
      <c r="BM173" s="147" t="s">
        <v>802</v>
      </c>
    </row>
    <row r="174" spans="2:65" s="1" customFormat="1" ht="14.4" customHeight="1">
      <c r="B174" s="33"/>
      <c r="C174" s="135" t="s">
        <v>508</v>
      </c>
      <c r="D174" s="135" t="s">
        <v>172</v>
      </c>
      <c r="E174" s="136" t="s">
        <v>2075</v>
      </c>
      <c r="F174" s="137" t="s">
        <v>2076</v>
      </c>
      <c r="G174" s="138" t="s">
        <v>1831</v>
      </c>
      <c r="H174" s="139">
        <v>2</v>
      </c>
      <c r="I174" s="140"/>
      <c r="J174" s="141">
        <f t="shared" si="10"/>
        <v>0</v>
      </c>
      <c r="K174" s="142"/>
      <c r="L174" s="33"/>
      <c r="M174" s="143" t="s">
        <v>1</v>
      </c>
      <c r="N174" s="144" t="s">
        <v>40</v>
      </c>
      <c r="P174" s="145">
        <f t="shared" si="11"/>
        <v>0</v>
      </c>
      <c r="Q174" s="145">
        <v>0</v>
      </c>
      <c r="R174" s="145">
        <f t="shared" si="12"/>
        <v>0</v>
      </c>
      <c r="S174" s="145">
        <v>0</v>
      </c>
      <c r="T174" s="146">
        <f t="shared" si="13"/>
        <v>0</v>
      </c>
      <c r="AR174" s="147" t="s">
        <v>176</v>
      </c>
      <c r="AT174" s="147" t="s">
        <v>172</v>
      </c>
      <c r="AU174" s="147" t="s">
        <v>117</v>
      </c>
      <c r="AY174" s="18" t="s">
        <v>170</v>
      </c>
      <c r="BE174" s="148">
        <f t="shared" si="14"/>
        <v>0</v>
      </c>
      <c r="BF174" s="148">
        <f t="shared" si="15"/>
        <v>0</v>
      </c>
      <c r="BG174" s="148">
        <f t="shared" si="16"/>
        <v>0</v>
      </c>
      <c r="BH174" s="148">
        <f t="shared" si="17"/>
        <v>0</v>
      </c>
      <c r="BI174" s="148">
        <f t="shared" si="18"/>
        <v>0</v>
      </c>
      <c r="BJ174" s="18" t="s">
        <v>83</v>
      </c>
      <c r="BK174" s="148">
        <f t="shared" si="19"/>
        <v>0</v>
      </c>
      <c r="BL174" s="18" t="s">
        <v>176</v>
      </c>
      <c r="BM174" s="147" t="s">
        <v>812</v>
      </c>
    </row>
    <row r="175" spans="2:65" s="1" customFormat="1" ht="14.4" customHeight="1">
      <c r="B175" s="33"/>
      <c r="C175" s="135" t="s">
        <v>516</v>
      </c>
      <c r="D175" s="135" t="s">
        <v>172</v>
      </c>
      <c r="E175" s="136" t="s">
        <v>2077</v>
      </c>
      <c r="F175" s="137" t="s">
        <v>2078</v>
      </c>
      <c r="G175" s="138" t="s">
        <v>237</v>
      </c>
      <c r="H175" s="139">
        <v>200</v>
      </c>
      <c r="I175" s="140"/>
      <c r="J175" s="141">
        <f t="shared" si="10"/>
        <v>0</v>
      </c>
      <c r="K175" s="142"/>
      <c r="L175" s="33"/>
      <c r="M175" s="143" t="s">
        <v>1</v>
      </c>
      <c r="N175" s="144" t="s">
        <v>40</v>
      </c>
      <c r="P175" s="145">
        <f t="shared" si="11"/>
        <v>0</v>
      </c>
      <c r="Q175" s="145">
        <v>0</v>
      </c>
      <c r="R175" s="145">
        <f t="shared" si="12"/>
        <v>0</v>
      </c>
      <c r="S175" s="145">
        <v>0</v>
      </c>
      <c r="T175" s="146">
        <f t="shared" si="13"/>
        <v>0</v>
      </c>
      <c r="AR175" s="147" t="s">
        <v>176</v>
      </c>
      <c r="AT175" s="147" t="s">
        <v>172</v>
      </c>
      <c r="AU175" s="147" t="s">
        <v>117</v>
      </c>
      <c r="AY175" s="18" t="s">
        <v>170</v>
      </c>
      <c r="BE175" s="148">
        <f t="shared" si="14"/>
        <v>0</v>
      </c>
      <c r="BF175" s="148">
        <f t="shared" si="15"/>
        <v>0</v>
      </c>
      <c r="BG175" s="148">
        <f t="shared" si="16"/>
        <v>0</v>
      </c>
      <c r="BH175" s="148">
        <f t="shared" si="17"/>
        <v>0</v>
      </c>
      <c r="BI175" s="148">
        <f t="shared" si="18"/>
        <v>0</v>
      </c>
      <c r="BJ175" s="18" t="s">
        <v>83</v>
      </c>
      <c r="BK175" s="148">
        <f t="shared" si="19"/>
        <v>0</v>
      </c>
      <c r="BL175" s="18" t="s">
        <v>176</v>
      </c>
      <c r="BM175" s="147" t="s">
        <v>822</v>
      </c>
    </row>
    <row r="176" spans="2:65" s="1" customFormat="1" ht="14.4" customHeight="1">
      <c r="B176" s="33"/>
      <c r="C176" s="135" t="s">
        <v>521</v>
      </c>
      <c r="D176" s="135" t="s">
        <v>172</v>
      </c>
      <c r="E176" s="136" t="s">
        <v>2079</v>
      </c>
      <c r="F176" s="137" t="s">
        <v>2080</v>
      </c>
      <c r="G176" s="138" t="s">
        <v>237</v>
      </c>
      <c r="H176" s="139">
        <v>100</v>
      </c>
      <c r="I176" s="140"/>
      <c r="J176" s="141">
        <f t="shared" si="10"/>
        <v>0</v>
      </c>
      <c r="K176" s="142"/>
      <c r="L176" s="33"/>
      <c r="M176" s="143" t="s">
        <v>1</v>
      </c>
      <c r="N176" s="144" t="s">
        <v>40</v>
      </c>
      <c r="P176" s="145">
        <f t="shared" si="11"/>
        <v>0</v>
      </c>
      <c r="Q176" s="145">
        <v>0</v>
      </c>
      <c r="R176" s="145">
        <f t="shared" si="12"/>
        <v>0</v>
      </c>
      <c r="S176" s="145">
        <v>0</v>
      </c>
      <c r="T176" s="146">
        <f t="shared" si="13"/>
        <v>0</v>
      </c>
      <c r="AR176" s="147" t="s">
        <v>176</v>
      </c>
      <c r="AT176" s="147" t="s">
        <v>172</v>
      </c>
      <c r="AU176" s="147" t="s">
        <v>117</v>
      </c>
      <c r="AY176" s="18" t="s">
        <v>170</v>
      </c>
      <c r="BE176" s="148">
        <f t="shared" si="14"/>
        <v>0</v>
      </c>
      <c r="BF176" s="148">
        <f t="shared" si="15"/>
        <v>0</v>
      </c>
      <c r="BG176" s="148">
        <f t="shared" si="16"/>
        <v>0</v>
      </c>
      <c r="BH176" s="148">
        <f t="shared" si="17"/>
        <v>0</v>
      </c>
      <c r="BI176" s="148">
        <f t="shared" si="18"/>
        <v>0</v>
      </c>
      <c r="BJ176" s="18" t="s">
        <v>83</v>
      </c>
      <c r="BK176" s="148">
        <f t="shared" si="19"/>
        <v>0</v>
      </c>
      <c r="BL176" s="18" t="s">
        <v>176</v>
      </c>
      <c r="BM176" s="147" t="s">
        <v>832</v>
      </c>
    </row>
    <row r="177" spans="2:65" s="1" customFormat="1" ht="14.4" customHeight="1">
      <c r="B177" s="33"/>
      <c r="C177" s="135" t="s">
        <v>527</v>
      </c>
      <c r="D177" s="135" t="s">
        <v>172</v>
      </c>
      <c r="E177" s="136" t="s">
        <v>2081</v>
      </c>
      <c r="F177" s="137" t="s">
        <v>2082</v>
      </c>
      <c r="G177" s="138" t="s">
        <v>237</v>
      </c>
      <c r="H177" s="139">
        <v>700</v>
      </c>
      <c r="I177" s="140"/>
      <c r="J177" s="141">
        <f t="shared" si="10"/>
        <v>0</v>
      </c>
      <c r="K177" s="142"/>
      <c r="L177" s="33"/>
      <c r="M177" s="143" t="s">
        <v>1</v>
      </c>
      <c r="N177" s="144" t="s">
        <v>40</v>
      </c>
      <c r="P177" s="145">
        <f t="shared" si="11"/>
        <v>0</v>
      </c>
      <c r="Q177" s="145">
        <v>0</v>
      </c>
      <c r="R177" s="145">
        <f t="shared" si="12"/>
        <v>0</v>
      </c>
      <c r="S177" s="145">
        <v>0</v>
      </c>
      <c r="T177" s="146">
        <f t="shared" si="13"/>
        <v>0</v>
      </c>
      <c r="AR177" s="147" t="s">
        <v>176</v>
      </c>
      <c r="AT177" s="147" t="s">
        <v>172</v>
      </c>
      <c r="AU177" s="147" t="s">
        <v>117</v>
      </c>
      <c r="AY177" s="18" t="s">
        <v>170</v>
      </c>
      <c r="BE177" s="148">
        <f t="shared" si="14"/>
        <v>0</v>
      </c>
      <c r="BF177" s="148">
        <f t="shared" si="15"/>
        <v>0</v>
      </c>
      <c r="BG177" s="148">
        <f t="shared" si="16"/>
        <v>0</v>
      </c>
      <c r="BH177" s="148">
        <f t="shared" si="17"/>
        <v>0</v>
      </c>
      <c r="BI177" s="148">
        <f t="shared" si="18"/>
        <v>0</v>
      </c>
      <c r="BJ177" s="18" t="s">
        <v>83</v>
      </c>
      <c r="BK177" s="148">
        <f t="shared" si="19"/>
        <v>0</v>
      </c>
      <c r="BL177" s="18" t="s">
        <v>176</v>
      </c>
      <c r="BM177" s="147" t="s">
        <v>845</v>
      </c>
    </row>
    <row r="178" spans="2:65" s="1" customFormat="1" ht="14.4" customHeight="1">
      <c r="B178" s="33"/>
      <c r="C178" s="135" t="s">
        <v>535</v>
      </c>
      <c r="D178" s="135" t="s">
        <v>172</v>
      </c>
      <c r="E178" s="136" t="s">
        <v>2083</v>
      </c>
      <c r="F178" s="137" t="s">
        <v>2084</v>
      </c>
      <c r="G178" s="138" t="s">
        <v>237</v>
      </c>
      <c r="H178" s="139">
        <v>650</v>
      </c>
      <c r="I178" s="140"/>
      <c r="J178" s="141">
        <f t="shared" si="10"/>
        <v>0</v>
      </c>
      <c r="K178" s="142"/>
      <c r="L178" s="33"/>
      <c r="M178" s="143" t="s">
        <v>1</v>
      </c>
      <c r="N178" s="144" t="s">
        <v>40</v>
      </c>
      <c r="P178" s="145">
        <f t="shared" si="11"/>
        <v>0</v>
      </c>
      <c r="Q178" s="145">
        <v>0</v>
      </c>
      <c r="R178" s="145">
        <f t="shared" si="12"/>
        <v>0</v>
      </c>
      <c r="S178" s="145">
        <v>0</v>
      </c>
      <c r="T178" s="146">
        <f t="shared" si="13"/>
        <v>0</v>
      </c>
      <c r="AR178" s="147" t="s">
        <v>176</v>
      </c>
      <c r="AT178" s="147" t="s">
        <v>172</v>
      </c>
      <c r="AU178" s="147" t="s">
        <v>117</v>
      </c>
      <c r="AY178" s="18" t="s">
        <v>170</v>
      </c>
      <c r="BE178" s="148">
        <f t="shared" si="14"/>
        <v>0</v>
      </c>
      <c r="BF178" s="148">
        <f t="shared" si="15"/>
        <v>0</v>
      </c>
      <c r="BG178" s="148">
        <f t="shared" si="16"/>
        <v>0</v>
      </c>
      <c r="BH178" s="148">
        <f t="shared" si="17"/>
        <v>0</v>
      </c>
      <c r="BI178" s="148">
        <f t="shared" si="18"/>
        <v>0</v>
      </c>
      <c r="BJ178" s="18" t="s">
        <v>83</v>
      </c>
      <c r="BK178" s="148">
        <f t="shared" si="19"/>
        <v>0</v>
      </c>
      <c r="BL178" s="18" t="s">
        <v>176</v>
      </c>
      <c r="BM178" s="147" t="s">
        <v>864</v>
      </c>
    </row>
    <row r="179" spans="2:65" s="1" customFormat="1" ht="14.4" customHeight="1">
      <c r="B179" s="33"/>
      <c r="C179" s="135" t="s">
        <v>542</v>
      </c>
      <c r="D179" s="135" t="s">
        <v>172</v>
      </c>
      <c r="E179" s="136" t="s">
        <v>2085</v>
      </c>
      <c r="F179" s="137" t="s">
        <v>2086</v>
      </c>
      <c r="G179" s="138" t="s">
        <v>237</v>
      </c>
      <c r="H179" s="139">
        <v>100</v>
      </c>
      <c r="I179" s="140"/>
      <c r="J179" s="141">
        <f t="shared" si="10"/>
        <v>0</v>
      </c>
      <c r="K179" s="142"/>
      <c r="L179" s="33"/>
      <c r="M179" s="143" t="s">
        <v>1</v>
      </c>
      <c r="N179" s="144" t="s">
        <v>40</v>
      </c>
      <c r="P179" s="145">
        <f t="shared" si="11"/>
        <v>0</v>
      </c>
      <c r="Q179" s="145">
        <v>0</v>
      </c>
      <c r="R179" s="145">
        <f t="shared" si="12"/>
        <v>0</v>
      </c>
      <c r="S179" s="145">
        <v>0</v>
      </c>
      <c r="T179" s="146">
        <f t="shared" si="13"/>
        <v>0</v>
      </c>
      <c r="AR179" s="147" t="s">
        <v>176</v>
      </c>
      <c r="AT179" s="147" t="s">
        <v>172</v>
      </c>
      <c r="AU179" s="147" t="s">
        <v>117</v>
      </c>
      <c r="AY179" s="18" t="s">
        <v>170</v>
      </c>
      <c r="BE179" s="148">
        <f t="shared" si="14"/>
        <v>0</v>
      </c>
      <c r="BF179" s="148">
        <f t="shared" si="15"/>
        <v>0</v>
      </c>
      <c r="BG179" s="148">
        <f t="shared" si="16"/>
        <v>0</v>
      </c>
      <c r="BH179" s="148">
        <f t="shared" si="17"/>
        <v>0</v>
      </c>
      <c r="BI179" s="148">
        <f t="shared" si="18"/>
        <v>0</v>
      </c>
      <c r="BJ179" s="18" t="s">
        <v>83</v>
      </c>
      <c r="BK179" s="148">
        <f t="shared" si="19"/>
        <v>0</v>
      </c>
      <c r="BL179" s="18" t="s">
        <v>176</v>
      </c>
      <c r="BM179" s="147" t="s">
        <v>873</v>
      </c>
    </row>
    <row r="180" spans="2:65" s="1" customFormat="1" ht="14.4" customHeight="1">
      <c r="B180" s="33"/>
      <c r="C180" s="135" t="s">
        <v>564</v>
      </c>
      <c r="D180" s="135" t="s">
        <v>172</v>
      </c>
      <c r="E180" s="136" t="s">
        <v>2087</v>
      </c>
      <c r="F180" s="137" t="s">
        <v>2088</v>
      </c>
      <c r="G180" s="138" t="s">
        <v>237</v>
      </c>
      <c r="H180" s="139">
        <v>30</v>
      </c>
      <c r="I180" s="140"/>
      <c r="J180" s="141">
        <f t="shared" si="10"/>
        <v>0</v>
      </c>
      <c r="K180" s="142"/>
      <c r="L180" s="33"/>
      <c r="M180" s="143" t="s">
        <v>1</v>
      </c>
      <c r="N180" s="144" t="s">
        <v>40</v>
      </c>
      <c r="P180" s="145">
        <f t="shared" si="11"/>
        <v>0</v>
      </c>
      <c r="Q180" s="145">
        <v>0</v>
      </c>
      <c r="R180" s="145">
        <f t="shared" si="12"/>
        <v>0</v>
      </c>
      <c r="S180" s="145">
        <v>0</v>
      </c>
      <c r="T180" s="146">
        <f t="shared" si="13"/>
        <v>0</v>
      </c>
      <c r="AR180" s="147" t="s">
        <v>176</v>
      </c>
      <c r="AT180" s="147" t="s">
        <v>172</v>
      </c>
      <c r="AU180" s="147" t="s">
        <v>117</v>
      </c>
      <c r="AY180" s="18" t="s">
        <v>170</v>
      </c>
      <c r="BE180" s="148">
        <f t="shared" si="14"/>
        <v>0</v>
      </c>
      <c r="BF180" s="148">
        <f t="shared" si="15"/>
        <v>0</v>
      </c>
      <c r="BG180" s="148">
        <f t="shared" si="16"/>
        <v>0</v>
      </c>
      <c r="BH180" s="148">
        <f t="shared" si="17"/>
        <v>0</v>
      </c>
      <c r="BI180" s="148">
        <f t="shared" si="18"/>
        <v>0</v>
      </c>
      <c r="BJ180" s="18" t="s">
        <v>83</v>
      </c>
      <c r="BK180" s="148">
        <f t="shared" si="19"/>
        <v>0</v>
      </c>
      <c r="BL180" s="18" t="s">
        <v>176</v>
      </c>
      <c r="BM180" s="147" t="s">
        <v>887</v>
      </c>
    </row>
    <row r="181" spans="2:65" s="1" customFormat="1" ht="14.4" customHeight="1">
      <c r="B181" s="33"/>
      <c r="C181" s="135" t="s">
        <v>574</v>
      </c>
      <c r="D181" s="135" t="s">
        <v>172</v>
      </c>
      <c r="E181" s="136" t="s">
        <v>2089</v>
      </c>
      <c r="F181" s="137" t="s">
        <v>2090</v>
      </c>
      <c r="G181" s="138" t="s">
        <v>237</v>
      </c>
      <c r="H181" s="139">
        <v>200</v>
      </c>
      <c r="I181" s="140"/>
      <c r="J181" s="141">
        <f t="shared" si="10"/>
        <v>0</v>
      </c>
      <c r="K181" s="142"/>
      <c r="L181" s="33"/>
      <c r="M181" s="143" t="s">
        <v>1</v>
      </c>
      <c r="N181" s="144" t="s">
        <v>40</v>
      </c>
      <c r="P181" s="145">
        <f t="shared" si="11"/>
        <v>0</v>
      </c>
      <c r="Q181" s="145">
        <v>0</v>
      </c>
      <c r="R181" s="145">
        <f t="shared" si="12"/>
        <v>0</v>
      </c>
      <c r="S181" s="145">
        <v>0</v>
      </c>
      <c r="T181" s="146">
        <f t="shared" si="13"/>
        <v>0</v>
      </c>
      <c r="AR181" s="147" t="s">
        <v>176</v>
      </c>
      <c r="AT181" s="147" t="s">
        <v>172</v>
      </c>
      <c r="AU181" s="147" t="s">
        <v>117</v>
      </c>
      <c r="AY181" s="18" t="s">
        <v>170</v>
      </c>
      <c r="BE181" s="148">
        <f t="shared" si="14"/>
        <v>0</v>
      </c>
      <c r="BF181" s="148">
        <f t="shared" si="15"/>
        <v>0</v>
      </c>
      <c r="BG181" s="148">
        <f t="shared" si="16"/>
        <v>0</v>
      </c>
      <c r="BH181" s="148">
        <f t="shared" si="17"/>
        <v>0</v>
      </c>
      <c r="BI181" s="148">
        <f t="shared" si="18"/>
        <v>0</v>
      </c>
      <c r="BJ181" s="18" t="s">
        <v>83</v>
      </c>
      <c r="BK181" s="148">
        <f t="shared" si="19"/>
        <v>0</v>
      </c>
      <c r="BL181" s="18" t="s">
        <v>176</v>
      </c>
      <c r="BM181" s="147" t="s">
        <v>898</v>
      </c>
    </row>
    <row r="182" spans="2:65" s="1" customFormat="1" ht="14.4" customHeight="1">
      <c r="B182" s="33"/>
      <c r="C182" s="135" t="s">
        <v>581</v>
      </c>
      <c r="D182" s="135" t="s">
        <v>172</v>
      </c>
      <c r="E182" s="136" t="s">
        <v>2091</v>
      </c>
      <c r="F182" s="137" t="s">
        <v>2092</v>
      </c>
      <c r="G182" s="138" t="s">
        <v>237</v>
      </c>
      <c r="H182" s="139">
        <v>200</v>
      </c>
      <c r="I182" s="140"/>
      <c r="J182" s="141">
        <f t="shared" si="10"/>
        <v>0</v>
      </c>
      <c r="K182" s="142"/>
      <c r="L182" s="33"/>
      <c r="M182" s="143" t="s">
        <v>1</v>
      </c>
      <c r="N182" s="144" t="s">
        <v>40</v>
      </c>
      <c r="P182" s="145">
        <f t="shared" si="11"/>
        <v>0</v>
      </c>
      <c r="Q182" s="145">
        <v>0</v>
      </c>
      <c r="R182" s="145">
        <f t="shared" si="12"/>
        <v>0</v>
      </c>
      <c r="S182" s="145">
        <v>0</v>
      </c>
      <c r="T182" s="146">
        <f t="shared" si="13"/>
        <v>0</v>
      </c>
      <c r="AR182" s="147" t="s">
        <v>176</v>
      </c>
      <c r="AT182" s="147" t="s">
        <v>172</v>
      </c>
      <c r="AU182" s="147" t="s">
        <v>117</v>
      </c>
      <c r="AY182" s="18" t="s">
        <v>170</v>
      </c>
      <c r="BE182" s="148">
        <f t="shared" si="14"/>
        <v>0</v>
      </c>
      <c r="BF182" s="148">
        <f t="shared" si="15"/>
        <v>0</v>
      </c>
      <c r="BG182" s="148">
        <f t="shared" si="16"/>
        <v>0</v>
      </c>
      <c r="BH182" s="148">
        <f t="shared" si="17"/>
        <v>0</v>
      </c>
      <c r="BI182" s="148">
        <f t="shared" si="18"/>
        <v>0</v>
      </c>
      <c r="BJ182" s="18" t="s">
        <v>83</v>
      </c>
      <c r="BK182" s="148">
        <f t="shared" si="19"/>
        <v>0</v>
      </c>
      <c r="BL182" s="18" t="s">
        <v>176</v>
      </c>
      <c r="BM182" s="147" t="s">
        <v>911</v>
      </c>
    </row>
    <row r="183" spans="2:65" s="1" customFormat="1" ht="14.4" customHeight="1">
      <c r="B183" s="33"/>
      <c r="C183" s="135" t="s">
        <v>586</v>
      </c>
      <c r="D183" s="135" t="s">
        <v>172</v>
      </c>
      <c r="E183" s="136" t="s">
        <v>2093</v>
      </c>
      <c r="F183" s="137" t="s">
        <v>2094</v>
      </c>
      <c r="G183" s="138" t="s">
        <v>237</v>
      </c>
      <c r="H183" s="139">
        <v>20</v>
      </c>
      <c r="I183" s="140"/>
      <c r="J183" s="141">
        <f t="shared" si="10"/>
        <v>0</v>
      </c>
      <c r="K183" s="142"/>
      <c r="L183" s="33"/>
      <c r="M183" s="143" t="s">
        <v>1</v>
      </c>
      <c r="N183" s="144" t="s">
        <v>40</v>
      </c>
      <c r="P183" s="145">
        <f t="shared" si="11"/>
        <v>0</v>
      </c>
      <c r="Q183" s="145">
        <v>0</v>
      </c>
      <c r="R183" s="145">
        <f t="shared" si="12"/>
        <v>0</v>
      </c>
      <c r="S183" s="145">
        <v>0</v>
      </c>
      <c r="T183" s="146">
        <f t="shared" si="13"/>
        <v>0</v>
      </c>
      <c r="AR183" s="147" t="s">
        <v>176</v>
      </c>
      <c r="AT183" s="147" t="s">
        <v>172</v>
      </c>
      <c r="AU183" s="147" t="s">
        <v>117</v>
      </c>
      <c r="AY183" s="18" t="s">
        <v>170</v>
      </c>
      <c r="BE183" s="148">
        <f t="shared" si="14"/>
        <v>0</v>
      </c>
      <c r="BF183" s="148">
        <f t="shared" si="15"/>
        <v>0</v>
      </c>
      <c r="BG183" s="148">
        <f t="shared" si="16"/>
        <v>0</v>
      </c>
      <c r="BH183" s="148">
        <f t="shared" si="17"/>
        <v>0</v>
      </c>
      <c r="BI183" s="148">
        <f t="shared" si="18"/>
        <v>0</v>
      </c>
      <c r="BJ183" s="18" t="s">
        <v>83</v>
      </c>
      <c r="BK183" s="148">
        <f t="shared" si="19"/>
        <v>0</v>
      </c>
      <c r="BL183" s="18" t="s">
        <v>176</v>
      </c>
      <c r="BM183" s="147" t="s">
        <v>918</v>
      </c>
    </row>
    <row r="184" spans="2:65" s="1" customFormat="1" ht="14.4" customHeight="1">
      <c r="B184" s="33"/>
      <c r="C184" s="135" t="s">
        <v>591</v>
      </c>
      <c r="D184" s="135" t="s">
        <v>172</v>
      </c>
      <c r="E184" s="136" t="s">
        <v>2095</v>
      </c>
      <c r="F184" s="137" t="s">
        <v>2096</v>
      </c>
      <c r="G184" s="138" t="s">
        <v>1831</v>
      </c>
      <c r="H184" s="139">
        <v>1</v>
      </c>
      <c r="I184" s="140"/>
      <c r="J184" s="141">
        <f t="shared" si="10"/>
        <v>0</v>
      </c>
      <c r="K184" s="142"/>
      <c r="L184" s="33"/>
      <c r="M184" s="143" t="s">
        <v>1</v>
      </c>
      <c r="N184" s="144" t="s">
        <v>40</v>
      </c>
      <c r="P184" s="145">
        <f t="shared" si="11"/>
        <v>0</v>
      </c>
      <c r="Q184" s="145">
        <v>0</v>
      </c>
      <c r="R184" s="145">
        <f t="shared" si="12"/>
        <v>0</v>
      </c>
      <c r="S184" s="145">
        <v>0</v>
      </c>
      <c r="T184" s="146">
        <f t="shared" si="13"/>
        <v>0</v>
      </c>
      <c r="AR184" s="147" t="s">
        <v>176</v>
      </c>
      <c r="AT184" s="147" t="s">
        <v>172</v>
      </c>
      <c r="AU184" s="147" t="s">
        <v>117</v>
      </c>
      <c r="AY184" s="18" t="s">
        <v>170</v>
      </c>
      <c r="BE184" s="148">
        <f t="shared" si="14"/>
        <v>0</v>
      </c>
      <c r="BF184" s="148">
        <f t="shared" si="15"/>
        <v>0</v>
      </c>
      <c r="BG184" s="148">
        <f t="shared" si="16"/>
        <v>0</v>
      </c>
      <c r="BH184" s="148">
        <f t="shared" si="17"/>
        <v>0</v>
      </c>
      <c r="BI184" s="148">
        <f t="shared" si="18"/>
        <v>0</v>
      </c>
      <c r="BJ184" s="18" t="s">
        <v>83</v>
      </c>
      <c r="BK184" s="148">
        <f t="shared" si="19"/>
        <v>0</v>
      </c>
      <c r="BL184" s="18" t="s">
        <v>176</v>
      </c>
      <c r="BM184" s="147" t="s">
        <v>930</v>
      </c>
    </row>
    <row r="185" spans="2:65" s="1" customFormat="1" ht="14.4" customHeight="1">
      <c r="B185" s="33"/>
      <c r="C185" s="135" t="s">
        <v>596</v>
      </c>
      <c r="D185" s="135" t="s">
        <v>172</v>
      </c>
      <c r="E185" s="136" t="s">
        <v>2097</v>
      </c>
      <c r="F185" s="137" t="s">
        <v>2098</v>
      </c>
      <c r="G185" s="138" t="s">
        <v>1831</v>
      </c>
      <c r="H185" s="139">
        <v>10</v>
      </c>
      <c r="I185" s="140"/>
      <c r="J185" s="141">
        <f t="shared" si="10"/>
        <v>0</v>
      </c>
      <c r="K185" s="142"/>
      <c r="L185" s="33"/>
      <c r="M185" s="143" t="s">
        <v>1</v>
      </c>
      <c r="N185" s="144" t="s">
        <v>40</v>
      </c>
      <c r="P185" s="145">
        <f t="shared" si="11"/>
        <v>0</v>
      </c>
      <c r="Q185" s="145">
        <v>0</v>
      </c>
      <c r="R185" s="145">
        <f t="shared" si="12"/>
        <v>0</v>
      </c>
      <c r="S185" s="145">
        <v>0</v>
      </c>
      <c r="T185" s="146">
        <f t="shared" si="13"/>
        <v>0</v>
      </c>
      <c r="AR185" s="147" t="s">
        <v>176</v>
      </c>
      <c r="AT185" s="147" t="s">
        <v>172</v>
      </c>
      <c r="AU185" s="147" t="s">
        <v>117</v>
      </c>
      <c r="AY185" s="18" t="s">
        <v>170</v>
      </c>
      <c r="BE185" s="148">
        <f t="shared" si="14"/>
        <v>0</v>
      </c>
      <c r="BF185" s="148">
        <f t="shared" si="15"/>
        <v>0</v>
      </c>
      <c r="BG185" s="148">
        <f t="shared" si="16"/>
        <v>0</v>
      </c>
      <c r="BH185" s="148">
        <f t="shared" si="17"/>
        <v>0</v>
      </c>
      <c r="BI185" s="148">
        <f t="shared" si="18"/>
        <v>0</v>
      </c>
      <c r="BJ185" s="18" t="s">
        <v>83</v>
      </c>
      <c r="BK185" s="148">
        <f t="shared" si="19"/>
        <v>0</v>
      </c>
      <c r="BL185" s="18" t="s">
        <v>176</v>
      </c>
      <c r="BM185" s="147" t="s">
        <v>939</v>
      </c>
    </row>
    <row r="186" spans="2:65" s="1" customFormat="1" ht="14.4" customHeight="1">
      <c r="B186" s="33"/>
      <c r="C186" s="135" t="s">
        <v>603</v>
      </c>
      <c r="D186" s="135" t="s">
        <v>172</v>
      </c>
      <c r="E186" s="136" t="s">
        <v>2099</v>
      </c>
      <c r="F186" s="137" t="s">
        <v>2100</v>
      </c>
      <c r="G186" s="138" t="s">
        <v>1831</v>
      </c>
      <c r="H186" s="139">
        <v>10</v>
      </c>
      <c r="I186" s="140"/>
      <c r="J186" s="141">
        <f t="shared" si="10"/>
        <v>0</v>
      </c>
      <c r="K186" s="142"/>
      <c r="L186" s="33"/>
      <c r="M186" s="143" t="s">
        <v>1</v>
      </c>
      <c r="N186" s="144" t="s">
        <v>40</v>
      </c>
      <c r="P186" s="145">
        <f t="shared" si="11"/>
        <v>0</v>
      </c>
      <c r="Q186" s="145">
        <v>0</v>
      </c>
      <c r="R186" s="145">
        <f t="shared" si="12"/>
        <v>0</v>
      </c>
      <c r="S186" s="145">
        <v>0</v>
      </c>
      <c r="T186" s="146">
        <f t="shared" si="13"/>
        <v>0</v>
      </c>
      <c r="AR186" s="147" t="s">
        <v>176</v>
      </c>
      <c r="AT186" s="147" t="s">
        <v>172</v>
      </c>
      <c r="AU186" s="147" t="s">
        <v>117</v>
      </c>
      <c r="AY186" s="18" t="s">
        <v>170</v>
      </c>
      <c r="BE186" s="148">
        <f t="shared" si="14"/>
        <v>0</v>
      </c>
      <c r="BF186" s="148">
        <f t="shared" si="15"/>
        <v>0</v>
      </c>
      <c r="BG186" s="148">
        <f t="shared" si="16"/>
        <v>0</v>
      </c>
      <c r="BH186" s="148">
        <f t="shared" si="17"/>
        <v>0</v>
      </c>
      <c r="BI186" s="148">
        <f t="shared" si="18"/>
        <v>0</v>
      </c>
      <c r="BJ186" s="18" t="s">
        <v>83</v>
      </c>
      <c r="BK186" s="148">
        <f t="shared" si="19"/>
        <v>0</v>
      </c>
      <c r="BL186" s="18" t="s">
        <v>176</v>
      </c>
      <c r="BM186" s="147" t="s">
        <v>953</v>
      </c>
    </row>
    <row r="187" spans="2:65" s="1" customFormat="1" ht="14.4" customHeight="1">
      <c r="B187" s="33"/>
      <c r="C187" s="135" t="s">
        <v>608</v>
      </c>
      <c r="D187" s="135" t="s">
        <v>172</v>
      </c>
      <c r="E187" s="136" t="s">
        <v>2101</v>
      </c>
      <c r="F187" s="137" t="s">
        <v>2102</v>
      </c>
      <c r="G187" s="138" t="s">
        <v>1831</v>
      </c>
      <c r="H187" s="139">
        <v>5</v>
      </c>
      <c r="I187" s="140"/>
      <c r="J187" s="141">
        <f t="shared" si="10"/>
        <v>0</v>
      </c>
      <c r="K187" s="142"/>
      <c r="L187" s="33"/>
      <c r="M187" s="143" t="s">
        <v>1</v>
      </c>
      <c r="N187" s="144" t="s">
        <v>40</v>
      </c>
      <c r="P187" s="145">
        <f t="shared" si="11"/>
        <v>0</v>
      </c>
      <c r="Q187" s="145">
        <v>0</v>
      </c>
      <c r="R187" s="145">
        <f t="shared" si="12"/>
        <v>0</v>
      </c>
      <c r="S187" s="145">
        <v>0</v>
      </c>
      <c r="T187" s="146">
        <f t="shared" si="13"/>
        <v>0</v>
      </c>
      <c r="AR187" s="147" t="s">
        <v>176</v>
      </c>
      <c r="AT187" s="147" t="s">
        <v>172</v>
      </c>
      <c r="AU187" s="147" t="s">
        <v>117</v>
      </c>
      <c r="AY187" s="18" t="s">
        <v>170</v>
      </c>
      <c r="BE187" s="148">
        <f t="shared" si="14"/>
        <v>0</v>
      </c>
      <c r="BF187" s="148">
        <f t="shared" si="15"/>
        <v>0</v>
      </c>
      <c r="BG187" s="148">
        <f t="shared" si="16"/>
        <v>0</v>
      </c>
      <c r="BH187" s="148">
        <f t="shared" si="17"/>
        <v>0</v>
      </c>
      <c r="BI187" s="148">
        <f t="shared" si="18"/>
        <v>0</v>
      </c>
      <c r="BJ187" s="18" t="s">
        <v>83</v>
      </c>
      <c r="BK187" s="148">
        <f t="shared" si="19"/>
        <v>0</v>
      </c>
      <c r="BL187" s="18" t="s">
        <v>176</v>
      </c>
      <c r="BM187" s="147" t="s">
        <v>964</v>
      </c>
    </row>
    <row r="188" spans="2:65" s="1" customFormat="1" ht="14.4" customHeight="1">
      <c r="B188" s="33"/>
      <c r="C188" s="135" t="s">
        <v>615</v>
      </c>
      <c r="D188" s="135" t="s">
        <v>172</v>
      </c>
      <c r="E188" s="136" t="s">
        <v>2103</v>
      </c>
      <c r="F188" s="137" t="s">
        <v>2104</v>
      </c>
      <c r="G188" s="138" t="s">
        <v>237</v>
      </c>
      <c r="H188" s="139">
        <v>20</v>
      </c>
      <c r="I188" s="140"/>
      <c r="J188" s="141">
        <f t="shared" si="10"/>
        <v>0</v>
      </c>
      <c r="K188" s="142"/>
      <c r="L188" s="33"/>
      <c r="M188" s="143" t="s">
        <v>1</v>
      </c>
      <c r="N188" s="144" t="s">
        <v>40</v>
      </c>
      <c r="P188" s="145">
        <f t="shared" si="11"/>
        <v>0</v>
      </c>
      <c r="Q188" s="145">
        <v>0</v>
      </c>
      <c r="R188" s="145">
        <f t="shared" si="12"/>
        <v>0</v>
      </c>
      <c r="S188" s="145">
        <v>0</v>
      </c>
      <c r="T188" s="146">
        <f t="shared" si="13"/>
        <v>0</v>
      </c>
      <c r="AR188" s="147" t="s">
        <v>176</v>
      </c>
      <c r="AT188" s="147" t="s">
        <v>172</v>
      </c>
      <c r="AU188" s="147" t="s">
        <v>117</v>
      </c>
      <c r="AY188" s="18" t="s">
        <v>170</v>
      </c>
      <c r="BE188" s="148">
        <f t="shared" si="14"/>
        <v>0</v>
      </c>
      <c r="BF188" s="148">
        <f t="shared" si="15"/>
        <v>0</v>
      </c>
      <c r="BG188" s="148">
        <f t="shared" si="16"/>
        <v>0</v>
      </c>
      <c r="BH188" s="148">
        <f t="shared" si="17"/>
        <v>0</v>
      </c>
      <c r="BI188" s="148">
        <f t="shared" si="18"/>
        <v>0</v>
      </c>
      <c r="BJ188" s="18" t="s">
        <v>83</v>
      </c>
      <c r="BK188" s="148">
        <f t="shared" si="19"/>
        <v>0</v>
      </c>
      <c r="BL188" s="18" t="s">
        <v>176</v>
      </c>
      <c r="BM188" s="147" t="s">
        <v>982</v>
      </c>
    </row>
    <row r="189" spans="2:65" s="1" customFormat="1" ht="14.4" customHeight="1">
      <c r="B189" s="33"/>
      <c r="C189" s="135" t="s">
        <v>620</v>
      </c>
      <c r="D189" s="135" t="s">
        <v>172</v>
      </c>
      <c r="E189" s="136" t="s">
        <v>2105</v>
      </c>
      <c r="F189" s="137" t="s">
        <v>2106</v>
      </c>
      <c r="G189" s="138" t="s">
        <v>1709</v>
      </c>
      <c r="H189" s="139">
        <v>1</v>
      </c>
      <c r="I189" s="140"/>
      <c r="J189" s="141">
        <f t="shared" si="10"/>
        <v>0</v>
      </c>
      <c r="K189" s="142"/>
      <c r="L189" s="33"/>
      <c r="M189" s="143" t="s">
        <v>1</v>
      </c>
      <c r="N189" s="144" t="s">
        <v>40</v>
      </c>
      <c r="P189" s="145">
        <f t="shared" si="11"/>
        <v>0</v>
      </c>
      <c r="Q189" s="145">
        <v>0</v>
      </c>
      <c r="R189" s="145">
        <f t="shared" si="12"/>
        <v>0</v>
      </c>
      <c r="S189" s="145">
        <v>0</v>
      </c>
      <c r="T189" s="146">
        <f t="shared" si="13"/>
        <v>0</v>
      </c>
      <c r="AR189" s="147" t="s">
        <v>176</v>
      </c>
      <c r="AT189" s="147" t="s">
        <v>172</v>
      </c>
      <c r="AU189" s="147" t="s">
        <v>117</v>
      </c>
      <c r="AY189" s="18" t="s">
        <v>170</v>
      </c>
      <c r="BE189" s="148">
        <f t="shared" si="14"/>
        <v>0</v>
      </c>
      <c r="BF189" s="148">
        <f t="shared" si="15"/>
        <v>0</v>
      </c>
      <c r="BG189" s="148">
        <f t="shared" si="16"/>
        <v>0</v>
      </c>
      <c r="BH189" s="148">
        <f t="shared" si="17"/>
        <v>0</v>
      </c>
      <c r="BI189" s="148">
        <f t="shared" si="18"/>
        <v>0</v>
      </c>
      <c r="BJ189" s="18" t="s">
        <v>83</v>
      </c>
      <c r="BK189" s="148">
        <f t="shared" si="19"/>
        <v>0</v>
      </c>
      <c r="BL189" s="18" t="s">
        <v>176</v>
      </c>
      <c r="BM189" s="147" t="s">
        <v>996</v>
      </c>
    </row>
    <row r="190" spans="2:65" s="1" customFormat="1" ht="14.4" customHeight="1">
      <c r="B190" s="33"/>
      <c r="C190" s="135" t="s">
        <v>633</v>
      </c>
      <c r="D190" s="135" t="s">
        <v>172</v>
      </c>
      <c r="E190" s="136" t="s">
        <v>2107</v>
      </c>
      <c r="F190" s="137" t="s">
        <v>2108</v>
      </c>
      <c r="G190" s="138" t="s">
        <v>1831</v>
      </c>
      <c r="H190" s="139">
        <v>1</v>
      </c>
      <c r="I190" s="140"/>
      <c r="J190" s="141">
        <f t="shared" si="10"/>
        <v>0</v>
      </c>
      <c r="K190" s="142"/>
      <c r="L190" s="33"/>
      <c r="M190" s="143" t="s">
        <v>1</v>
      </c>
      <c r="N190" s="144" t="s">
        <v>40</v>
      </c>
      <c r="P190" s="145">
        <f t="shared" si="11"/>
        <v>0</v>
      </c>
      <c r="Q190" s="145">
        <v>0</v>
      </c>
      <c r="R190" s="145">
        <f t="shared" si="12"/>
        <v>0</v>
      </c>
      <c r="S190" s="145">
        <v>0</v>
      </c>
      <c r="T190" s="146">
        <f t="shared" si="13"/>
        <v>0</v>
      </c>
      <c r="AR190" s="147" t="s">
        <v>176</v>
      </c>
      <c r="AT190" s="147" t="s">
        <v>172</v>
      </c>
      <c r="AU190" s="147" t="s">
        <v>117</v>
      </c>
      <c r="AY190" s="18" t="s">
        <v>170</v>
      </c>
      <c r="BE190" s="148">
        <f t="shared" si="14"/>
        <v>0</v>
      </c>
      <c r="BF190" s="148">
        <f t="shared" si="15"/>
        <v>0</v>
      </c>
      <c r="BG190" s="148">
        <f t="shared" si="16"/>
        <v>0</v>
      </c>
      <c r="BH190" s="148">
        <f t="shared" si="17"/>
        <v>0</v>
      </c>
      <c r="BI190" s="148">
        <f t="shared" si="18"/>
        <v>0</v>
      </c>
      <c r="BJ190" s="18" t="s">
        <v>83</v>
      </c>
      <c r="BK190" s="148">
        <f t="shared" si="19"/>
        <v>0</v>
      </c>
      <c r="BL190" s="18" t="s">
        <v>176</v>
      </c>
      <c r="BM190" s="147" t="s">
        <v>1008</v>
      </c>
    </row>
    <row r="191" spans="2:65" s="1" customFormat="1" ht="14.4" customHeight="1">
      <c r="B191" s="33"/>
      <c r="C191" s="135" t="s">
        <v>638</v>
      </c>
      <c r="D191" s="135" t="s">
        <v>172</v>
      </c>
      <c r="E191" s="136" t="s">
        <v>2109</v>
      </c>
      <c r="F191" s="137" t="s">
        <v>2110</v>
      </c>
      <c r="G191" s="138" t="s">
        <v>1831</v>
      </c>
      <c r="H191" s="139">
        <v>6</v>
      </c>
      <c r="I191" s="140"/>
      <c r="J191" s="141">
        <f t="shared" si="10"/>
        <v>0</v>
      </c>
      <c r="K191" s="142"/>
      <c r="L191" s="33"/>
      <c r="M191" s="143" t="s">
        <v>1</v>
      </c>
      <c r="N191" s="144" t="s">
        <v>40</v>
      </c>
      <c r="P191" s="145">
        <f t="shared" si="11"/>
        <v>0</v>
      </c>
      <c r="Q191" s="145">
        <v>0</v>
      </c>
      <c r="R191" s="145">
        <f t="shared" si="12"/>
        <v>0</v>
      </c>
      <c r="S191" s="145">
        <v>0</v>
      </c>
      <c r="T191" s="146">
        <f t="shared" si="13"/>
        <v>0</v>
      </c>
      <c r="AR191" s="147" t="s">
        <v>176</v>
      </c>
      <c r="AT191" s="147" t="s">
        <v>172</v>
      </c>
      <c r="AU191" s="147" t="s">
        <v>117</v>
      </c>
      <c r="AY191" s="18" t="s">
        <v>170</v>
      </c>
      <c r="BE191" s="148">
        <f t="shared" si="14"/>
        <v>0</v>
      </c>
      <c r="BF191" s="148">
        <f t="shared" si="15"/>
        <v>0</v>
      </c>
      <c r="BG191" s="148">
        <f t="shared" si="16"/>
        <v>0</v>
      </c>
      <c r="BH191" s="148">
        <f t="shared" si="17"/>
        <v>0</v>
      </c>
      <c r="BI191" s="148">
        <f t="shared" si="18"/>
        <v>0</v>
      </c>
      <c r="BJ191" s="18" t="s">
        <v>83</v>
      </c>
      <c r="BK191" s="148">
        <f t="shared" si="19"/>
        <v>0</v>
      </c>
      <c r="BL191" s="18" t="s">
        <v>176</v>
      </c>
      <c r="BM191" s="147" t="s">
        <v>1018</v>
      </c>
    </row>
    <row r="192" spans="2:65" s="1" customFormat="1" ht="14.4" customHeight="1">
      <c r="B192" s="33"/>
      <c r="C192" s="135" t="s">
        <v>643</v>
      </c>
      <c r="D192" s="135" t="s">
        <v>172</v>
      </c>
      <c r="E192" s="136" t="s">
        <v>2111</v>
      </c>
      <c r="F192" s="137" t="s">
        <v>2112</v>
      </c>
      <c r="G192" s="138" t="s">
        <v>237</v>
      </c>
      <c r="H192" s="139">
        <v>200</v>
      </c>
      <c r="I192" s="140"/>
      <c r="J192" s="141">
        <f t="shared" si="10"/>
        <v>0</v>
      </c>
      <c r="K192" s="142"/>
      <c r="L192" s="33"/>
      <c r="M192" s="143" t="s">
        <v>1</v>
      </c>
      <c r="N192" s="144" t="s">
        <v>40</v>
      </c>
      <c r="P192" s="145">
        <f t="shared" si="11"/>
        <v>0</v>
      </c>
      <c r="Q192" s="145">
        <v>0</v>
      </c>
      <c r="R192" s="145">
        <f t="shared" si="12"/>
        <v>0</v>
      </c>
      <c r="S192" s="145">
        <v>0</v>
      </c>
      <c r="T192" s="146">
        <f t="shared" si="13"/>
        <v>0</v>
      </c>
      <c r="AR192" s="147" t="s">
        <v>176</v>
      </c>
      <c r="AT192" s="147" t="s">
        <v>172</v>
      </c>
      <c r="AU192" s="147" t="s">
        <v>117</v>
      </c>
      <c r="AY192" s="18" t="s">
        <v>170</v>
      </c>
      <c r="BE192" s="148">
        <f t="shared" si="14"/>
        <v>0</v>
      </c>
      <c r="BF192" s="148">
        <f t="shared" si="15"/>
        <v>0</v>
      </c>
      <c r="BG192" s="148">
        <f t="shared" si="16"/>
        <v>0</v>
      </c>
      <c r="BH192" s="148">
        <f t="shared" si="17"/>
        <v>0</v>
      </c>
      <c r="BI192" s="148">
        <f t="shared" si="18"/>
        <v>0</v>
      </c>
      <c r="BJ192" s="18" t="s">
        <v>83</v>
      </c>
      <c r="BK192" s="148">
        <f t="shared" si="19"/>
        <v>0</v>
      </c>
      <c r="BL192" s="18" t="s">
        <v>176</v>
      </c>
      <c r="BM192" s="147" t="s">
        <v>1030</v>
      </c>
    </row>
    <row r="193" spans="2:65" s="11" customFormat="1" ht="20.85" customHeight="1">
      <c r="B193" s="123"/>
      <c r="D193" s="124" t="s">
        <v>74</v>
      </c>
      <c r="E193" s="133" t="s">
        <v>2113</v>
      </c>
      <c r="F193" s="133" t="s">
        <v>2114</v>
      </c>
      <c r="I193" s="126"/>
      <c r="J193" s="134">
        <f>BK193</f>
        <v>0</v>
      </c>
      <c r="L193" s="123"/>
      <c r="M193" s="128"/>
      <c r="P193" s="129">
        <f>SUM(P194:P200)</f>
        <v>0</v>
      </c>
      <c r="R193" s="129">
        <f>SUM(R194:R200)</f>
        <v>0</v>
      </c>
      <c r="T193" s="130">
        <f>SUM(T194:T200)</f>
        <v>0</v>
      </c>
      <c r="AR193" s="124" t="s">
        <v>83</v>
      </c>
      <c r="AT193" s="131" t="s">
        <v>74</v>
      </c>
      <c r="AU193" s="131" t="s">
        <v>85</v>
      </c>
      <c r="AY193" s="124" t="s">
        <v>170</v>
      </c>
      <c r="BK193" s="132">
        <f>SUM(BK194:BK200)</f>
        <v>0</v>
      </c>
    </row>
    <row r="194" spans="2:65" s="1" customFormat="1" ht="14.4" customHeight="1">
      <c r="B194" s="33"/>
      <c r="C194" s="135" t="s">
        <v>648</v>
      </c>
      <c r="D194" s="135" t="s">
        <v>172</v>
      </c>
      <c r="E194" s="136" t="s">
        <v>2115</v>
      </c>
      <c r="F194" s="137" t="s">
        <v>2116</v>
      </c>
      <c r="G194" s="138" t="s">
        <v>237</v>
      </c>
      <c r="H194" s="139">
        <v>150</v>
      </c>
      <c r="I194" s="140"/>
      <c r="J194" s="141">
        <f t="shared" ref="J194:J200" si="20">ROUND(I194*H194,2)</f>
        <v>0</v>
      </c>
      <c r="K194" s="142"/>
      <c r="L194" s="33"/>
      <c r="M194" s="143" t="s">
        <v>1</v>
      </c>
      <c r="N194" s="144" t="s">
        <v>40</v>
      </c>
      <c r="P194" s="145">
        <f t="shared" ref="P194:P200" si="21">O194*H194</f>
        <v>0</v>
      </c>
      <c r="Q194" s="145">
        <v>0</v>
      </c>
      <c r="R194" s="145">
        <f t="shared" ref="R194:R200" si="22">Q194*H194</f>
        <v>0</v>
      </c>
      <c r="S194" s="145">
        <v>0</v>
      </c>
      <c r="T194" s="146">
        <f t="shared" ref="T194:T200" si="23">S194*H194</f>
        <v>0</v>
      </c>
      <c r="AR194" s="147" t="s">
        <v>176</v>
      </c>
      <c r="AT194" s="147" t="s">
        <v>172</v>
      </c>
      <c r="AU194" s="147" t="s">
        <v>117</v>
      </c>
      <c r="AY194" s="18" t="s">
        <v>170</v>
      </c>
      <c r="BE194" s="148">
        <f t="shared" ref="BE194:BE200" si="24">IF(N194="základní",J194,0)</f>
        <v>0</v>
      </c>
      <c r="BF194" s="148">
        <f t="shared" ref="BF194:BF200" si="25">IF(N194="snížená",J194,0)</f>
        <v>0</v>
      </c>
      <c r="BG194" s="148">
        <f t="shared" ref="BG194:BG200" si="26">IF(N194="zákl. přenesená",J194,0)</f>
        <v>0</v>
      </c>
      <c r="BH194" s="148">
        <f t="shared" ref="BH194:BH200" si="27">IF(N194="sníž. přenesená",J194,0)</f>
        <v>0</v>
      </c>
      <c r="BI194" s="148">
        <f t="shared" ref="BI194:BI200" si="28">IF(N194="nulová",J194,0)</f>
        <v>0</v>
      </c>
      <c r="BJ194" s="18" t="s">
        <v>83</v>
      </c>
      <c r="BK194" s="148">
        <f t="shared" ref="BK194:BK200" si="29">ROUND(I194*H194,2)</f>
        <v>0</v>
      </c>
      <c r="BL194" s="18" t="s">
        <v>176</v>
      </c>
      <c r="BM194" s="147" t="s">
        <v>1044</v>
      </c>
    </row>
    <row r="195" spans="2:65" s="1" customFormat="1" ht="14.4" customHeight="1">
      <c r="B195" s="33"/>
      <c r="C195" s="135" t="s">
        <v>652</v>
      </c>
      <c r="D195" s="135" t="s">
        <v>172</v>
      </c>
      <c r="E195" s="136" t="s">
        <v>2117</v>
      </c>
      <c r="F195" s="137" t="s">
        <v>2118</v>
      </c>
      <c r="G195" s="138" t="s">
        <v>1831</v>
      </c>
      <c r="H195" s="139">
        <v>150</v>
      </c>
      <c r="I195" s="140"/>
      <c r="J195" s="141">
        <f t="shared" si="20"/>
        <v>0</v>
      </c>
      <c r="K195" s="142"/>
      <c r="L195" s="33"/>
      <c r="M195" s="143" t="s">
        <v>1</v>
      </c>
      <c r="N195" s="144" t="s">
        <v>40</v>
      </c>
      <c r="P195" s="145">
        <f t="shared" si="21"/>
        <v>0</v>
      </c>
      <c r="Q195" s="145">
        <v>0</v>
      </c>
      <c r="R195" s="145">
        <f t="shared" si="22"/>
        <v>0</v>
      </c>
      <c r="S195" s="145">
        <v>0</v>
      </c>
      <c r="T195" s="146">
        <f t="shared" si="23"/>
        <v>0</v>
      </c>
      <c r="AR195" s="147" t="s">
        <v>176</v>
      </c>
      <c r="AT195" s="147" t="s">
        <v>172</v>
      </c>
      <c r="AU195" s="147" t="s">
        <v>117</v>
      </c>
      <c r="AY195" s="18" t="s">
        <v>170</v>
      </c>
      <c r="BE195" s="148">
        <f t="shared" si="24"/>
        <v>0</v>
      </c>
      <c r="BF195" s="148">
        <f t="shared" si="25"/>
        <v>0</v>
      </c>
      <c r="BG195" s="148">
        <f t="shared" si="26"/>
        <v>0</v>
      </c>
      <c r="BH195" s="148">
        <f t="shared" si="27"/>
        <v>0</v>
      </c>
      <c r="BI195" s="148">
        <f t="shared" si="28"/>
        <v>0</v>
      </c>
      <c r="BJ195" s="18" t="s">
        <v>83</v>
      </c>
      <c r="BK195" s="148">
        <f t="shared" si="29"/>
        <v>0</v>
      </c>
      <c r="BL195" s="18" t="s">
        <v>176</v>
      </c>
      <c r="BM195" s="147" t="s">
        <v>1057</v>
      </c>
    </row>
    <row r="196" spans="2:65" s="1" customFormat="1" ht="14.4" customHeight="1">
      <c r="B196" s="33"/>
      <c r="C196" s="135" t="s">
        <v>656</v>
      </c>
      <c r="D196" s="135" t="s">
        <v>172</v>
      </c>
      <c r="E196" s="136" t="s">
        <v>2119</v>
      </c>
      <c r="F196" s="137" t="s">
        <v>2120</v>
      </c>
      <c r="G196" s="138" t="s">
        <v>1831</v>
      </c>
      <c r="H196" s="139">
        <v>50</v>
      </c>
      <c r="I196" s="140"/>
      <c r="J196" s="141">
        <f t="shared" si="20"/>
        <v>0</v>
      </c>
      <c r="K196" s="142"/>
      <c r="L196" s="33"/>
      <c r="M196" s="143" t="s">
        <v>1</v>
      </c>
      <c r="N196" s="144" t="s">
        <v>40</v>
      </c>
      <c r="P196" s="145">
        <f t="shared" si="21"/>
        <v>0</v>
      </c>
      <c r="Q196" s="145">
        <v>0</v>
      </c>
      <c r="R196" s="145">
        <f t="shared" si="22"/>
        <v>0</v>
      </c>
      <c r="S196" s="145">
        <v>0</v>
      </c>
      <c r="T196" s="146">
        <f t="shared" si="23"/>
        <v>0</v>
      </c>
      <c r="AR196" s="147" t="s">
        <v>176</v>
      </c>
      <c r="AT196" s="147" t="s">
        <v>172</v>
      </c>
      <c r="AU196" s="147" t="s">
        <v>117</v>
      </c>
      <c r="AY196" s="18" t="s">
        <v>170</v>
      </c>
      <c r="BE196" s="148">
        <f t="shared" si="24"/>
        <v>0</v>
      </c>
      <c r="BF196" s="148">
        <f t="shared" si="25"/>
        <v>0</v>
      </c>
      <c r="BG196" s="148">
        <f t="shared" si="26"/>
        <v>0</v>
      </c>
      <c r="BH196" s="148">
        <f t="shared" si="27"/>
        <v>0</v>
      </c>
      <c r="BI196" s="148">
        <f t="shared" si="28"/>
        <v>0</v>
      </c>
      <c r="BJ196" s="18" t="s">
        <v>83</v>
      </c>
      <c r="BK196" s="148">
        <f t="shared" si="29"/>
        <v>0</v>
      </c>
      <c r="BL196" s="18" t="s">
        <v>176</v>
      </c>
      <c r="BM196" s="147" t="s">
        <v>1074</v>
      </c>
    </row>
    <row r="197" spans="2:65" s="1" customFormat="1" ht="14.4" customHeight="1">
      <c r="B197" s="33"/>
      <c r="C197" s="135" t="s">
        <v>661</v>
      </c>
      <c r="D197" s="135" t="s">
        <v>172</v>
      </c>
      <c r="E197" s="136" t="s">
        <v>2121</v>
      </c>
      <c r="F197" s="137" t="s">
        <v>2122</v>
      </c>
      <c r="G197" s="138" t="s">
        <v>1831</v>
      </c>
      <c r="H197" s="139">
        <v>2</v>
      </c>
      <c r="I197" s="140"/>
      <c r="J197" s="141">
        <f t="shared" si="20"/>
        <v>0</v>
      </c>
      <c r="K197" s="142"/>
      <c r="L197" s="33"/>
      <c r="M197" s="143" t="s">
        <v>1</v>
      </c>
      <c r="N197" s="144" t="s">
        <v>40</v>
      </c>
      <c r="P197" s="145">
        <f t="shared" si="21"/>
        <v>0</v>
      </c>
      <c r="Q197" s="145">
        <v>0</v>
      </c>
      <c r="R197" s="145">
        <f t="shared" si="22"/>
        <v>0</v>
      </c>
      <c r="S197" s="145">
        <v>0</v>
      </c>
      <c r="T197" s="146">
        <f t="shared" si="23"/>
        <v>0</v>
      </c>
      <c r="AR197" s="147" t="s">
        <v>176</v>
      </c>
      <c r="AT197" s="147" t="s">
        <v>172</v>
      </c>
      <c r="AU197" s="147" t="s">
        <v>117</v>
      </c>
      <c r="AY197" s="18" t="s">
        <v>170</v>
      </c>
      <c r="BE197" s="148">
        <f t="shared" si="24"/>
        <v>0</v>
      </c>
      <c r="BF197" s="148">
        <f t="shared" si="25"/>
        <v>0</v>
      </c>
      <c r="BG197" s="148">
        <f t="shared" si="26"/>
        <v>0</v>
      </c>
      <c r="BH197" s="148">
        <f t="shared" si="27"/>
        <v>0</v>
      </c>
      <c r="BI197" s="148">
        <f t="shared" si="28"/>
        <v>0</v>
      </c>
      <c r="BJ197" s="18" t="s">
        <v>83</v>
      </c>
      <c r="BK197" s="148">
        <f t="shared" si="29"/>
        <v>0</v>
      </c>
      <c r="BL197" s="18" t="s">
        <v>176</v>
      </c>
      <c r="BM197" s="147" t="s">
        <v>1087</v>
      </c>
    </row>
    <row r="198" spans="2:65" s="1" customFormat="1" ht="14.4" customHeight="1">
      <c r="B198" s="33"/>
      <c r="C198" s="135" t="s">
        <v>669</v>
      </c>
      <c r="D198" s="135" t="s">
        <v>172</v>
      </c>
      <c r="E198" s="136" t="s">
        <v>2123</v>
      </c>
      <c r="F198" s="137" t="s">
        <v>2124</v>
      </c>
      <c r="G198" s="138" t="s">
        <v>237</v>
      </c>
      <c r="H198" s="139">
        <v>100</v>
      </c>
      <c r="I198" s="140"/>
      <c r="J198" s="141">
        <f t="shared" si="20"/>
        <v>0</v>
      </c>
      <c r="K198" s="142"/>
      <c r="L198" s="33"/>
      <c r="M198" s="143" t="s">
        <v>1</v>
      </c>
      <c r="N198" s="144" t="s">
        <v>40</v>
      </c>
      <c r="P198" s="145">
        <f t="shared" si="21"/>
        <v>0</v>
      </c>
      <c r="Q198" s="145">
        <v>0</v>
      </c>
      <c r="R198" s="145">
        <f t="shared" si="22"/>
        <v>0</v>
      </c>
      <c r="S198" s="145">
        <v>0</v>
      </c>
      <c r="T198" s="146">
        <f t="shared" si="23"/>
        <v>0</v>
      </c>
      <c r="AR198" s="147" t="s">
        <v>176</v>
      </c>
      <c r="AT198" s="147" t="s">
        <v>172</v>
      </c>
      <c r="AU198" s="147" t="s">
        <v>117</v>
      </c>
      <c r="AY198" s="18" t="s">
        <v>170</v>
      </c>
      <c r="BE198" s="148">
        <f t="shared" si="24"/>
        <v>0</v>
      </c>
      <c r="BF198" s="148">
        <f t="shared" si="25"/>
        <v>0</v>
      </c>
      <c r="BG198" s="148">
        <f t="shared" si="26"/>
        <v>0</v>
      </c>
      <c r="BH198" s="148">
        <f t="shared" si="27"/>
        <v>0</v>
      </c>
      <c r="BI198" s="148">
        <f t="shared" si="28"/>
        <v>0</v>
      </c>
      <c r="BJ198" s="18" t="s">
        <v>83</v>
      </c>
      <c r="BK198" s="148">
        <f t="shared" si="29"/>
        <v>0</v>
      </c>
      <c r="BL198" s="18" t="s">
        <v>176</v>
      </c>
      <c r="BM198" s="147" t="s">
        <v>1101</v>
      </c>
    </row>
    <row r="199" spans="2:65" s="1" customFormat="1" ht="14.4" customHeight="1">
      <c r="B199" s="33"/>
      <c r="C199" s="135" t="s">
        <v>675</v>
      </c>
      <c r="D199" s="135" t="s">
        <v>172</v>
      </c>
      <c r="E199" s="136" t="s">
        <v>2125</v>
      </c>
      <c r="F199" s="137" t="s">
        <v>2126</v>
      </c>
      <c r="G199" s="138" t="s">
        <v>1831</v>
      </c>
      <c r="H199" s="139">
        <v>3</v>
      </c>
      <c r="I199" s="140"/>
      <c r="J199" s="141">
        <f t="shared" si="20"/>
        <v>0</v>
      </c>
      <c r="K199" s="142"/>
      <c r="L199" s="33"/>
      <c r="M199" s="143" t="s">
        <v>1</v>
      </c>
      <c r="N199" s="144" t="s">
        <v>40</v>
      </c>
      <c r="P199" s="145">
        <f t="shared" si="21"/>
        <v>0</v>
      </c>
      <c r="Q199" s="145">
        <v>0</v>
      </c>
      <c r="R199" s="145">
        <f t="shared" si="22"/>
        <v>0</v>
      </c>
      <c r="S199" s="145">
        <v>0</v>
      </c>
      <c r="T199" s="146">
        <f t="shared" si="23"/>
        <v>0</v>
      </c>
      <c r="AR199" s="147" t="s">
        <v>176</v>
      </c>
      <c r="AT199" s="147" t="s">
        <v>172</v>
      </c>
      <c r="AU199" s="147" t="s">
        <v>117</v>
      </c>
      <c r="AY199" s="18" t="s">
        <v>170</v>
      </c>
      <c r="BE199" s="148">
        <f t="shared" si="24"/>
        <v>0</v>
      </c>
      <c r="BF199" s="148">
        <f t="shared" si="25"/>
        <v>0</v>
      </c>
      <c r="BG199" s="148">
        <f t="shared" si="26"/>
        <v>0</v>
      </c>
      <c r="BH199" s="148">
        <f t="shared" si="27"/>
        <v>0</v>
      </c>
      <c r="BI199" s="148">
        <f t="shared" si="28"/>
        <v>0</v>
      </c>
      <c r="BJ199" s="18" t="s">
        <v>83</v>
      </c>
      <c r="BK199" s="148">
        <f t="shared" si="29"/>
        <v>0</v>
      </c>
      <c r="BL199" s="18" t="s">
        <v>176</v>
      </c>
      <c r="BM199" s="147" t="s">
        <v>1114</v>
      </c>
    </row>
    <row r="200" spans="2:65" s="1" customFormat="1" ht="14.4" customHeight="1">
      <c r="B200" s="33"/>
      <c r="C200" s="135" t="s">
        <v>681</v>
      </c>
      <c r="D200" s="135" t="s">
        <v>172</v>
      </c>
      <c r="E200" s="136" t="s">
        <v>2127</v>
      </c>
      <c r="F200" s="137" t="s">
        <v>2128</v>
      </c>
      <c r="G200" s="138" t="s">
        <v>1831</v>
      </c>
      <c r="H200" s="139">
        <v>3</v>
      </c>
      <c r="I200" s="140"/>
      <c r="J200" s="141">
        <f t="shared" si="20"/>
        <v>0</v>
      </c>
      <c r="K200" s="142"/>
      <c r="L200" s="33"/>
      <c r="M200" s="143" t="s">
        <v>1</v>
      </c>
      <c r="N200" s="144" t="s">
        <v>40</v>
      </c>
      <c r="P200" s="145">
        <f t="shared" si="21"/>
        <v>0</v>
      </c>
      <c r="Q200" s="145">
        <v>0</v>
      </c>
      <c r="R200" s="145">
        <f t="shared" si="22"/>
        <v>0</v>
      </c>
      <c r="S200" s="145">
        <v>0</v>
      </c>
      <c r="T200" s="146">
        <f t="shared" si="23"/>
        <v>0</v>
      </c>
      <c r="AR200" s="147" t="s">
        <v>176</v>
      </c>
      <c r="AT200" s="147" t="s">
        <v>172</v>
      </c>
      <c r="AU200" s="147" t="s">
        <v>117</v>
      </c>
      <c r="AY200" s="18" t="s">
        <v>170</v>
      </c>
      <c r="BE200" s="148">
        <f t="shared" si="24"/>
        <v>0</v>
      </c>
      <c r="BF200" s="148">
        <f t="shared" si="25"/>
        <v>0</v>
      </c>
      <c r="BG200" s="148">
        <f t="shared" si="26"/>
        <v>0</v>
      </c>
      <c r="BH200" s="148">
        <f t="shared" si="27"/>
        <v>0</v>
      </c>
      <c r="BI200" s="148">
        <f t="shared" si="28"/>
        <v>0</v>
      </c>
      <c r="BJ200" s="18" t="s">
        <v>83</v>
      </c>
      <c r="BK200" s="148">
        <f t="shared" si="29"/>
        <v>0</v>
      </c>
      <c r="BL200" s="18" t="s">
        <v>176</v>
      </c>
      <c r="BM200" s="147" t="s">
        <v>1125</v>
      </c>
    </row>
    <row r="201" spans="2:65" s="11" customFormat="1" ht="20.85" customHeight="1">
      <c r="B201" s="123"/>
      <c r="D201" s="124" t="s">
        <v>74</v>
      </c>
      <c r="E201" s="133" t="s">
        <v>2129</v>
      </c>
      <c r="F201" s="133" t="s">
        <v>2130</v>
      </c>
      <c r="I201" s="126"/>
      <c r="J201" s="134">
        <f>BK201</f>
        <v>0</v>
      </c>
      <c r="L201" s="123"/>
      <c r="M201" s="128"/>
      <c r="P201" s="129">
        <f>SUM(P202:P209)</f>
        <v>0</v>
      </c>
      <c r="R201" s="129">
        <f>SUM(R202:R209)</f>
        <v>0</v>
      </c>
      <c r="T201" s="130">
        <f>SUM(T202:T209)</f>
        <v>0</v>
      </c>
      <c r="AR201" s="124" t="s">
        <v>83</v>
      </c>
      <c r="AT201" s="131" t="s">
        <v>74</v>
      </c>
      <c r="AU201" s="131" t="s">
        <v>85</v>
      </c>
      <c r="AY201" s="124" t="s">
        <v>170</v>
      </c>
      <c r="BK201" s="132">
        <f>SUM(BK202:BK209)</f>
        <v>0</v>
      </c>
    </row>
    <row r="202" spans="2:65" s="1" customFormat="1" ht="14.4" customHeight="1">
      <c r="B202" s="33"/>
      <c r="C202" s="135" t="s">
        <v>686</v>
      </c>
      <c r="D202" s="135" t="s">
        <v>172</v>
      </c>
      <c r="E202" s="136" t="s">
        <v>2131</v>
      </c>
      <c r="F202" s="137" t="s">
        <v>2132</v>
      </c>
      <c r="G202" s="138" t="s">
        <v>1831</v>
      </c>
      <c r="H202" s="139">
        <v>1</v>
      </c>
      <c r="I202" s="140"/>
      <c r="J202" s="141">
        <f t="shared" ref="J202:J209" si="30">ROUND(I202*H202,2)</f>
        <v>0</v>
      </c>
      <c r="K202" s="142"/>
      <c r="L202" s="33"/>
      <c r="M202" s="143" t="s">
        <v>1</v>
      </c>
      <c r="N202" s="144" t="s">
        <v>40</v>
      </c>
      <c r="P202" s="145">
        <f t="shared" ref="P202:P209" si="31">O202*H202</f>
        <v>0</v>
      </c>
      <c r="Q202" s="145">
        <v>0</v>
      </c>
      <c r="R202" s="145">
        <f t="shared" ref="R202:R209" si="32">Q202*H202</f>
        <v>0</v>
      </c>
      <c r="S202" s="145">
        <v>0</v>
      </c>
      <c r="T202" s="146">
        <f t="shared" ref="T202:T209" si="33">S202*H202</f>
        <v>0</v>
      </c>
      <c r="AR202" s="147" t="s">
        <v>176</v>
      </c>
      <c r="AT202" s="147" t="s">
        <v>172</v>
      </c>
      <c r="AU202" s="147" t="s">
        <v>117</v>
      </c>
      <c r="AY202" s="18" t="s">
        <v>170</v>
      </c>
      <c r="BE202" s="148">
        <f t="shared" ref="BE202:BE209" si="34">IF(N202="základní",J202,0)</f>
        <v>0</v>
      </c>
      <c r="BF202" s="148">
        <f t="shared" ref="BF202:BF209" si="35">IF(N202="snížená",J202,0)</f>
        <v>0</v>
      </c>
      <c r="BG202" s="148">
        <f t="shared" ref="BG202:BG209" si="36">IF(N202="zákl. přenesená",J202,0)</f>
        <v>0</v>
      </c>
      <c r="BH202" s="148">
        <f t="shared" ref="BH202:BH209" si="37">IF(N202="sníž. přenesená",J202,0)</f>
        <v>0</v>
      </c>
      <c r="BI202" s="148">
        <f t="shared" ref="BI202:BI209" si="38">IF(N202="nulová",J202,0)</f>
        <v>0</v>
      </c>
      <c r="BJ202" s="18" t="s">
        <v>83</v>
      </c>
      <c r="BK202" s="148">
        <f t="shared" ref="BK202:BK209" si="39">ROUND(I202*H202,2)</f>
        <v>0</v>
      </c>
      <c r="BL202" s="18" t="s">
        <v>176</v>
      </c>
      <c r="BM202" s="147" t="s">
        <v>1137</v>
      </c>
    </row>
    <row r="203" spans="2:65" s="1" customFormat="1" ht="14.4" customHeight="1">
      <c r="B203" s="33"/>
      <c r="C203" s="135" t="s">
        <v>692</v>
      </c>
      <c r="D203" s="135" t="s">
        <v>172</v>
      </c>
      <c r="E203" s="136" t="s">
        <v>2133</v>
      </c>
      <c r="F203" s="137" t="s">
        <v>2134</v>
      </c>
      <c r="G203" s="138" t="s">
        <v>1831</v>
      </c>
      <c r="H203" s="139">
        <v>2</v>
      </c>
      <c r="I203" s="140"/>
      <c r="J203" s="141">
        <f t="shared" si="30"/>
        <v>0</v>
      </c>
      <c r="K203" s="142"/>
      <c r="L203" s="33"/>
      <c r="M203" s="143" t="s">
        <v>1</v>
      </c>
      <c r="N203" s="144" t="s">
        <v>40</v>
      </c>
      <c r="P203" s="145">
        <f t="shared" si="31"/>
        <v>0</v>
      </c>
      <c r="Q203" s="145">
        <v>0</v>
      </c>
      <c r="R203" s="145">
        <f t="shared" si="32"/>
        <v>0</v>
      </c>
      <c r="S203" s="145">
        <v>0</v>
      </c>
      <c r="T203" s="146">
        <f t="shared" si="33"/>
        <v>0</v>
      </c>
      <c r="AR203" s="147" t="s">
        <v>176</v>
      </c>
      <c r="AT203" s="147" t="s">
        <v>172</v>
      </c>
      <c r="AU203" s="147" t="s">
        <v>117</v>
      </c>
      <c r="AY203" s="18" t="s">
        <v>170</v>
      </c>
      <c r="BE203" s="148">
        <f t="shared" si="34"/>
        <v>0</v>
      </c>
      <c r="BF203" s="148">
        <f t="shared" si="35"/>
        <v>0</v>
      </c>
      <c r="BG203" s="148">
        <f t="shared" si="36"/>
        <v>0</v>
      </c>
      <c r="BH203" s="148">
        <f t="shared" si="37"/>
        <v>0</v>
      </c>
      <c r="BI203" s="148">
        <f t="shared" si="38"/>
        <v>0</v>
      </c>
      <c r="BJ203" s="18" t="s">
        <v>83</v>
      </c>
      <c r="BK203" s="148">
        <f t="shared" si="39"/>
        <v>0</v>
      </c>
      <c r="BL203" s="18" t="s">
        <v>176</v>
      </c>
      <c r="BM203" s="147" t="s">
        <v>1147</v>
      </c>
    </row>
    <row r="204" spans="2:65" s="1" customFormat="1" ht="14.4" customHeight="1">
      <c r="B204" s="33"/>
      <c r="C204" s="135" t="s">
        <v>701</v>
      </c>
      <c r="D204" s="135" t="s">
        <v>172</v>
      </c>
      <c r="E204" s="136" t="s">
        <v>2135</v>
      </c>
      <c r="F204" s="137" t="s">
        <v>2136</v>
      </c>
      <c r="G204" s="138" t="s">
        <v>1831</v>
      </c>
      <c r="H204" s="139">
        <v>2</v>
      </c>
      <c r="I204" s="140"/>
      <c r="J204" s="141">
        <f t="shared" si="30"/>
        <v>0</v>
      </c>
      <c r="K204" s="142"/>
      <c r="L204" s="33"/>
      <c r="M204" s="143" t="s">
        <v>1</v>
      </c>
      <c r="N204" s="144" t="s">
        <v>40</v>
      </c>
      <c r="P204" s="145">
        <f t="shared" si="31"/>
        <v>0</v>
      </c>
      <c r="Q204" s="145">
        <v>0</v>
      </c>
      <c r="R204" s="145">
        <f t="shared" si="32"/>
        <v>0</v>
      </c>
      <c r="S204" s="145">
        <v>0</v>
      </c>
      <c r="T204" s="146">
        <f t="shared" si="33"/>
        <v>0</v>
      </c>
      <c r="AR204" s="147" t="s">
        <v>176</v>
      </c>
      <c r="AT204" s="147" t="s">
        <v>172</v>
      </c>
      <c r="AU204" s="147" t="s">
        <v>117</v>
      </c>
      <c r="AY204" s="18" t="s">
        <v>170</v>
      </c>
      <c r="BE204" s="148">
        <f t="shared" si="34"/>
        <v>0</v>
      </c>
      <c r="BF204" s="148">
        <f t="shared" si="35"/>
        <v>0</v>
      </c>
      <c r="BG204" s="148">
        <f t="shared" si="36"/>
        <v>0</v>
      </c>
      <c r="BH204" s="148">
        <f t="shared" si="37"/>
        <v>0</v>
      </c>
      <c r="BI204" s="148">
        <f t="shared" si="38"/>
        <v>0</v>
      </c>
      <c r="BJ204" s="18" t="s">
        <v>83</v>
      </c>
      <c r="BK204" s="148">
        <f t="shared" si="39"/>
        <v>0</v>
      </c>
      <c r="BL204" s="18" t="s">
        <v>176</v>
      </c>
      <c r="BM204" s="147" t="s">
        <v>1161</v>
      </c>
    </row>
    <row r="205" spans="2:65" s="1" customFormat="1" ht="14.4" customHeight="1">
      <c r="B205" s="33"/>
      <c r="C205" s="135" t="s">
        <v>709</v>
      </c>
      <c r="D205" s="135" t="s">
        <v>172</v>
      </c>
      <c r="E205" s="136" t="s">
        <v>2137</v>
      </c>
      <c r="F205" s="137" t="s">
        <v>2138</v>
      </c>
      <c r="G205" s="138" t="s">
        <v>1831</v>
      </c>
      <c r="H205" s="139">
        <v>7</v>
      </c>
      <c r="I205" s="140"/>
      <c r="J205" s="141">
        <f t="shared" si="30"/>
        <v>0</v>
      </c>
      <c r="K205" s="142"/>
      <c r="L205" s="33"/>
      <c r="M205" s="143" t="s">
        <v>1</v>
      </c>
      <c r="N205" s="144" t="s">
        <v>40</v>
      </c>
      <c r="P205" s="145">
        <f t="shared" si="31"/>
        <v>0</v>
      </c>
      <c r="Q205" s="145">
        <v>0</v>
      </c>
      <c r="R205" s="145">
        <f t="shared" si="32"/>
        <v>0</v>
      </c>
      <c r="S205" s="145">
        <v>0</v>
      </c>
      <c r="T205" s="146">
        <f t="shared" si="33"/>
        <v>0</v>
      </c>
      <c r="AR205" s="147" t="s">
        <v>176</v>
      </c>
      <c r="AT205" s="147" t="s">
        <v>172</v>
      </c>
      <c r="AU205" s="147" t="s">
        <v>117</v>
      </c>
      <c r="AY205" s="18" t="s">
        <v>170</v>
      </c>
      <c r="BE205" s="148">
        <f t="shared" si="34"/>
        <v>0</v>
      </c>
      <c r="BF205" s="148">
        <f t="shared" si="35"/>
        <v>0</v>
      </c>
      <c r="BG205" s="148">
        <f t="shared" si="36"/>
        <v>0</v>
      </c>
      <c r="BH205" s="148">
        <f t="shared" si="37"/>
        <v>0</v>
      </c>
      <c r="BI205" s="148">
        <f t="shared" si="38"/>
        <v>0</v>
      </c>
      <c r="BJ205" s="18" t="s">
        <v>83</v>
      </c>
      <c r="BK205" s="148">
        <f t="shared" si="39"/>
        <v>0</v>
      </c>
      <c r="BL205" s="18" t="s">
        <v>176</v>
      </c>
      <c r="BM205" s="147" t="s">
        <v>1178</v>
      </c>
    </row>
    <row r="206" spans="2:65" s="1" customFormat="1" ht="14.4" customHeight="1">
      <c r="B206" s="33"/>
      <c r="C206" s="135" t="s">
        <v>715</v>
      </c>
      <c r="D206" s="135" t="s">
        <v>172</v>
      </c>
      <c r="E206" s="136" t="s">
        <v>2139</v>
      </c>
      <c r="F206" s="137" t="s">
        <v>2140</v>
      </c>
      <c r="G206" s="138" t="s">
        <v>1831</v>
      </c>
      <c r="H206" s="139">
        <v>1</v>
      </c>
      <c r="I206" s="140"/>
      <c r="J206" s="141">
        <f t="shared" si="30"/>
        <v>0</v>
      </c>
      <c r="K206" s="142"/>
      <c r="L206" s="33"/>
      <c r="M206" s="143" t="s">
        <v>1</v>
      </c>
      <c r="N206" s="144" t="s">
        <v>40</v>
      </c>
      <c r="P206" s="145">
        <f t="shared" si="31"/>
        <v>0</v>
      </c>
      <c r="Q206" s="145">
        <v>0</v>
      </c>
      <c r="R206" s="145">
        <f t="shared" si="32"/>
        <v>0</v>
      </c>
      <c r="S206" s="145">
        <v>0</v>
      </c>
      <c r="T206" s="146">
        <f t="shared" si="33"/>
        <v>0</v>
      </c>
      <c r="AR206" s="147" t="s">
        <v>176</v>
      </c>
      <c r="AT206" s="147" t="s">
        <v>172</v>
      </c>
      <c r="AU206" s="147" t="s">
        <v>117</v>
      </c>
      <c r="AY206" s="18" t="s">
        <v>170</v>
      </c>
      <c r="BE206" s="148">
        <f t="shared" si="34"/>
        <v>0</v>
      </c>
      <c r="BF206" s="148">
        <f t="shared" si="35"/>
        <v>0</v>
      </c>
      <c r="BG206" s="148">
        <f t="shared" si="36"/>
        <v>0</v>
      </c>
      <c r="BH206" s="148">
        <f t="shared" si="37"/>
        <v>0</v>
      </c>
      <c r="BI206" s="148">
        <f t="shared" si="38"/>
        <v>0</v>
      </c>
      <c r="BJ206" s="18" t="s">
        <v>83</v>
      </c>
      <c r="BK206" s="148">
        <f t="shared" si="39"/>
        <v>0</v>
      </c>
      <c r="BL206" s="18" t="s">
        <v>176</v>
      </c>
      <c r="BM206" s="147" t="s">
        <v>1190</v>
      </c>
    </row>
    <row r="207" spans="2:65" s="1" customFormat="1" ht="14.4" customHeight="1">
      <c r="B207" s="33"/>
      <c r="C207" s="135" t="s">
        <v>720</v>
      </c>
      <c r="D207" s="135" t="s">
        <v>172</v>
      </c>
      <c r="E207" s="136" t="s">
        <v>2141</v>
      </c>
      <c r="F207" s="137" t="s">
        <v>2142</v>
      </c>
      <c r="G207" s="138" t="s">
        <v>1831</v>
      </c>
      <c r="H207" s="139">
        <v>5</v>
      </c>
      <c r="I207" s="140"/>
      <c r="J207" s="141">
        <f t="shared" si="30"/>
        <v>0</v>
      </c>
      <c r="K207" s="142"/>
      <c r="L207" s="33"/>
      <c r="M207" s="143" t="s">
        <v>1</v>
      </c>
      <c r="N207" s="144" t="s">
        <v>40</v>
      </c>
      <c r="P207" s="145">
        <f t="shared" si="31"/>
        <v>0</v>
      </c>
      <c r="Q207" s="145">
        <v>0</v>
      </c>
      <c r="R207" s="145">
        <f t="shared" si="32"/>
        <v>0</v>
      </c>
      <c r="S207" s="145">
        <v>0</v>
      </c>
      <c r="T207" s="146">
        <f t="shared" si="33"/>
        <v>0</v>
      </c>
      <c r="AR207" s="147" t="s">
        <v>176</v>
      </c>
      <c r="AT207" s="147" t="s">
        <v>172</v>
      </c>
      <c r="AU207" s="147" t="s">
        <v>117</v>
      </c>
      <c r="AY207" s="18" t="s">
        <v>170</v>
      </c>
      <c r="BE207" s="148">
        <f t="shared" si="34"/>
        <v>0</v>
      </c>
      <c r="BF207" s="148">
        <f t="shared" si="35"/>
        <v>0</v>
      </c>
      <c r="BG207" s="148">
        <f t="shared" si="36"/>
        <v>0</v>
      </c>
      <c r="BH207" s="148">
        <f t="shared" si="37"/>
        <v>0</v>
      </c>
      <c r="BI207" s="148">
        <f t="shared" si="38"/>
        <v>0</v>
      </c>
      <c r="BJ207" s="18" t="s">
        <v>83</v>
      </c>
      <c r="BK207" s="148">
        <f t="shared" si="39"/>
        <v>0</v>
      </c>
      <c r="BL207" s="18" t="s">
        <v>176</v>
      </c>
      <c r="BM207" s="147" t="s">
        <v>1203</v>
      </c>
    </row>
    <row r="208" spans="2:65" s="1" customFormat="1" ht="14.4" customHeight="1">
      <c r="B208" s="33"/>
      <c r="C208" s="135" t="s">
        <v>726</v>
      </c>
      <c r="D208" s="135" t="s">
        <v>172</v>
      </c>
      <c r="E208" s="136" t="s">
        <v>2143</v>
      </c>
      <c r="F208" s="137" t="s">
        <v>2144</v>
      </c>
      <c r="G208" s="138" t="s">
        <v>1831</v>
      </c>
      <c r="H208" s="139">
        <v>2</v>
      </c>
      <c r="I208" s="140"/>
      <c r="J208" s="141">
        <f t="shared" si="30"/>
        <v>0</v>
      </c>
      <c r="K208" s="142"/>
      <c r="L208" s="33"/>
      <c r="M208" s="143" t="s">
        <v>1</v>
      </c>
      <c r="N208" s="144" t="s">
        <v>40</v>
      </c>
      <c r="P208" s="145">
        <f t="shared" si="31"/>
        <v>0</v>
      </c>
      <c r="Q208" s="145">
        <v>0</v>
      </c>
      <c r="R208" s="145">
        <f t="shared" si="32"/>
        <v>0</v>
      </c>
      <c r="S208" s="145">
        <v>0</v>
      </c>
      <c r="T208" s="146">
        <f t="shared" si="33"/>
        <v>0</v>
      </c>
      <c r="AR208" s="147" t="s">
        <v>176</v>
      </c>
      <c r="AT208" s="147" t="s">
        <v>172</v>
      </c>
      <c r="AU208" s="147" t="s">
        <v>117</v>
      </c>
      <c r="AY208" s="18" t="s">
        <v>170</v>
      </c>
      <c r="BE208" s="148">
        <f t="shared" si="34"/>
        <v>0</v>
      </c>
      <c r="BF208" s="148">
        <f t="shared" si="35"/>
        <v>0</v>
      </c>
      <c r="BG208" s="148">
        <f t="shared" si="36"/>
        <v>0</v>
      </c>
      <c r="BH208" s="148">
        <f t="shared" si="37"/>
        <v>0</v>
      </c>
      <c r="BI208" s="148">
        <f t="shared" si="38"/>
        <v>0</v>
      </c>
      <c r="BJ208" s="18" t="s">
        <v>83</v>
      </c>
      <c r="BK208" s="148">
        <f t="shared" si="39"/>
        <v>0</v>
      </c>
      <c r="BL208" s="18" t="s">
        <v>176</v>
      </c>
      <c r="BM208" s="147" t="s">
        <v>1214</v>
      </c>
    </row>
    <row r="209" spans="2:65" s="1" customFormat="1" ht="14.4" customHeight="1">
      <c r="B209" s="33"/>
      <c r="C209" s="135" t="s">
        <v>732</v>
      </c>
      <c r="D209" s="135" t="s">
        <v>172</v>
      </c>
      <c r="E209" s="136" t="s">
        <v>2145</v>
      </c>
      <c r="F209" s="137" t="s">
        <v>2146</v>
      </c>
      <c r="G209" s="138" t="s">
        <v>1709</v>
      </c>
      <c r="H209" s="139">
        <v>1</v>
      </c>
      <c r="I209" s="140"/>
      <c r="J209" s="141">
        <f t="shared" si="30"/>
        <v>0</v>
      </c>
      <c r="K209" s="142"/>
      <c r="L209" s="33"/>
      <c r="M209" s="200" t="s">
        <v>1</v>
      </c>
      <c r="N209" s="201" t="s">
        <v>40</v>
      </c>
      <c r="O209" s="195"/>
      <c r="P209" s="202">
        <f t="shared" si="31"/>
        <v>0</v>
      </c>
      <c r="Q209" s="202">
        <v>0</v>
      </c>
      <c r="R209" s="202">
        <f t="shared" si="32"/>
        <v>0</v>
      </c>
      <c r="S209" s="202">
        <v>0</v>
      </c>
      <c r="T209" s="203">
        <f t="shared" si="33"/>
        <v>0</v>
      </c>
      <c r="AR209" s="147" t="s">
        <v>176</v>
      </c>
      <c r="AT209" s="147" t="s">
        <v>172</v>
      </c>
      <c r="AU209" s="147" t="s">
        <v>117</v>
      </c>
      <c r="AY209" s="18" t="s">
        <v>170</v>
      </c>
      <c r="BE209" s="148">
        <f t="shared" si="34"/>
        <v>0</v>
      </c>
      <c r="BF209" s="148">
        <f t="shared" si="35"/>
        <v>0</v>
      </c>
      <c r="BG209" s="148">
        <f t="shared" si="36"/>
        <v>0</v>
      </c>
      <c r="BH209" s="148">
        <f t="shared" si="37"/>
        <v>0</v>
      </c>
      <c r="BI209" s="148">
        <f t="shared" si="38"/>
        <v>0</v>
      </c>
      <c r="BJ209" s="18" t="s">
        <v>83</v>
      </c>
      <c r="BK209" s="148">
        <f t="shared" si="39"/>
        <v>0</v>
      </c>
      <c r="BL209" s="18" t="s">
        <v>176</v>
      </c>
      <c r="BM209" s="147" t="s">
        <v>1224</v>
      </c>
    </row>
    <row r="210" spans="2:65" s="1" customFormat="1" ht="6.9" customHeight="1">
      <c r="B210" s="45"/>
      <c r="C210" s="46"/>
      <c r="D210" s="46"/>
      <c r="E210" s="46"/>
      <c r="F210" s="46"/>
      <c r="G210" s="46"/>
      <c r="H210" s="46"/>
      <c r="I210" s="46"/>
      <c r="J210" s="46"/>
      <c r="K210" s="46"/>
      <c r="L210" s="33"/>
    </row>
  </sheetData>
  <sheetProtection algorithmName="SHA-512" hashValue="vY1YvU6vXAWP75UOOpt4RrI005RS28Kx78oYbRwtzAHKAt2iqojOKTT6HS6eUqWsPvnydffAdE6HVuLA3K4yKQ==" saltValue="3RisSd4Y0GWr7Z4PdrJFNOEHn1PeK9nuQTI10hw+3kn6nOAxYBVGXWVqnEDNr7F/zeLcqwWx2zLYMwm9ydxrjQ==" spinCount="100000" sheet="1" objects="1" scenarios="1" formatColumns="0" formatRows="0" autoFilter="0"/>
  <autoFilter ref="C122:K209" xr:uid="{00000000-0009-0000-0000-000005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63"/>
  <sheetViews>
    <sheetView showGridLines="0" workbookViewId="0"/>
  </sheetViews>
  <sheetFormatPr defaultRowHeight="14.4"/>
  <cols>
    <col min="1" max="1" width="8.85546875" customWidth="1"/>
    <col min="2" max="2" width="1.140625" customWidth="1"/>
    <col min="3" max="3" width="4.42578125" customWidth="1"/>
    <col min="4" max="4" width="4.5703125" customWidth="1"/>
    <col min="5" max="5" width="18.28515625" customWidth="1"/>
    <col min="6" max="6" width="54.42578125" customWidth="1"/>
    <col min="7" max="7" width="8" customWidth="1"/>
    <col min="8" max="8" width="15" customWidth="1"/>
    <col min="9" max="9" width="16.85546875" customWidth="1"/>
    <col min="10" max="10" width="23.85546875" customWidth="1"/>
    <col min="11" max="11" width="23.85546875" hidden="1" customWidth="1"/>
    <col min="12" max="12" width="10" customWidth="1"/>
    <col min="13" max="13" width="11.5703125" hidden="1" customWidth="1"/>
    <col min="14" max="14" width="9.140625" hidden="1"/>
    <col min="15" max="20" width="15.140625" hidden="1" customWidth="1"/>
    <col min="21" max="21" width="17.42578125" hidden="1" customWidth="1"/>
    <col min="22" max="22" width="13.140625" customWidth="1"/>
    <col min="23" max="23" width="17.42578125" customWidth="1"/>
    <col min="24" max="24" width="13.140625" customWidth="1"/>
    <col min="25" max="25" width="16" customWidth="1"/>
    <col min="26" max="26" width="11.7109375" customWidth="1"/>
    <col min="27" max="27" width="16" customWidth="1"/>
    <col min="28" max="28" width="17.42578125" customWidth="1"/>
    <col min="29" max="29" width="11.7109375" customWidth="1"/>
    <col min="30" max="30" width="16" customWidth="1"/>
    <col min="31" max="31" width="17.42578125" customWidth="1"/>
    <col min="44" max="65" width="9.140625" hidden="1"/>
  </cols>
  <sheetData>
    <row r="2" spans="2:46" ht="36.9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100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" customHeight="1">
      <c r="B4" s="21"/>
      <c r="D4" s="22" t="s">
        <v>121</v>
      </c>
      <c r="L4" s="21"/>
      <c r="M4" s="90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4.4" customHeight="1">
      <c r="B7" s="21"/>
      <c r="E7" s="261" t="str">
        <f>'Rekapitulace stavby'!K6</f>
        <v>Novostavba dětské skupiny Braňany</v>
      </c>
      <c r="F7" s="262"/>
      <c r="G7" s="262"/>
      <c r="H7" s="262"/>
      <c r="L7" s="21"/>
    </row>
    <row r="8" spans="2:46" s="1" customFormat="1" ht="12" customHeight="1">
      <c r="B8" s="33"/>
      <c r="D8" s="28" t="s">
        <v>122</v>
      </c>
      <c r="L8" s="33"/>
    </row>
    <row r="9" spans="2:46" s="1" customFormat="1" ht="15.6" customHeight="1">
      <c r="B9" s="33"/>
      <c r="E9" s="227" t="s">
        <v>2147</v>
      </c>
      <c r="F9" s="263"/>
      <c r="G9" s="263"/>
      <c r="H9" s="263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18</v>
      </c>
      <c r="F11" s="26" t="s">
        <v>1</v>
      </c>
      <c r="I11" s="28" t="s">
        <v>19</v>
      </c>
      <c r="J11" s="26" t="s">
        <v>1</v>
      </c>
      <c r="L11" s="33"/>
    </row>
    <row r="12" spans="2:46" s="1" customFormat="1" ht="12" customHeight="1">
      <c r="B12" s="33"/>
      <c r="D12" s="28" t="s">
        <v>20</v>
      </c>
      <c r="F12" s="26" t="s">
        <v>21</v>
      </c>
      <c r="I12" s="28" t="s">
        <v>22</v>
      </c>
      <c r="J12" s="53" t="str">
        <f>'Rekapitulace stavby'!AN8</f>
        <v>6. 3. 2025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24</v>
      </c>
      <c r="I14" s="28" t="s">
        <v>25</v>
      </c>
      <c r="J14" s="26" t="s">
        <v>1</v>
      </c>
      <c r="L14" s="33"/>
    </row>
    <row r="15" spans="2:46" s="1" customFormat="1" ht="18" customHeight="1">
      <c r="B15" s="33"/>
      <c r="E15" s="26" t="s">
        <v>26</v>
      </c>
      <c r="I15" s="28" t="s">
        <v>27</v>
      </c>
      <c r="J15" s="26" t="s">
        <v>1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28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264" t="str">
        <f>'Rekapitulace stavby'!E14</f>
        <v>Vyplň údaj</v>
      </c>
      <c r="F18" s="233"/>
      <c r="G18" s="233"/>
      <c r="H18" s="233"/>
      <c r="I18" s="28" t="s">
        <v>27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25</v>
      </c>
      <c r="J20" s="26" t="s">
        <v>1</v>
      </c>
      <c r="L20" s="33"/>
    </row>
    <row r="21" spans="2:12" s="1" customFormat="1" ht="18" customHeight="1">
      <c r="B21" s="33"/>
      <c r="E21" s="26" t="s">
        <v>31</v>
      </c>
      <c r="I21" s="28" t="s">
        <v>27</v>
      </c>
      <c r="J21" s="26" t="s">
        <v>1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33</v>
      </c>
      <c r="I23" s="28" t="s">
        <v>25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27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34</v>
      </c>
      <c r="L26" s="33"/>
    </row>
    <row r="27" spans="2:12" s="7" customFormat="1" ht="14.4" customHeight="1">
      <c r="B27" s="91"/>
      <c r="E27" s="238" t="s">
        <v>1</v>
      </c>
      <c r="F27" s="238"/>
      <c r="G27" s="238"/>
      <c r="H27" s="238"/>
      <c r="L27" s="91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4"/>
      <c r="E29" s="54"/>
      <c r="F29" s="54"/>
      <c r="G29" s="54"/>
      <c r="H29" s="54"/>
      <c r="I29" s="54"/>
      <c r="J29" s="54"/>
      <c r="K29" s="54"/>
      <c r="L29" s="33"/>
    </row>
    <row r="30" spans="2:12" s="1" customFormat="1" ht="25.35" customHeight="1">
      <c r="B30" s="33"/>
      <c r="D30" s="92" t="s">
        <v>35</v>
      </c>
      <c r="J30" s="67">
        <f>ROUND(J120, 2)</f>
        <v>0</v>
      </c>
      <c r="L30" s="33"/>
    </row>
    <row r="31" spans="2:12" s="1" customFormat="1" ht="6.9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14.4" customHeight="1">
      <c r="B32" s="33"/>
      <c r="F32" s="36" t="s">
        <v>37</v>
      </c>
      <c r="I32" s="36" t="s">
        <v>36</v>
      </c>
      <c r="J32" s="36" t="s">
        <v>38</v>
      </c>
      <c r="L32" s="33"/>
    </row>
    <row r="33" spans="2:12" s="1" customFormat="1" ht="14.4" customHeight="1">
      <c r="B33" s="33"/>
      <c r="D33" s="56" t="s">
        <v>39</v>
      </c>
      <c r="E33" s="28" t="s">
        <v>40</v>
      </c>
      <c r="F33" s="93">
        <f>ROUND((SUM(BE120:BE162)),  2)</f>
        <v>0</v>
      </c>
      <c r="I33" s="94">
        <v>0.21</v>
      </c>
      <c r="J33" s="93">
        <f>ROUND(((SUM(BE120:BE162))*I33),  2)</f>
        <v>0</v>
      </c>
      <c r="L33" s="33"/>
    </row>
    <row r="34" spans="2:12" s="1" customFormat="1" ht="14.4" customHeight="1">
      <c r="B34" s="33"/>
      <c r="E34" s="28" t="s">
        <v>41</v>
      </c>
      <c r="F34" s="93">
        <f>ROUND((SUM(BF120:BF162)),  2)</f>
        <v>0</v>
      </c>
      <c r="I34" s="94">
        <v>0.12</v>
      </c>
      <c r="J34" s="93">
        <f>ROUND(((SUM(BF120:BF162))*I34),  2)</f>
        <v>0</v>
      </c>
      <c r="L34" s="33"/>
    </row>
    <row r="35" spans="2:12" s="1" customFormat="1" ht="14.4" hidden="1" customHeight="1">
      <c r="B35" s="33"/>
      <c r="E35" s="28" t="s">
        <v>42</v>
      </c>
      <c r="F35" s="93">
        <f>ROUND((SUM(BG120:BG162)),  2)</f>
        <v>0</v>
      </c>
      <c r="I35" s="94">
        <v>0.21</v>
      </c>
      <c r="J35" s="93">
        <f>0</f>
        <v>0</v>
      </c>
      <c r="L35" s="33"/>
    </row>
    <row r="36" spans="2:12" s="1" customFormat="1" ht="14.4" hidden="1" customHeight="1">
      <c r="B36" s="33"/>
      <c r="E36" s="28" t="s">
        <v>43</v>
      </c>
      <c r="F36" s="93">
        <f>ROUND((SUM(BH120:BH162)),  2)</f>
        <v>0</v>
      </c>
      <c r="I36" s="94">
        <v>0.12</v>
      </c>
      <c r="J36" s="93">
        <f>0</f>
        <v>0</v>
      </c>
      <c r="L36" s="33"/>
    </row>
    <row r="37" spans="2:12" s="1" customFormat="1" ht="14.4" hidden="1" customHeight="1">
      <c r="B37" s="33"/>
      <c r="E37" s="28" t="s">
        <v>44</v>
      </c>
      <c r="F37" s="93">
        <f>ROUND((SUM(BI120:BI162)),  2)</f>
        <v>0</v>
      </c>
      <c r="I37" s="94">
        <v>0</v>
      </c>
      <c r="J37" s="93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45</v>
      </c>
      <c r="E39" s="58"/>
      <c r="F39" s="58"/>
      <c r="G39" s="97" t="s">
        <v>46</v>
      </c>
      <c r="H39" s="98" t="s">
        <v>47</v>
      </c>
      <c r="I39" s="58"/>
      <c r="J39" s="99">
        <f>SUM(J30:J37)</f>
        <v>0</v>
      </c>
      <c r="K39" s="100"/>
      <c r="L39" s="33"/>
    </row>
    <row r="40" spans="2:12" s="1" customFormat="1" ht="14.4" customHeight="1">
      <c r="B40" s="33"/>
      <c r="L40" s="33"/>
    </row>
    <row r="41" spans="2:12" ht="14.4" customHeight="1">
      <c r="B41" s="21"/>
      <c r="L41" s="21"/>
    </row>
    <row r="42" spans="2:12" ht="14.4" customHeight="1">
      <c r="B42" s="21"/>
      <c r="L42" s="21"/>
    </row>
    <row r="43" spans="2:12" ht="14.4" customHeight="1">
      <c r="B43" s="21"/>
      <c r="L43" s="21"/>
    </row>
    <row r="44" spans="2:12" ht="14.4" customHeight="1">
      <c r="B44" s="21"/>
      <c r="L44" s="21"/>
    </row>
    <row r="45" spans="2:12" ht="14.4" customHeight="1">
      <c r="B45" s="21"/>
      <c r="L45" s="21"/>
    </row>
    <row r="46" spans="2:12" ht="14.4" customHeight="1">
      <c r="B46" s="21"/>
      <c r="L46" s="21"/>
    </row>
    <row r="47" spans="2:12" ht="14.4" customHeight="1">
      <c r="B47" s="21"/>
      <c r="L47" s="21"/>
    </row>
    <row r="48" spans="2:12" ht="14.4" customHeight="1">
      <c r="B48" s="21"/>
      <c r="L48" s="21"/>
    </row>
    <row r="49" spans="2:12" ht="14.4" customHeight="1">
      <c r="B49" s="21"/>
      <c r="L49" s="21"/>
    </row>
    <row r="50" spans="2:12" s="1" customFormat="1" ht="14.4" customHeight="1">
      <c r="B50" s="33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33"/>
    </row>
    <row r="51" spans="2:12" ht="10.199999999999999">
      <c r="B51" s="21"/>
      <c r="L51" s="21"/>
    </row>
    <row r="52" spans="2:12" ht="10.199999999999999">
      <c r="B52" s="21"/>
      <c r="L52" s="21"/>
    </row>
    <row r="53" spans="2:12" ht="10.199999999999999">
      <c r="B53" s="21"/>
      <c r="L53" s="21"/>
    </row>
    <row r="54" spans="2:12" ht="10.199999999999999">
      <c r="B54" s="21"/>
      <c r="L54" s="21"/>
    </row>
    <row r="55" spans="2:12" ht="10.199999999999999">
      <c r="B55" s="21"/>
      <c r="L55" s="21"/>
    </row>
    <row r="56" spans="2:12" ht="10.199999999999999">
      <c r="B56" s="21"/>
      <c r="L56" s="21"/>
    </row>
    <row r="57" spans="2:12" ht="10.199999999999999">
      <c r="B57" s="21"/>
      <c r="L57" s="21"/>
    </row>
    <row r="58" spans="2:12" ht="10.199999999999999">
      <c r="B58" s="21"/>
      <c r="L58" s="21"/>
    </row>
    <row r="59" spans="2:12" ht="10.199999999999999">
      <c r="B59" s="21"/>
      <c r="L59" s="21"/>
    </row>
    <row r="60" spans="2:12" ht="10.199999999999999">
      <c r="B60" s="21"/>
      <c r="L60" s="21"/>
    </row>
    <row r="61" spans="2:12" s="1" customFormat="1" ht="13.2">
      <c r="B61" s="33"/>
      <c r="D61" s="44" t="s">
        <v>50</v>
      </c>
      <c r="E61" s="35"/>
      <c r="F61" s="101" t="s">
        <v>51</v>
      </c>
      <c r="G61" s="44" t="s">
        <v>50</v>
      </c>
      <c r="H61" s="35"/>
      <c r="I61" s="35"/>
      <c r="J61" s="102" t="s">
        <v>51</v>
      </c>
      <c r="K61" s="35"/>
      <c r="L61" s="33"/>
    </row>
    <row r="62" spans="2:12" ht="10.199999999999999">
      <c r="B62" s="21"/>
      <c r="L62" s="21"/>
    </row>
    <row r="63" spans="2:12" ht="10.199999999999999">
      <c r="B63" s="21"/>
      <c r="L63" s="21"/>
    </row>
    <row r="64" spans="2:12" ht="10.199999999999999">
      <c r="B64" s="21"/>
      <c r="L64" s="21"/>
    </row>
    <row r="65" spans="2:12" s="1" customFormat="1" ht="13.2">
      <c r="B65" s="33"/>
      <c r="D65" s="42" t="s">
        <v>52</v>
      </c>
      <c r="E65" s="43"/>
      <c r="F65" s="43"/>
      <c r="G65" s="42" t="s">
        <v>53</v>
      </c>
      <c r="H65" s="43"/>
      <c r="I65" s="43"/>
      <c r="J65" s="43"/>
      <c r="K65" s="43"/>
      <c r="L65" s="33"/>
    </row>
    <row r="66" spans="2:12" ht="10.199999999999999">
      <c r="B66" s="21"/>
      <c r="L66" s="21"/>
    </row>
    <row r="67" spans="2:12" ht="10.199999999999999">
      <c r="B67" s="21"/>
      <c r="L67" s="21"/>
    </row>
    <row r="68" spans="2:12" ht="10.199999999999999">
      <c r="B68" s="21"/>
      <c r="L68" s="21"/>
    </row>
    <row r="69" spans="2:12" ht="10.199999999999999">
      <c r="B69" s="21"/>
      <c r="L69" s="21"/>
    </row>
    <row r="70" spans="2:12" ht="10.199999999999999">
      <c r="B70" s="21"/>
      <c r="L70" s="21"/>
    </row>
    <row r="71" spans="2:12" ht="10.199999999999999">
      <c r="B71" s="21"/>
      <c r="L71" s="21"/>
    </row>
    <row r="72" spans="2:12" ht="10.199999999999999">
      <c r="B72" s="21"/>
      <c r="L72" s="21"/>
    </row>
    <row r="73" spans="2:12" ht="10.199999999999999">
      <c r="B73" s="21"/>
      <c r="L73" s="21"/>
    </row>
    <row r="74" spans="2:12" ht="10.199999999999999">
      <c r="B74" s="21"/>
      <c r="L74" s="21"/>
    </row>
    <row r="75" spans="2:12" ht="10.199999999999999">
      <c r="B75" s="21"/>
      <c r="L75" s="21"/>
    </row>
    <row r="76" spans="2:12" s="1" customFormat="1" ht="13.2">
      <c r="B76" s="33"/>
      <c r="D76" s="44" t="s">
        <v>50</v>
      </c>
      <c r="E76" s="35"/>
      <c r="F76" s="101" t="s">
        <v>51</v>
      </c>
      <c r="G76" s="44" t="s">
        <v>50</v>
      </c>
      <c r="H76" s="35"/>
      <c r="I76" s="35"/>
      <c r="J76" s="102" t="s">
        <v>51</v>
      </c>
      <c r="K76" s="35"/>
      <c r="L76" s="33"/>
    </row>
    <row r="77" spans="2:12" s="1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47" s="1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47" s="1" customFormat="1" ht="24.9" customHeight="1">
      <c r="B82" s="33"/>
      <c r="C82" s="22" t="s">
        <v>124</v>
      </c>
      <c r="L82" s="33"/>
    </row>
    <row r="83" spans="2:47" s="1" customFormat="1" ht="6.9" customHeight="1">
      <c r="B83" s="33"/>
      <c r="L83" s="33"/>
    </row>
    <row r="84" spans="2:47" s="1" customFormat="1" ht="12" customHeight="1">
      <c r="B84" s="33"/>
      <c r="C84" s="28" t="s">
        <v>16</v>
      </c>
      <c r="L84" s="33"/>
    </row>
    <row r="85" spans="2:47" s="1" customFormat="1" ht="14.4" customHeight="1">
      <c r="B85" s="33"/>
      <c r="E85" s="261" t="str">
        <f>E7</f>
        <v>Novostavba dětské skupiny Braňany</v>
      </c>
      <c r="F85" s="262"/>
      <c r="G85" s="262"/>
      <c r="H85" s="262"/>
      <c r="L85" s="33"/>
    </row>
    <row r="86" spans="2:47" s="1" customFormat="1" ht="12" customHeight="1">
      <c r="B86" s="33"/>
      <c r="C86" s="28" t="s">
        <v>122</v>
      </c>
      <c r="L86" s="33"/>
    </row>
    <row r="87" spans="2:47" s="1" customFormat="1" ht="15.6" customHeight="1">
      <c r="B87" s="33"/>
      <c r="E87" s="227" t="str">
        <f>E9</f>
        <v>06 - VZT</v>
      </c>
      <c r="F87" s="263"/>
      <c r="G87" s="263"/>
      <c r="H87" s="263"/>
      <c r="L87" s="33"/>
    </row>
    <row r="88" spans="2:47" s="1" customFormat="1" ht="6.9" customHeight="1">
      <c r="B88" s="33"/>
      <c r="L88" s="33"/>
    </row>
    <row r="89" spans="2:47" s="1" customFormat="1" ht="12" customHeight="1">
      <c r="B89" s="33"/>
      <c r="C89" s="28" t="s">
        <v>20</v>
      </c>
      <c r="F89" s="26" t="str">
        <f>F12</f>
        <v xml:space="preserve"> </v>
      </c>
      <c r="I89" s="28" t="s">
        <v>22</v>
      </c>
      <c r="J89" s="53" t="str">
        <f>IF(J12="","",J12)</f>
        <v>6. 3. 2025</v>
      </c>
      <c r="L89" s="33"/>
    </row>
    <row r="90" spans="2:47" s="1" customFormat="1" ht="6.9" customHeight="1">
      <c r="B90" s="33"/>
      <c r="L90" s="33"/>
    </row>
    <row r="91" spans="2:47" s="1" customFormat="1" ht="40.799999999999997" customHeight="1">
      <c r="B91" s="33"/>
      <c r="C91" s="28" t="s">
        <v>24</v>
      </c>
      <c r="F91" s="26" t="str">
        <f>E15</f>
        <v>Obec Braňany, Bilinská 76, 435 22 Braňany</v>
      </c>
      <c r="I91" s="28" t="s">
        <v>30</v>
      </c>
      <c r="J91" s="31" t="str">
        <f>E21</f>
        <v>IPOKa,s.r.o., Blanky Waleské 558, Cerhenice 281 02</v>
      </c>
      <c r="L91" s="33"/>
    </row>
    <row r="92" spans="2:47" s="1" customFormat="1" ht="15.6" customHeight="1">
      <c r="B92" s="33"/>
      <c r="C92" s="28" t="s">
        <v>28</v>
      </c>
      <c r="F92" s="26" t="str">
        <f>IF(E18="","",E18)</f>
        <v>Vyplň údaj</v>
      </c>
      <c r="I92" s="28" t="s">
        <v>33</v>
      </c>
      <c r="J92" s="31" t="str">
        <f>E24</f>
        <v xml:space="preserve"> </v>
      </c>
      <c r="L92" s="33"/>
    </row>
    <row r="93" spans="2:47" s="1" customFormat="1" ht="10.35" customHeight="1">
      <c r="B93" s="33"/>
      <c r="L93" s="33"/>
    </row>
    <row r="94" spans="2:47" s="1" customFormat="1" ht="29.25" customHeight="1">
      <c r="B94" s="33"/>
      <c r="C94" s="103" t="s">
        <v>125</v>
      </c>
      <c r="D94" s="95"/>
      <c r="E94" s="95"/>
      <c r="F94" s="95"/>
      <c r="G94" s="95"/>
      <c r="H94" s="95"/>
      <c r="I94" s="95"/>
      <c r="J94" s="104" t="s">
        <v>126</v>
      </c>
      <c r="K94" s="95"/>
      <c r="L94" s="33"/>
    </row>
    <row r="95" spans="2:47" s="1" customFormat="1" ht="10.35" customHeight="1">
      <c r="B95" s="33"/>
      <c r="L95" s="33"/>
    </row>
    <row r="96" spans="2:47" s="1" customFormat="1" ht="22.8" customHeight="1">
      <c r="B96" s="33"/>
      <c r="C96" s="105" t="s">
        <v>127</v>
      </c>
      <c r="J96" s="67">
        <f>J120</f>
        <v>0</v>
      </c>
      <c r="L96" s="33"/>
      <c r="AU96" s="18" t="s">
        <v>128</v>
      </c>
    </row>
    <row r="97" spans="2:12" s="8" customFormat="1" ht="24.9" customHeight="1">
      <c r="B97" s="106"/>
      <c r="D97" s="107" t="s">
        <v>139</v>
      </c>
      <c r="E97" s="108"/>
      <c r="F97" s="108"/>
      <c r="G97" s="108"/>
      <c r="H97" s="108"/>
      <c r="I97" s="108"/>
      <c r="J97" s="109">
        <f>J121</f>
        <v>0</v>
      </c>
      <c r="L97" s="106"/>
    </row>
    <row r="98" spans="2:12" s="9" customFormat="1" ht="19.95" customHeight="1">
      <c r="B98" s="110"/>
      <c r="D98" s="111" t="s">
        <v>143</v>
      </c>
      <c r="E98" s="112"/>
      <c r="F98" s="112"/>
      <c r="G98" s="112"/>
      <c r="H98" s="112"/>
      <c r="I98" s="112"/>
      <c r="J98" s="113">
        <f>J122</f>
        <v>0</v>
      </c>
      <c r="L98" s="110"/>
    </row>
    <row r="99" spans="2:12" s="9" customFormat="1" ht="14.85" customHeight="1">
      <c r="B99" s="110"/>
      <c r="D99" s="111" t="s">
        <v>2148</v>
      </c>
      <c r="E99" s="112"/>
      <c r="F99" s="112"/>
      <c r="G99" s="112"/>
      <c r="H99" s="112"/>
      <c r="I99" s="112"/>
      <c r="J99" s="113">
        <f>J123</f>
        <v>0</v>
      </c>
      <c r="L99" s="110"/>
    </row>
    <row r="100" spans="2:12" s="9" customFormat="1" ht="14.85" customHeight="1">
      <c r="B100" s="110"/>
      <c r="D100" s="111" t="s">
        <v>2149</v>
      </c>
      <c r="E100" s="112"/>
      <c r="F100" s="112"/>
      <c r="G100" s="112"/>
      <c r="H100" s="112"/>
      <c r="I100" s="112"/>
      <c r="J100" s="113">
        <f>J156</f>
        <v>0</v>
      </c>
      <c r="L100" s="110"/>
    </row>
    <row r="101" spans="2:12" s="1" customFormat="1" ht="21.75" customHeight="1">
      <c r="B101" s="33"/>
      <c r="L101" s="33"/>
    </row>
    <row r="102" spans="2:12" s="1" customFormat="1" ht="6.9" customHeight="1"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33"/>
    </row>
    <row r="106" spans="2:12" s="1" customFormat="1" ht="6.9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3"/>
    </row>
    <row r="107" spans="2:12" s="1" customFormat="1" ht="24.9" customHeight="1">
      <c r="B107" s="33"/>
      <c r="C107" s="22" t="s">
        <v>155</v>
      </c>
      <c r="L107" s="33"/>
    </row>
    <row r="108" spans="2:12" s="1" customFormat="1" ht="6.9" customHeight="1">
      <c r="B108" s="33"/>
      <c r="L108" s="33"/>
    </row>
    <row r="109" spans="2:12" s="1" customFormat="1" ht="12" customHeight="1">
      <c r="B109" s="33"/>
      <c r="C109" s="28" t="s">
        <v>16</v>
      </c>
      <c r="L109" s="33"/>
    </row>
    <row r="110" spans="2:12" s="1" customFormat="1" ht="14.4" customHeight="1">
      <c r="B110" s="33"/>
      <c r="E110" s="261" t="str">
        <f>E7</f>
        <v>Novostavba dětské skupiny Braňany</v>
      </c>
      <c r="F110" s="262"/>
      <c r="G110" s="262"/>
      <c r="H110" s="262"/>
      <c r="L110" s="33"/>
    </row>
    <row r="111" spans="2:12" s="1" customFormat="1" ht="12" customHeight="1">
      <c r="B111" s="33"/>
      <c r="C111" s="28" t="s">
        <v>122</v>
      </c>
      <c r="L111" s="33"/>
    </row>
    <row r="112" spans="2:12" s="1" customFormat="1" ht="15.6" customHeight="1">
      <c r="B112" s="33"/>
      <c r="E112" s="227" t="str">
        <f>E9</f>
        <v>06 - VZT</v>
      </c>
      <c r="F112" s="263"/>
      <c r="G112" s="263"/>
      <c r="H112" s="263"/>
      <c r="L112" s="33"/>
    </row>
    <row r="113" spans="2:65" s="1" customFormat="1" ht="6.9" customHeight="1">
      <c r="B113" s="33"/>
      <c r="L113" s="33"/>
    </row>
    <row r="114" spans="2:65" s="1" customFormat="1" ht="12" customHeight="1">
      <c r="B114" s="33"/>
      <c r="C114" s="28" t="s">
        <v>20</v>
      </c>
      <c r="F114" s="26" t="str">
        <f>F12</f>
        <v xml:space="preserve"> </v>
      </c>
      <c r="I114" s="28" t="s">
        <v>22</v>
      </c>
      <c r="J114" s="53" t="str">
        <f>IF(J12="","",J12)</f>
        <v>6. 3. 2025</v>
      </c>
      <c r="L114" s="33"/>
    </row>
    <row r="115" spans="2:65" s="1" customFormat="1" ht="6.9" customHeight="1">
      <c r="B115" s="33"/>
      <c r="L115" s="33"/>
    </row>
    <row r="116" spans="2:65" s="1" customFormat="1" ht="40.799999999999997" customHeight="1">
      <c r="B116" s="33"/>
      <c r="C116" s="28" t="s">
        <v>24</v>
      </c>
      <c r="F116" s="26" t="str">
        <f>E15</f>
        <v>Obec Braňany, Bilinská 76, 435 22 Braňany</v>
      </c>
      <c r="I116" s="28" t="s">
        <v>30</v>
      </c>
      <c r="J116" s="31" t="str">
        <f>E21</f>
        <v>IPOKa,s.r.o., Blanky Waleské 558, Cerhenice 281 02</v>
      </c>
      <c r="L116" s="33"/>
    </row>
    <row r="117" spans="2:65" s="1" customFormat="1" ht="15.6" customHeight="1">
      <c r="B117" s="33"/>
      <c r="C117" s="28" t="s">
        <v>28</v>
      </c>
      <c r="F117" s="26" t="str">
        <f>IF(E18="","",E18)</f>
        <v>Vyplň údaj</v>
      </c>
      <c r="I117" s="28" t="s">
        <v>33</v>
      </c>
      <c r="J117" s="31" t="str">
        <f>E24</f>
        <v xml:space="preserve"> </v>
      </c>
      <c r="L117" s="33"/>
    </row>
    <row r="118" spans="2:65" s="1" customFormat="1" ht="10.35" customHeight="1">
      <c r="B118" s="33"/>
      <c r="L118" s="33"/>
    </row>
    <row r="119" spans="2:65" s="10" customFormat="1" ht="29.25" customHeight="1">
      <c r="B119" s="114"/>
      <c r="C119" s="115" t="s">
        <v>156</v>
      </c>
      <c r="D119" s="116" t="s">
        <v>60</v>
      </c>
      <c r="E119" s="116" t="s">
        <v>56</v>
      </c>
      <c r="F119" s="116" t="s">
        <v>57</v>
      </c>
      <c r="G119" s="116" t="s">
        <v>157</v>
      </c>
      <c r="H119" s="116" t="s">
        <v>158</v>
      </c>
      <c r="I119" s="116" t="s">
        <v>159</v>
      </c>
      <c r="J119" s="117" t="s">
        <v>126</v>
      </c>
      <c r="K119" s="118" t="s">
        <v>160</v>
      </c>
      <c r="L119" s="114"/>
      <c r="M119" s="60" t="s">
        <v>1</v>
      </c>
      <c r="N119" s="61" t="s">
        <v>39</v>
      </c>
      <c r="O119" s="61" t="s">
        <v>161</v>
      </c>
      <c r="P119" s="61" t="s">
        <v>162</v>
      </c>
      <c r="Q119" s="61" t="s">
        <v>163</v>
      </c>
      <c r="R119" s="61" t="s">
        <v>164</v>
      </c>
      <c r="S119" s="61" t="s">
        <v>165</v>
      </c>
      <c r="T119" s="62" t="s">
        <v>166</v>
      </c>
    </row>
    <row r="120" spans="2:65" s="1" customFormat="1" ht="22.8" customHeight="1">
      <c r="B120" s="33"/>
      <c r="C120" s="65" t="s">
        <v>167</v>
      </c>
      <c r="J120" s="119">
        <f>BK120</f>
        <v>0</v>
      </c>
      <c r="L120" s="33"/>
      <c r="M120" s="63"/>
      <c r="N120" s="54"/>
      <c r="O120" s="54"/>
      <c r="P120" s="120">
        <f>P121</f>
        <v>0</v>
      </c>
      <c r="Q120" s="54"/>
      <c r="R120" s="120">
        <f>R121</f>
        <v>0</v>
      </c>
      <c r="S120" s="54"/>
      <c r="T120" s="121">
        <f>T121</f>
        <v>0</v>
      </c>
      <c r="AT120" s="18" t="s">
        <v>74</v>
      </c>
      <c r="AU120" s="18" t="s">
        <v>128</v>
      </c>
      <c r="BK120" s="122">
        <f>BK121</f>
        <v>0</v>
      </c>
    </row>
    <row r="121" spans="2:65" s="11" customFormat="1" ht="25.95" customHeight="1">
      <c r="B121" s="123"/>
      <c r="D121" s="124" t="s">
        <v>74</v>
      </c>
      <c r="E121" s="125" t="s">
        <v>780</v>
      </c>
      <c r="F121" s="125" t="s">
        <v>781</v>
      </c>
      <c r="I121" s="126"/>
      <c r="J121" s="127">
        <f>BK121</f>
        <v>0</v>
      </c>
      <c r="L121" s="123"/>
      <c r="M121" s="128"/>
      <c r="P121" s="129">
        <f>P122</f>
        <v>0</v>
      </c>
      <c r="R121" s="129">
        <f>R122</f>
        <v>0</v>
      </c>
      <c r="T121" s="130">
        <f>T122</f>
        <v>0</v>
      </c>
      <c r="AR121" s="124" t="s">
        <v>85</v>
      </c>
      <c r="AT121" s="131" t="s">
        <v>74</v>
      </c>
      <c r="AU121" s="131" t="s">
        <v>75</v>
      </c>
      <c r="AY121" s="124" t="s">
        <v>170</v>
      </c>
      <c r="BK121" s="132">
        <f>BK122</f>
        <v>0</v>
      </c>
    </row>
    <row r="122" spans="2:65" s="11" customFormat="1" ht="22.8" customHeight="1">
      <c r="B122" s="123"/>
      <c r="D122" s="124" t="s">
        <v>74</v>
      </c>
      <c r="E122" s="133" t="s">
        <v>944</v>
      </c>
      <c r="F122" s="133" t="s">
        <v>945</v>
      </c>
      <c r="I122" s="126"/>
      <c r="J122" s="134">
        <f>BK122</f>
        <v>0</v>
      </c>
      <c r="L122" s="123"/>
      <c r="M122" s="128"/>
      <c r="P122" s="129">
        <f>P123+P156</f>
        <v>0</v>
      </c>
      <c r="R122" s="129">
        <f>R123+R156</f>
        <v>0</v>
      </c>
      <c r="T122" s="130">
        <f>T123+T156</f>
        <v>0</v>
      </c>
      <c r="AR122" s="124" t="s">
        <v>85</v>
      </c>
      <c r="AT122" s="131" t="s">
        <v>74</v>
      </c>
      <c r="AU122" s="131" t="s">
        <v>83</v>
      </c>
      <c r="AY122" s="124" t="s">
        <v>170</v>
      </c>
      <c r="BK122" s="132">
        <f>BK123+BK156</f>
        <v>0</v>
      </c>
    </row>
    <row r="123" spans="2:65" s="11" customFormat="1" ht="20.85" customHeight="1">
      <c r="B123" s="123"/>
      <c r="D123" s="124" t="s">
        <v>74</v>
      </c>
      <c r="E123" s="133" t="s">
        <v>1838</v>
      </c>
      <c r="F123" s="133" t="s">
        <v>2150</v>
      </c>
      <c r="I123" s="126"/>
      <c r="J123" s="134">
        <f>BK123</f>
        <v>0</v>
      </c>
      <c r="L123" s="123"/>
      <c r="M123" s="128"/>
      <c r="P123" s="129">
        <f>SUM(P124:P155)</f>
        <v>0</v>
      </c>
      <c r="R123" s="129">
        <f>SUM(R124:R155)</f>
        <v>0</v>
      </c>
      <c r="T123" s="130">
        <f>SUM(T124:T155)</f>
        <v>0</v>
      </c>
      <c r="AR123" s="124" t="s">
        <v>83</v>
      </c>
      <c r="AT123" s="131" t="s">
        <v>74</v>
      </c>
      <c r="AU123" s="131" t="s">
        <v>85</v>
      </c>
      <c r="AY123" s="124" t="s">
        <v>170</v>
      </c>
      <c r="BK123" s="132">
        <f>SUM(BK124:BK155)</f>
        <v>0</v>
      </c>
    </row>
    <row r="124" spans="2:65" s="1" customFormat="1" ht="34.799999999999997" customHeight="1">
      <c r="B124" s="33"/>
      <c r="C124" s="174" t="s">
        <v>83</v>
      </c>
      <c r="D124" s="174" t="s">
        <v>447</v>
      </c>
      <c r="E124" s="175" t="s">
        <v>2151</v>
      </c>
      <c r="F124" s="176" t="s">
        <v>2152</v>
      </c>
      <c r="G124" s="177" t="s">
        <v>1831</v>
      </c>
      <c r="H124" s="178">
        <v>1</v>
      </c>
      <c r="I124" s="179"/>
      <c r="J124" s="180">
        <f>ROUND(I124*H124,2)</f>
        <v>0</v>
      </c>
      <c r="K124" s="181"/>
      <c r="L124" s="182"/>
      <c r="M124" s="183" t="s">
        <v>1</v>
      </c>
      <c r="N124" s="184" t="s">
        <v>40</v>
      </c>
      <c r="P124" s="145">
        <f>O124*H124</f>
        <v>0</v>
      </c>
      <c r="Q124" s="145">
        <v>0</v>
      </c>
      <c r="R124" s="145">
        <f>Q124*H124</f>
        <v>0</v>
      </c>
      <c r="S124" s="145">
        <v>0</v>
      </c>
      <c r="T124" s="146">
        <f>S124*H124</f>
        <v>0</v>
      </c>
      <c r="AR124" s="147" t="s">
        <v>224</v>
      </c>
      <c r="AT124" s="147" t="s">
        <v>447</v>
      </c>
      <c r="AU124" s="147" t="s">
        <v>117</v>
      </c>
      <c r="AY124" s="18" t="s">
        <v>170</v>
      </c>
      <c r="BE124" s="148">
        <f>IF(N124="základní",J124,0)</f>
        <v>0</v>
      </c>
      <c r="BF124" s="148">
        <f>IF(N124="snížená",J124,0)</f>
        <v>0</v>
      </c>
      <c r="BG124" s="148">
        <f>IF(N124="zákl. přenesená",J124,0)</f>
        <v>0</v>
      </c>
      <c r="BH124" s="148">
        <f>IF(N124="sníž. přenesená",J124,0)</f>
        <v>0</v>
      </c>
      <c r="BI124" s="148">
        <f>IF(N124="nulová",J124,0)</f>
        <v>0</v>
      </c>
      <c r="BJ124" s="18" t="s">
        <v>83</v>
      </c>
      <c r="BK124" s="148">
        <f>ROUND(I124*H124,2)</f>
        <v>0</v>
      </c>
      <c r="BL124" s="18" t="s">
        <v>176</v>
      </c>
      <c r="BM124" s="147" t="s">
        <v>85</v>
      </c>
    </row>
    <row r="125" spans="2:65" s="12" customFormat="1" ht="20.399999999999999">
      <c r="B125" s="153"/>
      <c r="D125" s="154" t="s">
        <v>180</v>
      </c>
      <c r="E125" s="155" t="s">
        <v>1</v>
      </c>
      <c r="F125" s="156" t="s">
        <v>2153</v>
      </c>
      <c r="H125" s="155" t="s">
        <v>1</v>
      </c>
      <c r="I125" s="157"/>
      <c r="L125" s="153"/>
      <c r="M125" s="158"/>
      <c r="T125" s="159"/>
      <c r="AT125" s="155" t="s">
        <v>180</v>
      </c>
      <c r="AU125" s="155" t="s">
        <v>117</v>
      </c>
      <c r="AV125" s="12" t="s">
        <v>83</v>
      </c>
      <c r="AW125" s="12" t="s">
        <v>32</v>
      </c>
      <c r="AX125" s="12" t="s">
        <v>75</v>
      </c>
      <c r="AY125" s="155" t="s">
        <v>170</v>
      </c>
    </row>
    <row r="126" spans="2:65" s="12" customFormat="1" ht="20.399999999999999">
      <c r="B126" s="153"/>
      <c r="D126" s="154" t="s">
        <v>180</v>
      </c>
      <c r="E126" s="155" t="s">
        <v>1</v>
      </c>
      <c r="F126" s="156" t="s">
        <v>2154</v>
      </c>
      <c r="H126" s="155" t="s">
        <v>1</v>
      </c>
      <c r="I126" s="157"/>
      <c r="L126" s="153"/>
      <c r="M126" s="158"/>
      <c r="T126" s="159"/>
      <c r="AT126" s="155" t="s">
        <v>180</v>
      </c>
      <c r="AU126" s="155" t="s">
        <v>117</v>
      </c>
      <c r="AV126" s="12" t="s">
        <v>83</v>
      </c>
      <c r="AW126" s="12" t="s">
        <v>32</v>
      </c>
      <c r="AX126" s="12" t="s">
        <v>75</v>
      </c>
      <c r="AY126" s="155" t="s">
        <v>170</v>
      </c>
    </row>
    <row r="127" spans="2:65" s="13" customFormat="1" ht="10.199999999999999">
      <c r="B127" s="160"/>
      <c r="D127" s="154" t="s">
        <v>180</v>
      </c>
      <c r="E127" s="161" t="s">
        <v>1</v>
      </c>
      <c r="F127" s="162" t="s">
        <v>1209</v>
      </c>
      <c r="H127" s="163">
        <v>1</v>
      </c>
      <c r="I127" s="164"/>
      <c r="L127" s="160"/>
      <c r="M127" s="165"/>
      <c r="T127" s="166"/>
      <c r="AT127" s="161" t="s">
        <v>180</v>
      </c>
      <c r="AU127" s="161" t="s">
        <v>117</v>
      </c>
      <c r="AV127" s="13" t="s">
        <v>85</v>
      </c>
      <c r="AW127" s="13" t="s">
        <v>32</v>
      </c>
      <c r="AX127" s="13" t="s">
        <v>75</v>
      </c>
      <c r="AY127" s="161" t="s">
        <v>170</v>
      </c>
    </row>
    <row r="128" spans="2:65" s="14" customFormat="1" ht="10.199999999999999">
      <c r="B128" s="167"/>
      <c r="D128" s="154" t="s">
        <v>180</v>
      </c>
      <c r="E128" s="168" t="s">
        <v>1</v>
      </c>
      <c r="F128" s="169" t="s">
        <v>184</v>
      </c>
      <c r="H128" s="170">
        <v>1</v>
      </c>
      <c r="I128" s="171"/>
      <c r="L128" s="167"/>
      <c r="M128" s="172"/>
      <c r="T128" s="173"/>
      <c r="AT128" s="168" t="s">
        <v>180</v>
      </c>
      <c r="AU128" s="168" t="s">
        <v>117</v>
      </c>
      <c r="AV128" s="14" t="s">
        <v>176</v>
      </c>
      <c r="AW128" s="14" t="s">
        <v>32</v>
      </c>
      <c r="AX128" s="14" t="s">
        <v>83</v>
      </c>
      <c r="AY128" s="168" t="s">
        <v>170</v>
      </c>
    </row>
    <row r="129" spans="2:65" s="1" customFormat="1" ht="19.8" customHeight="1">
      <c r="B129" s="33"/>
      <c r="C129" s="174" t="s">
        <v>85</v>
      </c>
      <c r="D129" s="174" t="s">
        <v>447</v>
      </c>
      <c r="E129" s="175" t="s">
        <v>2155</v>
      </c>
      <c r="F129" s="176" t="s">
        <v>2156</v>
      </c>
      <c r="G129" s="177" t="s">
        <v>1831</v>
      </c>
      <c r="H129" s="178">
        <v>1</v>
      </c>
      <c r="I129" s="179"/>
      <c r="J129" s="180">
        <f t="shared" ref="J129:J155" si="0">ROUND(I129*H129,2)</f>
        <v>0</v>
      </c>
      <c r="K129" s="181"/>
      <c r="L129" s="182"/>
      <c r="M129" s="183" t="s">
        <v>1</v>
      </c>
      <c r="N129" s="184" t="s">
        <v>40</v>
      </c>
      <c r="P129" s="145">
        <f t="shared" ref="P129:P155" si="1">O129*H129</f>
        <v>0</v>
      </c>
      <c r="Q129" s="145">
        <v>0</v>
      </c>
      <c r="R129" s="145">
        <f t="shared" ref="R129:R155" si="2">Q129*H129</f>
        <v>0</v>
      </c>
      <c r="S129" s="145">
        <v>0</v>
      </c>
      <c r="T129" s="146">
        <f t="shared" ref="T129:T155" si="3">S129*H129</f>
        <v>0</v>
      </c>
      <c r="AR129" s="147" t="s">
        <v>224</v>
      </c>
      <c r="AT129" s="147" t="s">
        <v>447</v>
      </c>
      <c r="AU129" s="147" t="s">
        <v>117</v>
      </c>
      <c r="AY129" s="18" t="s">
        <v>170</v>
      </c>
      <c r="BE129" s="148">
        <f t="shared" ref="BE129:BE155" si="4">IF(N129="základní",J129,0)</f>
        <v>0</v>
      </c>
      <c r="BF129" s="148">
        <f t="shared" ref="BF129:BF155" si="5">IF(N129="snížená",J129,0)</f>
        <v>0</v>
      </c>
      <c r="BG129" s="148">
        <f t="shared" ref="BG129:BG155" si="6">IF(N129="zákl. přenesená",J129,0)</f>
        <v>0</v>
      </c>
      <c r="BH129" s="148">
        <f t="shared" ref="BH129:BH155" si="7">IF(N129="sníž. přenesená",J129,0)</f>
        <v>0</v>
      </c>
      <c r="BI129" s="148">
        <f t="shared" ref="BI129:BI155" si="8">IF(N129="nulová",J129,0)</f>
        <v>0</v>
      </c>
      <c r="BJ129" s="18" t="s">
        <v>83</v>
      </c>
      <c r="BK129" s="148">
        <f t="shared" ref="BK129:BK155" si="9">ROUND(I129*H129,2)</f>
        <v>0</v>
      </c>
      <c r="BL129" s="18" t="s">
        <v>176</v>
      </c>
      <c r="BM129" s="147" t="s">
        <v>176</v>
      </c>
    </row>
    <row r="130" spans="2:65" s="1" customFormat="1" ht="14.4" customHeight="1">
      <c r="B130" s="33"/>
      <c r="C130" s="174" t="s">
        <v>117</v>
      </c>
      <c r="D130" s="174" t="s">
        <v>447</v>
      </c>
      <c r="E130" s="175" t="s">
        <v>2157</v>
      </c>
      <c r="F130" s="176" t="s">
        <v>2158</v>
      </c>
      <c r="G130" s="177" t="s">
        <v>1831</v>
      </c>
      <c r="H130" s="178">
        <v>4</v>
      </c>
      <c r="I130" s="179"/>
      <c r="J130" s="180">
        <f t="shared" si="0"/>
        <v>0</v>
      </c>
      <c r="K130" s="181"/>
      <c r="L130" s="182"/>
      <c r="M130" s="183" t="s">
        <v>1</v>
      </c>
      <c r="N130" s="184" t="s">
        <v>40</v>
      </c>
      <c r="P130" s="145">
        <f t="shared" si="1"/>
        <v>0</v>
      </c>
      <c r="Q130" s="145">
        <v>0</v>
      </c>
      <c r="R130" s="145">
        <f t="shared" si="2"/>
        <v>0</v>
      </c>
      <c r="S130" s="145">
        <v>0</v>
      </c>
      <c r="T130" s="146">
        <f t="shared" si="3"/>
        <v>0</v>
      </c>
      <c r="AR130" s="147" t="s">
        <v>224</v>
      </c>
      <c r="AT130" s="147" t="s">
        <v>447</v>
      </c>
      <c r="AU130" s="147" t="s">
        <v>117</v>
      </c>
      <c r="AY130" s="18" t="s">
        <v>170</v>
      </c>
      <c r="BE130" s="148">
        <f t="shared" si="4"/>
        <v>0</v>
      </c>
      <c r="BF130" s="148">
        <f t="shared" si="5"/>
        <v>0</v>
      </c>
      <c r="BG130" s="148">
        <f t="shared" si="6"/>
        <v>0</v>
      </c>
      <c r="BH130" s="148">
        <f t="shared" si="7"/>
        <v>0</v>
      </c>
      <c r="BI130" s="148">
        <f t="shared" si="8"/>
        <v>0</v>
      </c>
      <c r="BJ130" s="18" t="s">
        <v>83</v>
      </c>
      <c r="BK130" s="148">
        <f t="shared" si="9"/>
        <v>0</v>
      </c>
      <c r="BL130" s="18" t="s">
        <v>176</v>
      </c>
      <c r="BM130" s="147" t="s">
        <v>210</v>
      </c>
    </row>
    <row r="131" spans="2:65" s="1" customFormat="1" ht="14.4" customHeight="1">
      <c r="B131" s="33"/>
      <c r="C131" s="174" t="s">
        <v>176</v>
      </c>
      <c r="D131" s="174" t="s">
        <v>447</v>
      </c>
      <c r="E131" s="175" t="s">
        <v>2159</v>
      </c>
      <c r="F131" s="176" t="s">
        <v>2160</v>
      </c>
      <c r="G131" s="177" t="s">
        <v>1831</v>
      </c>
      <c r="H131" s="178">
        <v>1</v>
      </c>
      <c r="I131" s="179"/>
      <c r="J131" s="180">
        <f t="shared" si="0"/>
        <v>0</v>
      </c>
      <c r="K131" s="181"/>
      <c r="L131" s="182"/>
      <c r="M131" s="183" t="s">
        <v>1</v>
      </c>
      <c r="N131" s="184" t="s">
        <v>40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224</v>
      </c>
      <c r="AT131" s="147" t="s">
        <v>447</v>
      </c>
      <c r="AU131" s="147" t="s">
        <v>117</v>
      </c>
      <c r="AY131" s="18" t="s">
        <v>170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8" t="s">
        <v>83</v>
      </c>
      <c r="BK131" s="148">
        <f t="shared" si="9"/>
        <v>0</v>
      </c>
      <c r="BL131" s="18" t="s">
        <v>176</v>
      </c>
      <c r="BM131" s="147" t="s">
        <v>224</v>
      </c>
    </row>
    <row r="132" spans="2:65" s="1" customFormat="1" ht="14.4" customHeight="1">
      <c r="B132" s="33"/>
      <c r="C132" s="174" t="s">
        <v>205</v>
      </c>
      <c r="D132" s="174" t="s">
        <v>447</v>
      </c>
      <c r="E132" s="175" t="s">
        <v>2161</v>
      </c>
      <c r="F132" s="176" t="s">
        <v>2162</v>
      </c>
      <c r="G132" s="177" t="s">
        <v>1831</v>
      </c>
      <c r="H132" s="178">
        <v>2</v>
      </c>
      <c r="I132" s="179"/>
      <c r="J132" s="180">
        <f t="shared" si="0"/>
        <v>0</v>
      </c>
      <c r="K132" s="181"/>
      <c r="L132" s="182"/>
      <c r="M132" s="183" t="s">
        <v>1</v>
      </c>
      <c r="N132" s="184" t="s">
        <v>40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224</v>
      </c>
      <c r="AT132" s="147" t="s">
        <v>447</v>
      </c>
      <c r="AU132" s="147" t="s">
        <v>117</v>
      </c>
      <c r="AY132" s="18" t="s">
        <v>170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8" t="s">
        <v>83</v>
      </c>
      <c r="BK132" s="148">
        <f t="shared" si="9"/>
        <v>0</v>
      </c>
      <c r="BL132" s="18" t="s">
        <v>176</v>
      </c>
      <c r="BM132" s="147" t="s">
        <v>242</v>
      </c>
    </row>
    <row r="133" spans="2:65" s="1" customFormat="1" ht="14.4" customHeight="1">
      <c r="B133" s="33"/>
      <c r="C133" s="174" t="s">
        <v>210</v>
      </c>
      <c r="D133" s="174" t="s">
        <v>447</v>
      </c>
      <c r="E133" s="175" t="s">
        <v>2163</v>
      </c>
      <c r="F133" s="176" t="s">
        <v>2164</v>
      </c>
      <c r="G133" s="177" t="s">
        <v>1831</v>
      </c>
      <c r="H133" s="178">
        <v>2</v>
      </c>
      <c r="I133" s="179"/>
      <c r="J133" s="180">
        <f t="shared" si="0"/>
        <v>0</v>
      </c>
      <c r="K133" s="181"/>
      <c r="L133" s="182"/>
      <c r="M133" s="183" t="s">
        <v>1</v>
      </c>
      <c r="N133" s="184" t="s">
        <v>40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224</v>
      </c>
      <c r="AT133" s="147" t="s">
        <v>447</v>
      </c>
      <c r="AU133" s="147" t="s">
        <v>117</v>
      </c>
      <c r="AY133" s="18" t="s">
        <v>170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8" t="s">
        <v>83</v>
      </c>
      <c r="BK133" s="148">
        <f t="shared" si="9"/>
        <v>0</v>
      </c>
      <c r="BL133" s="18" t="s">
        <v>176</v>
      </c>
      <c r="BM133" s="147" t="s">
        <v>8</v>
      </c>
    </row>
    <row r="134" spans="2:65" s="1" customFormat="1" ht="14.4" customHeight="1">
      <c r="B134" s="33"/>
      <c r="C134" s="174" t="s">
        <v>217</v>
      </c>
      <c r="D134" s="174" t="s">
        <v>447</v>
      </c>
      <c r="E134" s="175" t="s">
        <v>2165</v>
      </c>
      <c r="F134" s="176" t="s">
        <v>2166</v>
      </c>
      <c r="G134" s="177" t="s">
        <v>1831</v>
      </c>
      <c r="H134" s="178">
        <v>2</v>
      </c>
      <c r="I134" s="179"/>
      <c r="J134" s="180">
        <f t="shared" si="0"/>
        <v>0</v>
      </c>
      <c r="K134" s="181"/>
      <c r="L134" s="182"/>
      <c r="M134" s="183" t="s">
        <v>1</v>
      </c>
      <c r="N134" s="184" t="s">
        <v>40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224</v>
      </c>
      <c r="AT134" s="147" t="s">
        <v>447</v>
      </c>
      <c r="AU134" s="147" t="s">
        <v>117</v>
      </c>
      <c r="AY134" s="18" t="s">
        <v>170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8" t="s">
        <v>83</v>
      </c>
      <c r="BK134" s="148">
        <f t="shared" si="9"/>
        <v>0</v>
      </c>
      <c r="BL134" s="18" t="s">
        <v>176</v>
      </c>
      <c r="BM134" s="147" t="s">
        <v>267</v>
      </c>
    </row>
    <row r="135" spans="2:65" s="1" customFormat="1" ht="19.8" customHeight="1">
      <c r="B135" s="33"/>
      <c r="C135" s="174" t="s">
        <v>224</v>
      </c>
      <c r="D135" s="174" t="s">
        <v>447</v>
      </c>
      <c r="E135" s="175" t="s">
        <v>2167</v>
      </c>
      <c r="F135" s="176" t="s">
        <v>2168</v>
      </c>
      <c r="G135" s="177" t="s">
        <v>1831</v>
      </c>
      <c r="H135" s="178">
        <v>1</v>
      </c>
      <c r="I135" s="179"/>
      <c r="J135" s="180">
        <f t="shared" si="0"/>
        <v>0</v>
      </c>
      <c r="K135" s="181"/>
      <c r="L135" s="182"/>
      <c r="M135" s="183" t="s">
        <v>1</v>
      </c>
      <c r="N135" s="184" t="s">
        <v>40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224</v>
      </c>
      <c r="AT135" s="147" t="s">
        <v>447</v>
      </c>
      <c r="AU135" s="147" t="s">
        <v>117</v>
      </c>
      <c r="AY135" s="18" t="s">
        <v>170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8" t="s">
        <v>83</v>
      </c>
      <c r="BK135" s="148">
        <f t="shared" si="9"/>
        <v>0</v>
      </c>
      <c r="BL135" s="18" t="s">
        <v>176</v>
      </c>
      <c r="BM135" s="147" t="s">
        <v>278</v>
      </c>
    </row>
    <row r="136" spans="2:65" s="1" customFormat="1" ht="14.4" customHeight="1">
      <c r="B136" s="33"/>
      <c r="C136" s="174" t="s">
        <v>234</v>
      </c>
      <c r="D136" s="174" t="s">
        <v>447</v>
      </c>
      <c r="E136" s="175" t="s">
        <v>2169</v>
      </c>
      <c r="F136" s="176" t="s">
        <v>2170</v>
      </c>
      <c r="G136" s="177" t="s">
        <v>1831</v>
      </c>
      <c r="H136" s="178">
        <v>2</v>
      </c>
      <c r="I136" s="179"/>
      <c r="J136" s="180">
        <f t="shared" si="0"/>
        <v>0</v>
      </c>
      <c r="K136" s="181"/>
      <c r="L136" s="182"/>
      <c r="M136" s="183" t="s">
        <v>1</v>
      </c>
      <c r="N136" s="184" t="s">
        <v>40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224</v>
      </c>
      <c r="AT136" s="147" t="s">
        <v>447</v>
      </c>
      <c r="AU136" s="147" t="s">
        <v>117</v>
      </c>
      <c r="AY136" s="18" t="s">
        <v>170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8" t="s">
        <v>83</v>
      </c>
      <c r="BK136" s="148">
        <f t="shared" si="9"/>
        <v>0</v>
      </c>
      <c r="BL136" s="18" t="s">
        <v>176</v>
      </c>
      <c r="BM136" s="147" t="s">
        <v>293</v>
      </c>
    </row>
    <row r="137" spans="2:65" s="1" customFormat="1" ht="14.4" customHeight="1">
      <c r="B137" s="33"/>
      <c r="C137" s="174" t="s">
        <v>242</v>
      </c>
      <c r="D137" s="174" t="s">
        <v>447</v>
      </c>
      <c r="E137" s="175" t="s">
        <v>2171</v>
      </c>
      <c r="F137" s="176" t="s">
        <v>2172</v>
      </c>
      <c r="G137" s="177" t="s">
        <v>1831</v>
      </c>
      <c r="H137" s="178">
        <v>1</v>
      </c>
      <c r="I137" s="179"/>
      <c r="J137" s="180">
        <f t="shared" si="0"/>
        <v>0</v>
      </c>
      <c r="K137" s="181"/>
      <c r="L137" s="182"/>
      <c r="M137" s="183" t="s">
        <v>1</v>
      </c>
      <c r="N137" s="184" t="s">
        <v>40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224</v>
      </c>
      <c r="AT137" s="147" t="s">
        <v>447</v>
      </c>
      <c r="AU137" s="147" t="s">
        <v>117</v>
      </c>
      <c r="AY137" s="18" t="s">
        <v>170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8" t="s">
        <v>83</v>
      </c>
      <c r="BK137" s="148">
        <f t="shared" si="9"/>
        <v>0</v>
      </c>
      <c r="BL137" s="18" t="s">
        <v>176</v>
      </c>
      <c r="BM137" s="147" t="s">
        <v>305</v>
      </c>
    </row>
    <row r="138" spans="2:65" s="1" customFormat="1" ht="14.4" customHeight="1">
      <c r="B138" s="33"/>
      <c r="C138" s="174" t="s">
        <v>248</v>
      </c>
      <c r="D138" s="174" t="s">
        <v>447</v>
      </c>
      <c r="E138" s="175" t="s">
        <v>2173</v>
      </c>
      <c r="F138" s="176" t="s">
        <v>2174</v>
      </c>
      <c r="G138" s="177" t="s">
        <v>1831</v>
      </c>
      <c r="H138" s="178">
        <v>2</v>
      </c>
      <c r="I138" s="179"/>
      <c r="J138" s="180">
        <f t="shared" si="0"/>
        <v>0</v>
      </c>
      <c r="K138" s="181"/>
      <c r="L138" s="182"/>
      <c r="M138" s="183" t="s">
        <v>1</v>
      </c>
      <c r="N138" s="184" t="s">
        <v>40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224</v>
      </c>
      <c r="AT138" s="147" t="s">
        <v>447</v>
      </c>
      <c r="AU138" s="147" t="s">
        <v>117</v>
      </c>
      <c r="AY138" s="18" t="s">
        <v>170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8" t="s">
        <v>83</v>
      </c>
      <c r="BK138" s="148">
        <f t="shared" si="9"/>
        <v>0</v>
      </c>
      <c r="BL138" s="18" t="s">
        <v>176</v>
      </c>
      <c r="BM138" s="147" t="s">
        <v>318</v>
      </c>
    </row>
    <row r="139" spans="2:65" s="1" customFormat="1" ht="14.4" customHeight="1">
      <c r="B139" s="33"/>
      <c r="C139" s="174" t="s">
        <v>8</v>
      </c>
      <c r="D139" s="174" t="s">
        <v>447</v>
      </c>
      <c r="E139" s="175" t="s">
        <v>2175</v>
      </c>
      <c r="F139" s="176" t="s">
        <v>2176</v>
      </c>
      <c r="G139" s="177" t="s">
        <v>1831</v>
      </c>
      <c r="H139" s="178">
        <v>1</v>
      </c>
      <c r="I139" s="179"/>
      <c r="J139" s="180">
        <f t="shared" si="0"/>
        <v>0</v>
      </c>
      <c r="K139" s="181"/>
      <c r="L139" s="182"/>
      <c r="M139" s="183" t="s">
        <v>1</v>
      </c>
      <c r="N139" s="184" t="s">
        <v>40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224</v>
      </c>
      <c r="AT139" s="147" t="s">
        <v>447</v>
      </c>
      <c r="AU139" s="147" t="s">
        <v>117</v>
      </c>
      <c r="AY139" s="18" t="s">
        <v>170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8" t="s">
        <v>83</v>
      </c>
      <c r="BK139" s="148">
        <f t="shared" si="9"/>
        <v>0</v>
      </c>
      <c r="BL139" s="18" t="s">
        <v>176</v>
      </c>
      <c r="BM139" s="147" t="s">
        <v>334</v>
      </c>
    </row>
    <row r="140" spans="2:65" s="1" customFormat="1" ht="14.4" customHeight="1">
      <c r="B140" s="33"/>
      <c r="C140" s="174" t="s">
        <v>260</v>
      </c>
      <c r="D140" s="174" t="s">
        <v>447</v>
      </c>
      <c r="E140" s="175" t="s">
        <v>2177</v>
      </c>
      <c r="F140" s="176" t="s">
        <v>2178</v>
      </c>
      <c r="G140" s="177" t="s">
        <v>1831</v>
      </c>
      <c r="H140" s="178">
        <v>2</v>
      </c>
      <c r="I140" s="179"/>
      <c r="J140" s="180">
        <f t="shared" si="0"/>
        <v>0</v>
      </c>
      <c r="K140" s="181"/>
      <c r="L140" s="182"/>
      <c r="M140" s="183" t="s">
        <v>1</v>
      </c>
      <c r="N140" s="184" t="s">
        <v>40</v>
      </c>
      <c r="P140" s="145">
        <f t="shared" si="1"/>
        <v>0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224</v>
      </c>
      <c r="AT140" s="147" t="s">
        <v>447</v>
      </c>
      <c r="AU140" s="147" t="s">
        <v>117</v>
      </c>
      <c r="AY140" s="18" t="s">
        <v>170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8" t="s">
        <v>83</v>
      </c>
      <c r="BK140" s="148">
        <f t="shared" si="9"/>
        <v>0</v>
      </c>
      <c r="BL140" s="18" t="s">
        <v>176</v>
      </c>
      <c r="BM140" s="147" t="s">
        <v>349</v>
      </c>
    </row>
    <row r="141" spans="2:65" s="1" customFormat="1" ht="30" customHeight="1">
      <c r="B141" s="33"/>
      <c r="C141" s="174" t="s">
        <v>267</v>
      </c>
      <c r="D141" s="174" t="s">
        <v>447</v>
      </c>
      <c r="E141" s="175" t="s">
        <v>2179</v>
      </c>
      <c r="F141" s="176" t="s">
        <v>2180</v>
      </c>
      <c r="G141" s="177" t="s">
        <v>1709</v>
      </c>
      <c r="H141" s="178">
        <v>2</v>
      </c>
      <c r="I141" s="179"/>
      <c r="J141" s="180">
        <f t="shared" si="0"/>
        <v>0</v>
      </c>
      <c r="K141" s="181"/>
      <c r="L141" s="182"/>
      <c r="M141" s="183" t="s">
        <v>1</v>
      </c>
      <c r="N141" s="184" t="s">
        <v>40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224</v>
      </c>
      <c r="AT141" s="147" t="s">
        <v>447</v>
      </c>
      <c r="AU141" s="147" t="s">
        <v>117</v>
      </c>
      <c r="AY141" s="18" t="s">
        <v>170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8" t="s">
        <v>83</v>
      </c>
      <c r="BK141" s="148">
        <f t="shared" si="9"/>
        <v>0</v>
      </c>
      <c r="BL141" s="18" t="s">
        <v>176</v>
      </c>
      <c r="BM141" s="147" t="s">
        <v>367</v>
      </c>
    </row>
    <row r="142" spans="2:65" s="1" customFormat="1" ht="14.4" customHeight="1">
      <c r="B142" s="33"/>
      <c r="C142" s="174" t="s">
        <v>273</v>
      </c>
      <c r="D142" s="174" t="s">
        <v>447</v>
      </c>
      <c r="E142" s="175" t="s">
        <v>2181</v>
      </c>
      <c r="F142" s="176" t="s">
        <v>2182</v>
      </c>
      <c r="G142" s="177" t="s">
        <v>1831</v>
      </c>
      <c r="H142" s="178">
        <v>2</v>
      </c>
      <c r="I142" s="179"/>
      <c r="J142" s="180">
        <f t="shared" si="0"/>
        <v>0</v>
      </c>
      <c r="K142" s="181"/>
      <c r="L142" s="182"/>
      <c r="M142" s="183" t="s">
        <v>1</v>
      </c>
      <c r="N142" s="184" t="s">
        <v>40</v>
      </c>
      <c r="P142" s="145">
        <f t="shared" si="1"/>
        <v>0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224</v>
      </c>
      <c r="AT142" s="147" t="s">
        <v>447</v>
      </c>
      <c r="AU142" s="147" t="s">
        <v>117</v>
      </c>
      <c r="AY142" s="18" t="s">
        <v>170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8" t="s">
        <v>83</v>
      </c>
      <c r="BK142" s="148">
        <f t="shared" si="9"/>
        <v>0</v>
      </c>
      <c r="BL142" s="18" t="s">
        <v>176</v>
      </c>
      <c r="BM142" s="147" t="s">
        <v>381</v>
      </c>
    </row>
    <row r="143" spans="2:65" s="1" customFormat="1" ht="14.4" customHeight="1">
      <c r="B143" s="33"/>
      <c r="C143" s="174" t="s">
        <v>278</v>
      </c>
      <c r="D143" s="174" t="s">
        <v>447</v>
      </c>
      <c r="E143" s="175" t="s">
        <v>2183</v>
      </c>
      <c r="F143" s="176" t="s">
        <v>2184</v>
      </c>
      <c r="G143" s="177" t="s">
        <v>1831</v>
      </c>
      <c r="H143" s="178">
        <v>1</v>
      </c>
      <c r="I143" s="179"/>
      <c r="J143" s="180">
        <f t="shared" si="0"/>
        <v>0</v>
      </c>
      <c r="K143" s="181"/>
      <c r="L143" s="182"/>
      <c r="M143" s="183" t="s">
        <v>1</v>
      </c>
      <c r="N143" s="184" t="s">
        <v>40</v>
      </c>
      <c r="P143" s="145">
        <f t="shared" si="1"/>
        <v>0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224</v>
      </c>
      <c r="AT143" s="147" t="s">
        <v>447</v>
      </c>
      <c r="AU143" s="147" t="s">
        <v>117</v>
      </c>
      <c r="AY143" s="18" t="s">
        <v>170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8" t="s">
        <v>83</v>
      </c>
      <c r="BK143" s="148">
        <f t="shared" si="9"/>
        <v>0</v>
      </c>
      <c r="BL143" s="18" t="s">
        <v>176</v>
      </c>
      <c r="BM143" s="147" t="s">
        <v>393</v>
      </c>
    </row>
    <row r="144" spans="2:65" s="1" customFormat="1" ht="14.4" customHeight="1">
      <c r="B144" s="33"/>
      <c r="C144" s="174" t="s">
        <v>285</v>
      </c>
      <c r="D144" s="174" t="s">
        <v>447</v>
      </c>
      <c r="E144" s="175" t="s">
        <v>2185</v>
      </c>
      <c r="F144" s="176" t="s">
        <v>2186</v>
      </c>
      <c r="G144" s="177" t="s">
        <v>1831</v>
      </c>
      <c r="H144" s="178">
        <v>6</v>
      </c>
      <c r="I144" s="179"/>
      <c r="J144" s="180">
        <f t="shared" si="0"/>
        <v>0</v>
      </c>
      <c r="K144" s="181"/>
      <c r="L144" s="182"/>
      <c r="M144" s="183" t="s">
        <v>1</v>
      </c>
      <c r="N144" s="184" t="s">
        <v>40</v>
      </c>
      <c r="P144" s="145">
        <f t="shared" si="1"/>
        <v>0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224</v>
      </c>
      <c r="AT144" s="147" t="s">
        <v>447</v>
      </c>
      <c r="AU144" s="147" t="s">
        <v>117</v>
      </c>
      <c r="AY144" s="18" t="s">
        <v>170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8" t="s">
        <v>83</v>
      </c>
      <c r="BK144" s="148">
        <f t="shared" si="9"/>
        <v>0</v>
      </c>
      <c r="BL144" s="18" t="s">
        <v>176</v>
      </c>
      <c r="BM144" s="147" t="s">
        <v>407</v>
      </c>
    </row>
    <row r="145" spans="2:65" s="1" customFormat="1" ht="14.4" customHeight="1">
      <c r="B145" s="33"/>
      <c r="C145" s="174" t="s">
        <v>293</v>
      </c>
      <c r="D145" s="174" t="s">
        <v>447</v>
      </c>
      <c r="E145" s="175" t="s">
        <v>2187</v>
      </c>
      <c r="F145" s="176" t="s">
        <v>2188</v>
      </c>
      <c r="G145" s="177" t="s">
        <v>1831</v>
      </c>
      <c r="H145" s="178">
        <v>2</v>
      </c>
      <c r="I145" s="179"/>
      <c r="J145" s="180">
        <f t="shared" si="0"/>
        <v>0</v>
      </c>
      <c r="K145" s="181"/>
      <c r="L145" s="182"/>
      <c r="M145" s="183" t="s">
        <v>1</v>
      </c>
      <c r="N145" s="184" t="s">
        <v>40</v>
      </c>
      <c r="P145" s="145">
        <f t="shared" si="1"/>
        <v>0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AR145" s="147" t="s">
        <v>224</v>
      </c>
      <c r="AT145" s="147" t="s">
        <v>447</v>
      </c>
      <c r="AU145" s="147" t="s">
        <v>117</v>
      </c>
      <c r="AY145" s="18" t="s">
        <v>170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8" t="s">
        <v>83</v>
      </c>
      <c r="BK145" s="148">
        <f t="shared" si="9"/>
        <v>0</v>
      </c>
      <c r="BL145" s="18" t="s">
        <v>176</v>
      </c>
      <c r="BM145" s="147" t="s">
        <v>420</v>
      </c>
    </row>
    <row r="146" spans="2:65" s="1" customFormat="1" ht="14.4" customHeight="1">
      <c r="B146" s="33"/>
      <c r="C146" s="174" t="s">
        <v>300</v>
      </c>
      <c r="D146" s="174" t="s">
        <v>447</v>
      </c>
      <c r="E146" s="175" t="s">
        <v>2189</v>
      </c>
      <c r="F146" s="176" t="s">
        <v>2190</v>
      </c>
      <c r="G146" s="177" t="s">
        <v>1812</v>
      </c>
      <c r="H146" s="178">
        <v>6</v>
      </c>
      <c r="I146" s="179"/>
      <c r="J146" s="180">
        <f t="shared" si="0"/>
        <v>0</v>
      </c>
      <c r="K146" s="181"/>
      <c r="L146" s="182"/>
      <c r="M146" s="183" t="s">
        <v>1</v>
      </c>
      <c r="N146" s="184" t="s">
        <v>40</v>
      </c>
      <c r="P146" s="145">
        <f t="shared" si="1"/>
        <v>0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224</v>
      </c>
      <c r="AT146" s="147" t="s">
        <v>447</v>
      </c>
      <c r="AU146" s="147" t="s">
        <v>117</v>
      </c>
      <c r="AY146" s="18" t="s">
        <v>170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8" t="s">
        <v>83</v>
      </c>
      <c r="BK146" s="148">
        <f t="shared" si="9"/>
        <v>0</v>
      </c>
      <c r="BL146" s="18" t="s">
        <v>176</v>
      </c>
      <c r="BM146" s="147" t="s">
        <v>434</v>
      </c>
    </row>
    <row r="147" spans="2:65" s="1" customFormat="1" ht="14.4" customHeight="1">
      <c r="B147" s="33"/>
      <c r="C147" s="174" t="s">
        <v>305</v>
      </c>
      <c r="D147" s="174" t="s">
        <v>447</v>
      </c>
      <c r="E147" s="175" t="s">
        <v>2191</v>
      </c>
      <c r="F147" s="176" t="s">
        <v>2192</v>
      </c>
      <c r="G147" s="177" t="s">
        <v>1812</v>
      </c>
      <c r="H147" s="178">
        <v>10</v>
      </c>
      <c r="I147" s="179"/>
      <c r="J147" s="180">
        <f t="shared" si="0"/>
        <v>0</v>
      </c>
      <c r="K147" s="181"/>
      <c r="L147" s="182"/>
      <c r="M147" s="183" t="s">
        <v>1</v>
      </c>
      <c r="N147" s="184" t="s">
        <v>40</v>
      </c>
      <c r="P147" s="145">
        <f t="shared" si="1"/>
        <v>0</v>
      </c>
      <c r="Q147" s="145">
        <v>0</v>
      </c>
      <c r="R147" s="145">
        <f t="shared" si="2"/>
        <v>0</v>
      </c>
      <c r="S147" s="145">
        <v>0</v>
      </c>
      <c r="T147" s="146">
        <f t="shared" si="3"/>
        <v>0</v>
      </c>
      <c r="AR147" s="147" t="s">
        <v>224</v>
      </c>
      <c r="AT147" s="147" t="s">
        <v>447</v>
      </c>
      <c r="AU147" s="147" t="s">
        <v>117</v>
      </c>
      <c r="AY147" s="18" t="s">
        <v>170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8" t="s">
        <v>83</v>
      </c>
      <c r="BK147" s="148">
        <f t="shared" si="9"/>
        <v>0</v>
      </c>
      <c r="BL147" s="18" t="s">
        <v>176</v>
      </c>
      <c r="BM147" s="147" t="s">
        <v>459</v>
      </c>
    </row>
    <row r="148" spans="2:65" s="1" customFormat="1" ht="14.4" customHeight="1">
      <c r="B148" s="33"/>
      <c r="C148" s="174" t="s">
        <v>7</v>
      </c>
      <c r="D148" s="174" t="s">
        <v>447</v>
      </c>
      <c r="E148" s="175" t="s">
        <v>2193</v>
      </c>
      <c r="F148" s="176" t="s">
        <v>2194</v>
      </c>
      <c r="G148" s="177" t="s">
        <v>1812</v>
      </c>
      <c r="H148" s="178">
        <v>14</v>
      </c>
      <c r="I148" s="179"/>
      <c r="J148" s="180">
        <f t="shared" si="0"/>
        <v>0</v>
      </c>
      <c r="K148" s="181"/>
      <c r="L148" s="182"/>
      <c r="M148" s="183" t="s">
        <v>1</v>
      </c>
      <c r="N148" s="184" t="s">
        <v>40</v>
      </c>
      <c r="P148" s="145">
        <f t="shared" si="1"/>
        <v>0</v>
      </c>
      <c r="Q148" s="145">
        <v>0</v>
      </c>
      <c r="R148" s="145">
        <f t="shared" si="2"/>
        <v>0</v>
      </c>
      <c r="S148" s="145">
        <v>0</v>
      </c>
      <c r="T148" s="146">
        <f t="shared" si="3"/>
        <v>0</v>
      </c>
      <c r="AR148" s="147" t="s">
        <v>224</v>
      </c>
      <c r="AT148" s="147" t="s">
        <v>447</v>
      </c>
      <c r="AU148" s="147" t="s">
        <v>117</v>
      </c>
      <c r="AY148" s="18" t="s">
        <v>170</v>
      </c>
      <c r="BE148" s="148">
        <f t="shared" si="4"/>
        <v>0</v>
      </c>
      <c r="BF148" s="148">
        <f t="shared" si="5"/>
        <v>0</v>
      </c>
      <c r="BG148" s="148">
        <f t="shared" si="6"/>
        <v>0</v>
      </c>
      <c r="BH148" s="148">
        <f t="shared" si="7"/>
        <v>0</v>
      </c>
      <c r="BI148" s="148">
        <f t="shared" si="8"/>
        <v>0</v>
      </c>
      <c r="BJ148" s="18" t="s">
        <v>83</v>
      </c>
      <c r="BK148" s="148">
        <f t="shared" si="9"/>
        <v>0</v>
      </c>
      <c r="BL148" s="18" t="s">
        <v>176</v>
      </c>
      <c r="BM148" s="147" t="s">
        <v>473</v>
      </c>
    </row>
    <row r="149" spans="2:65" s="1" customFormat="1" ht="14.4" customHeight="1">
      <c r="B149" s="33"/>
      <c r="C149" s="174" t="s">
        <v>318</v>
      </c>
      <c r="D149" s="174" t="s">
        <v>447</v>
      </c>
      <c r="E149" s="175" t="s">
        <v>2195</v>
      </c>
      <c r="F149" s="176" t="s">
        <v>2196</v>
      </c>
      <c r="G149" s="177" t="s">
        <v>1812</v>
      </c>
      <c r="H149" s="178">
        <v>20</v>
      </c>
      <c r="I149" s="179"/>
      <c r="J149" s="180">
        <f t="shared" si="0"/>
        <v>0</v>
      </c>
      <c r="K149" s="181"/>
      <c r="L149" s="182"/>
      <c r="M149" s="183" t="s">
        <v>1</v>
      </c>
      <c r="N149" s="184" t="s">
        <v>40</v>
      </c>
      <c r="P149" s="145">
        <f t="shared" si="1"/>
        <v>0</v>
      </c>
      <c r="Q149" s="145">
        <v>0</v>
      </c>
      <c r="R149" s="145">
        <f t="shared" si="2"/>
        <v>0</v>
      </c>
      <c r="S149" s="145">
        <v>0</v>
      </c>
      <c r="T149" s="146">
        <f t="shared" si="3"/>
        <v>0</v>
      </c>
      <c r="AR149" s="147" t="s">
        <v>224</v>
      </c>
      <c r="AT149" s="147" t="s">
        <v>447</v>
      </c>
      <c r="AU149" s="147" t="s">
        <v>117</v>
      </c>
      <c r="AY149" s="18" t="s">
        <v>170</v>
      </c>
      <c r="BE149" s="148">
        <f t="shared" si="4"/>
        <v>0</v>
      </c>
      <c r="BF149" s="148">
        <f t="shared" si="5"/>
        <v>0</v>
      </c>
      <c r="BG149" s="148">
        <f t="shared" si="6"/>
        <v>0</v>
      </c>
      <c r="BH149" s="148">
        <f t="shared" si="7"/>
        <v>0</v>
      </c>
      <c r="BI149" s="148">
        <f t="shared" si="8"/>
        <v>0</v>
      </c>
      <c r="BJ149" s="18" t="s">
        <v>83</v>
      </c>
      <c r="BK149" s="148">
        <f t="shared" si="9"/>
        <v>0</v>
      </c>
      <c r="BL149" s="18" t="s">
        <v>176</v>
      </c>
      <c r="BM149" s="147" t="s">
        <v>492</v>
      </c>
    </row>
    <row r="150" spans="2:65" s="1" customFormat="1" ht="14.4" customHeight="1">
      <c r="B150" s="33"/>
      <c r="C150" s="174" t="s">
        <v>324</v>
      </c>
      <c r="D150" s="174" t="s">
        <v>447</v>
      </c>
      <c r="E150" s="175" t="s">
        <v>2197</v>
      </c>
      <c r="F150" s="176" t="s">
        <v>2198</v>
      </c>
      <c r="G150" s="177" t="s">
        <v>115</v>
      </c>
      <c r="H150" s="178">
        <v>7</v>
      </c>
      <c r="I150" s="179"/>
      <c r="J150" s="180">
        <f t="shared" si="0"/>
        <v>0</v>
      </c>
      <c r="K150" s="181"/>
      <c r="L150" s="182"/>
      <c r="M150" s="183" t="s">
        <v>1</v>
      </c>
      <c r="N150" s="184" t="s">
        <v>40</v>
      </c>
      <c r="P150" s="145">
        <f t="shared" si="1"/>
        <v>0</v>
      </c>
      <c r="Q150" s="145">
        <v>0</v>
      </c>
      <c r="R150" s="145">
        <f t="shared" si="2"/>
        <v>0</v>
      </c>
      <c r="S150" s="145">
        <v>0</v>
      </c>
      <c r="T150" s="146">
        <f t="shared" si="3"/>
        <v>0</v>
      </c>
      <c r="AR150" s="147" t="s">
        <v>224</v>
      </c>
      <c r="AT150" s="147" t="s">
        <v>447</v>
      </c>
      <c r="AU150" s="147" t="s">
        <v>117</v>
      </c>
      <c r="AY150" s="18" t="s">
        <v>170</v>
      </c>
      <c r="BE150" s="148">
        <f t="shared" si="4"/>
        <v>0</v>
      </c>
      <c r="BF150" s="148">
        <f t="shared" si="5"/>
        <v>0</v>
      </c>
      <c r="BG150" s="148">
        <f t="shared" si="6"/>
        <v>0</v>
      </c>
      <c r="BH150" s="148">
        <f t="shared" si="7"/>
        <v>0</v>
      </c>
      <c r="BI150" s="148">
        <f t="shared" si="8"/>
        <v>0</v>
      </c>
      <c r="BJ150" s="18" t="s">
        <v>83</v>
      </c>
      <c r="BK150" s="148">
        <f t="shared" si="9"/>
        <v>0</v>
      </c>
      <c r="BL150" s="18" t="s">
        <v>176</v>
      </c>
      <c r="BM150" s="147" t="s">
        <v>508</v>
      </c>
    </row>
    <row r="151" spans="2:65" s="1" customFormat="1" ht="22.2" customHeight="1">
      <c r="B151" s="33"/>
      <c r="C151" s="174" t="s">
        <v>334</v>
      </c>
      <c r="D151" s="174" t="s">
        <v>447</v>
      </c>
      <c r="E151" s="175" t="s">
        <v>2199</v>
      </c>
      <c r="F151" s="176" t="s">
        <v>2200</v>
      </c>
      <c r="G151" s="177" t="s">
        <v>1831</v>
      </c>
      <c r="H151" s="178">
        <v>1</v>
      </c>
      <c r="I151" s="179"/>
      <c r="J151" s="180">
        <f t="shared" si="0"/>
        <v>0</v>
      </c>
      <c r="K151" s="181"/>
      <c r="L151" s="182"/>
      <c r="M151" s="183" t="s">
        <v>1</v>
      </c>
      <c r="N151" s="184" t="s">
        <v>40</v>
      </c>
      <c r="P151" s="145">
        <f t="shared" si="1"/>
        <v>0</v>
      </c>
      <c r="Q151" s="145">
        <v>0</v>
      </c>
      <c r="R151" s="145">
        <f t="shared" si="2"/>
        <v>0</v>
      </c>
      <c r="S151" s="145">
        <v>0</v>
      </c>
      <c r="T151" s="146">
        <f t="shared" si="3"/>
        <v>0</v>
      </c>
      <c r="AR151" s="147" t="s">
        <v>224</v>
      </c>
      <c r="AT151" s="147" t="s">
        <v>447</v>
      </c>
      <c r="AU151" s="147" t="s">
        <v>117</v>
      </c>
      <c r="AY151" s="18" t="s">
        <v>170</v>
      </c>
      <c r="BE151" s="148">
        <f t="shared" si="4"/>
        <v>0</v>
      </c>
      <c r="BF151" s="148">
        <f t="shared" si="5"/>
        <v>0</v>
      </c>
      <c r="BG151" s="148">
        <f t="shared" si="6"/>
        <v>0</v>
      </c>
      <c r="BH151" s="148">
        <f t="shared" si="7"/>
        <v>0</v>
      </c>
      <c r="BI151" s="148">
        <f t="shared" si="8"/>
        <v>0</v>
      </c>
      <c r="BJ151" s="18" t="s">
        <v>83</v>
      </c>
      <c r="BK151" s="148">
        <f t="shared" si="9"/>
        <v>0</v>
      </c>
      <c r="BL151" s="18" t="s">
        <v>176</v>
      </c>
      <c r="BM151" s="147" t="s">
        <v>521</v>
      </c>
    </row>
    <row r="152" spans="2:65" s="1" customFormat="1" ht="19.8" customHeight="1">
      <c r="B152" s="33"/>
      <c r="C152" s="174" t="s">
        <v>341</v>
      </c>
      <c r="D152" s="174" t="s">
        <v>447</v>
      </c>
      <c r="E152" s="175" t="s">
        <v>2201</v>
      </c>
      <c r="F152" s="176" t="s">
        <v>2202</v>
      </c>
      <c r="G152" s="177" t="s">
        <v>1831</v>
      </c>
      <c r="H152" s="178">
        <v>1</v>
      </c>
      <c r="I152" s="179"/>
      <c r="J152" s="180">
        <f t="shared" si="0"/>
        <v>0</v>
      </c>
      <c r="K152" s="181"/>
      <c r="L152" s="182"/>
      <c r="M152" s="183" t="s">
        <v>1</v>
      </c>
      <c r="N152" s="184" t="s">
        <v>40</v>
      </c>
      <c r="P152" s="145">
        <f t="shared" si="1"/>
        <v>0</v>
      </c>
      <c r="Q152" s="145">
        <v>0</v>
      </c>
      <c r="R152" s="145">
        <f t="shared" si="2"/>
        <v>0</v>
      </c>
      <c r="S152" s="145">
        <v>0</v>
      </c>
      <c r="T152" s="146">
        <f t="shared" si="3"/>
        <v>0</v>
      </c>
      <c r="AR152" s="147" t="s">
        <v>224</v>
      </c>
      <c r="AT152" s="147" t="s">
        <v>447</v>
      </c>
      <c r="AU152" s="147" t="s">
        <v>117</v>
      </c>
      <c r="AY152" s="18" t="s">
        <v>170</v>
      </c>
      <c r="BE152" s="148">
        <f t="shared" si="4"/>
        <v>0</v>
      </c>
      <c r="BF152" s="148">
        <f t="shared" si="5"/>
        <v>0</v>
      </c>
      <c r="BG152" s="148">
        <f t="shared" si="6"/>
        <v>0</v>
      </c>
      <c r="BH152" s="148">
        <f t="shared" si="7"/>
        <v>0</v>
      </c>
      <c r="BI152" s="148">
        <f t="shared" si="8"/>
        <v>0</v>
      </c>
      <c r="BJ152" s="18" t="s">
        <v>83</v>
      </c>
      <c r="BK152" s="148">
        <f t="shared" si="9"/>
        <v>0</v>
      </c>
      <c r="BL152" s="18" t="s">
        <v>176</v>
      </c>
      <c r="BM152" s="147" t="s">
        <v>535</v>
      </c>
    </row>
    <row r="153" spans="2:65" s="1" customFormat="1" ht="22.2" customHeight="1">
      <c r="B153" s="33"/>
      <c r="C153" s="174" t="s">
        <v>349</v>
      </c>
      <c r="D153" s="174" t="s">
        <v>447</v>
      </c>
      <c r="E153" s="175" t="s">
        <v>2203</v>
      </c>
      <c r="F153" s="176" t="s">
        <v>2204</v>
      </c>
      <c r="G153" s="177" t="s">
        <v>1831</v>
      </c>
      <c r="H153" s="178">
        <v>2</v>
      </c>
      <c r="I153" s="179"/>
      <c r="J153" s="180">
        <f t="shared" si="0"/>
        <v>0</v>
      </c>
      <c r="K153" s="181"/>
      <c r="L153" s="182"/>
      <c r="M153" s="183" t="s">
        <v>1</v>
      </c>
      <c r="N153" s="184" t="s">
        <v>40</v>
      </c>
      <c r="P153" s="145">
        <f t="shared" si="1"/>
        <v>0</v>
      </c>
      <c r="Q153" s="145">
        <v>0</v>
      </c>
      <c r="R153" s="145">
        <f t="shared" si="2"/>
        <v>0</v>
      </c>
      <c r="S153" s="145">
        <v>0</v>
      </c>
      <c r="T153" s="146">
        <f t="shared" si="3"/>
        <v>0</v>
      </c>
      <c r="AR153" s="147" t="s">
        <v>224</v>
      </c>
      <c r="AT153" s="147" t="s">
        <v>447</v>
      </c>
      <c r="AU153" s="147" t="s">
        <v>117</v>
      </c>
      <c r="AY153" s="18" t="s">
        <v>170</v>
      </c>
      <c r="BE153" s="148">
        <f t="shared" si="4"/>
        <v>0</v>
      </c>
      <c r="BF153" s="148">
        <f t="shared" si="5"/>
        <v>0</v>
      </c>
      <c r="BG153" s="148">
        <f t="shared" si="6"/>
        <v>0</v>
      </c>
      <c r="BH153" s="148">
        <f t="shared" si="7"/>
        <v>0</v>
      </c>
      <c r="BI153" s="148">
        <f t="shared" si="8"/>
        <v>0</v>
      </c>
      <c r="BJ153" s="18" t="s">
        <v>83</v>
      </c>
      <c r="BK153" s="148">
        <f t="shared" si="9"/>
        <v>0</v>
      </c>
      <c r="BL153" s="18" t="s">
        <v>176</v>
      </c>
      <c r="BM153" s="147" t="s">
        <v>564</v>
      </c>
    </row>
    <row r="154" spans="2:65" s="1" customFormat="1" ht="14.4" customHeight="1">
      <c r="B154" s="33"/>
      <c r="C154" s="174" t="s">
        <v>360</v>
      </c>
      <c r="D154" s="174" t="s">
        <v>447</v>
      </c>
      <c r="E154" s="175" t="s">
        <v>2205</v>
      </c>
      <c r="F154" s="176" t="s">
        <v>2206</v>
      </c>
      <c r="G154" s="177" t="s">
        <v>115</v>
      </c>
      <c r="H154" s="178">
        <v>13</v>
      </c>
      <c r="I154" s="179"/>
      <c r="J154" s="180">
        <f t="shared" si="0"/>
        <v>0</v>
      </c>
      <c r="K154" s="181"/>
      <c r="L154" s="182"/>
      <c r="M154" s="183" t="s">
        <v>1</v>
      </c>
      <c r="N154" s="184" t="s">
        <v>40</v>
      </c>
      <c r="P154" s="145">
        <f t="shared" si="1"/>
        <v>0</v>
      </c>
      <c r="Q154" s="145">
        <v>0</v>
      </c>
      <c r="R154" s="145">
        <f t="shared" si="2"/>
        <v>0</v>
      </c>
      <c r="S154" s="145">
        <v>0</v>
      </c>
      <c r="T154" s="146">
        <f t="shared" si="3"/>
        <v>0</v>
      </c>
      <c r="AR154" s="147" t="s">
        <v>224</v>
      </c>
      <c r="AT154" s="147" t="s">
        <v>447</v>
      </c>
      <c r="AU154" s="147" t="s">
        <v>117</v>
      </c>
      <c r="AY154" s="18" t="s">
        <v>170</v>
      </c>
      <c r="BE154" s="148">
        <f t="shared" si="4"/>
        <v>0</v>
      </c>
      <c r="BF154" s="148">
        <f t="shared" si="5"/>
        <v>0</v>
      </c>
      <c r="BG154" s="148">
        <f t="shared" si="6"/>
        <v>0</v>
      </c>
      <c r="BH154" s="148">
        <f t="shared" si="7"/>
        <v>0</v>
      </c>
      <c r="BI154" s="148">
        <f t="shared" si="8"/>
        <v>0</v>
      </c>
      <c r="BJ154" s="18" t="s">
        <v>83</v>
      </c>
      <c r="BK154" s="148">
        <f t="shared" si="9"/>
        <v>0</v>
      </c>
      <c r="BL154" s="18" t="s">
        <v>176</v>
      </c>
      <c r="BM154" s="147" t="s">
        <v>581</v>
      </c>
    </row>
    <row r="155" spans="2:65" s="1" customFormat="1" ht="14.4" customHeight="1">
      <c r="B155" s="33"/>
      <c r="C155" s="174" t="s">
        <v>367</v>
      </c>
      <c r="D155" s="174" t="s">
        <v>447</v>
      </c>
      <c r="E155" s="175" t="s">
        <v>2207</v>
      </c>
      <c r="F155" s="176" t="s">
        <v>2208</v>
      </c>
      <c r="G155" s="177" t="s">
        <v>1812</v>
      </c>
      <c r="H155" s="178">
        <v>1</v>
      </c>
      <c r="I155" s="179"/>
      <c r="J155" s="180">
        <f t="shared" si="0"/>
        <v>0</v>
      </c>
      <c r="K155" s="181"/>
      <c r="L155" s="182"/>
      <c r="M155" s="183" t="s">
        <v>1</v>
      </c>
      <c r="N155" s="184" t="s">
        <v>40</v>
      </c>
      <c r="P155" s="145">
        <f t="shared" si="1"/>
        <v>0</v>
      </c>
      <c r="Q155" s="145">
        <v>0</v>
      </c>
      <c r="R155" s="145">
        <f t="shared" si="2"/>
        <v>0</v>
      </c>
      <c r="S155" s="145">
        <v>0</v>
      </c>
      <c r="T155" s="146">
        <f t="shared" si="3"/>
        <v>0</v>
      </c>
      <c r="AR155" s="147" t="s">
        <v>224</v>
      </c>
      <c r="AT155" s="147" t="s">
        <v>447</v>
      </c>
      <c r="AU155" s="147" t="s">
        <v>117</v>
      </c>
      <c r="AY155" s="18" t="s">
        <v>170</v>
      </c>
      <c r="BE155" s="148">
        <f t="shared" si="4"/>
        <v>0</v>
      </c>
      <c r="BF155" s="148">
        <f t="shared" si="5"/>
        <v>0</v>
      </c>
      <c r="BG155" s="148">
        <f t="shared" si="6"/>
        <v>0</v>
      </c>
      <c r="BH155" s="148">
        <f t="shared" si="7"/>
        <v>0</v>
      </c>
      <c r="BI155" s="148">
        <f t="shared" si="8"/>
        <v>0</v>
      </c>
      <c r="BJ155" s="18" t="s">
        <v>83</v>
      </c>
      <c r="BK155" s="148">
        <f t="shared" si="9"/>
        <v>0</v>
      </c>
      <c r="BL155" s="18" t="s">
        <v>176</v>
      </c>
      <c r="BM155" s="147" t="s">
        <v>591</v>
      </c>
    </row>
    <row r="156" spans="2:65" s="11" customFormat="1" ht="20.85" customHeight="1">
      <c r="B156" s="123"/>
      <c r="D156" s="124" t="s">
        <v>74</v>
      </c>
      <c r="E156" s="133" t="s">
        <v>1874</v>
      </c>
      <c r="F156" s="133" t="s">
        <v>2209</v>
      </c>
      <c r="I156" s="126"/>
      <c r="J156" s="134">
        <f>BK156</f>
        <v>0</v>
      </c>
      <c r="L156" s="123"/>
      <c r="M156" s="128"/>
      <c r="P156" s="129">
        <f>SUM(P157:P162)</f>
        <v>0</v>
      </c>
      <c r="R156" s="129">
        <f>SUM(R157:R162)</f>
        <v>0</v>
      </c>
      <c r="T156" s="130">
        <f>SUM(T157:T162)</f>
        <v>0</v>
      </c>
      <c r="AR156" s="124" t="s">
        <v>83</v>
      </c>
      <c r="AT156" s="131" t="s">
        <v>74</v>
      </c>
      <c r="AU156" s="131" t="s">
        <v>85</v>
      </c>
      <c r="AY156" s="124" t="s">
        <v>170</v>
      </c>
      <c r="BK156" s="132">
        <f>SUM(BK157:BK162)</f>
        <v>0</v>
      </c>
    </row>
    <row r="157" spans="2:65" s="1" customFormat="1" ht="14.4" customHeight="1">
      <c r="B157" s="33"/>
      <c r="C157" s="135" t="s">
        <v>374</v>
      </c>
      <c r="D157" s="135" t="s">
        <v>172</v>
      </c>
      <c r="E157" s="136" t="s">
        <v>2210</v>
      </c>
      <c r="F157" s="137" t="s">
        <v>2126</v>
      </c>
      <c r="G157" s="138" t="s">
        <v>1709</v>
      </c>
      <c r="H157" s="139">
        <v>1</v>
      </c>
      <c r="I157" s="140"/>
      <c r="J157" s="141">
        <f>ROUND(I157*H157,2)</f>
        <v>0</v>
      </c>
      <c r="K157" s="142"/>
      <c r="L157" s="33"/>
      <c r="M157" s="143" t="s">
        <v>1</v>
      </c>
      <c r="N157" s="144" t="s">
        <v>40</v>
      </c>
      <c r="P157" s="145">
        <f>O157*H157</f>
        <v>0</v>
      </c>
      <c r="Q157" s="145">
        <v>0</v>
      </c>
      <c r="R157" s="145">
        <f>Q157*H157</f>
        <v>0</v>
      </c>
      <c r="S157" s="145">
        <v>0</v>
      </c>
      <c r="T157" s="146">
        <f>S157*H157</f>
        <v>0</v>
      </c>
      <c r="AR157" s="147" t="s">
        <v>176</v>
      </c>
      <c r="AT157" s="147" t="s">
        <v>172</v>
      </c>
      <c r="AU157" s="147" t="s">
        <v>117</v>
      </c>
      <c r="AY157" s="18" t="s">
        <v>170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8" t="s">
        <v>83</v>
      </c>
      <c r="BK157" s="148">
        <f>ROUND(I157*H157,2)</f>
        <v>0</v>
      </c>
      <c r="BL157" s="18" t="s">
        <v>176</v>
      </c>
      <c r="BM157" s="147" t="s">
        <v>603</v>
      </c>
    </row>
    <row r="158" spans="2:65" s="1" customFormat="1" ht="14.4" customHeight="1">
      <c r="B158" s="33"/>
      <c r="C158" s="135" t="s">
        <v>381</v>
      </c>
      <c r="D158" s="135" t="s">
        <v>172</v>
      </c>
      <c r="E158" s="136" t="s">
        <v>2211</v>
      </c>
      <c r="F158" s="137" t="s">
        <v>1965</v>
      </c>
      <c r="G158" s="138" t="s">
        <v>1709</v>
      </c>
      <c r="H158" s="139">
        <v>1</v>
      </c>
      <c r="I158" s="140"/>
      <c r="J158" s="141">
        <f>ROUND(I158*H158,2)</f>
        <v>0</v>
      </c>
      <c r="K158" s="142"/>
      <c r="L158" s="33"/>
      <c r="M158" s="143" t="s">
        <v>1</v>
      </c>
      <c r="N158" s="144" t="s">
        <v>40</v>
      </c>
      <c r="P158" s="145">
        <f>O158*H158</f>
        <v>0</v>
      </c>
      <c r="Q158" s="145">
        <v>0</v>
      </c>
      <c r="R158" s="145">
        <f>Q158*H158</f>
        <v>0</v>
      </c>
      <c r="S158" s="145">
        <v>0</v>
      </c>
      <c r="T158" s="146">
        <f>S158*H158</f>
        <v>0</v>
      </c>
      <c r="AR158" s="147" t="s">
        <v>176</v>
      </c>
      <c r="AT158" s="147" t="s">
        <v>172</v>
      </c>
      <c r="AU158" s="147" t="s">
        <v>117</v>
      </c>
      <c r="AY158" s="18" t="s">
        <v>170</v>
      </c>
      <c r="BE158" s="148">
        <f>IF(N158="základní",J158,0)</f>
        <v>0</v>
      </c>
      <c r="BF158" s="148">
        <f>IF(N158="snížená",J158,0)</f>
        <v>0</v>
      </c>
      <c r="BG158" s="148">
        <f>IF(N158="zákl. přenesená",J158,0)</f>
        <v>0</v>
      </c>
      <c r="BH158" s="148">
        <f>IF(N158="sníž. přenesená",J158,0)</f>
        <v>0</v>
      </c>
      <c r="BI158" s="148">
        <f>IF(N158="nulová",J158,0)</f>
        <v>0</v>
      </c>
      <c r="BJ158" s="18" t="s">
        <v>83</v>
      </c>
      <c r="BK158" s="148">
        <f>ROUND(I158*H158,2)</f>
        <v>0</v>
      </c>
      <c r="BL158" s="18" t="s">
        <v>176</v>
      </c>
      <c r="BM158" s="147" t="s">
        <v>615</v>
      </c>
    </row>
    <row r="159" spans="2:65" s="1" customFormat="1" ht="14.4" customHeight="1">
      <c r="B159" s="33"/>
      <c r="C159" s="135" t="s">
        <v>387</v>
      </c>
      <c r="D159" s="135" t="s">
        <v>172</v>
      </c>
      <c r="E159" s="136" t="s">
        <v>2212</v>
      </c>
      <c r="F159" s="137" t="s">
        <v>2213</v>
      </c>
      <c r="G159" s="138" t="s">
        <v>1709</v>
      </c>
      <c r="H159" s="139">
        <v>1</v>
      </c>
      <c r="I159" s="140"/>
      <c r="J159" s="141">
        <f>ROUND(I159*H159,2)</f>
        <v>0</v>
      </c>
      <c r="K159" s="142"/>
      <c r="L159" s="33"/>
      <c r="M159" s="143" t="s">
        <v>1</v>
      </c>
      <c r="N159" s="144" t="s">
        <v>40</v>
      </c>
      <c r="P159" s="145">
        <f>O159*H159</f>
        <v>0</v>
      </c>
      <c r="Q159" s="145">
        <v>0</v>
      </c>
      <c r="R159" s="145">
        <f>Q159*H159</f>
        <v>0</v>
      </c>
      <c r="S159" s="145">
        <v>0</v>
      </c>
      <c r="T159" s="146">
        <f>S159*H159</f>
        <v>0</v>
      </c>
      <c r="AR159" s="147" t="s">
        <v>176</v>
      </c>
      <c r="AT159" s="147" t="s">
        <v>172</v>
      </c>
      <c r="AU159" s="147" t="s">
        <v>117</v>
      </c>
      <c r="AY159" s="18" t="s">
        <v>170</v>
      </c>
      <c r="BE159" s="148">
        <f>IF(N159="základní",J159,0)</f>
        <v>0</v>
      </c>
      <c r="BF159" s="148">
        <f>IF(N159="snížená",J159,0)</f>
        <v>0</v>
      </c>
      <c r="BG159" s="148">
        <f>IF(N159="zákl. přenesená",J159,0)</f>
        <v>0</v>
      </c>
      <c r="BH159" s="148">
        <f>IF(N159="sníž. přenesená",J159,0)</f>
        <v>0</v>
      </c>
      <c r="BI159" s="148">
        <f>IF(N159="nulová",J159,0)</f>
        <v>0</v>
      </c>
      <c r="BJ159" s="18" t="s">
        <v>83</v>
      </c>
      <c r="BK159" s="148">
        <f>ROUND(I159*H159,2)</f>
        <v>0</v>
      </c>
      <c r="BL159" s="18" t="s">
        <v>176</v>
      </c>
      <c r="BM159" s="147" t="s">
        <v>633</v>
      </c>
    </row>
    <row r="160" spans="2:65" s="1" customFormat="1" ht="14.4" customHeight="1">
      <c r="B160" s="33"/>
      <c r="C160" s="135" t="s">
        <v>393</v>
      </c>
      <c r="D160" s="135" t="s">
        <v>172</v>
      </c>
      <c r="E160" s="136" t="s">
        <v>2214</v>
      </c>
      <c r="F160" s="137" t="s">
        <v>1963</v>
      </c>
      <c r="G160" s="138" t="s">
        <v>1709</v>
      </c>
      <c r="H160" s="139">
        <v>1</v>
      </c>
      <c r="I160" s="140"/>
      <c r="J160" s="141">
        <f>ROUND(I160*H160,2)</f>
        <v>0</v>
      </c>
      <c r="K160" s="142"/>
      <c r="L160" s="33"/>
      <c r="M160" s="143" t="s">
        <v>1</v>
      </c>
      <c r="N160" s="144" t="s">
        <v>40</v>
      </c>
      <c r="P160" s="145">
        <f>O160*H160</f>
        <v>0</v>
      </c>
      <c r="Q160" s="145">
        <v>0</v>
      </c>
      <c r="R160" s="145">
        <f>Q160*H160</f>
        <v>0</v>
      </c>
      <c r="S160" s="145">
        <v>0</v>
      </c>
      <c r="T160" s="146">
        <f>S160*H160</f>
        <v>0</v>
      </c>
      <c r="AR160" s="147" t="s">
        <v>176</v>
      </c>
      <c r="AT160" s="147" t="s">
        <v>172</v>
      </c>
      <c r="AU160" s="147" t="s">
        <v>117</v>
      </c>
      <c r="AY160" s="18" t="s">
        <v>170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8" t="s">
        <v>83</v>
      </c>
      <c r="BK160" s="148">
        <f>ROUND(I160*H160,2)</f>
        <v>0</v>
      </c>
      <c r="BL160" s="18" t="s">
        <v>176</v>
      </c>
      <c r="BM160" s="147" t="s">
        <v>643</v>
      </c>
    </row>
    <row r="161" spans="2:65" s="1" customFormat="1" ht="14.4" customHeight="1">
      <c r="B161" s="33"/>
      <c r="C161" s="174" t="s">
        <v>400</v>
      </c>
      <c r="D161" s="174" t="s">
        <v>447</v>
      </c>
      <c r="E161" s="175" t="s">
        <v>2215</v>
      </c>
      <c r="F161" s="176" t="s">
        <v>1967</v>
      </c>
      <c r="G161" s="177" t="s">
        <v>1709</v>
      </c>
      <c r="H161" s="178">
        <v>1</v>
      </c>
      <c r="I161" s="179"/>
      <c r="J161" s="180">
        <f>ROUND(I161*H161,2)</f>
        <v>0</v>
      </c>
      <c r="K161" s="181"/>
      <c r="L161" s="182"/>
      <c r="M161" s="183" t="s">
        <v>1</v>
      </c>
      <c r="N161" s="184" t="s">
        <v>40</v>
      </c>
      <c r="P161" s="145">
        <f>O161*H161</f>
        <v>0</v>
      </c>
      <c r="Q161" s="145">
        <v>0</v>
      </c>
      <c r="R161" s="145">
        <f>Q161*H161</f>
        <v>0</v>
      </c>
      <c r="S161" s="145">
        <v>0</v>
      </c>
      <c r="T161" s="146">
        <f>S161*H161</f>
        <v>0</v>
      </c>
      <c r="AR161" s="147" t="s">
        <v>224</v>
      </c>
      <c r="AT161" s="147" t="s">
        <v>447</v>
      </c>
      <c r="AU161" s="147" t="s">
        <v>117</v>
      </c>
      <c r="AY161" s="18" t="s">
        <v>170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8" t="s">
        <v>83</v>
      </c>
      <c r="BK161" s="148">
        <f>ROUND(I161*H161,2)</f>
        <v>0</v>
      </c>
      <c r="BL161" s="18" t="s">
        <v>176</v>
      </c>
      <c r="BM161" s="147" t="s">
        <v>652</v>
      </c>
    </row>
    <row r="162" spans="2:65" s="1" customFormat="1" ht="28.8">
      <c r="B162" s="33"/>
      <c r="D162" s="154" t="s">
        <v>471</v>
      </c>
      <c r="F162" s="185" t="s">
        <v>1968</v>
      </c>
      <c r="I162" s="151"/>
      <c r="L162" s="33"/>
      <c r="M162" s="194"/>
      <c r="N162" s="195"/>
      <c r="O162" s="195"/>
      <c r="P162" s="195"/>
      <c r="Q162" s="195"/>
      <c r="R162" s="195"/>
      <c r="S162" s="195"/>
      <c r="T162" s="196"/>
      <c r="AT162" s="18" t="s">
        <v>471</v>
      </c>
      <c r="AU162" s="18" t="s">
        <v>117</v>
      </c>
    </row>
    <row r="163" spans="2:65" s="1" customFormat="1" ht="6.9" customHeight="1">
      <c r="B163" s="45"/>
      <c r="C163" s="46"/>
      <c r="D163" s="46"/>
      <c r="E163" s="46"/>
      <c r="F163" s="46"/>
      <c r="G163" s="46"/>
      <c r="H163" s="46"/>
      <c r="I163" s="46"/>
      <c r="J163" s="46"/>
      <c r="K163" s="46"/>
      <c r="L163" s="33"/>
    </row>
  </sheetData>
  <sheetProtection algorithmName="SHA-512" hashValue="M7HI0eXsLQ0I814OFJ+CWmNSGFXURhx7xYLfOh7cFdYb85jB3Bbt7WI2ASA1vcsws2ksmeu3lMQAyT8+WlLGLQ==" saltValue="kCQ17emSMYramOenv1T99lmJhftha9VXB+AJf9NnJ6xhAV7b7uLBGv2DfCgwmVNjK19xaBFlqfLcoQqB9HfbPA==" spinCount="100000" sheet="1" objects="1" scenarios="1" formatColumns="0" formatRows="0" autoFilter="0"/>
  <autoFilter ref="C119:K162" xr:uid="{00000000-0009-0000-0000-000006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44"/>
  <sheetViews>
    <sheetView showGridLines="0" topLeftCell="A136" workbookViewId="0"/>
  </sheetViews>
  <sheetFormatPr defaultRowHeight="14.4"/>
  <cols>
    <col min="1" max="1" width="8.85546875" customWidth="1"/>
    <col min="2" max="2" width="1.140625" customWidth="1"/>
    <col min="3" max="3" width="4.42578125" customWidth="1"/>
    <col min="4" max="4" width="4.5703125" customWidth="1"/>
    <col min="5" max="5" width="18.28515625" customWidth="1"/>
    <col min="6" max="6" width="54.42578125" customWidth="1"/>
    <col min="7" max="7" width="8" customWidth="1"/>
    <col min="8" max="8" width="15" customWidth="1"/>
    <col min="9" max="9" width="16.85546875" customWidth="1"/>
    <col min="10" max="10" width="23.85546875" customWidth="1"/>
    <col min="11" max="11" width="23.85546875" hidden="1" customWidth="1"/>
    <col min="12" max="12" width="10" customWidth="1"/>
    <col min="13" max="13" width="11.5703125" hidden="1" customWidth="1"/>
    <col min="14" max="14" width="9.140625" hidden="1"/>
    <col min="15" max="20" width="15.140625" hidden="1" customWidth="1"/>
    <col min="21" max="21" width="17.42578125" hidden="1" customWidth="1"/>
    <col min="22" max="22" width="13.140625" customWidth="1"/>
    <col min="23" max="23" width="17.42578125" customWidth="1"/>
    <col min="24" max="24" width="13.140625" customWidth="1"/>
    <col min="25" max="25" width="16" customWidth="1"/>
    <col min="26" max="26" width="11.7109375" customWidth="1"/>
    <col min="27" max="27" width="16" customWidth="1"/>
    <col min="28" max="28" width="17.42578125" customWidth="1"/>
    <col min="29" max="29" width="11.7109375" customWidth="1"/>
    <col min="30" max="30" width="16" customWidth="1"/>
    <col min="31" max="31" width="17.42578125" customWidth="1"/>
    <col min="44" max="65" width="9.140625" hidden="1"/>
  </cols>
  <sheetData>
    <row r="2" spans="2:46" ht="36.9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103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" customHeight="1">
      <c r="B4" s="21"/>
      <c r="D4" s="22" t="s">
        <v>121</v>
      </c>
      <c r="L4" s="21"/>
      <c r="M4" s="90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4.4" customHeight="1">
      <c r="B7" s="21"/>
      <c r="E7" s="261" t="str">
        <f>'Rekapitulace stavby'!K6</f>
        <v>Novostavba dětské skupiny Braňany</v>
      </c>
      <c r="F7" s="262"/>
      <c r="G7" s="262"/>
      <c r="H7" s="262"/>
      <c r="L7" s="21"/>
    </row>
    <row r="8" spans="2:46" s="1" customFormat="1" ht="12" customHeight="1">
      <c r="B8" s="33"/>
      <c r="D8" s="28" t="s">
        <v>122</v>
      </c>
      <c r="L8" s="33"/>
    </row>
    <row r="9" spans="2:46" s="1" customFormat="1" ht="15.6" customHeight="1">
      <c r="B9" s="33"/>
      <c r="E9" s="227" t="s">
        <v>2216</v>
      </c>
      <c r="F9" s="263"/>
      <c r="G9" s="263"/>
      <c r="H9" s="263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18</v>
      </c>
      <c r="F11" s="26" t="s">
        <v>1</v>
      </c>
      <c r="I11" s="28" t="s">
        <v>19</v>
      </c>
      <c r="J11" s="26" t="s">
        <v>1</v>
      </c>
      <c r="L11" s="33"/>
    </row>
    <row r="12" spans="2:46" s="1" customFormat="1" ht="12" customHeight="1">
      <c r="B12" s="33"/>
      <c r="D12" s="28" t="s">
        <v>20</v>
      </c>
      <c r="F12" s="26" t="s">
        <v>21</v>
      </c>
      <c r="I12" s="28" t="s">
        <v>22</v>
      </c>
      <c r="J12" s="53" t="str">
        <f>'Rekapitulace stavby'!AN8</f>
        <v>6. 3. 2025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24</v>
      </c>
      <c r="I14" s="28" t="s">
        <v>25</v>
      </c>
      <c r="J14" s="26" t="s">
        <v>1</v>
      </c>
      <c r="L14" s="33"/>
    </row>
    <row r="15" spans="2:46" s="1" customFormat="1" ht="18" customHeight="1">
      <c r="B15" s="33"/>
      <c r="E15" s="26" t="s">
        <v>26</v>
      </c>
      <c r="I15" s="28" t="s">
        <v>27</v>
      </c>
      <c r="J15" s="26" t="s">
        <v>1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28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264" t="str">
        <f>'Rekapitulace stavby'!E14</f>
        <v>Vyplň údaj</v>
      </c>
      <c r="F18" s="233"/>
      <c r="G18" s="233"/>
      <c r="H18" s="233"/>
      <c r="I18" s="28" t="s">
        <v>27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25</v>
      </c>
      <c r="J20" s="26" t="s">
        <v>1</v>
      </c>
      <c r="L20" s="33"/>
    </row>
    <row r="21" spans="2:12" s="1" customFormat="1" ht="18" customHeight="1">
      <c r="B21" s="33"/>
      <c r="E21" s="26" t="s">
        <v>31</v>
      </c>
      <c r="I21" s="28" t="s">
        <v>27</v>
      </c>
      <c r="J21" s="26" t="s">
        <v>1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33</v>
      </c>
      <c r="I23" s="28" t="s">
        <v>25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27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34</v>
      </c>
      <c r="L26" s="33"/>
    </row>
    <row r="27" spans="2:12" s="7" customFormat="1" ht="14.4" customHeight="1">
      <c r="B27" s="91"/>
      <c r="E27" s="238" t="s">
        <v>1</v>
      </c>
      <c r="F27" s="238"/>
      <c r="G27" s="238"/>
      <c r="H27" s="238"/>
      <c r="L27" s="91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4"/>
      <c r="E29" s="54"/>
      <c r="F29" s="54"/>
      <c r="G29" s="54"/>
      <c r="H29" s="54"/>
      <c r="I29" s="54"/>
      <c r="J29" s="54"/>
      <c r="K29" s="54"/>
      <c r="L29" s="33"/>
    </row>
    <row r="30" spans="2:12" s="1" customFormat="1" ht="25.35" customHeight="1">
      <c r="B30" s="33"/>
      <c r="D30" s="92" t="s">
        <v>35</v>
      </c>
      <c r="J30" s="67">
        <f>ROUND(J120, 2)</f>
        <v>0</v>
      </c>
      <c r="L30" s="33"/>
    </row>
    <row r="31" spans="2:12" s="1" customFormat="1" ht="6.9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14.4" customHeight="1">
      <c r="B32" s="33"/>
      <c r="F32" s="36" t="s">
        <v>37</v>
      </c>
      <c r="I32" s="36" t="s">
        <v>36</v>
      </c>
      <c r="J32" s="36" t="s">
        <v>38</v>
      </c>
      <c r="L32" s="33"/>
    </row>
    <row r="33" spans="2:12" s="1" customFormat="1" ht="14.4" customHeight="1">
      <c r="B33" s="33"/>
      <c r="D33" s="56" t="s">
        <v>39</v>
      </c>
      <c r="E33" s="28" t="s">
        <v>40</v>
      </c>
      <c r="F33" s="93">
        <f>ROUND((SUM(BE120:BE143)),  2)</f>
        <v>0</v>
      </c>
      <c r="I33" s="94">
        <v>0.21</v>
      </c>
      <c r="J33" s="93">
        <f>ROUND(((SUM(BE120:BE143))*I33),  2)</f>
        <v>0</v>
      </c>
      <c r="L33" s="33"/>
    </row>
    <row r="34" spans="2:12" s="1" customFormat="1" ht="14.4" customHeight="1">
      <c r="B34" s="33"/>
      <c r="E34" s="28" t="s">
        <v>41</v>
      </c>
      <c r="F34" s="93">
        <f>ROUND((SUM(BF120:BF143)),  2)</f>
        <v>0</v>
      </c>
      <c r="I34" s="94">
        <v>0.12</v>
      </c>
      <c r="J34" s="93">
        <f>ROUND(((SUM(BF120:BF143))*I34),  2)</f>
        <v>0</v>
      </c>
      <c r="L34" s="33"/>
    </row>
    <row r="35" spans="2:12" s="1" customFormat="1" ht="14.4" hidden="1" customHeight="1">
      <c r="B35" s="33"/>
      <c r="E35" s="28" t="s">
        <v>42</v>
      </c>
      <c r="F35" s="93">
        <f>ROUND((SUM(BG120:BG143)),  2)</f>
        <v>0</v>
      </c>
      <c r="I35" s="94">
        <v>0.21</v>
      </c>
      <c r="J35" s="93">
        <f>0</f>
        <v>0</v>
      </c>
      <c r="L35" s="33"/>
    </row>
    <row r="36" spans="2:12" s="1" customFormat="1" ht="14.4" hidden="1" customHeight="1">
      <c r="B36" s="33"/>
      <c r="E36" s="28" t="s">
        <v>43</v>
      </c>
      <c r="F36" s="93">
        <f>ROUND((SUM(BH120:BH143)),  2)</f>
        <v>0</v>
      </c>
      <c r="I36" s="94">
        <v>0.12</v>
      </c>
      <c r="J36" s="93">
        <f>0</f>
        <v>0</v>
      </c>
      <c r="L36" s="33"/>
    </row>
    <row r="37" spans="2:12" s="1" customFormat="1" ht="14.4" hidden="1" customHeight="1">
      <c r="B37" s="33"/>
      <c r="E37" s="28" t="s">
        <v>44</v>
      </c>
      <c r="F37" s="93">
        <f>ROUND((SUM(BI120:BI143)),  2)</f>
        <v>0</v>
      </c>
      <c r="I37" s="94">
        <v>0</v>
      </c>
      <c r="J37" s="93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45</v>
      </c>
      <c r="E39" s="58"/>
      <c r="F39" s="58"/>
      <c r="G39" s="97" t="s">
        <v>46</v>
      </c>
      <c r="H39" s="98" t="s">
        <v>47</v>
      </c>
      <c r="I39" s="58"/>
      <c r="J39" s="99">
        <f>SUM(J30:J37)</f>
        <v>0</v>
      </c>
      <c r="K39" s="100"/>
      <c r="L39" s="33"/>
    </row>
    <row r="40" spans="2:12" s="1" customFormat="1" ht="14.4" customHeight="1">
      <c r="B40" s="33"/>
      <c r="L40" s="33"/>
    </row>
    <row r="41" spans="2:12" ht="14.4" customHeight="1">
      <c r="B41" s="21"/>
      <c r="L41" s="21"/>
    </row>
    <row r="42" spans="2:12" ht="14.4" customHeight="1">
      <c r="B42" s="21"/>
      <c r="L42" s="21"/>
    </row>
    <row r="43" spans="2:12" ht="14.4" customHeight="1">
      <c r="B43" s="21"/>
      <c r="L43" s="21"/>
    </row>
    <row r="44" spans="2:12" ht="14.4" customHeight="1">
      <c r="B44" s="21"/>
      <c r="L44" s="21"/>
    </row>
    <row r="45" spans="2:12" ht="14.4" customHeight="1">
      <c r="B45" s="21"/>
      <c r="L45" s="21"/>
    </row>
    <row r="46" spans="2:12" ht="14.4" customHeight="1">
      <c r="B46" s="21"/>
      <c r="L46" s="21"/>
    </row>
    <row r="47" spans="2:12" ht="14.4" customHeight="1">
      <c r="B47" s="21"/>
      <c r="L47" s="21"/>
    </row>
    <row r="48" spans="2:12" ht="14.4" customHeight="1">
      <c r="B48" s="21"/>
      <c r="L48" s="21"/>
    </row>
    <row r="49" spans="2:12" ht="14.4" customHeight="1">
      <c r="B49" s="21"/>
      <c r="L49" s="21"/>
    </row>
    <row r="50" spans="2:12" s="1" customFormat="1" ht="14.4" customHeight="1">
      <c r="B50" s="33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33"/>
    </row>
    <row r="51" spans="2:12" ht="10.199999999999999">
      <c r="B51" s="21"/>
      <c r="L51" s="21"/>
    </row>
    <row r="52" spans="2:12" ht="10.199999999999999">
      <c r="B52" s="21"/>
      <c r="L52" s="21"/>
    </row>
    <row r="53" spans="2:12" ht="10.199999999999999">
      <c r="B53" s="21"/>
      <c r="L53" s="21"/>
    </row>
    <row r="54" spans="2:12" ht="10.199999999999999">
      <c r="B54" s="21"/>
      <c r="L54" s="21"/>
    </row>
    <row r="55" spans="2:12" ht="10.199999999999999">
      <c r="B55" s="21"/>
      <c r="L55" s="21"/>
    </row>
    <row r="56" spans="2:12" ht="10.199999999999999">
      <c r="B56" s="21"/>
      <c r="L56" s="21"/>
    </row>
    <row r="57" spans="2:12" ht="10.199999999999999">
      <c r="B57" s="21"/>
      <c r="L57" s="21"/>
    </row>
    <row r="58" spans="2:12" ht="10.199999999999999">
      <c r="B58" s="21"/>
      <c r="L58" s="21"/>
    </row>
    <row r="59" spans="2:12" ht="10.199999999999999">
      <c r="B59" s="21"/>
      <c r="L59" s="21"/>
    </row>
    <row r="60" spans="2:12" ht="10.199999999999999">
      <c r="B60" s="21"/>
      <c r="L60" s="21"/>
    </row>
    <row r="61" spans="2:12" s="1" customFormat="1" ht="13.2">
      <c r="B61" s="33"/>
      <c r="D61" s="44" t="s">
        <v>50</v>
      </c>
      <c r="E61" s="35"/>
      <c r="F61" s="101" t="s">
        <v>51</v>
      </c>
      <c r="G61" s="44" t="s">
        <v>50</v>
      </c>
      <c r="H61" s="35"/>
      <c r="I61" s="35"/>
      <c r="J61" s="102" t="s">
        <v>51</v>
      </c>
      <c r="K61" s="35"/>
      <c r="L61" s="33"/>
    </row>
    <row r="62" spans="2:12" ht="10.199999999999999">
      <c r="B62" s="21"/>
      <c r="L62" s="21"/>
    </row>
    <row r="63" spans="2:12" ht="10.199999999999999">
      <c r="B63" s="21"/>
      <c r="L63" s="21"/>
    </row>
    <row r="64" spans="2:12" ht="10.199999999999999">
      <c r="B64" s="21"/>
      <c r="L64" s="21"/>
    </row>
    <row r="65" spans="2:12" s="1" customFormat="1" ht="13.2">
      <c r="B65" s="33"/>
      <c r="D65" s="42" t="s">
        <v>52</v>
      </c>
      <c r="E65" s="43"/>
      <c r="F65" s="43"/>
      <c r="G65" s="42" t="s">
        <v>53</v>
      </c>
      <c r="H65" s="43"/>
      <c r="I65" s="43"/>
      <c r="J65" s="43"/>
      <c r="K65" s="43"/>
      <c r="L65" s="33"/>
    </row>
    <row r="66" spans="2:12" ht="10.199999999999999">
      <c r="B66" s="21"/>
      <c r="L66" s="21"/>
    </row>
    <row r="67" spans="2:12" ht="10.199999999999999">
      <c r="B67" s="21"/>
      <c r="L67" s="21"/>
    </row>
    <row r="68" spans="2:12" ht="10.199999999999999">
      <c r="B68" s="21"/>
      <c r="L68" s="21"/>
    </row>
    <row r="69" spans="2:12" ht="10.199999999999999">
      <c r="B69" s="21"/>
      <c r="L69" s="21"/>
    </row>
    <row r="70" spans="2:12" ht="10.199999999999999">
      <c r="B70" s="21"/>
      <c r="L70" s="21"/>
    </row>
    <row r="71" spans="2:12" ht="10.199999999999999">
      <c r="B71" s="21"/>
      <c r="L71" s="21"/>
    </row>
    <row r="72" spans="2:12" ht="10.199999999999999">
      <c r="B72" s="21"/>
      <c r="L72" s="21"/>
    </row>
    <row r="73" spans="2:12" ht="10.199999999999999">
      <c r="B73" s="21"/>
      <c r="L73" s="21"/>
    </row>
    <row r="74" spans="2:12" ht="10.199999999999999">
      <c r="B74" s="21"/>
      <c r="L74" s="21"/>
    </row>
    <row r="75" spans="2:12" ht="10.199999999999999">
      <c r="B75" s="21"/>
      <c r="L75" s="21"/>
    </row>
    <row r="76" spans="2:12" s="1" customFormat="1" ht="13.2">
      <c r="B76" s="33"/>
      <c r="D76" s="44" t="s">
        <v>50</v>
      </c>
      <c r="E76" s="35"/>
      <c r="F76" s="101" t="s">
        <v>51</v>
      </c>
      <c r="G76" s="44" t="s">
        <v>50</v>
      </c>
      <c r="H76" s="35"/>
      <c r="I76" s="35"/>
      <c r="J76" s="102" t="s">
        <v>51</v>
      </c>
      <c r="K76" s="35"/>
      <c r="L76" s="33"/>
    </row>
    <row r="77" spans="2:12" s="1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47" s="1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47" s="1" customFormat="1" ht="24.9" customHeight="1">
      <c r="B82" s="33"/>
      <c r="C82" s="22" t="s">
        <v>124</v>
      </c>
      <c r="L82" s="33"/>
    </row>
    <row r="83" spans="2:47" s="1" customFormat="1" ht="6.9" customHeight="1">
      <c r="B83" s="33"/>
      <c r="L83" s="33"/>
    </row>
    <row r="84" spans="2:47" s="1" customFormat="1" ht="12" customHeight="1">
      <c r="B84" s="33"/>
      <c r="C84" s="28" t="s">
        <v>16</v>
      </c>
      <c r="L84" s="33"/>
    </row>
    <row r="85" spans="2:47" s="1" customFormat="1" ht="14.4" customHeight="1">
      <c r="B85" s="33"/>
      <c r="E85" s="261" t="str">
        <f>E7</f>
        <v>Novostavba dětské skupiny Braňany</v>
      </c>
      <c r="F85" s="262"/>
      <c r="G85" s="262"/>
      <c r="H85" s="262"/>
      <c r="L85" s="33"/>
    </row>
    <row r="86" spans="2:47" s="1" customFormat="1" ht="12" customHeight="1">
      <c r="B86" s="33"/>
      <c r="C86" s="28" t="s">
        <v>122</v>
      </c>
      <c r="L86" s="33"/>
    </row>
    <row r="87" spans="2:47" s="1" customFormat="1" ht="15.6" customHeight="1">
      <c r="B87" s="33"/>
      <c r="E87" s="227" t="str">
        <f>E9</f>
        <v>07 - Chlazení</v>
      </c>
      <c r="F87" s="263"/>
      <c r="G87" s="263"/>
      <c r="H87" s="263"/>
      <c r="L87" s="33"/>
    </row>
    <row r="88" spans="2:47" s="1" customFormat="1" ht="6.9" customHeight="1">
      <c r="B88" s="33"/>
      <c r="L88" s="33"/>
    </row>
    <row r="89" spans="2:47" s="1" customFormat="1" ht="12" customHeight="1">
      <c r="B89" s="33"/>
      <c r="C89" s="28" t="s">
        <v>20</v>
      </c>
      <c r="F89" s="26" t="str">
        <f>F12</f>
        <v xml:space="preserve"> </v>
      </c>
      <c r="I89" s="28" t="s">
        <v>22</v>
      </c>
      <c r="J89" s="53" t="str">
        <f>IF(J12="","",J12)</f>
        <v>6. 3. 2025</v>
      </c>
      <c r="L89" s="33"/>
    </row>
    <row r="90" spans="2:47" s="1" customFormat="1" ht="6.9" customHeight="1">
      <c r="B90" s="33"/>
      <c r="L90" s="33"/>
    </row>
    <row r="91" spans="2:47" s="1" customFormat="1" ht="40.799999999999997" customHeight="1">
      <c r="B91" s="33"/>
      <c r="C91" s="28" t="s">
        <v>24</v>
      </c>
      <c r="F91" s="26" t="str">
        <f>E15</f>
        <v>Obec Braňany, Bilinská 76, 435 22 Braňany</v>
      </c>
      <c r="I91" s="28" t="s">
        <v>30</v>
      </c>
      <c r="J91" s="31" t="str">
        <f>E21</f>
        <v>IPOKa,s.r.o., Blanky Waleské 558, Cerhenice 281 02</v>
      </c>
      <c r="L91" s="33"/>
    </row>
    <row r="92" spans="2:47" s="1" customFormat="1" ht="15.6" customHeight="1">
      <c r="B92" s="33"/>
      <c r="C92" s="28" t="s">
        <v>28</v>
      </c>
      <c r="F92" s="26" t="str">
        <f>IF(E18="","",E18)</f>
        <v>Vyplň údaj</v>
      </c>
      <c r="I92" s="28" t="s">
        <v>33</v>
      </c>
      <c r="J92" s="31" t="str">
        <f>E24</f>
        <v xml:space="preserve"> </v>
      </c>
      <c r="L92" s="33"/>
    </row>
    <row r="93" spans="2:47" s="1" customFormat="1" ht="10.35" customHeight="1">
      <c r="B93" s="33"/>
      <c r="L93" s="33"/>
    </row>
    <row r="94" spans="2:47" s="1" customFormat="1" ht="29.25" customHeight="1">
      <c r="B94" s="33"/>
      <c r="C94" s="103" t="s">
        <v>125</v>
      </c>
      <c r="D94" s="95"/>
      <c r="E94" s="95"/>
      <c r="F94" s="95"/>
      <c r="G94" s="95"/>
      <c r="H94" s="95"/>
      <c r="I94" s="95"/>
      <c r="J94" s="104" t="s">
        <v>126</v>
      </c>
      <c r="K94" s="95"/>
      <c r="L94" s="33"/>
    </row>
    <row r="95" spans="2:47" s="1" customFormat="1" ht="10.35" customHeight="1">
      <c r="B95" s="33"/>
      <c r="L95" s="33"/>
    </row>
    <row r="96" spans="2:47" s="1" customFormat="1" ht="22.8" customHeight="1">
      <c r="B96" s="33"/>
      <c r="C96" s="105" t="s">
        <v>127</v>
      </c>
      <c r="J96" s="67">
        <f>J120</f>
        <v>0</v>
      </c>
      <c r="L96" s="33"/>
      <c r="AU96" s="18" t="s">
        <v>128</v>
      </c>
    </row>
    <row r="97" spans="2:12" s="8" customFormat="1" ht="24.9" customHeight="1">
      <c r="B97" s="106"/>
      <c r="D97" s="107" t="s">
        <v>139</v>
      </c>
      <c r="E97" s="108"/>
      <c r="F97" s="108"/>
      <c r="G97" s="108"/>
      <c r="H97" s="108"/>
      <c r="I97" s="108"/>
      <c r="J97" s="109">
        <f>J121</f>
        <v>0</v>
      </c>
      <c r="L97" s="106"/>
    </row>
    <row r="98" spans="2:12" s="9" customFormat="1" ht="19.95" customHeight="1">
      <c r="B98" s="110"/>
      <c r="D98" s="111" t="s">
        <v>2217</v>
      </c>
      <c r="E98" s="112"/>
      <c r="F98" s="112"/>
      <c r="G98" s="112"/>
      <c r="H98" s="112"/>
      <c r="I98" s="112"/>
      <c r="J98" s="113">
        <f>J122</f>
        <v>0</v>
      </c>
      <c r="L98" s="110"/>
    </row>
    <row r="99" spans="2:12" s="9" customFormat="1" ht="14.85" customHeight="1">
      <c r="B99" s="110"/>
      <c r="D99" s="111" t="s">
        <v>2218</v>
      </c>
      <c r="E99" s="112"/>
      <c r="F99" s="112"/>
      <c r="G99" s="112"/>
      <c r="H99" s="112"/>
      <c r="I99" s="112"/>
      <c r="J99" s="113">
        <f>J123</f>
        <v>0</v>
      </c>
      <c r="L99" s="110"/>
    </row>
    <row r="100" spans="2:12" s="9" customFormat="1" ht="14.85" customHeight="1">
      <c r="B100" s="110"/>
      <c r="D100" s="111" t="s">
        <v>2149</v>
      </c>
      <c r="E100" s="112"/>
      <c r="F100" s="112"/>
      <c r="G100" s="112"/>
      <c r="H100" s="112"/>
      <c r="I100" s="112"/>
      <c r="J100" s="113">
        <f>J138</f>
        <v>0</v>
      </c>
      <c r="L100" s="110"/>
    </row>
    <row r="101" spans="2:12" s="1" customFormat="1" ht="21.75" customHeight="1">
      <c r="B101" s="33"/>
      <c r="L101" s="33"/>
    </row>
    <row r="102" spans="2:12" s="1" customFormat="1" ht="6.9" customHeight="1"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33"/>
    </row>
    <row r="106" spans="2:12" s="1" customFormat="1" ht="6.9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3"/>
    </row>
    <row r="107" spans="2:12" s="1" customFormat="1" ht="24.9" customHeight="1">
      <c r="B107" s="33"/>
      <c r="C107" s="22" t="s">
        <v>155</v>
      </c>
      <c r="L107" s="33"/>
    </row>
    <row r="108" spans="2:12" s="1" customFormat="1" ht="6.9" customHeight="1">
      <c r="B108" s="33"/>
      <c r="L108" s="33"/>
    </row>
    <row r="109" spans="2:12" s="1" customFormat="1" ht="12" customHeight="1">
      <c r="B109" s="33"/>
      <c r="C109" s="28" t="s">
        <v>16</v>
      </c>
      <c r="L109" s="33"/>
    </row>
    <row r="110" spans="2:12" s="1" customFormat="1" ht="14.4" customHeight="1">
      <c r="B110" s="33"/>
      <c r="E110" s="261" t="str">
        <f>E7</f>
        <v>Novostavba dětské skupiny Braňany</v>
      </c>
      <c r="F110" s="262"/>
      <c r="G110" s="262"/>
      <c r="H110" s="262"/>
      <c r="L110" s="33"/>
    </row>
    <row r="111" spans="2:12" s="1" customFormat="1" ht="12" customHeight="1">
      <c r="B111" s="33"/>
      <c r="C111" s="28" t="s">
        <v>122</v>
      </c>
      <c r="L111" s="33"/>
    </row>
    <row r="112" spans="2:12" s="1" customFormat="1" ht="15.6" customHeight="1">
      <c r="B112" s="33"/>
      <c r="E112" s="227" t="str">
        <f>E9</f>
        <v>07 - Chlazení</v>
      </c>
      <c r="F112" s="263"/>
      <c r="G112" s="263"/>
      <c r="H112" s="263"/>
      <c r="L112" s="33"/>
    </row>
    <row r="113" spans="2:65" s="1" customFormat="1" ht="6.9" customHeight="1">
      <c r="B113" s="33"/>
      <c r="L113" s="33"/>
    </row>
    <row r="114" spans="2:65" s="1" customFormat="1" ht="12" customHeight="1">
      <c r="B114" s="33"/>
      <c r="C114" s="28" t="s">
        <v>20</v>
      </c>
      <c r="F114" s="26" t="str">
        <f>F12</f>
        <v xml:space="preserve"> </v>
      </c>
      <c r="I114" s="28" t="s">
        <v>22</v>
      </c>
      <c r="J114" s="53" t="str">
        <f>IF(J12="","",J12)</f>
        <v>6. 3. 2025</v>
      </c>
      <c r="L114" s="33"/>
    </row>
    <row r="115" spans="2:65" s="1" customFormat="1" ht="6.9" customHeight="1">
      <c r="B115" s="33"/>
      <c r="L115" s="33"/>
    </row>
    <row r="116" spans="2:65" s="1" customFormat="1" ht="40.799999999999997" customHeight="1">
      <c r="B116" s="33"/>
      <c r="C116" s="28" t="s">
        <v>24</v>
      </c>
      <c r="F116" s="26" t="str">
        <f>E15</f>
        <v>Obec Braňany, Bilinská 76, 435 22 Braňany</v>
      </c>
      <c r="I116" s="28" t="s">
        <v>30</v>
      </c>
      <c r="J116" s="31" t="str">
        <f>E21</f>
        <v>IPOKa,s.r.o., Blanky Waleské 558, Cerhenice 281 02</v>
      </c>
      <c r="L116" s="33"/>
    </row>
    <row r="117" spans="2:65" s="1" customFormat="1" ht="15.6" customHeight="1">
      <c r="B117" s="33"/>
      <c r="C117" s="28" t="s">
        <v>28</v>
      </c>
      <c r="F117" s="26" t="str">
        <f>IF(E18="","",E18)</f>
        <v>Vyplň údaj</v>
      </c>
      <c r="I117" s="28" t="s">
        <v>33</v>
      </c>
      <c r="J117" s="31" t="str">
        <f>E24</f>
        <v xml:space="preserve"> </v>
      </c>
      <c r="L117" s="33"/>
    </row>
    <row r="118" spans="2:65" s="1" customFormat="1" ht="10.35" customHeight="1">
      <c r="B118" s="33"/>
      <c r="L118" s="33"/>
    </row>
    <row r="119" spans="2:65" s="10" customFormat="1" ht="29.25" customHeight="1">
      <c r="B119" s="114"/>
      <c r="C119" s="115" t="s">
        <v>156</v>
      </c>
      <c r="D119" s="116" t="s">
        <v>60</v>
      </c>
      <c r="E119" s="116" t="s">
        <v>56</v>
      </c>
      <c r="F119" s="116" t="s">
        <v>57</v>
      </c>
      <c r="G119" s="116" t="s">
        <v>157</v>
      </c>
      <c r="H119" s="116" t="s">
        <v>158</v>
      </c>
      <c r="I119" s="116" t="s">
        <v>159</v>
      </c>
      <c r="J119" s="117" t="s">
        <v>126</v>
      </c>
      <c r="K119" s="118" t="s">
        <v>160</v>
      </c>
      <c r="L119" s="114"/>
      <c r="M119" s="60" t="s">
        <v>1</v>
      </c>
      <c r="N119" s="61" t="s">
        <v>39</v>
      </c>
      <c r="O119" s="61" t="s">
        <v>161</v>
      </c>
      <c r="P119" s="61" t="s">
        <v>162</v>
      </c>
      <c r="Q119" s="61" t="s">
        <v>163</v>
      </c>
      <c r="R119" s="61" t="s">
        <v>164</v>
      </c>
      <c r="S119" s="61" t="s">
        <v>165</v>
      </c>
      <c r="T119" s="62" t="s">
        <v>166</v>
      </c>
    </row>
    <row r="120" spans="2:65" s="1" customFormat="1" ht="22.8" customHeight="1">
      <c r="B120" s="33"/>
      <c r="C120" s="65" t="s">
        <v>167</v>
      </c>
      <c r="J120" s="119">
        <f>BK120</f>
        <v>0</v>
      </c>
      <c r="L120" s="33"/>
      <c r="M120" s="63"/>
      <c r="N120" s="54"/>
      <c r="O120" s="54"/>
      <c r="P120" s="120">
        <f>P121</f>
        <v>0</v>
      </c>
      <c r="Q120" s="54"/>
      <c r="R120" s="120">
        <f>R121</f>
        <v>0</v>
      </c>
      <c r="S120" s="54"/>
      <c r="T120" s="121">
        <f>T121</f>
        <v>0</v>
      </c>
      <c r="AT120" s="18" t="s">
        <v>74</v>
      </c>
      <c r="AU120" s="18" t="s">
        <v>128</v>
      </c>
      <c r="BK120" s="122">
        <f>BK121</f>
        <v>0</v>
      </c>
    </row>
    <row r="121" spans="2:65" s="11" customFormat="1" ht="25.95" customHeight="1">
      <c r="B121" s="123"/>
      <c r="D121" s="124" t="s">
        <v>74</v>
      </c>
      <c r="E121" s="125" t="s">
        <v>780</v>
      </c>
      <c r="F121" s="125" t="s">
        <v>781</v>
      </c>
      <c r="I121" s="126"/>
      <c r="J121" s="127">
        <f>BK121</f>
        <v>0</v>
      </c>
      <c r="L121" s="123"/>
      <c r="M121" s="128"/>
      <c r="P121" s="129">
        <f>P122</f>
        <v>0</v>
      </c>
      <c r="R121" s="129">
        <f>R122</f>
        <v>0</v>
      </c>
      <c r="T121" s="130">
        <f>T122</f>
        <v>0</v>
      </c>
      <c r="AR121" s="124" t="s">
        <v>85</v>
      </c>
      <c r="AT121" s="131" t="s">
        <v>74</v>
      </c>
      <c r="AU121" s="131" t="s">
        <v>75</v>
      </c>
      <c r="AY121" s="124" t="s">
        <v>170</v>
      </c>
      <c r="BK121" s="132">
        <f>BK122</f>
        <v>0</v>
      </c>
    </row>
    <row r="122" spans="2:65" s="11" customFormat="1" ht="22.8" customHeight="1">
      <c r="B122" s="123"/>
      <c r="D122" s="124" t="s">
        <v>74</v>
      </c>
      <c r="E122" s="133" t="s">
        <v>944</v>
      </c>
      <c r="F122" s="133" t="s">
        <v>2219</v>
      </c>
      <c r="I122" s="126"/>
      <c r="J122" s="134">
        <f>BK122</f>
        <v>0</v>
      </c>
      <c r="L122" s="123"/>
      <c r="M122" s="128"/>
      <c r="P122" s="129">
        <f>P123+P138</f>
        <v>0</v>
      </c>
      <c r="R122" s="129">
        <f>R123+R138</f>
        <v>0</v>
      </c>
      <c r="T122" s="130">
        <f>T123+T138</f>
        <v>0</v>
      </c>
      <c r="AR122" s="124" t="s">
        <v>85</v>
      </c>
      <c r="AT122" s="131" t="s">
        <v>74</v>
      </c>
      <c r="AU122" s="131" t="s">
        <v>83</v>
      </c>
      <c r="AY122" s="124" t="s">
        <v>170</v>
      </c>
      <c r="BK122" s="132">
        <f>BK123+BK138</f>
        <v>0</v>
      </c>
    </row>
    <row r="123" spans="2:65" s="11" customFormat="1" ht="20.85" customHeight="1">
      <c r="B123" s="123"/>
      <c r="D123" s="124" t="s">
        <v>74</v>
      </c>
      <c r="E123" s="133" t="s">
        <v>1838</v>
      </c>
      <c r="F123" s="133" t="s">
        <v>102</v>
      </c>
      <c r="I123" s="126"/>
      <c r="J123" s="134">
        <f>BK123</f>
        <v>0</v>
      </c>
      <c r="L123" s="123"/>
      <c r="M123" s="128"/>
      <c r="P123" s="129">
        <f>SUM(P124:P137)</f>
        <v>0</v>
      </c>
      <c r="R123" s="129">
        <f>SUM(R124:R137)</f>
        <v>0</v>
      </c>
      <c r="T123" s="130">
        <f>SUM(T124:T137)</f>
        <v>0</v>
      </c>
      <c r="AR123" s="124" t="s">
        <v>83</v>
      </c>
      <c r="AT123" s="131" t="s">
        <v>74</v>
      </c>
      <c r="AU123" s="131" t="s">
        <v>85</v>
      </c>
      <c r="AY123" s="124" t="s">
        <v>170</v>
      </c>
      <c r="BK123" s="132">
        <f>SUM(BK124:BK137)</f>
        <v>0</v>
      </c>
    </row>
    <row r="124" spans="2:65" s="1" customFormat="1" ht="34.799999999999997" customHeight="1">
      <c r="B124" s="33"/>
      <c r="C124" s="174" t="s">
        <v>83</v>
      </c>
      <c r="D124" s="174" t="s">
        <v>447</v>
      </c>
      <c r="E124" s="175" t="s">
        <v>2220</v>
      </c>
      <c r="F124" s="176" t="s">
        <v>2221</v>
      </c>
      <c r="G124" s="177" t="s">
        <v>1831</v>
      </c>
      <c r="H124" s="178">
        <v>2</v>
      </c>
      <c r="I124" s="179"/>
      <c r="J124" s="180">
        <f>ROUND(I124*H124,2)</f>
        <v>0</v>
      </c>
      <c r="K124" s="181"/>
      <c r="L124" s="182"/>
      <c r="M124" s="183" t="s">
        <v>1</v>
      </c>
      <c r="N124" s="184" t="s">
        <v>40</v>
      </c>
      <c r="P124" s="145">
        <f>O124*H124</f>
        <v>0</v>
      </c>
      <c r="Q124" s="145">
        <v>0</v>
      </c>
      <c r="R124" s="145">
        <f>Q124*H124</f>
        <v>0</v>
      </c>
      <c r="S124" s="145">
        <v>0</v>
      </c>
      <c r="T124" s="146">
        <f>S124*H124</f>
        <v>0</v>
      </c>
      <c r="AR124" s="147" t="s">
        <v>224</v>
      </c>
      <c r="AT124" s="147" t="s">
        <v>447</v>
      </c>
      <c r="AU124" s="147" t="s">
        <v>117</v>
      </c>
      <c r="AY124" s="18" t="s">
        <v>170</v>
      </c>
      <c r="BE124" s="148">
        <f>IF(N124="základní",J124,0)</f>
        <v>0</v>
      </c>
      <c r="BF124" s="148">
        <f>IF(N124="snížená",J124,0)</f>
        <v>0</v>
      </c>
      <c r="BG124" s="148">
        <f>IF(N124="zákl. přenesená",J124,0)</f>
        <v>0</v>
      </c>
      <c r="BH124" s="148">
        <f>IF(N124="sníž. přenesená",J124,0)</f>
        <v>0</v>
      </c>
      <c r="BI124" s="148">
        <f>IF(N124="nulová",J124,0)</f>
        <v>0</v>
      </c>
      <c r="BJ124" s="18" t="s">
        <v>83</v>
      </c>
      <c r="BK124" s="148">
        <f>ROUND(I124*H124,2)</f>
        <v>0</v>
      </c>
      <c r="BL124" s="18" t="s">
        <v>176</v>
      </c>
      <c r="BM124" s="147" t="s">
        <v>85</v>
      </c>
    </row>
    <row r="125" spans="2:65" s="12" customFormat="1" ht="30.6">
      <c r="B125" s="153"/>
      <c r="D125" s="154" t="s">
        <v>180</v>
      </c>
      <c r="E125" s="155" t="s">
        <v>1</v>
      </c>
      <c r="F125" s="156" t="s">
        <v>2222</v>
      </c>
      <c r="H125" s="155" t="s">
        <v>1</v>
      </c>
      <c r="I125" s="157"/>
      <c r="L125" s="153"/>
      <c r="M125" s="158"/>
      <c r="T125" s="159"/>
      <c r="AT125" s="155" t="s">
        <v>180</v>
      </c>
      <c r="AU125" s="155" t="s">
        <v>117</v>
      </c>
      <c r="AV125" s="12" t="s">
        <v>83</v>
      </c>
      <c r="AW125" s="12" t="s">
        <v>32</v>
      </c>
      <c r="AX125" s="12" t="s">
        <v>75</v>
      </c>
      <c r="AY125" s="155" t="s">
        <v>170</v>
      </c>
    </row>
    <row r="126" spans="2:65" s="12" customFormat="1" ht="30.6">
      <c r="B126" s="153"/>
      <c r="D126" s="154" t="s">
        <v>180</v>
      </c>
      <c r="E126" s="155" t="s">
        <v>1</v>
      </c>
      <c r="F126" s="156" t="s">
        <v>2223</v>
      </c>
      <c r="H126" s="155" t="s">
        <v>1</v>
      </c>
      <c r="I126" s="157"/>
      <c r="L126" s="153"/>
      <c r="M126" s="158"/>
      <c r="T126" s="159"/>
      <c r="AT126" s="155" t="s">
        <v>180</v>
      </c>
      <c r="AU126" s="155" t="s">
        <v>117</v>
      </c>
      <c r="AV126" s="12" t="s">
        <v>83</v>
      </c>
      <c r="AW126" s="12" t="s">
        <v>32</v>
      </c>
      <c r="AX126" s="12" t="s">
        <v>75</v>
      </c>
      <c r="AY126" s="155" t="s">
        <v>170</v>
      </c>
    </row>
    <row r="127" spans="2:65" s="12" customFormat="1" ht="20.399999999999999">
      <c r="B127" s="153"/>
      <c r="D127" s="154" t="s">
        <v>180</v>
      </c>
      <c r="E127" s="155" t="s">
        <v>1</v>
      </c>
      <c r="F127" s="156" t="s">
        <v>2224</v>
      </c>
      <c r="H127" s="155" t="s">
        <v>1</v>
      </c>
      <c r="I127" s="157"/>
      <c r="L127" s="153"/>
      <c r="M127" s="158"/>
      <c r="T127" s="159"/>
      <c r="AT127" s="155" t="s">
        <v>180</v>
      </c>
      <c r="AU127" s="155" t="s">
        <v>117</v>
      </c>
      <c r="AV127" s="12" t="s">
        <v>83</v>
      </c>
      <c r="AW127" s="12" t="s">
        <v>32</v>
      </c>
      <c r="AX127" s="12" t="s">
        <v>75</v>
      </c>
      <c r="AY127" s="155" t="s">
        <v>170</v>
      </c>
    </row>
    <row r="128" spans="2:65" s="13" customFormat="1" ht="10.199999999999999">
      <c r="B128" s="160"/>
      <c r="D128" s="154" t="s">
        <v>180</v>
      </c>
      <c r="E128" s="161" t="s">
        <v>1</v>
      </c>
      <c r="F128" s="162" t="s">
        <v>952</v>
      </c>
      <c r="H128" s="163">
        <v>2</v>
      </c>
      <c r="I128" s="164"/>
      <c r="L128" s="160"/>
      <c r="M128" s="165"/>
      <c r="T128" s="166"/>
      <c r="AT128" s="161" t="s">
        <v>180</v>
      </c>
      <c r="AU128" s="161" t="s">
        <v>117</v>
      </c>
      <c r="AV128" s="13" t="s">
        <v>85</v>
      </c>
      <c r="AW128" s="13" t="s">
        <v>32</v>
      </c>
      <c r="AX128" s="13" t="s">
        <v>75</v>
      </c>
      <c r="AY128" s="161" t="s">
        <v>170</v>
      </c>
    </row>
    <row r="129" spans="2:65" s="14" customFormat="1" ht="10.199999999999999">
      <c r="B129" s="167"/>
      <c r="D129" s="154" t="s">
        <v>180</v>
      </c>
      <c r="E129" s="168" t="s">
        <v>1</v>
      </c>
      <c r="F129" s="169" t="s">
        <v>184</v>
      </c>
      <c r="H129" s="170">
        <v>2</v>
      </c>
      <c r="I129" s="171"/>
      <c r="L129" s="167"/>
      <c r="M129" s="172"/>
      <c r="T129" s="173"/>
      <c r="AT129" s="168" t="s">
        <v>180</v>
      </c>
      <c r="AU129" s="168" t="s">
        <v>117</v>
      </c>
      <c r="AV129" s="14" t="s">
        <v>176</v>
      </c>
      <c r="AW129" s="14" t="s">
        <v>32</v>
      </c>
      <c r="AX129" s="14" t="s">
        <v>83</v>
      </c>
      <c r="AY129" s="168" t="s">
        <v>170</v>
      </c>
    </row>
    <row r="130" spans="2:65" s="1" customFormat="1" ht="50.4" customHeight="1">
      <c r="B130" s="33"/>
      <c r="C130" s="174" t="s">
        <v>85</v>
      </c>
      <c r="D130" s="174" t="s">
        <v>447</v>
      </c>
      <c r="E130" s="175" t="s">
        <v>2225</v>
      </c>
      <c r="F130" s="176" t="s">
        <v>2226</v>
      </c>
      <c r="G130" s="177" t="s">
        <v>1831</v>
      </c>
      <c r="H130" s="178">
        <v>4</v>
      </c>
      <c r="I130" s="179"/>
      <c r="J130" s="180">
        <f t="shared" ref="J130:J137" si="0">ROUND(I130*H130,2)</f>
        <v>0</v>
      </c>
      <c r="K130" s="181"/>
      <c r="L130" s="182"/>
      <c r="M130" s="183" t="s">
        <v>1</v>
      </c>
      <c r="N130" s="184" t="s">
        <v>40</v>
      </c>
      <c r="P130" s="145">
        <f t="shared" ref="P130:P137" si="1">O130*H130</f>
        <v>0</v>
      </c>
      <c r="Q130" s="145">
        <v>0</v>
      </c>
      <c r="R130" s="145">
        <f t="shared" ref="R130:R137" si="2">Q130*H130</f>
        <v>0</v>
      </c>
      <c r="S130" s="145">
        <v>0</v>
      </c>
      <c r="T130" s="146">
        <f t="shared" ref="T130:T137" si="3">S130*H130</f>
        <v>0</v>
      </c>
      <c r="AR130" s="147" t="s">
        <v>224</v>
      </c>
      <c r="AT130" s="147" t="s">
        <v>447</v>
      </c>
      <c r="AU130" s="147" t="s">
        <v>117</v>
      </c>
      <c r="AY130" s="18" t="s">
        <v>170</v>
      </c>
      <c r="BE130" s="148">
        <f t="shared" ref="BE130:BE137" si="4">IF(N130="základní",J130,0)</f>
        <v>0</v>
      </c>
      <c r="BF130" s="148">
        <f t="shared" ref="BF130:BF137" si="5">IF(N130="snížená",J130,0)</f>
        <v>0</v>
      </c>
      <c r="BG130" s="148">
        <f t="shared" ref="BG130:BG137" si="6">IF(N130="zákl. přenesená",J130,0)</f>
        <v>0</v>
      </c>
      <c r="BH130" s="148">
        <f t="shared" ref="BH130:BH137" si="7">IF(N130="sníž. přenesená",J130,0)</f>
        <v>0</v>
      </c>
      <c r="BI130" s="148">
        <f t="shared" ref="BI130:BI137" si="8">IF(N130="nulová",J130,0)</f>
        <v>0</v>
      </c>
      <c r="BJ130" s="18" t="s">
        <v>83</v>
      </c>
      <c r="BK130" s="148">
        <f t="shared" ref="BK130:BK137" si="9">ROUND(I130*H130,2)</f>
        <v>0</v>
      </c>
      <c r="BL130" s="18" t="s">
        <v>176</v>
      </c>
      <c r="BM130" s="147" t="s">
        <v>176</v>
      </c>
    </row>
    <row r="131" spans="2:65" s="1" customFormat="1" ht="14.4" customHeight="1">
      <c r="B131" s="33"/>
      <c r="C131" s="174" t="s">
        <v>117</v>
      </c>
      <c r="D131" s="174" t="s">
        <v>447</v>
      </c>
      <c r="E131" s="175" t="s">
        <v>2227</v>
      </c>
      <c r="F131" s="176" t="s">
        <v>2228</v>
      </c>
      <c r="G131" s="177" t="s">
        <v>1812</v>
      </c>
      <c r="H131" s="178">
        <v>71</v>
      </c>
      <c r="I131" s="179"/>
      <c r="J131" s="180">
        <f t="shared" si="0"/>
        <v>0</v>
      </c>
      <c r="K131" s="181"/>
      <c r="L131" s="182"/>
      <c r="M131" s="183" t="s">
        <v>1</v>
      </c>
      <c r="N131" s="184" t="s">
        <v>40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224</v>
      </c>
      <c r="AT131" s="147" t="s">
        <v>447</v>
      </c>
      <c r="AU131" s="147" t="s">
        <v>117</v>
      </c>
      <c r="AY131" s="18" t="s">
        <v>170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8" t="s">
        <v>83</v>
      </c>
      <c r="BK131" s="148">
        <f t="shared" si="9"/>
        <v>0</v>
      </c>
      <c r="BL131" s="18" t="s">
        <v>176</v>
      </c>
      <c r="BM131" s="147" t="s">
        <v>210</v>
      </c>
    </row>
    <row r="132" spans="2:65" s="1" customFormat="1" ht="14.4" customHeight="1">
      <c r="B132" s="33"/>
      <c r="C132" s="174" t="s">
        <v>176</v>
      </c>
      <c r="D132" s="174" t="s">
        <v>447</v>
      </c>
      <c r="E132" s="175" t="s">
        <v>2229</v>
      </c>
      <c r="F132" s="176" t="s">
        <v>2230</v>
      </c>
      <c r="G132" s="177" t="s">
        <v>1709</v>
      </c>
      <c r="H132" s="178">
        <v>2</v>
      </c>
      <c r="I132" s="179"/>
      <c r="J132" s="180">
        <f t="shared" si="0"/>
        <v>0</v>
      </c>
      <c r="K132" s="181"/>
      <c r="L132" s="182"/>
      <c r="M132" s="183" t="s">
        <v>1</v>
      </c>
      <c r="N132" s="184" t="s">
        <v>40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224</v>
      </c>
      <c r="AT132" s="147" t="s">
        <v>447</v>
      </c>
      <c r="AU132" s="147" t="s">
        <v>117</v>
      </c>
      <c r="AY132" s="18" t="s">
        <v>170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8" t="s">
        <v>83</v>
      </c>
      <c r="BK132" s="148">
        <f t="shared" si="9"/>
        <v>0</v>
      </c>
      <c r="BL132" s="18" t="s">
        <v>176</v>
      </c>
      <c r="BM132" s="147" t="s">
        <v>224</v>
      </c>
    </row>
    <row r="133" spans="2:65" s="1" customFormat="1" ht="22.2" customHeight="1">
      <c r="B133" s="33"/>
      <c r="C133" s="174" t="s">
        <v>205</v>
      </c>
      <c r="D133" s="174" t="s">
        <v>447</v>
      </c>
      <c r="E133" s="175" t="s">
        <v>2231</v>
      </c>
      <c r="F133" s="176" t="s">
        <v>2232</v>
      </c>
      <c r="G133" s="177" t="s">
        <v>1831</v>
      </c>
      <c r="H133" s="178">
        <v>2</v>
      </c>
      <c r="I133" s="179"/>
      <c r="J133" s="180">
        <f t="shared" si="0"/>
        <v>0</v>
      </c>
      <c r="K133" s="181"/>
      <c r="L133" s="182"/>
      <c r="M133" s="183" t="s">
        <v>1</v>
      </c>
      <c r="N133" s="184" t="s">
        <v>40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224</v>
      </c>
      <c r="AT133" s="147" t="s">
        <v>447</v>
      </c>
      <c r="AU133" s="147" t="s">
        <v>117</v>
      </c>
      <c r="AY133" s="18" t="s">
        <v>170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8" t="s">
        <v>83</v>
      </c>
      <c r="BK133" s="148">
        <f t="shared" si="9"/>
        <v>0</v>
      </c>
      <c r="BL133" s="18" t="s">
        <v>176</v>
      </c>
      <c r="BM133" s="147" t="s">
        <v>242</v>
      </c>
    </row>
    <row r="134" spans="2:65" s="1" customFormat="1" ht="14.4" customHeight="1">
      <c r="B134" s="33"/>
      <c r="C134" s="174" t="s">
        <v>210</v>
      </c>
      <c r="D134" s="174" t="s">
        <v>447</v>
      </c>
      <c r="E134" s="175" t="s">
        <v>2233</v>
      </c>
      <c r="F134" s="176" t="s">
        <v>2234</v>
      </c>
      <c r="G134" s="177" t="s">
        <v>1812</v>
      </c>
      <c r="H134" s="178">
        <v>20</v>
      </c>
      <c r="I134" s="179"/>
      <c r="J134" s="180">
        <f t="shared" si="0"/>
        <v>0</v>
      </c>
      <c r="K134" s="181"/>
      <c r="L134" s="182"/>
      <c r="M134" s="183" t="s">
        <v>1</v>
      </c>
      <c r="N134" s="184" t="s">
        <v>40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224</v>
      </c>
      <c r="AT134" s="147" t="s">
        <v>447</v>
      </c>
      <c r="AU134" s="147" t="s">
        <v>117</v>
      </c>
      <c r="AY134" s="18" t="s">
        <v>170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8" t="s">
        <v>83</v>
      </c>
      <c r="BK134" s="148">
        <f t="shared" si="9"/>
        <v>0</v>
      </c>
      <c r="BL134" s="18" t="s">
        <v>176</v>
      </c>
      <c r="BM134" s="147" t="s">
        <v>8</v>
      </c>
    </row>
    <row r="135" spans="2:65" s="1" customFormat="1" ht="19.8" customHeight="1">
      <c r="B135" s="33"/>
      <c r="C135" s="174" t="s">
        <v>217</v>
      </c>
      <c r="D135" s="174" t="s">
        <v>447</v>
      </c>
      <c r="E135" s="175" t="s">
        <v>2235</v>
      </c>
      <c r="F135" s="176" t="s">
        <v>2236</v>
      </c>
      <c r="G135" s="177" t="s">
        <v>1812</v>
      </c>
      <c r="H135" s="178">
        <v>4</v>
      </c>
      <c r="I135" s="179"/>
      <c r="J135" s="180">
        <f t="shared" si="0"/>
        <v>0</v>
      </c>
      <c r="K135" s="181"/>
      <c r="L135" s="182"/>
      <c r="M135" s="183" t="s">
        <v>1</v>
      </c>
      <c r="N135" s="184" t="s">
        <v>40</v>
      </c>
      <c r="P135" s="145">
        <f t="shared" si="1"/>
        <v>0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224</v>
      </c>
      <c r="AT135" s="147" t="s">
        <v>447</v>
      </c>
      <c r="AU135" s="147" t="s">
        <v>117</v>
      </c>
      <c r="AY135" s="18" t="s">
        <v>170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8" t="s">
        <v>83</v>
      </c>
      <c r="BK135" s="148">
        <f t="shared" si="9"/>
        <v>0</v>
      </c>
      <c r="BL135" s="18" t="s">
        <v>176</v>
      </c>
      <c r="BM135" s="147" t="s">
        <v>267</v>
      </c>
    </row>
    <row r="136" spans="2:65" s="1" customFormat="1" ht="22.2" customHeight="1">
      <c r="B136" s="33"/>
      <c r="C136" s="174" t="s">
        <v>224</v>
      </c>
      <c r="D136" s="174" t="s">
        <v>447</v>
      </c>
      <c r="E136" s="175" t="s">
        <v>2237</v>
      </c>
      <c r="F136" s="176" t="s">
        <v>2238</v>
      </c>
      <c r="G136" s="177" t="s">
        <v>1709</v>
      </c>
      <c r="H136" s="178">
        <v>1</v>
      </c>
      <c r="I136" s="179"/>
      <c r="J136" s="180">
        <f t="shared" si="0"/>
        <v>0</v>
      </c>
      <c r="K136" s="181"/>
      <c r="L136" s="182"/>
      <c r="M136" s="183" t="s">
        <v>1</v>
      </c>
      <c r="N136" s="184" t="s">
        <v>40</v>
      </c>
      <c r="P136" s="145">
        <f t="shared" si="1"/>
        <v>0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224</v>
      </c>
      <c r="AT136" s="147" t="s">
        <v>447</v>
      </c>
      <c r="AU136" s="147" t="s">
        <v>117</v>
      </c>
      <c r="AY136" s="18" t="s">
        <v>170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8" t="s">
        <v>83</v>
      </c>
      <c r="BK136" s="148">
        <f t="shared" si="9"/>
        <v>0</v>
      </c>
      <c r="BL136" s="18" t="s">
        <v>176</v>
      </c>
      <c r="BM136" s="147" t="s">
        <v>278</v>
      </c>
    </row>
    <row r="137" spans="2:65" s="1" customFormat="1" ht="14.4" customHeight="1">
      <c r="B137" s="33"/>
      <c r="C137" s="174" t="s">
        <v>234</v>
      </c>
      <c r="D137" s="174" t="s">
        <v>447</v>
      </c>
      <c r="E137" s="175" t="s">
        <v>2239</v>
      </c>
      <c r="F137" s="176" t="s">
        <v>2240</v>
      </c>
      <c r="G137" s="177" t="s">
        <v>1709</v>
      </c>
      <c r="H137" s="178">
        <v>1</v>
      </c>
      <c r="I137" s="179"/>
      <c r="J137" s="180">
        <f t="shared" si="0"/>
        <v>0</v>
      </c>
      <c r="K137" s="181"/>
      <c r="L137" s="182"/>
      <c r="M137" s="183" t="s">
        <v>1</v>
      </c>
      <c r="N137" s="184" t="s">
        <v>40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224</v>
      </c>
      <c r="AT137" s="147" t="s">
        <v>447</v>
      </c>
      <c r="AU137" s="147" t="s">
        <v>117</v>
      </c>
      <c r="AY137" s="18" t="s">
        <v>170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8" t="s">
        <v>83</v>
      </c>
      <c r="BK137" s="148">
        <f t="shared" si="9"/>
        <v>0</v>
      </c>
      <c r="BL137" s="18" t="s">
        <v>176</v>
      </c>
      <c r="BM137" s="147" t="s">
        <v>293</v>
      </c>
    </row>
    <row r="138" spans="2:65" s="11" customFormat="1" ht="20.85" customHeight="1">
      <c r="B138" s="123"/>
      <c r="D138" s="124" t="s">
        <v>74</v>
      </c>
      <c r="E138" s="133" t="s">
        <v>1874</v>
      </c>
      <c r="F138" s="133" t="s">
        <v>2209</v>
      </c>
      <c r="I138" s="126"/>
      <c r="J138" s="134">
        <f>BK138</f>
        <v>0</v>
      </c>
      <c r="L138" s="123"/>
      <c r="M138" s="128"/>
      <c r="P138" s="129">
        <f>SUM(P139:P143)</f>
        <v>0</v>
      </c>
      <c r="R138" s="129">
        <f>SUM(R139:R143)</f>
        <v>0</v>
      </c>
      <c r="T138" s="130">
        <f>SUM(T139:T143)</f>
        <v>0</v>
      </c>
      <c r="AR138" s="124" t="s">
        <v>83</v>
      </c>
      <c r="AT138" s="131" t="s">
        <v>74</v>
      </c>
      <c r="AU138" s="131" t="s">
        <v>85</v>
      </c>
      <c r="AY138" s="124" t="s">
        <v>170</v>
      </c>
      <c r="BK138" s="132">
        <f>SUM(BK139:BK143)</f>
        <v>0</v>
      </c>
    </row>
    <row r="139" spans="2:65" s="1" customFormat="1" ht="14.4" customHeight="1">
      <c r="B139" s="33"/>
      <c r="C139" s="135" t="s">
        <v>242</v>
      </c>
      <c r="D139" s="135" t="s">
        <v>172</v>
      </c>
      <c r="E139" s="136" t="s">
        <v>2210</v>
      </c>
      <c r="F139" s="137" t="s">
        <v>2126</v>
      </c>
      <c r="G139" s="138" t="s">
        <v>1709</v>
      </c>
      <c r="H139" s="139">
        <v>1</v>
      </c>
      <c r="I139" s="140"/>
      <c r="J139" s="141">
        <f>ROUND(I139*H139,2)</f>
        <v>0</v>
      </c>
      <c r="K139" s="142"/>
      <c r="L139" s="33"/>
      <c r="M139" s="143" t="s">
        <v>1</v>
      </c>
      <c r="N139" s="144" t="s">
        <v>40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176</v>
      </c>
      <c r="AT139" s="147" t="s">
        <v>172</v>
      </c>
      <c r="AU139" s="147" t="s">
        <v>117</v>
      </c>
      <c r="AY139" s="18" t="s">
        <v>170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8" t="s">
        <v>83</v>
      </c>
      <c r="BK139" s="148">
        <f>ROUND(I139*H139,2)</f>
        <v>0</v>
      </c>
      <c r="BL139" s="18" t="s">
        <v>176</v>
      </c>
      <c r="BM139" s="147" t="s">
        <v>305</v>
      </c>
    </row>
    <row r="140" spans="2:65" s="1" customFormat="1" ht="14.4" customHeight="1">
      <c r="B140" s="33"/>
      <c r="C140" s="135" t="s">
        <v>248</v>
      </c>
      <c r="D140" s="135" t="s">
        <v>172</v>
      </c>
      <c r="E140" s="136" t="s">
        <v>2211</v>
      </c>
      <c r="F140" s="137" t="s">
        <v>1965</v>
      </c>
      <c r="G140" s="138" t="s">
        <v>1709</v>
      </c>
      <c r="H140" s="139">
        <v>1</v>
      </c>
      <c r="I140" s="140"/>
      <c r="J140" s="141">
        <f>ROUND(I140*H140,2)</f>
        <v>0</v>
      </c>
      <c r="K140" s="142"/>
      <c r="L140" s="33"/>
      <c r="M140" s="143" t="s">
        <v>1</v>
      </c>
      <c r="N140" s="144" t="s">
        <v>40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176</v>
      </c>
      <c r="AT140" s="147" t="s">
        <v>172</v>
      </c>
      <c r="AU140" s="147" t="s">
        <v>117</v>
      </c>
      <c r="AY140" s="18" t="s">
        <v>170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8" t="s">
        <v>83</v>
      </c>
      <c r="BK140" s="148">
        <f>ROUND(I140*H140,2)</f>
        <v>0</v>
      </c>
      <c r="BL140" s="18" t="s">
        <v>176</v>
      </c>
      <c r="BM140" s="147" t="s">
        <v>318</v>
      </c>
    </row>
    <row r="141" spans="2:65" s="1" customFormat="1" ht="14.4" customHeight="1">
      <c r="B141" s="33"/>
      <c r="C141" s="135" t="s">
        <v>8</v>
      </c>
      <c r="D141" s="135" t="s">
        <v>172</v>
      </c>
      <c r="E141" s="136" t="s">
        <v>2214</v>
      </c>
      <c r="F141" s="137" t="s">
        <v>1963</v>
      </c>
      <c r="G141" s="138" t="s">
        <v>1709</v>
      </c>
      <c r="H141" s="139">
        <v>1</v>
      </c>
      <c r="I141" s="140"/>
      <c r="J141" s="141">
        <f>ROUND(I141*H141,2)</f>
        <v>0</v>
      </c>
      <c r="K141" s="142"/>
      <c r="L141" s="33"/>
      <c r="M141" s="143" t="s">
        <v>1</v>
      </c>
      <c r="N141" s="144" t="s">
        <v>40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176</v>
      </c>
      <c r="AT141" s="147" t="s">
        <v>172</v>
      </c>
      <c r="AU141" s="147" t="s">
        <v>117</v>
      </c>
      <c r="AY141" s="18" t="s">
        <v>170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8" t="s">
        <v>83</v>
      </c>
      <c r="BK141" s="148">
        <f>ROUND(I141*H141,2)</f>
        <v>0</v>
      </c>
      <c r="BL141" s="18" t="s">
        <v>176</v>
      </c>
      <c r="BM141" s="147" t="s">
        <v>334</v>
      </c>
    </row>
    <row r="142" spans="2:65" s="1" customFormat="1" ht="14.4" customHeight="1">
      <c r="B142" s="33"/>
      <c r="C142" s="174" t="s">
        <v>260</v>
      </c>
      <c r="D142" s="174" t="s">
        <v>447</v>
      </c>
      <c r="E142" s="175" t="s">
        <v>2215</v>
      </c>
      <c r="F142" s="176" t="s">
        <v>1967</v>
      </c>
      <c r="G142" s="177" t="s">
        <v>1709</v>
      </c>
      <c r="H142" s="178">
        <v>1</v>
      </c>
      <c r="I142" s="179"/>
      <c r="J142" s="180">
        <f>ROUND(I142*H142,2)</f>
        <v>0</v>
      </c>
      <c r="K142" s="181"/>
      <c r="L142" s="182"/>
      <c r="M142" s="183" t="s">
        <v>1</v>
      </c>
      <c r="N142" s="184" t="s">
        <v>40</v>
      </c>
      <c r="P142" s="145">
        <f>O142*H142</f>
        <v>0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224</v>
      </c>
      <c r="AT142" s="147" t="s">
        <v>447</v>
      </c>
      <c r="AU142" s="147" t="s">
        <v>117</v>
      </c>
      <c r="AY142" s="18" t="s">
        <v>170</v>
      </c>
      <c r="BE142" s="148">
        <f>IF(N142="základní",J142,0)</f>
        <v>0</v>
      </c>
      <c r="BF142" s="148">
        <f>IF(N142="snížená",J142,0)</f>
        <v>0</v>
      </c>
      <c r="BG142" s="148">
        <f>IF(N142="zákl. přenesená",J142,0)</f>
        <v>0</v>
      </c>
      <c r="BH142" s="148">
        <f>IF(N142="sníž. přenesená",J142,0)</f>
        <v>0</v>
      </c>
      <c r="BI142" s="148">
        <f>IF(N142="nulová",J142,0)</f>
        <v>0</v>
      </c>
      <c r="BJ142" s="18" t="s">
        <v>83</v>
      </c>
      <c r="BK142" s="148">
        <f>ROUND(I142*H142,2)</f>
        <v>0</v>
      </c>
      <c r="BL142" s="18" t="s">
        <v>176</v>
      </c>
      <c r="BM142" s="147" t="s">
        <v>349</v>
      </c>
    </row>
    <row r="143" spans="2:65" s="1" customFormat="1" ht="28.8">
      <c r="B143" s="33"/>
      <c r="D143" s="154" t="s">
        <v>471</v>
      </c>
      <c r="F143" s="185" t="s">
        <v>1968</v>
      </c>
      <c r="I143" s="151"/>
      <c r="L143" s="33"/>
      <c r="M143" s="194"/>
      <c r="N143" s="195"/>
      <c r="O143" s="195"/>
      <c r="P143" s="195"/>
      <c r="Q143" s="195"/>
      <c r="R143" s="195"/>
      <c r="S143" s="195"/>
      <c r="T143" s="196"/>
      <c r="AT143" s="18" t="s">
        <v>471</v>
      </c>
      <c r="AU143" s="18" t="s">
        <v>117</v>
      </c>
    </row>
    <row r="144" spans="2:65" s="1" customFormat="1" ht="6.9" customHeight="1">
      <c r="B144" s="45"/>
      <c r="C144" s="46"/>
      <c r="D144" s="46"/>
      <c r="E144" s="46"/>
      <c r="F144" s="46"/>
      <c r="G144" s="46"/>
      <c r="H144" s="46"/>
      <c r="I144" s="46"/>
      <c r="J144" s="46"/>
      <c r="K144" s="46"/>
      <c r="L144" s="33"/>
    </row>
  </sheetData>
  <sheetProtection algorithmName="SHA-512" hashValue="knD4heSbBvyQzRVohI+ITl6WAT20vcCkTtoEHZR52z3SOVwlG8D7Dtb2dNGXgO8Zp/Pz/0FfapLWhJHFOt7Fbw==" saltValue="tqNDKBmafK8k/OugTeXRcEqnP5ScdM4KZWA+8sdBO7y7G6JTHMpa5eZV7OqG9R1yD0/U0UU1lIgTv835u5apmA==" spinCount="100000" sheet="1" objects="1" scenarios="1" formatColumns="0" formatRows="0" autoFilter="0"/>
  <autoFilter ref="C119:K143" xr:uid="{00000000-0009-0000-0000-000007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27"/>
  <sheetViews>
    <sheetView showGridLines="0" workbookViewId="0"/>
  </sheetViews>
  <sheetFormatPr defaultRowHeight="14.4"/>
  <cols>
    <col min="1" max="1" width="8.85546875" customWidth="1"/>
    <col min="2" max="2" width="1.140625" customWidth="1"/>
    <col min="3" max="3" width="4.42578125" customWidth="1"/>
    <col min="4" max="4" width="4.5703125" customWidth="1"/>
    <col min="5" max="5" width="18.28515625" customWidth="1"/>
    <col min="6" max="6" width="54.42578125" customWidth="1"/>
    <col min="7" max="7" width="8" customWidth="1"/>
    <col min="8" max="8" width="15" customWidth="1"/>
    <col min="9" max="9" width="16.85546875" customWidth="1"/>
    <col min="10" max="10" width="23.85546875" customWidth="1"/>
    <col min="11" max="11" width="23.85546875" hidden="1" customWidth="1"/>
    <col min="12" max="12" width="10" customWidth="1"/>
    <col min="13" max="13" width="11.5703125" hidden="1" customWidth="1"/>
    <col min="14" max="14" width="9.140625" hidden="1"/>
    <col min="15" max="20" width="15.140625" hidden="1" customWidth="1"/>
    <col min="21" max="21" width="17.42578125" hidden="1" customWidth="1"/>
    <col min="22" max="22" width="13.140625" customWidth="1"/>
    <col min="23" max="23" width="17.42578125" customWidth="1"/>
    <col min="24" max="24" width="13.140625" customWidth="1"/>
    <col min="25" max="25" width="16" customWidth="1"/>
    <col min="26" max="26" width="11.7109375" customWidth="1"/>
    <col min="27" max="27" width="16" customWidth="1"/>
    <col min="28" max="28" width="17.42578125" customWidth="1"/>
    <col min="29" max="29" width="11.7109375" customWidth="1"/>
    <col min="30" max="30" width="16" customWidth="1"/>
    <col min="31" max="31" width="17.42578125" customWidth="1"/>
    <col min="44" max="65" width="9.140625" hidden="1"/>
  </cols>
  <sheetData>
    <row r="2" spans="2:46" ht="36.9" customHeight="1"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8" t="s">
        <v>106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" customHeight="1">
      <c r="B4" s="21"/>
      <c r="D4" s="22" t="s">
        <v>121</v>
      </c>
      <c r="L4" s="21"/>
      <c r="M4" s="90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4.4" customHeight="1">
      <c r="B7" s="21"/>
      <c r="E7" s="261" t="str">
        <f>'Rekapitulace stavby'!K6</f>
        <v>Novostavba dětské skupiny Braňany</v>
      </c>
      <c r="F7" s="262"/>
      <c r="G7" s="262"/>
      <c r="H7" s="262"/>
      <c r="L7" s="21"/>
    </row>
    <row r="8" spans="2:46" s="1" customFormat="1" ht="12" customHeight="1">
      <c r="B8" s="33"/>
      <c r="D8" s="28" t="s">
        <v>122</v>
      </c>
      <c r="L8" s="33"/>
    </row>
    <row r="9" spans="2:46" s="1" customFormat="1" ht="15.6" customHeight="1">
      <c r="B9" s="33"/>
      <c r="E9" s="227" t="s">
        <v>2241</v>
      </c>
      <c r="F9" s="263"/>
      <c r="G9" s="263"/>
      <c r="H9" s="263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18</v>
      </c>
      <c r="F11" s="26" t="s">
        <v>1</v>
      </c>
      <c r="I11" s="28" t="s">
        <v>19</v>
      </c>
      <c r="J11" s="26" t="s">
        <v>1</v>
      </c>
      <c r="L11" s="33"/>
    </row>
    <row r="12" spans="2:46" s="1" customFormat="1" ht="12" customHeight="1">
      <c r="B12" s="33"/>
      <c r="D12" s="28" t="s">
        <v>20</v>
      </c>
      <c r="F12" s="26" t="s">
        <v>21</v>
      </c>
      <c r="I12" s="28" t="s">
        <v>22</v>
      </c>
      <c r="J12" s="53" t="str">
        <f>'Rekapitulace stavby'!AN8</f>
        <v>6. 3. 2025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24</v>
      </c>
      <c r="I14" s="28" t="s">
        <v>25</v>
      </c>
      <c r="J14" s="26" t="s">
        <v>1</v>
      </c>
      <c r="L14" s="33"/>
    </row>
    <row r="15" spans="2:46" s="1" customFormat="1" ht="18" customHeight="1">
      <c r="B15" s="33"/>
      <c r="E15" s="26" t="s">
        <v>26</v>
      </c>
      <c r="I15" s="28" t="s">
        <v>27</v>
      </c>
      <c r="J15" s="26" t="s">
        <v>1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28</v>
      </c>
      <c r="I17" s="28" t="s">
        <v>25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264" t="str">
        <f>'Rekapitulace stavby'!E14</f>
        <v>Vyplň údaj</v>
      </c>
      <c r="F18" s="233"/>
      <c r="G18" s="233"/>
      <c r="H18" s="233"/>
      <c r="I18" s="28" t="s">
        <v>27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30</v>
      </c>
      <c r="I20" s="28" t="s">
        <v>25</v>
      </c>
      <c r="J20" s="26" t="s">
        <v>1</v>
      </c>
      <c r="L20" s="33"/>
    </row>
    <row r="21" spans="2:12" s="1" customFormat="1" ht="18" customHeight="1">
      <c r="B21" s="33"/>
      <c r="E21" s="26" t="s">
        <v>31</v>
      </c>
      <c r="I21" s="28" t="s">
        <v>27</v>
      </c>
      <c r="J21" s="26" t="s">
        <v>1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33</v>
      </c>
      <c r="I23" s="28" t="s">
        <v>25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27</v>
      </c>
      <c r="J24" s="26" t="str">
        <f>IF('Rekapitulace stavby'!AN20="","",'Rekapitulace stavby'!AN20)</f>
        <v/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34</v>
      </c>
      <c r="L26" s="33"/>
    </row>
    <row r="27" spans="2:12" s="7" customFormat="1" ht="14.4" customHeight="1">
      <c r="B27" s="91"/>
      <c r="E27" s="238" t="s">
        <v>1</v>
      </c>
      <c r="F27" s="238"/>
      <c r="G27" s="238"/>
      <c r="H27" s="238"/>
      <c r="L27" s="91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4"/>
      <c r="E29" s="54"/>
      <c r="F29" s="54"/>
      <c r="G29" s="54"/>
      <c r="H29" s="54"/>
      <c r="I29" s="54"/>
      <c r="J29" s="54"/>
      <c r="K29" s="54"/>
      <c r="L29" s="33"/>
    </row>
    <row r="30" spans="2:12" s="1" customFormat="1" ht="25.35" customHeight="1">
      <c r="B30" s="33"/>
      <c r="D30" s="92" t="s">
        <v>35</v>
      </c>
      <c r="J30" s="67">
        <f>ROUND(J117, 2)</f>
        <v>0</v>
      </c>
      <c r="L30" s="33"/>
    </row>
    <row r="31" spans="2:12" s="1" customFormat="1" ht="6.9" customHeight="1">
      <c r="B31" s="33"/>
      <c r="D31" s="54"/>
      <c r="E31" s="54"/>
      <c r="F31" s="54"/>
      <c r="G31" s="54"/>
      <c r="H31" s="54"/>
      <c r="I31" s="54"/>
      <c r="J31" s="54"/>
      <c r="K31" s="54"/>
      <c r="L31" s="33"/>
    </row>
    <row r="32" spans="2:12" s="1" customFormat="1" ht="14.4" customHeight="1">
      <c r="B32" s="33"/>
      <c r="F32" s="36" t="s">
        <v>37</v>
      </c>
      <c r="I32" s="36" t="s">
        <v>36</v>
      </c>
      <c r="J32" s="36" t="s">
        <v>38</v>
      </c>
      <c r="L32" s="33"/>
    </row>
    <row r="33" spans="2:12" s="1" customFormat="1" ht="14.4" customHeight="1">
      <c r="B33" s="33"/>
      <c r="D33" s="56" t="s">
        <v>39</v>
      </c>
      <c r="E33" s="28" t="s">
        <v>40</v>
      </c>
      <c r="F33" s="93">
        <f>ROUND((SUM(BE117:BE126)),  2)</f>
        <v>0</v>
      </c>
      <c r="I33" s="94">
        <v>0.21</v>
      </c>
      <c r="J33" s="93">
        <f>ROUND(((SUM(BE117:BE126))*I33),  2)</f>
        <v>0</v>
      </c>
      <c r="L33" s="33"/>
    </row>
    <row r="34" spans="2:12" s="1" customFormat="1" ht="14.4" customHeight="1">
      <c r="B34" s="33"/>
      <c r="E34" s="28" t="s">
        <v>41</v>
      </c>
      <c r="F34" s="93">
        <f>ROUND((SUM(BF117:BF126)),  2)</f>
        <v>0</v>
      </c>
      <c r="I34" s="94">
        <v>0.12</v>
      </c>
      <c r="J34" s="93">
        <f>ROUND(((SUM(BF117:BF126))*I34),  2)</f>
        <v>0</v>
      </c>
      <c r="L34" s="33"/>
    </row>
    <row r="35" spans="2:12" s="1" customFormat="1" ht="14.4" hidden="1" customHeight="1">
      <c r="B35" s="33"/>
      <c r="E35" s="28" t="s">
        <v>42</v>
      </c>
      <c r="F35" s="93">
        <f>ROUND((SUM(BG117:BG126)),  2)</f>
        <v>0</v>
      </c>
      <c r="I35" s="94">
        <v>0.21</v>
      </c>
      <c r="J35" s="93">
        <f>0</f>
        <v>0</v>
      </c>
      <c r="L35" s="33"/>
    </row>
    <row r="36" spans="2:12" s="1" customFormat="1" ht="14.4" hidden="1" customHeight="1">
      <c r="B36" s="33"/>
      <c r="E36" s="28" t="s">
        <v>43</v>
      </c>
      <c r="F36" s="93">
        <f>ROUND((SUM(BH117:BH126)),  2)</f>
        <v>0</v>
      </c>
      <c r="I36" s="94">
        <v>0.12</v>
      </c>
      <c r="J36" s="93">
        <f>0</f>
        <v>0</v>
      </c>
      <c r="L36" s="33"/>
    </row>
    <row r="37" spans="2:12" s="1" customFormat="1" ht="14.4" hidden="1" customHeight="1">
      <c r="B37" s="33"/>
      <c r="E37" s="28" t="s">
        <v>44</v>
      </c>
      <c r="F37" s="93">
        <f>ROUND((SUM(BI117:BI126)),  2)</f>
        <v>0</v>
      </c>
      <c r="I37" s="94">
        <v>0</v>
      </c>
      <c r="J37" s="93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5"/>
      <c r="D39" s="96" t="s">
        <v>45</v>
      </c>
      <c r="E39" s="58"/>
      <c r="F39" s="58"/>
      <c r="G39" s="97" t="s">
        <v>46</v>
      </c>
      <c r="H39" s="98" t="s">
        <v>47</v>
      </c>
      <c r="I39" s="58"/>
      <c r="J39" s="99">
        <f>SUM(J30:J37)</f>
        <v>0</v>
      </c>
      <c r="K39" s="100"/>
      <c r="L39" s="33"/>
    </row>
    <row r="40" spans="2:12" s="1" customFormat="1" ht="14.4" customHeight="1">
      <c r="B40" s="33"/>
      <c r="L40" s="33"/>
    </row>
    <row r="41" spans="2:12" ht="14.4" customHeight="1">
      <c r="B41" s="21"/>
      <c r="L41" s="21"/>
    </row>
    <row r="42" spans="2:12" ht="14.4" customHeight="1">
      <c r="B42" s="21"/>
      <c r="L42" s="21"/>
    </row>
    <row r="43" spans="2:12" ht="14.4" customHeight="1">
      <c r="B43" s="21"/>
      <c r="L43" s="21"/>
    </row>
    <row r="44" spans="2:12" ht="14.4" customHeight="1">
      <c r="B44" s="21"/>
      <c r="L44" s="21"/>
    </row>
    <row r="45" spans="2:12" ht="14.4" customHeight="1">
      <c r="B45" s="21"/>
      <c r="L45" s="21"/>
    </row>
    <row r="46" spans="2:12" ht="14.4" customHeight="1">
      <c r="B46" s="21"/>
      <c r="L46" s="21"/>
    </row>
    <row r="47" spans="2:12" ht="14.4" customHeight="1">
      <c r="B47" s="21"/>
      <c r="L47" s="21"/>
    </row>
    <row r="48" spans="2:12" ht="14.4" customHeight="1">
      <c r="B48" s="21"/>
      <c r="L48" s="21"/>
    </row>
    <row r="49" spans="2:12" ht="14.4" customHeight="1">
      <c r="B49" s="21"/>
      <c r="L49" s="21"/>
    </row>
    <row r="50" spans="2:12" s="1" customFormat="1" ht="14.4" customHeight="1">
      <c r="B50" s="33"/>
      <c r="D50" s="42" t="s">
        <v>48</v>
      </c>
      <c r="E50" s="43"/>
      <c r="F50" s="43"/>
      <c r="G50" s="42" t="s">
        <v>49</v>
      </c>
      <c r="H50" s="43"/>
      <c r="I50" s="43"/>
      <c r="J50" s="43"/>
      <c r="K50" s="43"/>
      <c r="L50" s="33"/>
    </row>
    <row r="51" spans="2:12" ht="10.199999999999999">
      <c r="B51" s="21"/>
      <c r="L51" s="21"/>
    </row>
    <row r="52" spans="2:12" ht="10.199999999999999">
      <c r="B52" s="21"/>
      <c r="L52" s="21"/>
    </row>
    <row r="53" spans="2:12" ht="10.199999999999999">
      <c r="B53" s="21"/>
      <c r="L53" s="21"/>
    </row>
    <row r="54" spans="2:12" ht="10.199999999999999">
      <c r="B54" s="21"/>
      <c r="L54" s="21"/>
    </row>
    <row r="55" spans="2:12" ht="10.199999999999999">
      <c r="B55" s="21"/>
      <c r="L55" s="21"/>
    </row>
    <row r="56" spans="2:12" ht="10.199999999999999">
      <c r="B56" s="21"/>
      <c r="L56" s="21"/>
    </row>
    <row r="57" spans="2:12" ht="10.199999999999999">
      <c r="B57" s="21"/>
      <c r="L57" s="21"/>
    </row>
    <row r="58" spans="2:12" ht="10.199999999999999">
      <c r="B58" s="21"/>
      <c r="L58" s="21"/>
    </row>
    <row r="59" spans="2:12" ht="10.199999999999999">
      <c r="B59" s="21"/>
      <c r="L59" s="21"/>
    </row>
    <row r="60" spans="2:12" ht="10.199999999999999">
      <c r="B60" s="21"/>
      <c r="L60" s="21"/>
    </row>
    <row r="61" spans="2:12" s="1" customFormat="1" ht="13.2">
      <c r="B61" s="33"/>
      <c r="D61" s="44" t="s">
        <v>50</v>
      </c>
      <c r="E61" s="35"/>
      <c r="F61" s="101" t="s">
        <v>51</v>
      </c>
      <c r="G61" s="44" t="s">
        <v>50</v>
      </c>
      <c r="H61" s="35"/>
      <c r="I61" s="35"/>
      <c r="J61" s="102" t="s">
        <v>51</v>
      </c>
      <c r="K61" s="35"/>
      <c r="L61" s="33"/>
    </row>
    <row r="62" spans="2:12" ht="10.199999999999999">
      <c r="B62" s="21"/>
      <c r="L62" s="21"/>
    </row>
    <row r="63" spans="2:12" ht="10.199999999999999">
      <c r="B63" s="21"/>
      <c r="L63" s="21"/>
    </row>
    <row r="64" spans="2:12" ht="10.199999999999999">
      <c r="B64" s="21"/>
      <c r="L64" s="21"/>
    </row>
    <row r="65" spans="2:12" s="1" customFormat="1" ht="13.2">
      <c r="B65" s="33"/>
      <c r="D65" s="42" t="s">
        <v>52</v>
      </c>
      <c r="E65" s="43"/>
      <c r="F65" s="43"/>
      <c r="G65" s="42" t="s">
        <v>53</v>
      </c>
      <c r="H65" s="43"/>
      <c r="I65" s="43"/>
      <c r="J65" s="43"/>
      <c r="K65" s="43"/>
      <c r="L65" s="33"/>
    </row>
    <row r="66" spans="2:12" ht="10.199999999999999">
      <c r="B66" s="21"/>
      <c r="L66" s="21"/>
    </row>
    <row r="67" spans="2:12" ht="10.199999999999999">
      <c r="B67" s="21"/>
      <c r="L67" s="21"/>
    </row>
    <row r="68" spans="2:12" ht="10.199999999999999">
      <c r="B68" s="21"/>
      <c r="L68" s="21"/>
    </row>
    <row r="69" spans="2:12" ht="10.199999999999999">
      <c r="B69" s="21"/>
      <c r="L69" s="21"/>
    </row>
    <row r="70" spans="2:12" ht="10.199999999999999">
      <c r="B70" s="21"/>
      <c r="L70" s="21"/>
    </row>
    <row r="71" spans="2:12" ht="10.199999999999999">
      <c r="B71" s="21"/>
      <c r="L71" s="21"/>
    </row>
    <row r="72" spans="2:12" ht="10.199999999999999">
      <c r="B72" s="21"/>
      <c r="L72" s="21"/>
    </row>
    <row r="73" spans="2:12" ht="10.199999999999999">
      <c r="B73" s="21"/>
      <c r="L73" s="21"/>
    </row>
    <row r="74" spans="2:12" ht="10.199999999999999">
      <c r="B74" s="21"/>
      <c r="L74" s="21"/>
    </row>
    <row r="75" spans="2:12" ht="10.199999999999999">
      <c r="B75" s="21"/>
      <c r="L75" s="21"/>
    </row>
    <row r="76" spans="2:12" s="1" customFormat="1" ht="13.2">
      <c r="B76" s="33"/>
      <c r="D76" s="44" t="s">
        <v>50</v>
      </c>
      <c r="E76" s="35"/>
      <c r="F76" s="101" t="s">
        <v>51</v>
      </c>
      <c r="G76" s="44" t="s">
        <v>50</v>
      </c>
      <c r="H76" s="35"/>
      <c r="I76" s="35"/>
      <c r="J76" s="102" t="s">
        <v>51</v>
      </c>
      <c r="K76" s="35"/>
      <c r="L76" s="33"/>
    </row>
    <row r="77" spans="2:12" s="1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3"/>
    </row>
    <row r="81" spans="2:47" s="1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3"/>
    </row>
    <row r="82" spans="2:47" s="1" customFormat="1" ht="24.9" customHeight="1">
      <c r="B82" s="33"/>
      <c r="C82" s="22" t="s">
        <v>124</v>
      </c>
      <c r="L82" s="33"/>
    </row>
    <row r="83" spans="2:47" s="1" customFormat="1" ht="6.9" customHeight="1">
      <c r="B83" s="33"/>
      <c r="L83" s="33"/>
    </row>
    <row r="84" spans="2:47" s="1" customFormat="1" ht="12" customHeight="1">
      <c r="B84" s="33"/>
      <c r="C84" s="28" t="s">
        <v>16</v>
      </c>
      <c r="L84" s="33"/>
    </row>
    <row r="85" spans="2:47" s="1" customFormat="1" ht="14.4" customHeight="1">
      <c r="B85" s="33"/>
      <c r="E85" s="261" t="str">
        <f>E7</f>
        <v>Novostavba dětské skupiny Braňany</v>
      </c>
      <c r="F85" s="262"/>
      <c r="G85" s="262"/>
      <c r="H85" s="262"/>
      <c r="L85" s="33"/>
    </row>
    <row r="86" spans="2:47" s="1" customFormat="1" ht="12" customHeight="1">
      <c r="B86" s="33"/>
      <c r="C86" s="28" t="s">
        <v>122</v>
      </c>
      <c r="L86" s="33"/>
    </row>
    <row r="87" spans="2:47" s="1" customFormat="1" ht="15.6" customHeight="1">
      <c r="B87" s="33"/>
      <c r="E87" s="227" t="str">
        <f>E9</f>
        <v>08 - Elektroinstalace FVE</v>
      </c>
      <c r="F87" s="263"/>
      <c r="G87" s="263"/>
      <c r="H87" s="263"/>
      <c r="L87" s="33"/>
    </row>
    <row r="88" spans="2:47" s="1" customFormat="1" ht="6.9" customHeight="1">
      <c r="B88" s="33"/>
      <c r="L88" s="33"/>
    </row>
    <row r="89" spans="2:47" s="1" customFormat="1" ht="12" customHeight="1">
      <c r="B89" s="33"/>
      <c r="C89" s="28" t="s">
        <v>20</v>
      </c>
      <c r="F89" s="26" t="str">
        <f>F12</f>
        <v xml:space="preserve"> </v>
      </c>
      <c r="I89" s="28" t="s">
        <v>22</v>
      </c>
      <c r="J89" s="53" t="str">
        <f>IF(J12="","",J12)</f>
        <v>6. 3. 2025</v>
      </c>
      <c r="L89" s="33"/>
    </row>
    <row r="90" spans="2:47" s="1" customFormat="1" ht="6.9" customHeight="1">
      <c r="B90" s="33"/>
      <c r="L90" s="33"/>
    </row>
    <row r="91" spans="2:47" s="1" customFormat="1" ht="40.799999999999997" customHeight="1">
      <c r="B91" s="33"/>
      <c r="C91" s="28" t="s">
        <v>24</v>
      </c>
      <c r="F91" s="26" t="str">
        <f>E15</f>
        <v>Obec Braňany, Bilinská 76, 435 22 Braňany</v>
      </c>
      <c r="I91" s="28" t="s">
        <v>30</v>
      </c>
      <c r="J91" s="31" t="str">
        <f>E21</f>
        <v>IPOKa,s.r.o., Blanky Waleské 558, Cerhenice 281 02</v>
      </c>
      <c r="L91" s="33"/>
    </row>
    <row r="92" spans="2:47" s="1" customFormat="1" ht="15.6" customHeight="1">
      <c r="B92" s="33"/>
      <c r="C92" s="28" t="s">
        <v>28</v>
      </c>
      <c r="F92" s="26" t="str">
        <f>IF(E18="","",E18)</f>
        <v>Vyplň údaj</v>
      </c>
      <c r="I92" s="28" t="s">
        <v>33</v>
      </c>
      <c r="J92" s="31" t="str">
        <f>E24</f>
        <v xml:space="preserve"> </v>
      </c>
      <c r="L92" s="33"/>
    </row>
    <row r="93" spans="2:47" s="1" customFormat="1" ht="10.35" customHeight="1">
      <c r="B93" s="33"/>
      <c r="L93" s="33"/>
    </row>
    <row r="94" spans="2:47" s="1" customFormat="1" ht="29.25" customHeight="1">
      <c r="B94" s="33"/>
      <c r="C94" s="103" t="s">
        <v>125</v>
      </c>
      <c r="D94" s="95"/>
      <c r="E94" s="95"/>
      <c r="F94" s="95"/>
      <c r="G94" s="95"/>
      <c r="H94" s="95"/>
      <c r="I94" s="95"/>
      <c r="J94" s="104" t="s">
        <v>126</v>
      </c>
      <c r="K94" s="95"/>
      <c r="L94" s="33"/>
    </row>
    <row r="95" spans="2:47" s="1" customFormat="1" ht="10.35" customHeight="1">
      <c r="B95" s="33"/>
      <c r="L95" s="33"/>
    </row>
    <row r="96" spans="2:47" s="1" customFormat="1" ht="22.8" customHeight="1">
      <c r="B96" s="33"/>
      <c r="C96" s="105" t="s">
        <v>127</v>
      </c>
      <c r="J96" s="67">
        <f>J117</f>
        <v>0</v>
      </c>
      <c r="L96" s="33"/>
      <c r="AU96" s="18" t="s">
        <v>128</v>
      </c>
    </row>
    <row r="97" spans="2:12" s="8" customFormat="1" ht="24.9" customHeight="1">
      <c r="B97" s="106"/>
      <c r="D97" s="107" t="s">
        <v>2242</v>
      </c>
      <c r="E97" s="108"/>
      <c r="F97" s="108"/>
      <c r="G97" s="108"/>
      <c r="H97" s="108"/>
      <c r="I97" s="108"/>
      <c r="J97" s="109">
        <f>J118</f>
        <v>0</v>
      </c>
      <c r="L97" s="106"/>
    </row>
    <row r="98" spans="2:12" s="1" customFormat="1" ht="21.75" customHeight="1">
      <c r="B98" s="33"/>
      <c r="L98" s="33"/>
    </row>
    <row r="99" spans="2:12" s="1" customFormat="1" ht="6.9" customHeight="1">
      <c r="B99" s="45"/>
      <c r="C99" s="46"/>
      <c r="D99" s="46"/>
      <c r="E99" s="46"/>
      <c r="F99" s="46"/>
      <c r="G99" s="46"/>
      <c r="H99" s="46"/>
      <c r="I99" s="46"/>
      <c r="J99" s="46"/>
      <c r="K99" s="46"/>
      <c r="L99" s="33"/>
    </row>
    <row r="103" spans="2:12" s="1" customFormat="1" ht="6.9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3"/>
    </row>
    <row r="104" spans="2:12" s="1" customFormat="1" ht="24.9" customHeight="1">
      <c r="B104" s="33"/>
      <c r="C104" s="22" t="s">
        <v>155</v>
      </c>
      <c r="L104" s="33"/>
    </row>
    <row r="105" spans="2:12" s="1" customFormat="1" ht="6.9" customHeight="1">
      <c r="B105" s="33"/>
      <c r="L105" s="33"/>
    </row>
    <row r="106" spans="2:12" s="1" customFormat="1" ht="12" customHeight="1">
      <c r="B106" s="33"/>
      <c r="C106" s="28" t="s">
        <v>16</v>
      </c>
      <c r="L106" s="33"/>
    </row>
    <row r="107" spans="2:12" s="1" customFormat="1" ht="14.4" customHeight="1">
      <c r="B107" s="33"/>
      <c r="E107" s="261" t="str">
        <f>E7</f>
        <v>Novostavba dětské skupiny Braňany</v>
      </c>
      <c r="F107" s="262"/>
      <c r="G107" s="262"/>
      <c r="H107" s="262"/>
      <c r="L107" s="33"/>
    </row>
    <row r="108" spans="2:12" s="1" customFormat="1" ht="12" customHeight="1">
      <c r="B108" s="33"/>
      <c r="C108" s="28" t="s">
        <v>122</v>
      </c>
      <c r="L108" s="33"/>
    </row>
    <row r="109" spans="2:12" s="1" customFormat="1" ht="15.6" customHeight="1">
      <c r="B109" s="33"/>
      <c r="E109" s="227" t="str">
        <f>E9</f>
        <v>08 - Elektroinstalace FVE</v>
      </c>
      <c r="F109" s="263"/>
      <c r="G109" s="263"/>
      <c r="H109" s="263"/>
      <c r="L109" s="33"/>
    </row>
    <row r="110" spans="2:12" s="1" customFormat="1" ht="6.9" customHeight="1">
      <c r="B110" s="33"/>
      <c r="L110" s="33"/>
    </row>
    <row r="111" spans="2:12" s="1" customFormat="1" ht="12" customHeight="1">
      <c r="B111" s="33"/>
      <c r="C111" s="28" t="s">
        <v>20</v>
      </c>
      <c r="F111" s="26" t="str">
        <f>F12</f>
        <v xml:space="preserve"> </v>
      </c>
      <c r="I111" s="28" t="s">
        <v>22</v>
      </c>
      <c r="J111" s="53" t="str">
        <f>IF(J12="","",J12)</f>
        <v>6. 3. 2025</v>
      </c>
      <c r="L111" s="33"/>
    </row>
    <row r="112" spans="2:12" s="1" customFormat="1" ht="6.9" customHeight="1">
      <c r="B112" s="33"/>
      <c r="L112" s="33"/>
    </row>
    <row r="113" spans="2:65" s="1" customFormat="1" ht="40.799999999999997" customHeight="1">
      <c r="B113" s="33"/>
      <c r="C113" s="28" t="s">
        <v>24</v>
      </c>
      <c r="F113" s="26" t="str">
        <f>E15</f>
        <v>Obec Braňany, Bilinská 76, 435 22 Braňany</v>
      </c>
      <c r="I113" s="28" t="s">
        <v>30</v>
      </c>
      <c r="J113" s="31" t="str">
        <f>E21</f>
        <v>IPOKa,s.r.o., Blanky Waleské 558, Cerhenice 281 02</v>
      </c>
      <c r="L113" s="33"/>
    </row>
    <row r="114" spans="2:65" s="1" customFormat="1" ht="15.6" customHeight="1">
      <c r="B114" s="33"/>
      <c r="C114" s="28" t="s">
        <v>28</v>
      </c>
      <c r="F114" s="26" t="str">
        <f>IF(E18="","",E18)</f>
        <v>Vyplň údaj</v>
      </c>
      <c r="I114" s="28" t="s">
        <v>33</v>
      </c>
      <c r="J114" s="31" t="str">
        <f>E24</f>
        <v xml:space="preserve"> </v>
      </c>
      <c r="L114" s="33"/>
    </row>
    <row r="115" spans="2:65" s="1" customFormat="1" ht="10.35" customHeight="1">
      <c r="B115" s="33"/>
      <c r="L115" s="33"/>
    </row>
    <row r="116" spans="2:65" s="10" customFormat="1" ht="29.25" customHeight="1">
      <c r="B116" s="114"/>
      <c r="C116" s="115" t="s">
        <v>156</v>
      </c>
      <c r="D116" s="116" t="s">
        <v>60</v>
      </c>
      <c r="E116" s="116" t="s">
        <v>56</v>
      </c>
      <c r="F116" s="116" t="s">
        <v>57</v>
      </c>
      <c r="G116" s="116" t="s">
        <v>157</v>
      </c>
      <c r="H116" s="116" t="s">
        <v>158</v>
      </c>
      <c r="I116" s="116" t="s">
        <v>159</v>
      </c>
      <c r="J116" s="117" t="s">
        <v>126</v>
      </c>
      <c r="K116" s="118" t="s">
        <v>160</v>
      </c>
      <c r="L116" s="114"/>
      <c r="M116" s="60" t="s">
        <v>1</v>
      </c>
      <c r="N116" s="61" t="s">
        <v>39</v>
      </c>
      <c r="O116" s="61" t="s">
        <v>161</v>
      </c>
      <c r="P116" s="61" t="s">
        <v>162</v>
      </c>
      <c r="Q116" s="61" t="s">
        <v>163</v>
      </c>
      <c r="R116" s="61" t="s">
        <v>164</v>
      </c>
      <c r="S116" s="61" t="s">
        <v>165</v>
      </c>
      <c r="T116" s="62" t="s">
        <v>166</v>
      </c>
    </row>
    <row r="117" spans="2:65" s="1" customFormat="1" ht="22.8" customHeight="1">
      <c r="B117" s="33"/>
      <c r="C117" s="65" t="s">
        <v>167</v>
      </c>
      <c r="J117" s="119">
        <f>BK117</f>
        <v>0</v>
      </c>
      <c r="L117" s="33"/>
      <c r="M117" s="63"/>
      <c r="N117" s="54"/>
      <c r="O117" s="54"/>
      <c r="P117" s="120">
        <f>P118</f>
        <v>0</v>
      </c>
      <c r="Q117" s="54"/>
      <c r="R117" s="120">
        <f>R118</f>
        <v>0</v>
      </c>
      <c r="S117" s="54"/>
      <c r="T117" s="121">
        <f>T118</f>
        <v>0</v>
      </c>
      <c r="AT117" s="18" t="s">
        <v>74</v>
      </c>
      <c r="AU117" s="18" t="s">
        <v>128</v>
      </c>
      <c r="BK117" s="122">
        <f>BK118</f>
        <v>0</v>
      </c>
    </row>
    <row r="118" spans="2:65" s="11" customFormat="1" ht="25.95" customHeight="1">
      <c r="B118" s="123"/>
      <c r="D118" s="124" t="s">
        <v>74</v>
      </c>
      <c r="E118" s="125" t="s">
        <v>1976</v>
      </c>
      <c r="F118" s="125" t="s">
        <v>2243</v>
      </c>
      <c r="I118" s="126"/>
      <c r="J118" s="127">
        <f>BK118</f>
        <v>0</v>
      </c>
      <c r="L118" s="123"/>
      <c r="M118" s="128"/>
      <c r="P118" s="129">
        <f>SUM(P119:P126)</f>
        <v>0</v>
      </c>
      <c r="R118" s="129">
        <f>SUM(R119:R126)</f>
        <v>0</v>
      </c>
      <c r="T118" s="130">
        <f>SUM(T119:T126)</f>
        <v>0</v>
      </c>
      <c r="AR118" s="124" t="s">
        <v>85</v>
      </c>
      <c r="AT118" s="131" t="s">
        <v>74</v>
      </c>
      <c r="AU118" s="131" t="s">
        <v>75</v>
      </c>
      <c r="AY118" s="124" t="s">
        <v>170</v>
      </c>
      <c r="BK118" s="132">
        <f>SUM(BK119:BK126)</f>
        <v>0</v>
      </c>
    </row>
    <row r="119" spans="2:65" s="1" customFormat="1" ht="14.4" customHeight="1">
      <c r="B119" s="33"/>
      <c r="C119" s="135" t="s">
        <v>83</v>
      </c>
      <c r="D119" s="135" t="s">
        <v>172</v>
      </c>
      <c r="E119" s="136" t="s">
        <v>2244</v>
      </c>
      <c r="F119" s="137" t="s">
        <v>2245</v>
      </c>
      <c r="G119" s="138" t="s">
        <v>1709</v>
      </c>
      <c r="H119" s="139">
        <v>1</v>
      </c>
      <c r="I119" s="140"/>
      <c r="J119" s="141">
        <f t="shared" ref="J119:J126" si="0">ROUND(I119*H119,2)</f>
        <v>0</v>
      </c>
      <c r="K119" s="142"/>
      <c r="L119" s="33"/>
      <c r="M119" s="143" t="s">
        <v>1</v>
      </c>
      <c r="N119" s="144" t="s">
        <v>40</v>
      </c>
      <c r="P119" s="145">
        <f t="shared" ref="P119:P126" si="1">O119*H119</f>
        <v>0</v>
      </c>
      <c r="Q119" s="145">
        <v>0</v>
      </c>
      <c r="R119" s="145">
        <f t="shared" ref="R119:R126" si="2">Q119*H119</f>
        <v>0</v>
      </c>
      <c r="S119" s="145">
        <v>0</v>
      </c>
      <c r="T119" s="146">
        <f t="shared" ref="T119:T126" si="3">S119*H119</f>
        <v>0</v>
      </c>
      <c r="AR119" s="147" t="s">
        <v>176</v>
      </c>
      <c r="AT119" s="147" t="s">
        <v>172</v>
      </c>
      <c r="AU119" s="147" t="s">
        <v>83</v>
      </c>
      <c r="AY119" s="18" t="s">
        <v>170</v>
      </c>
      <c r="BE119" s="148">
        <f t="shared" ref="BE119:BE126" si="4">IF(N119="základní",J119,0)</f>
        <v>0</v>
      </c>
      <c r="BF119" s="148">
        <f t="shared" ref="BF119:BF126" si="5">IF(N119="snížená",J119,0)</f>
        <v>0</v>
      </c>
      <c r="BG119" s="148">
        <f t="shared" ref="BG119:BG126" si="6">IF(N119="zákl. přenesená",J119,0)</f>
        <v>0</v>
      </c>
      <c r="BH119" s="148">
        <f t="shared" ref="BH119:BH126" si="7">IF(N119="sníž. přenesená",J119,0)</f>
        <v>0</v>
      </c>
      <c r="BI119" s="148">
        <f t="shared" ref="BI119:BI126" si="8">IF(N119="nulová",J119,0)</f>
        <v>0</v>
      </c>
      <c r="BJ119" s="18" t="s">
        <v>83</v>
      </c>
      <c r="BK119" s="148">
        <f t="shared" ref="BK119:BK126" si="9">ROUND(I119*H119,2)</f>
        <v>0</v>
      </c>
      <c r="BL119" s="18" t="s">
        <v>176</v>
      </c>
      <c r="BM119" s="147" t="s">
        <v>85</v>
      </c>
    </row>
    <row r="120" spans="2:65" s="1" customFormat="1" ht="14.4" customHeight="1">
      <c r="B120" s="33"/>
      <c r="C120" s="135" t="s">
        <v>85</v>
      </c>
      <c r="D120" s="135" t="s">
        <v>172</v>
      </c>
      <c r="E120" s="136" t="s">
        <v>2246</v>
      </c>
      <c r="F120" s="137" t="s">
        <v>2247</v>
      </c>
      <c r="G120" s="138" t="s">
        <v>1831</v>
      </c>
      <c r="H120" s="139">
        <v>1</v>
      </c>
      <c r="I120" s="140"/>
      <c r="J120" s="141">
        <f t="shared" si="0"/>
        <v>0</v>
      </c>
      <c r="K120" s="142"/>
      <c r="L120" s="33"/>
      <c r="M120" s="143" t="s">
        <v>1</v>
      </c>
      <c r="N120" s="144" t="s">
        <v>40</v>
      </c>
      <c r="P120" s="145">
        <f t="shared" si="1"/>
        <v>0</v>
      </c>
      <c r="Q120" s="145">
        <v>0</v>
      </c>
      <c r="R120" s="145">
        <f t="shared" si="2"/>
        <v>0</v>
      </c>
      <c r="S120" s="145">
        <v>0</v>
      </c>
      <c r="T120" s="146">
        <f t="shared" si="3"/>
        <v>0</v>
      </c>
      <c r="AR120" s="147" t="s">
        <v>176</v>
      </c>
      <c r="AT120" s="147" t="s">
        <v>172</v>
      </c>
      <c r="AU120" s="147" t="s">
        <v>83</v>
      </c>
      <c r="AY120" s="18" t="s">
        <v>170</v>
      </c>
      <c r="BE120" s="148">
        <f t="shared" si="4"/>
        <v>0</v>
      </c>
      <c r="BF120" s="148">
        <f t="shared" si="5"/>
        <v>0</v>
      </c>
      <c r="BG120" s="148">
        <f t="shared" si="6"/>
        <v>0</v>
      </c>
      <c r="BH120" s="148">
        <f t="shared" si="7"/>
        <v>0</v>
      </c>
      <c r="BI120" s="148">
        <f t="shared" si="8"/>
        <v>0</v>
      </c>
      <c r="BJ120" s="18" t="s">
        <v>83</v>
      </c>
      <c r="BK120" s="148">
        <f t="shared" si="9"/>
        <v>0</v>
      </c>
      <c r="BL120" s="18" t="s">
        <v>176</v>
      </c>
      <c r="BM120" s="147" t="s">
        <v>176</v>
      </c>
    </row>
    <row r="121" spans="2:65" s="1" customFormat="1" ht="14.4" customHeight="1">
      <c r="B121" s="33"/>
      <c r="C121" s="135" t="s">
        <v>117</v>
      </c>
      <c r="D121" s="135" t="s">
        <v>172</v>
      </c>
      <c r="E121" s="136" t="s">
        <v>2248</v>
      </c>
      <c r="F121" s="137" t="s">
        <v>2249</v>
      </c>
      <c r="G121" s="138" t="s">
        <v>1709</v>
      </c>
      <c r="H121" s="139">
        <v>1</v>
      </c>
      <c r="I121" s="140"/>
      <c r="J121" s="141">
        <f t="shared" si="0"/>
        <v>0</v>
      </c>
      <c r="K121" s="142"/>
      <c r="L121" s="33"/>
      <c r="M121" s="143" t="s">
        <v>1</v>
      </c>
      <c r="N121" s="144" t="s">
        <v>40</v>
      </c>
      <c r="P121" s="145">
        <f t="shared" si="1"/>
        <v>0</v>
      </c>
      <c r="Q121" s="145">
        <v>0</v>
      </c>
      <c r="R121" s="145">
        <f t="shared" si="2"/>
        <v>0</v>
      </c>
      <c r="S121" s="145">
        <v>0</v>
      </c>
      <c r="T121" s="146">
        <f t="shared" si="3"/>
        <v>0</v>
      </c>
      <c r="AR121" s="147" t="s">
        <v>176</v>
      </c>
      <c r="AT121" s="147" t="s">
        <v>172</v>
      </c>
      <c r="AU121" s="147" t="s">
        <v>83</v>
      </c>
      <c r="AY121" s="18" t="s">
        <v>170</v>
      </c>
      <c r="BE121" s="148">
        <f t="shared" si="4"/>
        <v>0</v>
      </c>
      <c r="BF121" s="148">
        <f t="shared" si="5"/>
        <v>0</v>
      </c>
      <c r="BG121" s="148">
        <f t="shared" si="6"/>
        <v>0</v>
      </c>
      <c r="BH121" s="148">
        <f t="shared" si="7"/>
        <v>0</v>
      </c>
      <c r="BI121" s="148">
        <f t="shared" si="8"/>
        <v>0</v>
      </c>
      <c r="BJ121" s="18" t="s">
        <v>83</v>
      </c>
      <c r="BK121" s="148">
        <f t="shared" si="9"/>
        <v>0</v>
      </c>
      <c r="BL121" s="18" t="s">
        <v>176</v>
      </c>
      <c r="BM121" s="147" t="s">
        <v>210</v>
      </c>
    </row>
    <row r="122" spans="2:65" s="1" customFormat="1" ht="14.4" customHeight="1">
      <c r="B122" s="33"/>
      <c r="C122" s="135" t="s">
        <v>176</v>
      </c>
      <c r="D122" s="135" t="s">
        <v>172</v>
      </c>
      <c r="E122" s="136" t="s">
        <v>2250</v>
      </c>
      <c r="F122" s="137" t="s">
        <v>2142</v>
      </c>
      <c r="G122" s="138" t="s">
        <v>1831</v>
      </c>
      <c r="H122" s="139">
        <v>1</v>
      </c>
      <c r="I122" s="140"/>
      <c r="J122" s="141">
        <f t="shared" si="0"/>
        <v>0</v>
      </c>
      <c r="K122" s="142"/>
      <c r="L122" s="33"/>
      <c r="M122" s="143" t="s">
        <v>1</v>
      </c>
      <c r="N122" s="144" t="s">
        <v>40</v>
      </c>
      <c r="P122" s="145">
        <f t="shared" si="1"/>
        <v>0</v>
      </c>
      <c r="Q122" s="145">
        <v>0</v>
      </c>
      <c r="R122" s="145">
        <f t="shared" si="2"/>
        <v>0</v>
      </c>
      <c r="S122" s="145">
        <v>0</v>
      </c>
      <c r="T122" s="146">
        <f t="shared" si="3"/>
        <v>0</v>
      </c>
      <c r="AR122" s="147" t="s">
        <v>176</v>
      </c>
      <c r="AT122" s="147" t="s">
        <v>172</v>
      </c>
      <c r="AU122" s="147" t="s">
        <v>83</v>
      </c>
      <c r="AY122" s="18" t="s">
        <v>170</v>
      </c>
      <c r="BE122" s="148">
        <f t="shared" si="4"/>
        <v>0</v>
      </c>
      <c r="BF122" s="148">
        <f t="shared" si="5"/>
        <v>0</v>
      </c>
      <c r="BG122" s="148">
        <f t="shared" si="6"/>
        <v>0</v>
      </c>
      <c r="BH122" s="148">
        <f t="shared" si="7"/>
        <v>0</v>
      </c>
      <c r="BI122" s="148">
        <f t="shared" si="8"/>
        <v>0</v>
      </c>
      <c r="BJ122" s="18" t="s">
        <v>83</v>
      </c>
      <c r="BK122" s="148">
        <f t="shared" si="9"/>
        <v>0</v>
      </c>
      <c r="BL122" s="18" t="s">
        <v>176</v>
      </c>
      <c r="BM122" s="147" t="s">
        <v>224</v>
      </c>
    </row>
    <row r="123" spans="2:65" s="1" customFormat="1" ht="14.4" customHeight="1">
      <c r="B123" s="33"/>
      <c r="C123" s="135" t="s">
        <v>205</v>
      </c>
      <c r="D123" s="135" t="s">
        <v>172</v>
      </c>
      <c r="E123" s="136" t="s">
        <v>2251</v>
      </c>
      <c r="F123" s="137" t="s">
        <v>2252</v>
      </c>
      <c r="G123" s="138" t="s">
        <v>1709</v>
      </c>
      <c r="H123" s="139">
        <v>1</v>
      </c>
      <c r="I123" s="140"/>
      <c r="J123" s="141">
        <f t="shared" si="0"/>
        <v>0</v>
      </c>
      <c r="K123" s="142"/>
      <c r="L123" s="33"/>
      <c r="M123" s="143" t="s">
        <v>1</v>
      </c>
      <c r="N123" s="144" t="s">
        <v>40</v>
      </c>
      <c r="P123" s="145">
        <f t="shared" si="1"/>
        <v>0</v>
      </c>
      <c r="Q123" s="145">
        <v>0</v>
      </c>
      <c r="R123" s="145">
        <f t="shared" si="2"/>
        <v>0</v>
      </c>
      <c r="S123" s="145">
        <v>0</v>
      </c>
      <c r="T123" s="146">
        <f t="shared" si="3"/>
        <v>0</v>
      </c>
      <c r="AR123" s="147" t="s">
        <v>176</v>
      </c>
      <c r="AT123" s="147" t="s">
        <v>172</v>
      </c>
      <c r="AU123" s="147" t="s">
        <v>83</v>
      </c>
      <c r="AY123" s="18" t="s">
        <v>170</v>
      </c>
      <c r="BE123" s="148">
        <f t="shared" si="4"/>
        <v>0</v>
      </c>
      <c r="BF123" s="148">
        <f t="shared" si="5"/>
        <v>0</v>
      </c>
      <c r="BG123" s="148">
        <f t="shared" si="6"/>
        <v>0</v>
      </c>
      <c r="BH123" s="148">
        <f t="shared" si="7"/>
        <v>0</v>
      </c>
      <c r="BI123" s="148">
        <f t="shared" si="8"/>
        <v>0</v>
      </c>
      <c r="BJ123" s="18" t="s">
        <v>83</v>
      </c>
      <c r="BK123" s="148">
        <f t="shared" si="9"/>
        <v>0</v>
      </c>
      <c r="BL123" s="18" t="s">
        <v>176</v>
      </c>
      <c r="BM123" s="147" t="s">
        <v>242</v>
      </c>
    </row>
    <row r="124" spans="2:65" s="1" customFormat="1" ht="14.4" customHeight="1">
      <c r="B124" s="33"/>
      <c r="C124" s="135" t="s">
        <v>210</v>
      </c>
      <c r="D124" s="135" t="s">
        <v>172</v>
      </c>
      <c r="E124" s="136" t="s">
        <v>2253</v>
      </c>
      <c r="F124" s="137" t="s">
        <v>2254</v>
      </c>
      <c r="G124" s="138" t="s">
        <v>1709</v>
      </c>
      <c r="H124" s="139">
        <v>1</v>
      </c>
      <c r="I124" s="140"/>
      <c r="J124" s="141">
        <f t="shared" si="0"/>
        <v>0</v>
      </c>
      <c r="K124" s="142"/>
      <c r="L124" s="33"/>
      <c r="M124" s="143" t="s">
        <v>1</v>
      </c>
      <c r="N124" s="144" t="s">
        <v>40</v>
      </c>
      <c r="P124" s="145">
        <f t="shared" si="1"/>
        <v>0</v>
      </c>
      <c r="Q124" s="145">
        <v>0</v>
      </c>
      <c r="R124" s="145">
        <f t="shared" si="2"/>
        <v>0</v>
      </c>
      <c r="S124" s="145">
        <v>0</v>
      </c>
      <c r="T124" s="146">
        <f t="shared" si="3"/>
        <v>0</v>
      </c>
      <c r="AR124" s="147" t="s">
        <v>176</v>
      </c>
      <c r="AT124" s="147" t="s">
        <v>172</v>
      </c>
      <c r="AU124" s="147" t="s">
        <v>83</v>
      </c>
      <c r="AY124" s="18" t="s">
        <v>170</v>
      </c>
      <c r="BE124" s="148">
        <f t="shared" si="4"/>
        <v>0</v>
      </c>
      <c r="BF124" s="148">
        <f t="shared" si="5"/>
        <v>0</v>
      </c>
      <c r="BG124" s="148">
        <f t="shared" si="6"/>
        <v>0</v>
      </c>
      <c r="BH124" s="148">
        <f t="shared" si="7"/>
        <v>0</v>
      </c>
      <c r="BI124" s="148">
        <f t="shared" si="8"/>
        <v>0</v>
      </c>
      <c r="BJ124" s="18" t="s">
        <v>83</v>
      </c>
      <c r="BK124" s="148">
        <f t="shared" si="9"/>
        <v>0</v>
      </c>
      <c r="BL124" s="18" t="s">
        <v>176</v>
      </c>
      <c r="BM124" s="147" t="s">
        <v>8</v>
      </c>
    </row>
    <row r="125" spans="2:65" s="1" customFormat="1" ht="14.4" customHeight="1">
      <c r="B125" s="33"/>
      <c r="C125" s="174" t="s">
        <v>217</v>
      </c>
      <c r="D125" s="174" t="s">
        <v>447</v>
      </c>
      <c r="E125" s="175" t="s">
        <v>2255</v>
      </c>
      <c r="F125" s="176" t="s">
        <v>2256</v>
      </c>
      <c r="G125" s="177" t="s">
        <v>363</v>
      </c>
      <c r="H125" s="178">
        <v>1</v>
      </c>
      <c r="I125" s="179"/>
      <c r="J125" s="180">
        <f t="shared" si="0"/>
        <v>0</v>
      </c>
      <c r="K125" s="181"/>
      <c r="L125" s="182"/>
      <c r="M125" s="183" t="s">
        <v>1</v>
      </c>
      <c r="N125" s="184" t="s">
        <v>40</v>
      </c>
      <c r="P125" s="145">
        <f t="shared" si="1"/>
        <v>0</v>
      </c>
      <c r="Q125" s="145">
        <v>0</v>
      </c>
      <c r="R125" s="145">
        <f t="shared" si="2"/>
        <v>0</v>
      </c>
      <c r="S125" s="145">
        <v>0</v>
      </c>
      <c r="T125" s="146">
        <f t="shared" si="3"/>
        <v>0</v>
      </c>
      <c r="AR125" s="147" t="s">
        <v>224</v>
      </c>
      <c r="AT125" s="147" t="s">
        <v>447</v>
      </c>
      <c r="AU125" s="147" t="s">
        <v>83</v>
      </c>
      <c r="AY125" s="18" t="s">
        <v>170</v>
      </c>
      <c r="BE125" s="148">
        <f t="shared" si="4"/>
        <v>0</v>
      </c>
      <c r="BF125" s="148">
        <f t="shared" si="5"/>
        <v>0</v>
      </c>
      <c r="BG125" s="148">
        <f t="shared" si="6"/>
        <v>0</v>
      </c>
      <c r="BH125" s="148">
        <f t="shared" si="7"/>
        <v>0</v>
      </c>
      <c r="BI125" s="148">
        <f t="shared" si="8"/>
        <v>0</v>
      </c>
      <c r="BJ125" s="18" t="s">
        <v>83</v>
      </c>
      <c r="BK125" s="148">
        <f t="shared" si="9"/>
        <v>0</v>
      </c>
      <c r="BL125" s="18" t="s">
        <v>176</v>
      </c>
      <c r="BM125" s="147" t="s">
        <v>2257</v>
      </c>
    </row>
    <row r="126" spans="2:65" s="1" customFormat="1" ht="14.4" customHeight="1">
      <c r="B126" s="33"/>
      <c r="C126" s="174" t="s">
        <v>224</v>
      </c>
      <c r="D126" s="174" t="s">
        <v>447</v>
      </c>
      <c r="E126" s="175" t="s">
        <v>2258</v>
      </c>
      <c r="F126" s="176" t="s">
        <v>2259</v>
      </c>
      <c r="G126" s="177" t="s">
        <v>363</v>
      </c>
      <c r="H126" s="178">
        <v>1</v>
      </c>
      <c r="I126" s="179"/>
      <c r="J126" s="180">
        <f t="shared" si="0"/>
        <v>0</v>
      </c>
      <c r="K126" s="181"/>
      <c r="L126" s="182"/>
      <c r="M126" s="213" t="s">
        <v>1</v>
      </c>
      <c r="N126" s="214" t="s">
        <v>40</v>
      </c>
      <c r="O126" s="195"/>
      <c r="P126" s="202">
        <f t="shared" si="1"/>
        <v>0</v>
      </c>
      <c r="Q126" s="202">
        <v>0</v>
      </c>
      <c r="R126" s="202">
        <f t="shared" si="2"/>
        <v>0</v>
      </c>
      <c r="S126" s="202">
        <v>0</v>
      </c>
      <c r="T126" s="203">
        <f t="shared" si="3"/>
        <v>0</v>
      </c>
      <c r="AR126" s="147" t="s">
        <v>224</v>
      </c>
      <c r="AT126" s="147" t="s">
        <v>447</v>
      </c>
      <c r="AU126" s="147" t="s">
        <v>83</v>
      </c>
      <c r="AY126" s="18" t="s">
        <v>170</v>
      </c>
      <c r="BE126" s="148">
        <f t="shared" si="4"/>
        <v>0</v>
      </c>
      <c r="BF126" s="148">
        <f t="shared" si="5"/>
        <v>0</v>
      </c>
      <c r="BG126" s="148">
        <f t="shared" si="6"/>
        <v>0</v>
      </c>
      <c r="BH126" s="148">
        <f t="shared" si="7"/>
        <v>0</v>
      </c>
      <c r="BI126" s="148">
        <f t="shared" si="8"/>
        <v>0</v>
      </c>
      <c r="BJ126" s="18" t="s">
        <v>83</v>
      </c>
      <c r="BK126" s="148">
        <f t="shared" si="9"/>
        <v>0</v>
      </c>
      <c r="BL126" s="18" t="s">
        <v>176</v>
      </c>
      <c r="BM126" s="147" t="s">
        <v>2260</v>
      </c>
    </row>
    <row r="127" spans="2:65" s="1" customFormat="1" ht="6.9" customHeight="1">
      <c r="B127" s="45"/>
      <c r="C127" s="46"/>
      <c r="D127" s="46"/>
      <c r="E127" s="46"/>
      <c r="F127" s="46"/>
      <c r="G127" s="46"/>
      <c r="H127" s="46"/>
      <c r="I127" s="46"/>
      <c r="J127" s="46"/>
      <c r="K127" s="46"/>
      <c r="L127" s="33"/>
    </row>
  </sheetData>
  <sheetProtection formatColumns="0" formatRows="0" autoFilter="0"/>
  <autoFilter ref="C116:K126" xr:uid="{00000000-0009-0000-0000-000008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3dcc2d-00ec-4599-b3dd-6e694807e020" xsi:nil="true"/>
    <lcf76f155ced4ddcb4097134ff3c332f xmlns="1d4b32a5-dbaf-49bd-9c72-af8c88b6ef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E4DA0A3A67894BADC8F8EA8CA07CC4" ma:contentTypeVersion="15" ma:contentTypeDescription="Vytvoří nový dokument" ma:contentTypeScope="" ma:versionID="f4769daa44543672f07708303bf88d80">
  <xsd:schema xmlns:xsd="http://www.w3.org/2001/XMLSchema" xmlns:xs="http://www.w3.org/2001/XMLSchema" xmlns:p="http://schemas.microsoft.com/office/2006/metadata/properties" xmlns:ns2="c03dcc2d-00ec-4599-b3dd-6e694807e020" xmlns:ns3="1d4b32a5-dbaf-49bd-9c72-af8c88b6ef1c" targetNamespace="http://schemas.microsoft.com/office/2006/metadata/properties" ma:root="true" ma:fieldsID="01794dfec908b92b5af4d6d03a59e2d1" ns2:_="" ns3:_="">
    <xsd:import namespace="c03dcc2d-00ec-4599-b3dd-6e694807e020"/>
    <xsd:import namespace="1d4b32a5-dbaf-49bd-9c72-af8c88b6ef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cc2d-00ec-4599-b3dd-6e694807e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79b6866-37ff-4a53-81a4-0a4c729f9f1e}" ma:internalName="TaxCatchAll" ma:showField="CatchAllData" ma:web="c03dcc2d-00ec-4599-b3dd-6e694807e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b32a5-dbaf-49bd-9c72-af8c88b6e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48fbdb8-179a-4c87-87e1-a65fe5d90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8A8C8D-B3F2-4356-96B6-0CE4A4BE0246}">
  <ds:schemaRefs>
    <ds:schemaRef ds:uri="http://schemas.microsoft.com/office/2006/metadata/properties"/>
    <ds:schemaRef ds:uri="http://schemas.microsoft.com/office/infopath/2007/PartnerControls"/>
    <ds:schemaRef ds:uri="c03dcc2d-00ec-4599-b3dd-6e694807e020"/>
    <ds:schemaRef ds:uri="1d4b32a5-dbaf-49bd-9c72-af8c88b6ef1c"/>
  </ds:schemaRefs>
</ds:datastoreItem>
</file>

<file path=customXml/itemProps2.xml><?xml version="1.0" encoding="utf-8"?>
<ds:datastoreItem xmlns:ds="http://schemas.openxmlformats.org/officeDocument/2006/customXml" ds:itemID="{3E9F31FC-2F6F-483A-8717-DDA4937019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08ADFB-E379-4ABC-B1A1-DFFD063F5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dcc2d-00ec-4599-b3dd-6e694807e020"/>
    <ds:schemaRef ds:uri="1d4b32a5-dbaf-49bd-9c72-af8c88b6e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24</vt:i4>
      </vt:variant>
    </vt:vector>
  </HeadingPairs>
  <TitlesOfParts>
    <vt:vector size="36" baseType="lpstr">
      <vt:lpstr>Rekapitulace stavby</vt:lpstr>
      <vt:lpstr>01 - Architektonicko-stav...</vt:lpstr>
      <vt:lpstr>02 - Demolice č.p. 66, Br...</vt:lpstr>
      <vt:lpstr>03 - ZTI</vt:lpstr>
      <vt:lpstr>04 - ÚT</vt:lpstr>
      <vt:lpstr>05 - Elektroinstalace</vt:lpstr>
      <vt:lpstr>06 - VZT</vt:lpstr>
      <vt:lpstr>07 - Chlazení</vt:lpstr>
      <vt:lpstr>08 - Elektroinstalace FVE</vt:lpstr>
      <vt:lpstr>09 - FVE</vt:lpstr>
      <vt:lpstr>VON - VRN+ON</vt:lpstr>
      <vt:lpstr>Seznam figur</vt:lpstr>
      <vt:lpstr>'01 - Architektonicko-stav...'!Názvy_tisku</vt:lpstr>
      <vt:lpstr>'02 - Demolice č.p. 66, Br...'!Názvy_tisku</vt:lpstr>
      <vt:lpstr>'03 - ZTI'!Názvy_tisku</vt:lpstr>
      <vt:lpstr>'04 - ÚT'!Názvy_tisku</vt:lpstr>
      <vt:lpstr>'05 - Elektroinstalace'!Názvy_tisku</vt:lpstr>
      <vt:lpstr>'06 - VZT'!Názvy_tisku</vt:lpstr>
      <vt:lpstr>'07 - Chlazení'!Názvy_tisku</vt:lpstr>
      <vt:lpstr>'08 - Elektroinstalace FVE'!Názvy_tisku</vt:lpstr>
      <vt:lpstr>'09 - FVE'!Názvy_tisku</vt:lpstr>
      <vt:lpstr>'Rekapitulace stavby'!Názvy_tisku</vt:lpstr>
      <vt:lpstr>'Seznam figur'!Názvy_tisku</vt:lpstr>
      <vt:lpstr>'VON - VRN+ON'!Názvy_tisku</vt:lpstr>
      <vt:lpstr>'01 - Architektonicko-stav...'!Oblast_tisku</vt:lpstr>
      <vt:lpstr>'02 - Demolice č.p. 66, Br...'!Oblast_tisku</vt:lpstr>
      <vt:lpstr>'03 - ZTI'!Oblast_tisku</vt:lpstr>
      <vt:lpstr>'04 - ÚT'!Oblast_tisku</vt:lpstr>
      <vt:lpstr>'05 - Elektroinstalace'!Oblast_tisku</vt:lpstr>
      <vt:lpstr>'06 - VZT'!Oblast_tisku</vt:lpstr>
      <vt:lpstr>'07 - Chlazení'!Oblast_tisku</vt:lpstr>
      <vt:lpstr>'08 - Elektroinstalace FVE'!Oblast_tisku</vt:lpstr>
      <vt:lpstr>'09 - FVE'!Oblast_tisku</vt:lpstr>
      <vt:lpstr>'Rekapitulace stavby'!Oblast_tisku</vt:lpstr>
      <vt:lpstr>'Seznam figur'!Oblast_tisku</vt:lpstr>
      <vt:lpstr>'VON - VRN+ON'!Oblast_tisku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DESKTOP-178D9QK\solim</dc:creator>
  <cp:lastModifiedBy>Alena Dušková</cp:lastModifiedBy>
  <dcterms:created xsi:type="dcterms:W3CDTF">2025-03-18T12:56:39Z</dcterms:created>
  <dcterms:modified xsi:type="dcterms:W3CDTF">2025-03-18T16:08:35Z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0x0101008DE4DA0A3A67894BADC8F8EA8CA07CC4</vt:lpwstr>
  </property>
  <property fmtid="{D5CDD505-2E9C-101B-9397-08002B2CF9AE}" pid="3" name="MediaServiceImageTags">
    <vt:lpwstr/>
  </property>
</Properties>
</file>