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210" tabRatio="806" activeTab="0"/>
  </bookViews>
  <sheets>
    <sheet name="souhrnný rozpočet" sheetId="1" r:id="rId1"/>
    <sheet name="0.etapa - projekt " sheetId="2" r:id="rId2"/>
    <sheet name="1.etapa - doprůzkum a TP" sheetId="3" r:id="rId3"/>
    <sheet name="2.etapa-aplikace technologií" sheetId="4" r:id="rId4"/>
    <sheet name="3.etapa-vyhodnocení" sheetId="5" r:id="rId5"/>
  </sheets>
  <definedNames>
    <definedName name="_xlnm.Print_Titles" localSheetId="2">'1.etapa - doprůzkum a TP'!$3:$3</definedName>
    <definedName name="_xlnm.Print_Titles" localSheetId="3">'2.etapa-aplikace technologií'!$6:$6</definedName>
    <definedName name="_xlnm.Print_Titles" localSheetId="4">'3.etapa-vyhodnocení'!$7:$7</definedName>
    <definedName name="_xlnm.Print_Area" localSheetId="1">'0.etapa - projekt '!$B$2:$G$23</definedName>
    <definedName name="_xlnm.Print_Area" localSheetId="2">'1.etapa - doprůzkum a TP'!$B$2:$G$280</definedName>
    <definedName name="_xlnm.Print_Area" localSheetId="3">'2.etapa-aplikace technologií'!$B$2:$G$97</definedName>
    <definedName name="_xlnm.Print_Area" localSheetId="4">'3.etapa-vyhodnocení'!$B$2:$G$112</definedName>
    <definedName name="_xlnm.Print_Area" localSheetId="0">'souhrnný rozpočet'!$B$2:$D$24</definedName>
  </definedNames>
  <calcPr fullCalcOnLoad="1"/>
</workbook>
</file>

<file path=xl/sharedStrings.xml><?xml version="1.0" encoding="utf-8"?>
<sst xmlns="http://schemas.openxmlformats.org/spreadsheetml/2006/main" count="970" uniqueCount="308">
  <si>
    <t>hod.</t>
  </si>
  <si>
    <t>Odpovědný řešitel</t>
  </si>
  <si>
    <t>Specialista</t>
  </si>
  <si>
    <t>Vnitřní kontrola zakázky</t>
  </si>
  <si>
    <t>Reprografické práce</t>
  </si>
  <si>
    <t>ks</t>
  </si>
  <si>
    <t>Technické práce</t>
  </si>
  <si>
    <t>měření</t>
  </si>
  <si>
    <t>Doprava</t>
  </si>
  <si>
    <t>km</t>
  </si>
  <si>
    <t>Řízení a sled prací</t>
  </si>
  <si>
    <t>Vyhodnocení</t>
  </si>
  <si>
    <t>Laboratorní práce</t>
  </si>
  <si>
    <t>bm</t>
  </si>
  <si>
    <t>Doprava osob a aparatur</t>
  </si>
  <si>
    <t>Vrtné a jiné technické práce</t>
  </si>
  <si>
    <t>Zřízení a likvidace vrtného pracoviště</t>
  </si>
  <si>
    <t>Vyčištění vrtu</t>
  </si>
  <si>
    <t>Doprava techniky na lokalitu</t>
  </si>
  <si>
    <t>Vzorkovací práce</t>
  </si>
  <si>
    <t>Dokumentace vzorkovacích prací</t>
  </si>
  <si>
    <t>Geolog</t>
  </si>
  <si>
    <t>Doprava osobními auty</t>
  </si>
  <si>
    <t>Geodetické práce</t>
  </si>
  <si>
    <t>Zaměření bodových objektů</t>
  </si>
  <si>
    <t>Geochemik</t>
  </si>
  <si>
    <t>Odborník na zpracování dat</t>
  </si>
  <si>
    <t>t</t>
  </si>
  <si>
    <t>měsic</t>
  </si>
  <si>
    <t>Chemik</t>
  </si>
  <si>
    <t>Specialista IT</t>
  </si>
  <si>
    <t>Vedoucí projektu</t>
  </si>
  <si>
    <t>soubor</t>
  </si>
  <si>
    <t>TOC v zeminách</t>
  </si>
  <si>
    <t>Likvidace vrtného jádra</t>
  </si>
  <si>
    <t>Vyhodnocení prací, zpráva z úvodního kola monitoringu</t>
  </si>
  <si>
    <t>3.2</t>
  </si>
  <si>
    <t>Výchozí stav kontaminace podzemní vody</t>
  </si>
  <si>
    <t>Ověření kvality vnitřního ovzduší</t>
  </si>
  <si>
    <t>vrt</t>
  </si>
  <si>
    <t>vzorek</t>
  </si>
  <si>
    <t>Sled, řízení, vyhodnocení</t>
  </si>
  <si>
    <t>0</t>
  </si>
  <si>
    <t>měsíc</t>
  </si>
  <si>
    <t>Odběr vzorků zemin</t>
  </si>
  <si>
    <t>Vyhodnocení prací, zprávy z dílčích kol monitoringu</t>
  </si>
  <si>
    <t>Hydrogeolog</t>
  </si>
  <si>
    <t>Vypracování prováděcího projektu prací</t>
  </si>
  <si>
    <t>Instalace systému ISCO, technologie, potrubní rozvody</t>
  </si>
  <si>
    <t>Celkem  1. etapa (v  Kč bez DPH)</t>
  </si>
  <si>
    <t>Celkem  1. etapa (v  Kč včetně DPH)</t>
  </si>
  <si>
    <t>Celkem  2. etapa (v  Kč bez DPH)</t>
  </si>
  <si>
    <t>Celkem  2. etapa (v  Kč včetně DPH)</t>
  </si>
  <si>
    <t>Celkem  0. etapa (v  Kč bez DPH)</t>
  </si>
  <si>
    <t>Celkem  0. etapa (v  Kč včetně DPH)</t>
  </si>
  <si>
    <t>Celkem  3. etapa (v  Kč bez DPH)</t>
  </si>
  <si>
    <t>Celkem  3. etapa (v  Kč včetně DPH)</t>
  </si>
  <si>
    <t>Výše DPH 21% (v Kč)</t>
  </si>
  <si>
    <t>Sanační průzkum Membrane Interface Probe - Sondáž s prostorovou detekcí kontaminace chlorovaných uhlovodíků</t>
  </si>
  <si>
    <t>Vytýčení profilů, příprava měření</t>
  </si>
  <si>
    <t>Sondáž s prostorovou detekcí kontaminace chlorovaných uhlovodíků</t>
  </si>
  <si>
    <t>Zaměření sond</t>
  </si>
  <si>
    <t>Zpracování výsledků sanačního průzkumu</t>
  </si>
  <si>
    <t>Stavebně-technické práce</t>
  </si>
  <si>
    <t>Vybudování sítě aplikačních, čerpacích a monitorovacích vrtů</t>
  </si>
  <si>
    <t>1.3.1.</t>
  </si>
  <si>
    <t>Aplikační vrt "AI" (16 vrtů x 8 m)</t>
  </si>
  <si>
    <t>Monitorovací vrt "MI" (4 vrtů x 8m)</t>
  </si>
  <si>
    <t>Vyčištění vrtů nových i stávajících</t>
  </si>
  <si>
    <t>Likvidace aplikačního vrtu</t>
  </si>
  <si>
    <t>Likvidace širokoprofilových studní</t>
  </si>
  <si>
    <t>CLET v zeminách</t>
  </si>
  <si>
    <t>Vyhodnocení prací, zpráva</t>
  </si>
  <si>
    <t>Vrtné a jiné technické práce při budování sítě vrtů ISCO</t>
  </si>
  <si>
    <t>Oprava stávajících vrtů</t>
  </si>
  <si>
    <t>Převzetí a skartace vzorku</t>
  </si>
  <si>
    <t>Likvidace aplikačního a monitorovacího vrtu</t>
  </si>
  <si>
    <t>Vrtné a jiné technické práce při budování sítě vrtů BRD</t>
  </si>
  <si>
    <t>Vrty pro aplikaci ISCO</t>
  </si>
  <si>
    <t>1.3.2.</t>
  </si>
  <si>
    <t>Vrty pro aplikaci BRD</t>
  </si>
  <si>
    <t>1.3.3.</t>
  </si>
  <si>
    <t>Vrty pro sanační čerpání podzemní vody</t>
  </si>
  <si>
    <t>Čerpací vrt "HG" (4 vrtů x 8 m)</t>
  </si>
  <si>
    <t>Likvidace vrtu</t>
  </si>
  <si>
    <t>Vrtné a jiné technické práce při budování sítě čerpacích vrtů</t>
  </si>
  <si>
    <t>1.3.4.</t>
  </si>
  <si>
    <t>Monitorovací vrty základní monitorovací sítě</t>
  </si>
  <si>
    <t>Monitorovací vrt "ZMS-N" (10 vrtů x 8m)</t>
  </si>
  <si>
    <t>Likvidace monitorovacího vrtu</t>
  </si>
  <si>
    <t>1.4.</t>
  </si>
  <si>
    <t>1.</t>
  </si>
  <si>
    <t>1.1.</t>
  </si>
  <si>
    <t>1.2.</t>
  </si>
  <si>
    <t>1.3.</t>
  </si>
  <si>
    <t>Dokumentace technického stavu vrtu, měření HPV a fáze DNAPL</t>
  </si>
  <si>
    <t>Odběr vzorků podzemní vody (dynamicky)</t>
  </si>
  <si>
    <t>Laboratorní práce - monitoring ISCO, širokoprofil. studny a čerpací vrty</t>
  </si>
  <si>
    <t>Laboratorní práce - monitoring BRD</t>
  </si>
  <si>
    <t>Laboratorní práce - monitoring ZMS a domovních studní</t>
  </si>
  <si>
    <t>1.4.1.</t>
  </si>
  <si>
    <t>1.4.2.</t>
  </si>
  <si>
    <t xml:space="preserve">Toxické kovy (Al, As, Cd, Cr, Cu, Hg, Ni, Pb, Zn) </t>
  </si>
  <si>
    <t>Chlorované uhlovodíky CLET ve vodě</t>
  </si>
  <si>
    <t>Převzetí a skartace vzorků</t>
  </si>
  <si>
    <t>Kontrola kvality (QA/QC) - 5% ceny analýz</t>
  </si>
  <si>
    <t>Základní fyzikálně chemický rozbor ve vodě</t>
  </si>
  <si>
    <t>Měření vnitřního ovzduší</t>
  </si>
  <si>
    <t>Stanovení ClU a BTEX v ovzduší</t>
  </si>
  <si>
    <t>2.</t>
  </si>
  <si>
    <t>2.1.</t>
  </si>
  <si>
    <t>Laboratorní test oxidační sanace CLET</t>
  </si>
  <si>
    <t>2.2.</t>
  </si>
  <si>
    <t>Instalace mobilní stanice na čištění podzemní vody</t>
  </si>
  <si>
    <t>Instalace akumulační nádrže</t>
  </si>
  <si>
    <t>Demontáž mobilní stanice na čištění podzemní vody</t>
  </si>
  <si>
    <t>Doprava vzorků</t>
  </si>
  <si>
    <t>Sanační čerpání kontaminované podzemní vody v průběhu aplikace ISCO</t>
  </si>
  <si>
    <t>Dodávka, montáž a provoz třístupňové sanační stanice</t>
  </si>
  <si>
    <t xml:space="preserve">Akumulace, sorpční stupeň, rozvody trubní a elektro </t>
  </si>
  <si>
    <t>Aerační stupeň I, rozvody trubní a elektro (ventilátor výkon max.1,5 kWh; 1 ks)</t>
  </si>
  <si>
    <t>Aerační stupeň II, rozvody trubní a elektro (ventilátor výkon max.1,5 kWh; 1 ks)</t>
  </si>
  <si>
    <t xml:space="preserve">Demontáž třístupňové stanice pro čerpání a dekontaminaci podzemní vody a její vypouštění </t>
  </si>
  <si>
    <t xml:space="preserve">Spotřeba - aktivní uhlí (GAC) </t>
  </si>
  <si>
    <t>Regenerace GAC u oprávněné osoby, včetně dopravy</t>
  </si>
  <si>
    <t>Automatické měření hladiny podzemní vody v čerpaných vrtech (5 vrtů)</t>
  </si>
  <si>
    <t>Měření čerpaných množství (sledování Q - čerpané vrty, výstup stanice, 1 x denně)</t>
  </si>
  <si>
    <t>Odběr vzorků vody na vstupu a výstupu dekontaminační stanice</t>
  </si>
  <si>
    <t>Odběr vzorků vzdušniny z výstupu AU filtrů sanační stanice pro záchyt vystripovaných CLET</t>
  </si>
  <si>
    <t>2.3.</t>
  </si>
  <si>
    <t>Aplikace metod ISCO a BRD</t>
  </si>
  <si>
    <t>2.3.1.</t>
  </si>
  <si>
    <t>Aplikace metody chemické oxidace in situ - metoda ISCO</t>
  </si>
  <si>
    <t>Technické a bezpečnostní zajištění systému ISCO</t>
  </si>
  <si>
    <t>Demontáž systému ISCO, technologie, potrubní rozvody</t>
  </si>
  <si>
    <t>Zasakování oxidačního činidla</t>
  </si>
  <si>
    <t>Oxidační činidlo (KMnO4) včetně dopravy</t>
  </si>
  <si>
    <t>Technický asistent</t>
  </si>
  <si>
    <t>Technologie ISCO</t>
  </si>
  <si>
    <t>2.3.2.</t>
  </si>
  <si>
    <t>Aplikace metody biologické reduktivní dehalogenace in situ - metoda BRD</t>
  </si>
  <si>
    <t>Technologie BRD</t>
  </si>
  <si>
    <t>3.</t>
  </si>
  <si>
    <t>3.1.</t>
  </si>
  <si>
    <t>3.1.1.</t>
  </si>
  <si>
    <t>3.1.2.</t>
  </si>
  <si>
    <t>3.1.3.</t>
  </si>
  <si>
    <t>Monitoring kvality vnitřního ovzduší</t>
  </si>
  <si>
    <t>3.2.</t>
  </si>
  <si>
    <t>Vyhodnocení prací, zpráva ze závěrečného monitoringu</t>
  </si>
  <si>
    <t>Plnění databáze SEKM</t>
  </si>
  <si>
    <t>Instalace podzemních rozvodů-výkopy (vrt-technologie)</t>
  </si>
  <si>
    <t>Instalace technologie (kontejner, rozvody v kontejneru)</t>
  </si>
  <si>
    <t>Chlorované uhlovodíky CLET v podzemní vodě</t>
  </si>
  <si>
    <t>0.</t>
  </si>
  <si>
    <t xml:space="preserve">Zřízení a likvidace zařízení staveniště </t>
  </si>
  <si>
    <t>Přesun kapacit - doprava na stavbu a zpět</t>
  </si>
  <si>
    <t xml:space="preserve">Výkop pro vodící zídky včetně odvozu na deponii v rámci areálu  </t>
  </si>
  <si>
    <t>Vodicí zídky ze ŽB tř. C12/15</t>
  </si>
  <si>
    <t>Zřízení bednění vodících zídek</t>
  </si>
  <si>
    <t xml:space="preserve">Odstranění bednění vodících zídek </t>
  </si>
  <si>
    <t>Výztuž vodících zídek KARI sít 8x100x100</t>
  </si>
  <si>
    <t xml:space="preserve">Zpětný hutněný zasyp vodících zídek  </t>
  </si>
  <si>
    <t>m</t>
  </si>
  <si>
    <t>Beton primárních pilot C20/25 X0</t>
  </si>
  <si>
    <t>Beton sekundárnách pilot C25/30 X0</t>
  </si>
  <si>
    <t xml:space="preserve">Výztuž sekundárních pilot </t>
  </si>
  <si>
    <t xml:space="preserve">Zřízení kotev </t>
  </si>
  <si>
    <t xml:space="preserve">Dočasná kotva 4xLp - celk. délka 12m z toho kořen 5m - 20ks </t>
  </si>
  <si>
    <t>Převázka pro kotvy svařenec 2xIPE400 (předsazená)</t>
  </si>
  <si>
    <t>Roznášecí desky pro kotvy včetně plechů pro sestavení a vyztužení převázek</t>
  </si>
  <si>
    <t xml:space="preserve">Šramování pilot v místě uchycení převázky </t>
  </si>
  <si>
    <t>Ocel. deska (1x0,25x0,02m) pro uchycení převázky  včetně ukotvení  do pilot 4ks kot. šroubů/1 deska</t>
  </si>
  <si>
    <t xml:space="preserve">Bezpečnostní zábradlí kolem obvodu sanační jámy včetně ukotvení do pilot </t>
  </si>
  <si>
    <t>Geodetické práce (vytýčení sanačních ploch a zaměření výkopu)</t>
  </si>
  <si>
    <t xml:space="preserve">Výkop pro vodící zídky včetně odvvozu na deponii v rámci areálu  </t>
  </si>
  <si>
    <t>Rozpěry svařenec 2xIPE400</t>
  </si>
  <si>
    <t>Odstranění převázek a rozpěr</t>
  </si>
  <si>
    <t>1.2.1.</t>
  </si>
  <si>
    <t>Statické zabezpečení budov a sanačních výkopů</t>
  </si>
  <si>
    <t>1.2.2.</t>
  </si>
  <si>
    <t>Přípravné práce a zabezpečení lokality</t>
  </si>
  <si>
    <t>Kácení stromů a náletových dřevin</t>
  </si>
  <si>
    <t>Pasportizace sousedních objektů</t>
  </si>
  <si>
    <t>Přeložka inženýrských sítí</t>
  </si>
  <si>
    <t>Příprava pracovní plošiny (vybourání zpevněných ploch, srovnání povrchu terénu)</t>
  </si>
  <si>
    <t>Hloubení jam vč. naložení na dopravní prostředek</t>
  </si>
  <si>
    <t>Příplatek za lepivost u hloubení jam</t>
  </si>
  <si>
    <t>Vodorovné přemístění zeminy v rámci lokality</t>
  </si>
  <si>
    <t>Uložení sypaniny do násypů</t>
  </si>
  <si>
    <t>Hutnění zásypu</t>
  </si>
  <si>
    <t>Konečná povrchová úprava terénu</t>
  </si>
  <si>
    <t>Zřízení mezideponie</t>
  </si>
  <si>
    <t>Odvoz odpadu</t>
  </si>
  <si>
    <t>Přesun hmot (svislý přesun hmot a techniky z jámy)</t>
  </si>
  <si>
    <t>Terénní detekce CLET (Ecoprobe, MiniRae 3000)</t>
  </si>
  <si>
    <t>Odběr směsných dokumentačních vzorků zeminy</t>
  </si>
  <si>
    <t>Odběr vzorků vody na vstupu a výstupu mobilní dekontaminační stanice (1x 14 dní)</t>
  </si>
  <si>
    <t>Doprava vzorků do laboratoře</t>
  </si>
  <si>
    <t>Analýza vzorku vody - CLET</t>
  </si>
  <si>
    <t>Expresní analýza vzorků zemin - CLET</t>
  </si>
  <si>
    <t>Analýza vzorků zemin - vyluhovatelnost 2a</t>
  </si>
  <si>
    <t>Reprografické práce (zpracování etapové zprávy)</t>
  </si>
  <si>
    <t>Zřízení a likvidace mobilní dekontamonační jednotky</t>
  </si>
  <si>
    <t>Zřízení čerpacího objektu (čerpací šachtice sanačního výkopu)</t>
  </si>
  <si>
    <t>Pronájem a provoz systému ISCO - spotřeba elektrické energie</t>
  </si>
  <si>
    <t>Instalace rozvodů aplikačních vrtů</t>
  </si>
  <si>
    <t>Demontáž systému BRD, technologie, potrubní rozvody</t>
  </si>
  <si>
    <t>Vytýčení inženýrských sítí</t>
  </si>
  <si>
    <t>Geotechnik</t>
  </si>
  <si>
    <t>Sled, řízení, vyhodnocení prací</t>
  </si>
  <si>
    <t>Chlorované uhlovodíky (PCE, TCE, cis-1.2-DCE, VC) ve vzduchu</t>
  </si>
  <si>
    <t>Laboratorní testy technologie ISCO - ohnisko kontaminace v severní části areálu</t>
  </si>
  <si>
    <t xml:space="preserve">Instalace a zprovoznění třístupňové stanice pro čerpání a dekontaminaci podzemní vody a její vypouštění </t>
  </si>
  <si>
    <t>Sanace podzemní vody</t>
  </si>
  <si>
    <t>Název položky</t>
  </si>
  <si>
    <t>Jednotka</t>
  </si>
  <si>
    <t>Počet jednotek</t>
  </si>
  <si>
    <t xml:space="preserve">Jednotková cena </t>
  </si>
  <si>
    <t>Cena celkem bez DPH</t>
  </si>
  <si>
    <t>Název etapy prací</t>
  </si>
  <si>
    <t>Etapa prací</t>
  </si>
  <si>
    <t>Podrobný sanační průzkum, stavebně-technické práce a instalace sítě aplikačních, čerpacích a monitorovacích vrtů</t>
  </si>
  <si>
    <t>Likvidace ohnisek znečištění</t>
  </si>
  <si>
    <t>Zemní práce a likvidace odpadů</t>
  </si>
  <si>
    <t>Ohnisko znečištění - zahrada ZŠ F. Palackého</t>
  </si>
  <si>
    <t>Ohnisko znečištění - severní část areálu Kovoplast</t>
  </si>
  <si>
    <t>Stavebně-sanační čerpání kontaminované podzemní vody</t>
  </si>
  <si>
    <t xml:space="preserve">Deaktivace kotev včetně odstranění převázek </t>
  </si>
  <si>
    <t>Odbourání části vodících zídek včetně drcení a odvozu na mezideponii</t>
  </si>
  <si>
    <t>Dovoz inertní zeminy pro zpětný zásyp výkopu</t>
  </si>
  <si>
    <t>Měření kvality vnitřního ovzduší</t>
  </si>
  <si>
    <t>Likvidace nekontaminovaných zemin a stavebních materiálů</t>
  </si>
  <si>
    <t xml:space="preserve">Vrty pro piloty ø880mm - 84ks </t>
  </si>
  <si>
    <t>Zřízení pilot zapažených Ø880mm dl. 10m</t>
  </si>
  <si>
    <t>Vrty pro kotvy min. Ø133mm - 20ks</t>
  </si>
  <si>
    <t xml:space="preserve">Vrty pro piloty ø880mm - 52ks </t>
  </si>
  <si>
    <r>
      <t>m</t>
    </r>
    <r>
      <rPr>
        <vertAlign val="superscript"/>
        <sz val="12"/>
        <rFont val="Calibri"/>
        <family val="2"/>
      </rPr>
      <t>2</t>
    </r>
  </si>
  <si>
    <r>
      <t>m</t>
    </r>
    <r>
      <rPr>
        <vertAlign val="superscript"/>
        <sz val="12"/>
        <rFont val="Calibri"/>
        <family val="2"/>
      </rPr>
      <t>3</t>
    </r>
  </si>
  <si>
    <r>
      <t>Terénní měření (pH, T, vodivost, Eh,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</si>
  <si>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r>
      <t>Zkrácený chemický rozbor ve vodě (Fe, Mn, K</t>
    </r>
    <r>
      <rPr>
        <vertAlign val="superscript"/>
        <sz val="12"/>
        <rFont val="Calibri"/>
        <family val="2"/>
      </rPr>
      <t>+</t>
    </r>
    <r>
      <rPr>
        <sz val="12"/>
        <rFont val="Calibri"/>
        <family val="2"/>
      </rPr>
      <t>, Cl</t>
    </r>
    <r>
      <rPr>
        <vertAlign val="superscript"/>
        <sz val="12"/>
        <rFont val="Calibri"/>
        <family val="2"/>
      </rPr>
      <t>-</t>
    </r>
    <r>
      <rPr>
        <sz val="12"/>
        <rFont val="Calibri"/>
        <family val="2"/>
      </rPr>
      <t>)</t>
    </r>
  </si>
  <si>
    <r>
      <t>Laboratorní stanovení KMnO</t>
    </r>
    <r>
      <rPr>
        <vertAlign val="subscript"/>
        <sz val="12"/>
        <rFont val="Calibri"/>
        <family val="2"/>
      </rPr>
      <t>4</t>
    </r>
  </si>
  <si>
    <r>
      <t>Rozpuštěné plyny CH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, C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H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2"/>
      </rPr>
      <t>, C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H</t>
    </r>
    <r>
      <rPr>
        <vertAlign val="subscript"/>
        <sz val="12"/>
        <rFont val="Calibri"/>
        <family val="2"/>
      </rPr>
      <t xml:space="preserve">4 </t>
    </r>
    <r>
      <rPr>
        <sz val="12"/>
        <rFont val="Calibri"/>
        <family val="2"/>
      </rPr>
      <t>v podzemní vodě</t>
    </r>
  </si>
  <si>
    <r>
      <t>Zkrácený chemický rozbor ve vodě (NH</t>
    </r>
    <r>
      <rPr>
        <vertAlign val="subscript"/>
        <sz val="12"/>
        <rFont val="Calibri"/>
        <family val="2"/>
      </rPr>
      <t>4</t>
    </r>
    <r>
      <rPr>
        <vertAlign val="superscript"/>
        <sz val="12"/>
        <rFont val="Calibri"/>
        <family val="2"/>
      </rPr>
      <t>+</t>
    </r>
    <r>
      <rPr>
        <sz val="12"/>
        <rFont val="Calibri"/>
        <family val="2"/>
      </rPr>
      <t>, NO</t>
    </r>
    <r>
      <rPr>
        <vertAlign val="subscript"/>
        <sz val="12"/>
        <rFont val="Calibri"/>
        <family val="2"/>
      </rPr>
      <t>2</t>
    </r>
    <r>
      <rPr>
        <vertAlign val="superscript"/>
        <sz val="12"/>
        <rFont val="Calibri"/>
        <family val="2"/>
      </rPr>
      <t>-</t>
    </r>
    <r>
      <rPr>
        <sz val="12"/>
        <rFont val="Calibri"/>
        <family val="2"/>
      </rPr>
      <t>, NO</t>
    </r>
    <r>
      <rPr>
        <vertAlign val="subscript"/>
        <sz val="12"/>
        <rFont val="Calibri"/>
        <family val="2"/>
      </rPr>
      <t>3</t>
    </r>
    <r>
      <rPr>
        <vertAlign val="superscript"/>
        <sz val="12"/>
        <rFont val="Calibri"/>
        <family val="2"/>
      </rPr>
      <t>-</t>
    </r>
    <r>
      <rPr>
        <sz val="12"/>
        <rFont val="Calibri"/>
        <family val="2"/>
      </rPr>
      <t>, SO</t>
    </r>
    <r>
      <rPr>
        <vertAlign val="subscript"/>
        <sz val="12"/>
        <rFont val="Calibri"/>
        <family val="2"/>
      </rPr>
      <t>4</t>
    </r>
    <r>
      <rPr>
        <vertAlign val="superscript"/>
        <sz val="12"/>
        <rFont val="Calibri"/>
        <family val="2"/>
      </rPr>
      <t>2-</t>
    </r>
    <r>
      <rPr>
        <sz val="12"/>
        <rFont val="Calibri"/>
        <family val="2"/>
      </rPr>
      <t>, Cl</t>
    </r>
    <r>
      <rPr>
        <vertAlign val="superscript"/>
        <sz val="12"/>
        <rFont val="Calibri"/>
        <family val="2"/>
      </rPr>
      <t>-</t>
    </r>
    <r>
      <rPr>
        <sz val="12"/>
        <rFont val="Calibri"/>
        <family val="2"/>
      </rPr>
      <t>, Fe, Mn)</t>
    </r>
  </si>
  <si>
    <r>
      <t>Chemická spotřeba kyslíku CHSK</t>
    </r>
    <r>
      <rPr>
        <vertAlign val="subscript"/>
        <sz val="12"/>
        <rFont val="Calibri"/>
        <family val="2"/>
      </rPr>
      <t>Cr</t>
    </r>
  </si>
  <si>
    <r>
      <t>Rozpuštěné plyny CH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, C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H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2"/>
      </rPr>
      <t>, C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H</t>
    </r>
    <r>
      <rPr>
        <vertAlign val="subscript"/>
        <sz val="12"/>
        <rFont val="Calibri"/>
        <family val="2"/>
      </rPr>
      <t xml:space="preserve">4, </t>
    </r>
    <r>
      <rPr>
        <sz val="12"/>
        <rFont val="Calibri"/>
        <family val="2"/>
      </rPr>
      <t>H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S v podzemní vodě</t>
    </r>
  </si>
  <si>
    <t>Provoz sanační stanice - čerpání podzemní vody</t>
  </si>
  <si>
    <t>Provoz sanační stanice - dekontaminace vod</t>
  </si>
  <si>
    <t>Provoz sanační stanice - spotřeba elektrické energie</t>
  </si>
  <si>
    <t>Provoz sanační stanice - vypouštění vody zásakem do kolektoru podzemní vody</t>
  </si>
  <si>
    <t>Podávací čerpadla (vyšší odolnost vůči agres.prostředí, výkon max.1 kWh; 7 ks); vč.záložní rezervy</t>
  </si>
  <si>
    <t>Ponorná čerpadla (vyšší odolnost vůči agres.prostředí, čerpané vrty -  výkon max. 1,0 kW; 7 ks), vč.záložní rezervy</t>
  </si>
  <si>
    <t>Celkem etapa bez DPH</t>
  </si>
  <si>
    <t>Provoz mobilní jednotky-čerpání podzemní vody</t>
  </si>
  <si>
    <t>Provoz mobilní jednotky-čistění podzemní vody</t>
  </si>
  <si>
    <t>Provoz mobilní jednotky-spotřeba elektrické energie</t>
  </si>
  <si>
    <t>Provoz mobilní jednotky-vypouštění vody zásakem do kolektoru podzemní vody</t>
  </si>
  <si>
    <t>Monitoring kvality podzemní vody</t>
  </si>
  <si>
    <t>Ohniska znečištění - společné práce</t>
  </si>
  <si>
    <t>Montáž a demontáž mobilní dekontaminační jednotky pro realizaci HDZ</t>
  </si>
  <si>
    <t>Hydrodynamické zkoušky (HDZ) 3 denní čerpací + 1 denní stoupací zkouška</t>
  </si>
  <si>
    <t>Doprava osob a měřící aparatury</t>
  </si>
  <si>
    <t>Projekční práce, prováděcí PD a koordinace - I.etapa</t>
  </si>
  <si>
    <t>Projekční práce a prováděcí PD - průzkumné práce I.etapa</t>
  </si>
  <si>
    <t>Projekční práce a prováděcí PD - vrtné práce I.etapa</t>
  </si>
  <si>
    <t>Projekční práce  a prováděcí PD - stavební část I.etapa</t>
  </si>
  <si>
    <t>Koordinace postupu se státní správou, vlastníky nemovitostí, jednání - I etapa</t>
  </si>
  <si>
    <t>Projekční práce, prováděcí PD a koordinace - II.etapa</t>
  </si>
  <si>
    <t>Projekční práce a prováděcí PD - sanační čerpání II.etapa</t>
  </si>
  <si>
    <t>Projekční práce a prováděcí PD - aplikace ISCO II.etapa</t>
  </si>
  <si>
    <t>Projekční práce a prováděcí PD - aplikace BRD II.etapa</t>
  </si>
  <si>
    <t>Koordinace postupu se státní správou, vlastníky nemovitostí, jednání - II etapa</t>
  </si>
  <si>
    <t>Projekční práce, prováděcí PD a koordinace - III.etapa</t>
  </si>
  <si>
    <t>Projekční práce a prováděcí PD - sanační monitoring III.etapa</t>
  </si>
  <si>
    <t>Koordinace postupu se státní správou, vlastníky nemovitostí, jednání - III etapa</t>
  </si>
  <si>
    <t>Reprografické práce - celkem za všechny etapy</t>
  </si>
  <si>
    <t xml:space="preserve">Reprografické práce </t>
  </si>
  <si>
    <t>Název etapy/dílčí etapy prací</t>
  </si>
  <si>
    <t>Monitoring a závěrečné vyhodnocení provedených prací</t>
  </si>
  <si>
    <t>Závěrečný monitoring kvality podzemní vody pro průkaznost dosaženícílových limitů sanace</t>
  </si>
  <si>
    <t>Monitoring kvality podzemní vody a kvality vnitřního ovzduší po ukončení aplikací ISCO a BRD</t>
  </si>
  <si>
    <t xml:space="preserve">Průběžný monitoring kvality podzemní vody v průběhu sanačních prací </t>
  </si>
  <si>
    <t>Vyhodnocení prací a návrh postsanačního monitoringu</t>
  </si>
  <si>
    <t>Aplikace metod In Situ Chemické Oxidace (ISCO) a Biologické Reduktivní Dechlorace (BRD)</t>
  </si>
  <si>
    <t>Ověření a aktualizace výchozího stavu kontaminace před zahájením sanačních prací</t>
  </si>
  <si>
    <t>Likvidace kontaminovaných zemin dle legislativních požadavků a provozního řádu zařízení</t>
  </si>
  <si>
    <t>Příprava pracovní plošiny (vybourání zpevněných ploch, srovnání povrchu terénu, likvidace stavebních konstrukcí)</t>
  </si>
  <si>
    <t>ETAPA                                  celková cena                        (bez DPH):</t>
  </si>
  <si>
    <t>Projekt:</t>
  </si>
  <si>
    <t>Celková cena                     (bez DPH):</t>
  </si>
  <si>
    <t>Celkem projekt (včetně DPH):</t>
  </si>
  <si>
    <t>Výše DPH (21%):</t>
  </si>
  <si>
    <t>Celkem projekt (bez DPH):</t>
  </si>
  <si>
    <t>Sanace staré ekologické zátěže v areálu bývalého podniku Kovoplast                                         a sousedním intravilánu města Nový Bydžov</t>
  </si>
  <si>
    <t xml:space="preserve">      </t>
  </si>
  <si>
    <t>Doprava sondážní soupravy</t>
  </si>
  <si>
    <t>Převázka pro rozpěry svařenec 2xIPE400 (předsazená)</t>
  </si>
  <si>
    <t>Roznášecí desky pro rozpěry včetně plechů pro sestavení a vyztužení převázek</t>
  </si>
  <si>
    <t>Hydrodynamické zkoušky (HDZ) - 3 dny čerpací + 1 den stoupací + 1 den vtláčecí</t>
  </si>
  <si>
    <t>Hydrodynamické zkoušky (HDZ) - 3 dny čerpací + 1 den stoupací + 1 den vsakovací</t>
  </si>
  <si>
    <t>Aplikační vrt "AB" (29 vrtů x 8 m)</t>
  </si>
  <si>
    <t>Monitorovací vrt "MB" (6 vrtů x 8m)</t>
  </si>
  <si>
    <t>Zapojení vrtu (sanační zhlaví, ventil)</t>
  </si>
  <si>
    <t>Aplikace substrátu syrovátky</t>
  </si>
  <si>
    <t>Transport a aplikace substrátu syrovátky</t>
  </si>
  <si>
    <t>Dovoz vody v cisternách pro aplikaci substrátu syrovátky</t>
  </si>
  <si>
    <t>Přípravné práce a testy pro metodu Direct Push</t>
  </si>
  <si>
    <t>Monitoring kvality podzemní vody a kvality vnitřního ovzduší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</si>
</sst>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\-;\-#,##0.\-"/>
    <numFmt numFmtId="166" formatCode="#,##0.00;\-#,##0.00"/>
    <numFmt numFmtId="167" formatCode="#,##0.\-\ ;\-#,##0.\-\ "/>
    <numFmt numFmtId="168" formatCode="#,##0.\-;\(#,##0.\-&quot;Kč&quot;\)"/>
    <numFmt numFmtId="169" formatCode="0.0"/>
    <numFmt numFmtId="170" formatCode="#,##0.0\ &quot;Kč&quot;;\-#,##0.0\ &quot;Kč&quot;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€-2]\ #,##0"/>
    <numFmt numFmtId="177" formatCode="#,##0.0_ ;\-#,##0.0\ "/>
    <numFmt numFmtId="178" formatCode="_-* #,##0.0\ &quot;Kč&quot;_-;\-* #,##0.0\ &quot;Kč&quot;_-;_-* &quot;-&quot;?\ &quot;Kč&quot;_-;_-@_-"/>
    <numFmt numFmtId="179" formatCode="0.0%"/>
    <numFmt numFmtId="180" formatCode="[$-405]d\.\ mmmm\ yyyy"/>
    <numFmt numFmtId="181" formatCode="#,##0.00\ &quot;Kč&quot;"/>
    <numFmt numFmtId="182" formatCode="#,##0.00\ _K_č"/>
    <numFmt numFmtId="183" formatCode="#,##0.0"/>
    <numFmt numFmtId="184" formatCode="#,##0.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vertAlign val="superscript"/>
      <sz val="12"/>
      <name val="Calibri"/>
      <family val="2"/>
    </font>
    <font>
      <vertAlign val="subscript"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23" borderId="0" applyProtection="0">
      <alignment/>
    </xf>
    <xf numFmtId="0" fontId="5" fillId="0" borderId="0" applyNumberFormat="0" applyFill="0" applyBorder="0" applyAlignment="0" applyProtection="0"/>
    <xf numFmtId="0" fontId="1" fillId="24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8" applyNumberFormat="0" applyAlignment="0" applyProtection="0"/>
    <xf numFmtId="0" fontId="52" fillId="27" borderId="8" applyNumberFormat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 indent="2"/>
    </xf>
    <xf numFmtId="0" fontId="7" fillId="0" borderId="0" xfId="0" applyFont="1" applyFill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right" vertical="center" wrapText="1" indent="2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right" vertical="center" wrapText="1" indent="2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64" fontId="6" fillId="35" borderId="15" xfId="0" applyNumberFormat="1" applyFont="1" applyFill="1" applyBorder="1" applyAlignment="1">
      <alignment horizontal="right" vertical="center" wrapText="1" indent="2"/>
    </xf>
    <xf numFmtId="49" fontId="6" fillId="0" borderId="16" xfId="0" applyNumberFormat="1" applyFont="1" applyFill="1" applyBorder="1" applyAlignment="1">
      <alignment horizontal="center" vertical="center" wrapText="1"/>
    </xf>
    <xf numFmtId="164" fontId="8" fillId="36" borderId="0" xfId="0" applyNumberFormat="1" applyFont="1" applyFill="1" applyBorder="1" applyAlignment="1">
      <alignment horizontal="right" vertical="center" wrapText="1" indent="2"/>
    </xf>
    <xf numFmtId="169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64" fontId="8" fillId="35" borderId="17" xfId="0" applyNumberFormat="1" applyFont="1" applyFill="1" applyBorder="1" applyAlignment="1">
      <alignment horizontal="right" vertical="center" wrapText="1" indent="2"/>
    </xf>
    <xf numFmtId="0" fontId="6" fillId="36" borderId="18" xfId="0" applyFont="1" applyFill="1" applyBorder="1" applyAlignment="1">
      <alignment horizontal="center" vertical="center" wrapText="1"/>
    </xf>
    <xf numFmtId="164" fontId="8" fillId="36" borderId="18" xfId="0" applyNumberFormat="1" applyFont="1" applyFill="1" applyBorder="1" applyAlignment="1">
      <alignment horizontal="right" vertical="center" wrapText="1" indent="2"/>
    </xf>
    <xf numFmtId="164" fontId="8" fillId="0" borderId="19" xfId="0" applyNumberFormat="1" applyFont="1" applyFill="1" applyBorder="1" applyAlignment="1">
      <alignment horizontal="right" vertical="center" wrapText="1" indent="2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16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right" vertical="center" wrapText="1" indent="2"/>
    </xf>
    <xf numFmtId="164" fontId="7" fillId="0" borderId="19" xfId="0" applyNumberFormat="1" applyFont="1" applyFill="1" applyBorder="1" applyAlignment="1">
      <alignment horizontal="right" vertical="center" indent="2"/>
    </xf>
    <xf numFmtId="4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6" fillId="36" borderId="18" xfId="47" applyFont="1" applyFill="1" applyBorder="1" applyAlignment="1" applyProtection="1">
      <alignment horizontal="center" vertical="center"/>
      <protection/>
    </xf>
    <xf numFmtId="1" fontId="6" fillId="36" borderId="18" xfId="47" applyNumberFormat="1" applyFont="1" applyFill="1" applyBorder="1" applyAlignment="1" applyProtection="1">
      <alignment horizontal="center" vertical="center"/>
      <protection/>
    </xf>
    <xf numFmtId="0" fontId="8" fillId="0" borderId="11" xfId="47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right" vertical="center" wrapText="1" indent="2"/>
    </xf>
    <xf numFmtId="49" fontId="6" fillId="35" borderId="22" xfId="0" applyNumberFormat="1" applyFont="1" applyFill="1" applyBorder="1" applyAlignment="1">
      <alignment horizontal="center" vertical="center" wrapText="1"/>
    </xf>
    <xf numFmtId="164" fontId="8" fillId="35" borderId="23" xfId="0" applyNumberFormat="1" applyFont="1" applyFill="1" applyBorder="1" applyAlignment="1">
      <alignment horizontal="right" vertical="center" wrapText="1" indent="2"/>
    </xf>
    <xf numFmtId="0" fontId="6" fillId="36" borderId="24" xfId="0" applyFont="1" applyFill="1" applyBorder="1" applyAlignment="1">
      <alignment horizontal="center" vertical="center" wrapText="1"/>
    </xf>
    <xf numFmtId="164" fontId="8" fillId="36" borderId="24" xfId="0" applyNumberFormat="1" applyFont="1" applyFill="1" applyBorder="1" applyAlignment="1">
      <alignment horizontal="right" vertical="center" wrapText="1" indent="2"/>
    </xf>
    <xf numFmtId="0" fontId="6" fillId="36" borderId="25" xfId="0" applyFont="1" applyFill="1" applyBorder="1" applyAlignment="1">
      <alignment horizontal="center" vertical="center" wrapText="1"/>
    </xf>
    <xf numFmtId="0" fontId="8" fillId="0" borderId="13" xfId="47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right" vertical="center" wrapText="1" indent="2"/>
    </xf>
    <xf numFmtId="0" fontId="7" fillId="37" borderId="13" xfId="0" applyFont="1" applyFill="1" applyBorder="1" applyAlignment="1">
      <alignment/>
    </xf>
    <xf numFmtId="49" fontId="6" fillId="34" borderId="27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49" fontId="6" fillId="38" borderId="2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" fillId="36" borderId="27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9" fontId="6" fillId="35" borderId="2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 wrapText="1"/>
    </xf>
    <xf numFmtId="0" fontId="6" fillId="36" borderId="27" xfId="47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1" xfId="47" applyFont="1" applyFill="1" applyBorder="1" applyAlignment="1" applyProtection="1">
      <alignment vertical="center"/>
      <protection/>
    </xf>
    <xf numFmtId="164" fontId="6" fillId="38" borderId="32" xfId="0" applyNumberFormat="1" applyFont="1" applyFill="1" applyBorder="1" applyAlignment="1">
      <alignment horizontal="right" vertical="center" wrapText="1" indent="2"/>
    </xf>
    <xf numFmtId="164" fontId="6" fillId="36" borderId="33" xfId="0" applyNumberFormat="1" applyFont="1" applyFill="1" applyBorder="1" applyAlignment="1">
      <alignment horizontal="right" vertical="center" wrapText="1" indent="2"/>
    </xf>
    <xf numFmtId="164" fontId="6" fillId="35" borderId="32" xfId="0" applyNumberFormat="1" applyFont="1" applyFill="1" applyBorder="1" applyAlignment="1">
      <alignment horizontal="right" vertical="center" wrapText="1" indent="2"/>
    </xf>
    <xf numFmtId="164" fontId="8" fillId="0" borderId="0" xfId="0" applyNumberFormat="1" applyFont="1" applyAlignment="1">
      <alignment horizontal="right" vertical="center" indent="2"/>
    </xf>
    <xf numFmtId="164" fontId="6" fillId="37" borderId="13" xfId="0" applyNumberFormat="1" applyFont="1" applyFill="1" applyBorder="1" applyAlignment="1">
      <alignment horizontal="right" indent="2"/>
    </xf>
    <xf numFmtId="164" fontId="6" fillId="37" borderId="13" xfId="0" applyNumberFormat="1" applyFont="1" applyFill="1" applyBorder="1" applyAlignment="1">
      <alignment horizontal="right" vertical="center" indent="2"/>
    </xf>
    <xf numFmtId="49" fontId="8" fillId="34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6" fillId="38" borderId="34" xfId="0" applyNumberFormat="1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9" fillId="39" borderId="35" xfId="0" applyFont="1" applyFill="1" applyBorder="1" applyAlignment="1">
      <alignment horizontal="left" vertical="center"/>
    </xf>
    <xf numFmtId="0" fontId="7" fillId="39" borderId="25" xfId="0" applyFont="1" applyFill="1" applyBorder="1" applyAlignment="1">
      <alignment horizontal="center" vertical="center" wrapText="1"/>
    </xf>
    <xf numFmtId="0" fontId="9" fillId="39" borderId="27" xfId="0" applyFont="1" applyFill="1" applyBorder="1" applyAlignment="1">
      <alignment horizontal="left" vertical="center"/>
    </xf>
    <xf numFmtId="0" fontId="7" fillId="39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3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164" fontId="6" fillId="34" borderId="37" xfId="0" applyNumberFormat="1" applyFont="1" applyFill="1" applyBorder="1" applyAlignment="1">
      <alignment horizontal="right" vertical="center" wrapText="1" indent="2"/>
    </xf>
    <xf numFmtId="164" fontId="6" fillId="34" borderId="18" xfId="0" applyNumberFormat="1" applyFont="1" applyFill="1" applyBorder="1" applyAlignment="1">
      <alignment horizontal="right" vertical="center" wrapText="1" indent="2"/>
    </xf>
    <xf numFmtId="164" fontId="6" fillId="34" borderId="33" xfId="0" applyNumberFormat="1" applyFont="1" applyFill="1" applyBorder="1" applyAlignment="1">
      <alignment horizontal="right" vertical="center" wrapText="1" indent="2"/>
    </xf>
    <xf numFmtId="164" fontId="7" fillId="34" borderId="38" xfId="0" applyNumberFormat="1" applyFont="1" applyFill="1" applyBorder="1" applyAlignment="1">
      <alignment horizontal="right" vertical="center" indent="2"/>
    </xf>
    <xf numFmtId="164" fontId="6" fillId="38" borderId="39" xfId="0" applyNumberFormat="1" applyFont="1" applyFill="1" applyBorder="1" applyAlignment="1">
      <alignment horizontal="right" vertical="center" wrapText="1" indent="2"/>
    </xf>
    <xf numFmtId="164" fontId="6" fillId="36" borderId="25" xfId="0" applyNumberFormat="1" applyFont="1" applyFill="1" applyBorder="1" applyAlignment="1">
      <alignment horizontal="right" vertical="center" wrapText="1" indent="2"/>
    </xf>
    <xf numFmtId="164" fontId="6" fillId="36" borderId="40" xfId="0" applyNumberFormat="1" applyFont="1" applyFill="1" applyBorder="1" applyAlignment="1">
      <alignment horizontal="right" vertical="center" wrapText="1" indent="2"/>
    </xf>
    <xf numFmtId="164" fontId="8" fillId="0" borderId="39" xfId="0" applyNumberFormat="1" applyFont="1" applyFill="1" applyBorder="1" applyAlignment="1">
      <alignment horizontal="right" vertical="center" wrapText="1" indent="2"/>
    </xf>
    <xf numFmtId="164" fontId="6" fillId="36" borderId="41" xfId="0" applyNumberFormat="1" applyFont="1" applyFill="1" applyBorder="1" applyAlignment="1">
      <alignment horizontal="right" vertical="center" wrapText="1" indent="2"/>
    </xf>
    <xf numFmtId="164" fontId="6" fillId="39" borderId="20" xfId="0" applyNumberFormat="1" applyFont="1" applyFill="1" applyBorder="1" applyAlignment="1">
      <alignment horizontal="right" vertical="center" wrapText="1" indent="2"/>
    </xf>
    <xf numFmtId="164" fontId="6" fillId="39" borderId="39" xfId="0" applyNumberFormat="1" applyFont="1" applyFill="1" applyBorder="1" applyAlignment="1">
      <alignment horizontal="right" vertical="center" wrapText="1" indent="2"/>
    </xf>
    <xf numFmtId="164" fontId="6" fillId="36" borderId="24" xfId="0" applyNumberFormat="1" applyFont="1" applyFill="1" applyBorder="1" applyAlignment="1">
      <alignment horizontal="right" vertical="center" wrapText="1" indent="2"/>
    </xf>
    <xf numFmtId="164" fontId="8" fillId="36" borderId="25" xfId="0" applyNumberFormat="1" applyFont="1" applyFill="1" applyBorder="1" applyAlignment="1">
      <alignment horizontal="right" vertical="center" wrapText="1" indent="2"/>
    </xf>
    <xf numFmtId="164" fontId="8" fillId="0" borderId="26" xfId="0" applyNumberFormat="1" applyFont="1" applyFill="1" applyBorder="1" applyAlignment="1">
      <alignment horizontal="right" vertical="center" wrapText="1" indent="2"/>
    </xf>
    <xf numFmtId="164" fontId="8" fillId="0" borderId="38" xfId="0" applyNumberFormat="1" applyFont="1" applyFill="1" applyBorder="1" applyAlignment="1">
      <alignment horizontal="right" vertical="center" wrapText="1" indent="2"/>
    </xf>
    <xf numFmtId="164" fontId="9" fillId="37" borderId="13" xfId="0" applyNumberFormat="1" applyFont="1" applyFill="1" applyBorder="1" applyAlignment="1">
      <alignment horizontal="right" vertical="center" indent="2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Alignment="1">
      <alignment vertical="center"/>
    </xf>
    <xf numFmtId="49" fontId="6" fillId="0" borderId="16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/>
    </xf>
    <xf numFmtId="181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horizontal="right" indent="2"/>
    </xf>
    <xf numFmtId="164" fontId="8" fillId="0" borderId="13" xfId="0" applyNumberFormat="1" applyFont="1" applyFill="1" applyBorder="1" applyAlignment="1">
      <alignment horizontal="right" vertical="center" indent="2"/>
    </xf>
    <xf numFmtId="164" fontId="8" fillId="0" borderId="37" xfId="0" applyNumberFormat="1" applyFont="1" applyFill="1" applyBorder="1" applyAlignment="1">
      <alignment horizontal="right" vertical="center" indent="2"/>
    </xf>
    <xf numFmtId="164" fontId="8" fillId="0" borderId="14" xfId="0" applyNumberFormat="1" applyFont="1" applyFill="1" applyBorder="1" applyAlignment="1">
      <alignment horizontal="right" vertical="center" indent="2"/>
    </xf>
    <xf numFmtId="164" fontId="8" fillId="0" borderId="43" xfId="0" applyNumberFormat="1" applyFont="1" applyFill="1" applyBorder="1" applyAlignment="1">
      <alignment horizontal="right" vertical="center" indent="2"/>
    </xf>
    <xf numFmtId="164" fontId="7" fillId="0" borderId="42" xfId="0" applyNumberFormat="1" applyFont="1" applyFill="1" applyBorder="1" applyAlignment="1">
      <alignment horizontal="right" indent="2"/>
    </xf>
    <xf numFmtId="164" fontId="9" fillId="37" borderId="13" xfId="0" applyNumberFormat="1" applyFont="1" applyFill="1" applyBorder="1" applyAlignment="1">
      <alignment horizontal="right" indent="2"/>
    </xf>
    <xf numFmtId="164" fontId="7" fillId="34" borderId="1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 indent="2"/>
    </xf>
    <xf numFmtId="164" fontId="8" fillId="0" borderId="44" xfId="0" applyNumberFormat="1" applyFont="1" applyFill="1" applyBorder="1" applyAlignment="1">
      <alignment horizontal="right" vertical="center" wrapText="1" indent="2"/>
    </xf>
    <xf numFmtId="164" fontId="7" fillId="0" borderId="13" xfId="0" applyNumberFormat="1" applyFont="1" applyFill="1" applyBorder="1" applyAlignment="1">
      <alignment horizontal="right" vertical="center" indent="2"/>
    </xf>
    <xf numFmtId="164" fontId="8" fillId="0" borderId="37" xfId="0" applyNumberFormat="1" applyFont="1" applyFill="1" applyBorder="1" applyAlignment="1">
      <alignment horizontal="right" vertical="center" wrapText="1" indent="2"/>
    </xf>
    <xf numFmtId="164" fontId="7" fillId="36" borderId="18" xfId="0" applyNumberFormat="1" applyFont="1" applyFill="1" applyBorder="1" applyAlignment="1">
      <alignment horizontal="right" vertical="center" indent="2"/>
    </xf>
    <xf numFmtId="164" fontId="8" fillId="36" borderId="18" xfId="0" applyNumberFormat="1" applyFont="1" applyFill="1" applyBorder="1" applyAlignment="1">
      <alignment horizontal="right" vertical="center" indent="2"/>
    </xf>
    <xf numFmtId="164" fontId="8" fillId="0" borderId="19" xfId="0" applyNumberFormat="1" applyFont="1" applyFill="1" applyBorder="1" applyAlignment="1">
      <alignment horizontal="right" vertical="center" indent="2"/>
    </xf>
    <xf numFmtId="164" fontId="7" fillId="0" borderId="21" xfId="0" applyNumberFormat="1" applyFont="1" applyFill="1" applyBorder="1" applyAlignment="1">
      <alignment horizontal="right" vertical="center" indent="2"/>
    </xf>
    <xf numFmtId="3" fontId="7" fillId="0" borderId="0" xfId="0" applyNumberFormat="1" applyFont="1" applyAlignment="1">
      <alignment horizontal="center" vertical="center"/>
    </xf>
    <xf numFmtId="3" fontId="6" fillId="34" borderId="18" xfId="0" applyNumberFormat="1" applyFont="1" applyFill="1" applyBorder="1" applyAlignment="1">
      <alignment horizontal="left" vertical="center" wrapText="1"/>
    </xf>
    <xf numFmtId="3" fontId="7" fillId="34" borderId="11" xfId="0" applyNumberFormat="1" applyFont="1" applyFill="1" applyBorder="1" applyAlignment="1">
      <alignment horizontal="center" vertical="center"/>
    </xf>
    <xf numFmtId="3" fontId="8" fillId="36" borderId="18" xfId="0" applyNumberFormat="1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left" vertical="center" wrapText="1"/>
    </xf>
    <xf numFmtId="3" fontId="6" fillId="36" borderId="18" xfId="47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12" fillId="34" borderId="29" xfId="0" applyNumberFormat="1" applyFont="1" applyFill="1" applyBorder="1" applyAlignment="1">
      <alignment horizontal="center" wrapText="1"/>
    </xf>
    <xf numFmtId="164" fontId="14" fillId="34" borderId="44" xfId="0" applyNumberFormat="1" applyFont="1" applyFill="1" applyBorder="1" applyAlignment="1">
      <alignment horizontal="center"/>
    </xf>
    <xf numFmtId="49" fontId="12" fillId="34" borderId="29" xfId="0" applyNumberFormat="1" applyFont="1" applyFill="1" applyBorder="1" applyAlignment="1">
      <alignment horizontal="left" wrapText="1" indent="2"/>
    </xf>
    <xf numFmtId="49" fontId="6" fillId="34" borderId="10" xfId="0" applyNumberFormat="1" applyFont="1" applyFill="1" applyBorder="1" applyAlignment="1">
      <alignment horizontal="left" vertical="center" wrapText="1" indent="2"/>
    </xf>
    <xf numFmtId="49" fontId="6" fillId="38" borderId="28" xfId="0" applyNumberFormat="1" applyFont="1" applyFill="1" applyBorder="1" applyAlignment="1">
      <alignment horizontal="left" vertical="center" wrapText="1" indent="2"/>
    </xf>
    <xf numFmtId="49" fontId="8" fillId="0" borderId="16" xfId="0" applyNumberFormat="1" applyFont="1" applyFill="1" applyBorder="1" applyAlignment="1">
      <alignment horizontal="left" vertical="center" indent="2"/>
    </xf>
    <xf numFmtId="49" fontId="6" fillId="35" borderId="28" xfId="0" applyNumberFormat="1" applyFont="1" applyFill="1" applyBorder="1" applyAlignment="1">
      <alignment horizontal="left" vertical="center" wrapText="1" indent="2"/>
    </xf>
    <xf numFmtId="49" fontId="6" fillId="0" borderId="16" xfId="0" applyNumberFormat="1" applyFont="1" applyFill="1" applyBorder="1" applyAlignment="1">
      <alignment horizontal="left" vertical="center" wrapText="1" indent="2"/>
    </xf>
    <xf numFmtId="49" fontId="8" fillId="0" borderId="16" xfId="0" applyNumberFormat="1" applyFont="1" applyFill="1" applyBorder="1" applyAlignment="1">
      <alignment horizontal="left" indent="2"/>
    </xf>
    <xf numFmtId="49" fontId="6" fillId="38" borderId="22" xfId="0" applyNumberFormat="1" applyFont="1" applyFill="1" applyBorder="1" applyAlignment="1">
      <alignment horizontal="left" vertical="center" wrapText="1" indent="2"/>
    </xf>
    <xf numFmtId="49" fontId="6" fillId="35" borderId="22" xfId="0" applyNumberFormat="1" applyFont="1" applyFill="1" applyBorder="1" applyAlignment="1">
      <alignment horizontal="left" vertical="center" wrapText="1" indent="2"/>
    </xf>
    <xf numFmtId="49" fontId="6" fillId="0" borderId="45" xfId="0" applyNumberFormat="1" applyFont="1" applyFill="1" applyBorder="1" applyAlignment="1">
      <alignment horizontal="left" vertical="center" wrapText="1" indent="2"/>
    </xf>
    <xf numFmtId="49" fontId="6" fillId="0" borderId="46" xfId="0" applyNumberFormat="1" applyFont="1" applyFill="1" applyBorder="1" applyAlignment="1">
      <alignment horizontal="left" vertical="center" wrapText="1" indent="2"/>
    </xf>
    <xf numFmtId="0" fontId="8" fillId="34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6" fillId="35" borderId="47" xfId="0" applyFont="1" applyFill="1" applyBorder="1" applyAlignment="1">
      <alignment horizontal="left" vertical="center" indent="1"/>
    </xf>
    <xf numFmtId="4" fontId="8" fillId="0" borderId="13" xfId="0" applyNumberFormat="1" applyFont="1" applyFill="1" applyBorder="1" applyAlignment="1">
      <alignment horizontal="left" indent="1"/>
    </xf>
    <xf numFmtId="0" fontId="6" fillId="36" borderId="48" xfId="0" applyFont="1" applyFill="1" applyBorder="1" applyAlignment="1">
      <alignment horizontal="left" vertical="center" indent="1"/>
    </xf>
    <xf numFmtId="0" fontId="6" fillId="36" borderId="48" xfId="47" applyFont="1" applyFill="1" applyBorder="1" applyAlignment="1" applyProtection="1">
      <alignment horizontal="left" vertical="center" indent="1"/>
      <protection/>
    </xf>
    <xf numFmtId="0" fontId="8" fillId="0" borderId="11" xfId="47" applyFont="1" applyFill="1" applyBorder="1" applyAlignment="1" applyProtection="1">
      <alignment horizontal="left" vertical="center" indent="1"/>
      <protection/>
    </xf>
    <xf numFmtId="0" fontId="6" fillId="36" borderId="49" xfId="0" applyFont="1" applyFill="1" applyBorder="1" applyAlignment="1">
      <alignment horizontal="left" vertical="center" indent="1"/>
    </xf>
    <xf numFmtId="0" fontId="6" fillId="36" borderId="50" xfId="0" applyFont="1" applyFill="1" applyBorder="1" applyAlignment="1">
      <alignment horizontal="left" vertical="center" indent="1"/>
    </xf>
    <xf numFmtId="0" fontId="8" fillId="0" borderId="13" xfId="47" applyFont="1" applyFill="1" applyBorder="1" applyAlignment="1" applyProtection="1">
      <alignment horizontal="left" vertical="center" indent="1"/>
      <protection/>
    </xf>
    <xf numFmtId="0" fontId="8" fillId="0" borderId="26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8" fillId="0" borderId="36" xfId="0" applyFont="1" applyFill="1" applyBorder="1" applyAlignment="1">
      <alignment vertical="center"/>
    </xf>
    <xf numFmtId="164" fontId="7" fillId="37" borderId="13" xfId="0" applyNumberFormat="1" applyFont="1" applyFill="1" applyBorder="1" applyAlignment="1">
      <alignment horizontal="right" indent="2"/>
    </xf>
    <xf numFmtId="164" fontId="6" fillId="0" borderId="37" xfId="0" applyNumberFormat="1" applyFont="1" applyFill="1" applyBorder="1" applyAlignment="1">
      <alignment horizontal="right" vertical="center" indent="2"/>
    </xf>
    <xf numFmtId="0" fontId="6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right" vertical="center" indent="2"/>
    </xf>
    <xf numFmtId="164" fontId="6" fillId="0" borderId="18" xfId="0" applyNumberFormat="1" applyFont="1" applyFill="1" applyBorder="1" applyAlignment="1">
      <alignment horizontal="right" vertical="center" indent="2"/>
    </xf>
    <xf numFmtId="164" fontId="6" fillId="0" borderId="33" xfId="0" applyNumberFormat="1" applyFont="1" applyFill="1" applyBorder="1" applyAlignment="1">
      <alignment horizontal="right" vertical="center" indent="2"/>
    </xf>
    <xf numFmtId="0" fontId="6" fillId="0" borderId="3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right" vertical="center" indent="2"/>
    </xf>
    <xf numFmtId="0" fontId="9" fillId="0" borderId="48" xfId="0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 indent="2"/>
    </xf>
    <xf numFmtId="164" fontId="8" fillId="0" borderId="0" xfId="0" applyNumberFormat="1" applyFont="1" applyAlignment="1">
      <alignment horizontal="right" vertical="center" wrapText="1" indent="2"/>
    </xf>
    <xf numFmtId="164" fontId="6" fillId="0" borderId="0" xfId="0" applyNumberFormat="1" applyFont="1" applyAlignment="1">
      <alignment horizontal="right" vertical="center" wrapText="1" indent="2"/>
    </xf>
    <xf numFmtId="164" fontId="15" fillId="0" borderId="0" xfId="50" applyNumberFormat="1" applyFont="1" applyAlignment="1">
      <alignment horizontal="right" vertical="center" wrapText="1" indent="2"/>
    </xf>
    <xf numFmtId="164" fontId="8" fillId="0" borderId="0" xfId="50" applyNumberFormat="1" applyFont="1" applyAlignment="1">
      <alignment horizontal="right" vertical="center" wrapText="1" indent="2"/>
    </xf>
    <xf numFmtId="164" fontId="8" fillId="37" borderId="13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indent="1"/>
    </xf>
    <xf numFmtId="0" fontId="17" fillId="34" borderId="28" xfId="0" applyFont="1" applyFill="1" applyBorder="1" applyAlignment="1">
      <alignment horizontal="center" vertical="top" wrapText="1"/>
    </xf>
    <xf numFmtId="0" fontId="16" fillId="34" borderId="28" xfId="0" applyFont="1" applyFill="1" applyBorder="1" applyAlignment="1">
      <alignment horizontal="center" vertical="top" wrapText="1"/>
    </xf>
    <xf numFmtId="164" fontId="19" fillId="34" borderId="44" xfId="0" applyNumberFormat="1" applyFont="1" applyFill="1" applyBorder="1" applyAlignment="1">
      <alignment horizontal="center" vertical="top" wrapText="1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164" fontId="20" fillId="34" borderId="44" xfId="0" applyNumberFormat="1" applyFont="1" applyFill="1" applyBorder="1" applyAlignment="1">
      <alignment horizontal="right" vertical="center" wrapText="1" indent="2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164" fontId="20" fillId="34" borderId="53" xfId="0" applyNumberFormat="1" applyFont="1" applyFill="1" applyBorder="1" applyAlignment="1">
      <alignment horizontal="right" vertical="center" wrapText="1" indent="2"/>
    </xf>
    <xf numFmtId="49" fontId="20" fillId="34" borderId="29" xfId="0" applyNumberFormat="1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left" vertical="center" indent="1"/>
    </xf>
    <xf numFmtId="164" fontId="18" fillId="34" borderId="44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left" vertical="center" wrapText="1" indent="5"/>
    </xf>
    <xf numFmtId="0" fontId="18" fillId="35" borderId="13" xfId="0" applyFont="1" applyFill="1" applyBorder="1" applyAlignment="1">
      <alignment horizontal="left" vertical="center" wrapText="1" indent="1"/>
    </xf>
    <xf numFmtId="164" fontId="20" fillId="35" borderId="37" xfId="0" applyNumberFormat="1" applyFont="1" applyFill="1" applyBorder="1" applyAlignment="1">
      <alignment horizontal="right" vertical="center" wrapText="1" indent="2"/>
    </xf>
    <xf numFmtId="0" fontId="20" fillId="35" borderId="13" xfId="0" applyFont="1" applyFill="1" applyBorder="1" applyAlignment="1">
      <alignment horizontal="left" vertical="center" wrapText="1" indent="1"/>
    </xf>
    <xf numFmtId="164" fontId="20" fillId="35" borderId="37" xfId="0" applyNumberFormat="1" applyFont="1" applyFill="1" applyBorder="1" applyAlignment="1" applyProtection="1">
      <alignment horizontal="right" vertical="center" wrapText="1" indent="2"/>
      <protection/>
    </xf>
    <xf numFmtId="49" fontId="21" fillId="0" borderId="10" xfId="0" applyNumberFormat="1" applyFont="1" applyBorder="1" applyAlignment="1">
      <alignment horizontal="left" vertical="center" wrapText="1" indent="5"/>
    </xf>
    <xf numFmtId="0" fontId="21" fillId="0" borderId="13" xfId="0" applyFont="1" applyBorder="1" applyAlignment="1">
      <alignment horizontal="left" vertical="center" wrapText="1" indent="1"/>
    </xf>
    <xf numFmtId="164" fontId="22" fillId="0" borderId="37" xfId="0" applyNumberFormat="1" applyFont="1" applyBorder="1" applyAlignment="1">
      <alignment horizontal="right" vertical="center" wrapText="1" indent="2"/>
    </xf>
    <xf numFmtId="49" fontId="21" fillId="0" borderId="31" xfId="0" applyNumberFormat="1" applyFont="1" applyBorder="1" applyAlignment="1">
      <alignment horizontal="left" vertical="center" wrapText="1" indent="5"/>
    </xf>
    <xf numFmtId="0" fontId="21" fillId="0" borderId="11" xfId="0" applyFont="1" applyBorder="1" applyAlignment="1">
      <alignment horizontal="left" vertical="center" wrapText="1" indent="1"/>
    </xf>
    <xf numFmtId="164" fontId="22" fillId="0" borderId="38" xfId="0" applyNumberFormat="1" applyFont="1" applyBorder="1" applyAlignment="1">
      <alignment horizontal="right" vertical="center" wrapText="1" indent="2"/>
    </xf>
    <xf numFmtId="49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4" fontId="18" fillId="37" borderId="44" xfId="0" applyNumberFormat="1" applyFont="1" applyFill="1" applyBorder="1" applyAlignment="1">
      <alignment horizontal="right" vertical="center" indent="2"/>
    </xf>
    <xf numFmtId="164" fontId="18" fillId="37" borderId="37" xfId="0" applyNumberFormat="1" applyFont="1" applyFill="1" applyBorder="1" applyAlignment="1">
      <alignment horizontal="right" vertical="center" indent="2"/>
    </xf>
    <xf numFmtId="164" fontId="18" fillId="37" borderId="38" xfId="0" applyNumberFormat="1" applyFont="1" applyFill="1" applyBorder="1" applyAlignment="1">
      <alignment horizontal="right" vertical="center" indent="2"/>
    </xf>
    <xf numFmtId="0" fontId="20" fillId="37" borderId="35" xfId="0" applyFont="1" applyFill="1" applyBorder="1" applyAlignment="1">
      <alignment/>
    </xf>
    <xf numFmtId="0" fontId="20" fillId="37" borderId="27" xfId="0" applyFont="1" applyFill="1" applyBorder="1" applyAlignment="1">
      <alignment/>
    </xf>
    <xf numFmtId="0" fontId="20" fillId="37" borderId="54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164" fontId="12" fillId="34" borderId="44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49" fontId="8" fillId="34" borderId="31" xfId="0" applyNumberFormat="1" applyFont="1" applyFill="1" applyBorder="1" applyAlignment="1">
      <alignment horizontal="left" vertical="center" indent="2"/>
    </xf>
    <xf numFmtId="164" fontId="8" fillId="34" borderId="38" xfId="0" applyNumberFormat="1" applyFont="1" applyFill="1" applyBorder="1" applyAlignment="1">
      <alignment horizontal="right" vertical="center" indent="2"/>
    </xf>
    <xf numFmtId="0" fontId="6" fillId="36" borderId="55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48" xfId="0" applyFont="1" applyBorder="1" applyAlignment="1">
      <alignment horizontal="left" indent="1"/>
    </xf>
    <xf numFmtId="0" fontId="8" fillId="0" borderId="48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right" indent="2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56" xfId="0" applyFont="1" applyBorder="1" applyAlignment="1">
      <alignment horizontal="left" indent="1"/>
    </xf>
    <xf numFmtId="0" fontId="8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indent="2"/>
    </xf>
    <xf numFmtId="164" fontId="8" fillId="0" borderId="14" xfId="0" applyNumberFormat="1" applyFont="1" applyBorder="1" applyAlignment="1">
      <alignment horizontal="right" vertical="center" indent="2"/>
    </xf>
    <xf numFmtId="164" fontId="8" fillId="0" borderId="13" xfId="0" applyNumberFormat="1" applyFont="1" applyFill="1" applyBorder="1" applyAlignment="1">
      <alignment horizontal="right" indent="2"/>
    </xf>
    <xf numFmtId="0" fontId="6" fillId="0" borderId="0" xfId="0" applyFont="1" applyFill="1" applyBorder="1" applyAlignment="1">
      <alignment vertical="center" wrapText="1"/>
    </xf>
    <xf numFmtId="0" fontId="8" fillId="0" borderId="49" xfId="0" applyFont="1" applyBorder="1" applyAlignment="1">
      <alignment horizontal="left" indent="1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horizontal="left" vertical="center" indent="2"/>
    </xf>
    <xf numFmtId="0" fontId="8" fillId="0" borderId="42" xfId="0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1"/>
    </xf>
    <xf numFmtId="164" fontId="8" fillId="0" borderId="0" xfId="0" applyNumberFormat="1" applyFont="1" applyFill="1" applyAlignment="1">
      <alignment horizontal="right" vertical="center" indent="2"/>
    </xf>
    <xf numFmtId="0" fontId="6" fillId="0" borderId="48" xfId="0" applyFont="1" applyFill="1" applyBorder="1" applyAlignment="1">
      <alignment horizontal="left" vertical="center" indent="1"/>
    </xf>
    <xf numFmtId="164" fontId="8" fillId="0" borderId="18" xfId="0" applyNumberFormat="1" applyFont="1" applyFill="1" applyBorder="1" applyAlignment="1">
      <alignment horizontal="right" vertical="center" wrapText="1" indent="2"/>
    </xf>
    <xf numFmtId="164" fontId="6" fillId="0" borderId="33" xfId="0" applyNumberFormat="1" applyFont="1" applyFill="1" applyBorder="1" applyAlignment="1">
      <alignment horizontal="right" vertical="center" wrapText="1" indent="2"/>
    </xf>
    <xf numFmtId="0" fontId="6" fillId="0" borderId="48" xfId="0" applyFont="1" applyFill="1" applyBorder="1" applyAlignment="1">
      <alignment horizontal="left" inden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164" fontId="6" fillId="35" borderId="13" xfId="0" applyNumberFormat="1" applyFont="1" applyFill="1" applyBorder="1" applyAlignment="1">
      <alignment horizontal="right" vertical="center" indent="2"/>
    </xf>
    <xf numFmtId="164" fontId="6" fillId="35" borderId="37" xfId="0" applyNumberFormat="1" applyFont="1" applyFill="1" applyBorder="1" applyAlignment="1">
      <alignment horizontal="right" vertical="center" indent="2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 wrapText="1"/>
    </xf>
    <xf numFmtId="49" fontId="12" fillId="34" borderId="29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/>
    </xf>
    <xf numFmtId="164" fontId="14" fillId="34" borderId="12" xfId="0" applyNumberFormat="1" applyFont="1" applyFill="1" applyBorder="1" applyAlignment="1">
      <alignment horizontal="right" vertical="center" indent="2"/>
    </xf>
    <xf numFmtId="164" fontId="14" fillId="34" borderId="44" xfId="0" applyNumberFormat="1" applyFont="1" applyFill="1" applyBorder="1" applyAlignment="1">
      <alignment horizontal="right" vertical="center" indent="2"/>
    </xf>
    <xf numFmtId="49" fontId="6" fillId="38" borderId="30" xfId="0" applyNumberFormat="1" applyFont="1" applyFill="1" applyBorder="1" applyAlignment="1">
      <alignment horizontal="left" vertical="center" wrapText="1" indent="2"/>
    </xf>
    <xf numFmtId="164" fontId="6" fillId="38" borderId="57" xfId="0" applyNumberFormat="1" applyFont="1" applyFill="1" applyBorder="1" applyAlignment="1">
      <alignment horizontal="right" vertical="center" wrapText="1" indent="2"/>
    </xf>
    <xf numFmtId="49" fontId="8" fillId="0" borderId="58" xfId="0" applyNumberFormat="1" applyFont="1" applyFill="1" applyBorder="1" applyAlignment="1">
      <alignment horizontal="left" vertical="center" indent="2"/>
    </xf>
    <xf numFmtId="164" fontId="8" fillId="34" borderId="11" xfId="0" applyNumberFormat="1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left" vertical="center" wrapText="1" indent="2"/>
    </xf>
    <xf numFmtId="0" fontId="8" fillId="0" borderId="48" xfId="0" applyFont="1" applyFill="1" applyBorder="1" applyAlignment="1">
      <alignment horizontal="left" indent="1"/>
    </xf>
    <xf numFmtId="49" fontId="6" fillId="35" borderId="30" xfId="0" applyNumberFormat="1" applyFont="1" applyFill="1" applyBorder="1" applyAlignment="1">
      <alignment horizontal="left" vertical="center" wrapText="1" indent="2"/>
    </xf>
    <xf numFmtId="0" fontId="6" fillId="35" borderId="59" xfId="0" applyFont="1" applyFill="1" applyBorder="1" applyAlignment="1">
      <alignment horizontal="left" vertical="center" indent="1"/>
    </xf>
    <xf numFmtId="0" fontId="6" fillId="35" borderId="17" xfId="0" applyFont="1" applyFill="1" applyBorder="1" applyAlignment="1">
      <alignment horizontal="center" vertical="center" wrapText="1"/>
    </xf>
    <xf numFmtId="164" fontId="6" fillId="35" borderId="57" xfId="0" applyNumberFormat="1" applyFont="1" applyFill="1" applyBorder="1" applyAlignment="1">
      <alignment horizontal="right" vertical="center" wrapText="1" indent="2"/>
    </xf>
    <xf numFmtId="0" fontId="6" fillId="36" borderId="49" xfId="0" applyFont="1" applyFill="1" applyBorder="1" applyAlignment="1">
      <alignment horizontal="center" vertical="center"/>
    </xf>
    <xf numFmtId="164" fontId="6" fillId="36" borderId="41" xfId="0" applyNumberFormat="1" applyFont="1" applyFill="1" applyBorder="1" applyAlignment="1">
      <alignment horizontal="right" vertical="center" wrapText="1" indent="2"/>
    </xf>
    <xf numFmtId="49" fontId="8" fillId="0" borderId="58" xfId="0" applyNumberFormat="1" applyFont="1" applyFill="1" applyBorder="1" applyAlignment="1">
      <alignment horizontal="left" indent="2"/>
    </xf>
    <xf numFmtId="49" fontId="8" fillId="0" borderId="30" xfId="0" applyNumberFormat="1" applyFont="1" applyFill="1" applyBorder="1" applyAlignment="1">
      <alignment horizontal="left" indent="2"/>
    </xf>
    <xf numFmtId="49" fontId="6" fillId="35" borderId="46" xfId="0" applyNumberFormat="1" applyFont="1" applyFill="1" applyBorder="1" applyAlignment="1">
      <alignment horizontal="left" vertical="center" wrapText="1" indent="2"/>
    </xf>
    <xf numFmtId="164" fontId="8" fillId="35" borderId="60" xfId="0" applyNumberFormat="1" applyFont="1" applyFill="1" applyBorder="1" applyAlignment="1">
      <alignment horizontal="right" vertical="center" wrapText="1" indent="2"/>
    </xf>
    <xf numFmtId="49" fontId="6" fillId="38" borderId="46" xfId="0" applyNumberFormat="1" applyFont="1" applyFill="1" applyBorder="1" applyAlignment="1">
      <alignment horizontal="left" vertical="center" wrapText="1" indent="2"/>
    </xf>
    <xf numFmtId="164" fontId="6" fillId="35" borderId="17" xfId="0" applyNumberFormat="1" applyFont="1" applyFill="1" applyBorder="1" applyAlignment="1">
      <alignment horizontal="right" vertical="center" wrapText="1" indent="2"/>
    </xf>
    <xf numFmtId="49" fontId="6" fillId="38" borderId="30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 wrapText="1"/>
    </xf>
    <xf numFmtId="49" fontId="6" fillId="35" borderId="30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 wrapText="1"/>
    </xf>
    <xf numFmtId="3" fontId="6" fillId="35" borderId="17" xfId="0" applyNumberFormat="1" applyFont="1" applyFill="1" applyBorder="1" applyAlignment="1">
      <alignment horizontal="left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left" vertical="center" wrapText="1"/>
    </xf>
    <xf numFmtId="49" fontId="6" fillId="38" borderId="30" xfId="0" applyNumberFormat="1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6" fillId="38" borderId="47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6" fillId="38" borderId="22" xfId="0" applyFont="1" applyFill="1" applyBorder="1" applyAlignment="1">
      <alignment horizontal="left" vertical="center" wrapText="1"/>
    </xf>
    <xf numFmtId="0" fontId="6" fillId="38" borderId="61" xfId="0" applyFont="1" applyFill="1" applyBorder="1" applyAlignment="1">
      <alignment horizontal="left" vertical="center" wrapText="1"/>
    </xf>
    <xf numFmtId="0" fontId="6" fillId="38" borderId="59" xfId="0" applyFont="1" applyFill="1" applyBorder="1" applyAlignment="1">
      <alignment horizontal="left" vertical="center" wrapText="1"/>
    </xf>
    <xf numFmtId="0" fontId="6" fillId="38" borderId="1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6" fillId="38" borderId="46" xfId="0" applyFont="1" applyFill="1" applyBorder="1" applyAlignment="1">
      <alignment horizontal="left" vertical="center"/>
    </xf>
    <xf numFmtId="0" fontId="6" fillId="38" borderId="6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/>
    </xf>
    <xf numFmtId="0" fontId="6" fillId="38" borderId="61" xfId="0" applyFont="1" applyFill="1" applyBorder="1" applyAlignment="1">
      <alignment horizontal="left" vertical="center"/>
    </xf>
    <xf numFmtId="0" fontId="6" fillId="38" borderId="22" xfId="0" applyFont="1" applyFill="1" applyBorder="1" applyAlignment="1">
      <alignment horizontal="left" vertical="center"/>
    </xf>
    <xf numFmtId="0" fontId="6" fillId="38" borderId="26" xfId="0" applyFont="1" applyFill="1" applyBorder="1" applyAlignment="1">
      <alignment horizontal="left" vertical="center" wrapText="1"/>
    </xf>
    <xf numFmtId="0" fontId="6" fillId="38" borderId="30" xfId="0" applyFont="1" applyFill="1" applyBorder="1" applyAlignment="1">
      <alignment horizontal="left" vertical="center" wrapText="1"/>
    </xf>
    <xf numFmtId="0" fontId="6" fillId="38" borderId="60" xfId="0" applyFont="1" applyFill="1" applyBorder="1" applyAlignment="1">
      <alignment horizontal="left" vertical="center" wrapText="1"/>
    </xf>
    <xf numFmtId="0" fontId="6" fillId="35" borderId="47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35" borderId="30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60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60" xfId="0" applyFont="1" applyFill="1" applyBorder="1" applyAlignment="1">
      <alignment horizontal="left" vertical="center"/>
    </xf>
    <xf numFmtId="0" fontId="6" fillId="36" borderId="27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nter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8"/>
  <sheetViews>
    <sheetView tabSelected="1" view="pageBreakPreview" zoomScale="75" zoomScaleNormal="85" zoomScaleSheetLayoutView="75" zoomScalePageLayoutView="0" workbookViewId="0" topLeftCell="A1">
      <selection activeCell="D7" sqref="D7"/>
    </sheetView>
  </sheetViews>
  <sheetFormatPr defaultColWidth="9.140625" defaultRowHeight="15"/>
  <cols>
    <col min="1" max="1" width="2.421875" style="181" customWidth="1"/>
    <col min="2" max="2" width="20.57421875" style="180" customWidth="1"/>
    <col min="3" max="3" width="148.7109375" style="181" bestFit="1" customWidth="1"/>
    <col min="4" max="4" width="24.57421875" style="202" customWidth="1"/>
    <col min="5" max="5" width="5.421875" style="182" customWidth="1"/>
    <col min="6" max="6" width="9.140625" style="183" customWidth="1"/>
    <col min="7" max="16384" width="9.140625" style="181" customWidth="1"/>
  </cols>
  <sheetData>
    <row r="1" ht="6" customHeight="1" thickBot="1"/>
    <row r="2" spans="2:4" s="184" customFormat="1" ht="60" customHeight="1" thickBot="1">
      <c r="B2" s="211" t="s">
        <v>288</v>
      </c>
      <c r="C2" s="210" t="s">
        <v>293</v>
      </c>
      <c r="D2" s="212" t="s">
        <v>289</v>
      </c>
    </row>
    <row r="3" spans="2:4" s="184" customFormat="1" ht="21.75" thickBot="1">
      <c r="B3" s="213"/>
      <c r="C3" s="214"/>
      <c r="D3" s="215">
        <f>SUM(D6,D7,D12,D16)</f>
        <v>0</v>
      </c>
    </row>
    <row r="4" spans="2:4" s="184" customFormat="1" ht="21.75" thickBot="1">
      <c r="B4" s="216"/>
      <c r="C4" s="217"/>
      <c r="D4" s="218"/>
    </row>
    <row r="5" spans="2:7" s="6" customFormat="1" ht="63">
      <c r="B5" s="219" t="s">
        <v>221</v>
      </c>
      <c r="C5" s="220" t="s">
        <v>277</v>
      </c>
      <c r="D5" s="221" t="s">
        <v>287</v>
      </c>
      <c r="E5" s="184"/>
      <c r="F5" s="184"/>
      <c r="G5" s="184"/>
    </row>
    <row r="6" spans="2:7" s="179" customFormat="1" ht="19.5" customHeight="1">
      <c r="B6" s="222" t="s">
        <v>154</v>
      </c>
      <c r="C6" s="223" t="str">
        <f>'0.etapa - projekt '!C3:F3</f>
        <v>Vypracování prováděcího projektu prací</v>
      </c>
      <c r="D6" s="224">
        <f>'0.etapa - projekt '!G3</f>
        <v>0</v>
      </c>
      <c r="E6" s="184"/>
      <c r="F6" s="184"/>
      <c r="G6" s="184"/>
    </row>
    <row r="7" spans="2:7" s="179" customFormat="1" ht="19.5" customHeight="1">
      <c r="B7" s="222" t="s">
        <v>91</v>
      </c>
      <c r="C7" s="225" t="str">
        <f>'1.etapa - doprůzkum a TP'!C4:F4</f>
        <v>Podrobný sanační průzkum, stavebně-technické práce a instalace sítě aplikačních, čerpacích a monitorovacích vrtů</v>
      </c>
      <c r="D7" s="226">
        <f>'1.etapa - doprůzkum a TP'!G4</f>
        <v>0</v>
      </c>
      <c r="E7" s="184"/>
      <c r="F7" s="184"/>
      <c r="G7" s="184"/>
    </row>
    <row r="8" spans="2:6" ht="19.5" customHeight="1">
      <c r="B8" s="227" t="s">
        <v>92</v>
      </c>
      <c r="C8" s="228" t="str">
        <f>'1.etapa - doprůzkum a TP'!C5:F5</f>
        <v>Sanační průzkum Membrane Interface Probe - Sondáž s prostorovou detekcí kontaminace chlorovaných uhlovodíků</v>
      </c>
      <c r="D8" s="229">
        <f>'1.etapa - doprůzkum a TP'!G5</f>
        <v>0</v>
      </c>
      <c r="E8" s="181"/>
      <c r="F8" s="181"/>
    </row>
    <row r="9" spans="2:6" ht="19.5" customHeight="1">
      <c r="B9" s="227" t="s">
        <v>93</v>
      </c>
      <c r="C9" s="228" t="str">
        <f>'1.etapa - doprůzkum a TP'!C14:F14</f>
        <v>Stavebně-technické práce</v>
      </c>
      <c r="D9" s="229">
        <f>'1.etapa - doprůzkum a TP'!G14</f>
        <v>0</v>
      </c>
      <c r="E9" s="181"/>
      <c r="F9" s="181"/>
    </row>
    <row r="10" spans="2:6" ht="19.5" customHeight="1">
      <c r="B10" s="227" t="s">
        <v>94</v>
      </c>
      <c r="C10" s="228" t="str">
        <f>'1.etapa - doprůzkum a TP'!C142:F142</f>
        <v>Vybudování sítě aplikačních, čerpacích a monitorovacích vrtů</v>
      </c>
      <c r="D10" s="229">
        <f>'1.etapa - doprůzkum a TP'!G142</f>
        <v>0</v>
      </c>
      <c r="E10" s="181"/>
      <c r="F10" s="181"/>
    </row>
    <row r="11" spans="2:6" ht="19.5" customHeight="1">
      <c r="B11" s="227" t="s">
        <v>90</v>
      </c>
      <c r="C11" s="228" t="str">
        <f>'1.etapa - doprůzkum a TP'!C227:F227</f>
        <v>Ověření a aktualizace výchozího stavu kontaminace před zahájením sanačních prací</v>
      </c>
      <c r="D11" s="229">
        <f>'1.etapa - doprůzkum a TP'!G227</f>
        <v>0</v>
      </c>
      <c r="E11" s="181"/>
      <c r="F11" s="181"/>
    </row>
    <row r="12" spans="2:7" s="179" customFormat="1" ht="19.5" customHeight="1">
      <c r="B12" s="222" t="s">
        <v>109</v>
      </c>
      <c r="C12" s="223" t="str">
        <f>'2.etapa-aplikace technologií'!C3:F3</f>
        <v>Sanace podzemní vody</v>
      </c>
      <c r="D12" s="224">
        <f>'2.etapa-aplikace technologií'!G3</f>
        <v>0</v>
      </c>
      <c r="E12" s="184"/>
      <c r="F12" s="184"/>
      <c r="G12" s="184"/>
    </row>
    <row r="13" spans="2:6" ht="19.5" customHeight="1">
      <c r="B13" s="227" t="s">
        <v>110</v>
      </c>
      <c r="C13" s="228" t="str">
        <f>'2.etapa-aplikace technologií'!C5:F5</f>
        <v>Laboratorní testy technologie ISCO - ohnisko kontaminace v severní části areálu</v>
      </c>
      <c r="D13" s="229">
        <f>'2.etapa-aplikace technologií'!G5</f>
        <v>0</v>
      </c>
      <c r="E13" s="181"/>
      <c r="F13" s="181"/>
    </row>
    <row r="14" spans="2:6" ht="19.5" customHeight="1">
      <c r="B14" s="227" t="s">
        <v>112</v>
      </c>
      <c r="C14" s="228" t="str">
        <f>'2.etapa-aplikace technologií'!C40:F40</f>
        <v>Aplikace metod In Situ Chemické Oxidace (ISCO) a Biologické Reduktivní Dechlorace (BRD)</v>
      </c>
      <c r="D14" s="229">
        <f>'2.etapa-aplikace technologií'!G12</f>
        <v>0</v>
      </c>
      <c r="E14" s="181"/>
      <c r="F14" s="181"/>
    </row>
    <row r="15" spans="2:6" ht="19.5" customHeight="1">
      <c r="B15" s="227" t="s">
        <v>129</v>
      </c>
      <c r="C15" s="228" t="s">
        <v>130</v>
      </c>
      <c r="D15" s="229">
        <f>'2.etapa-aplikace technologií'!G40</f>
        <v>0</v>
      </c>
      <c r="E15" s="181"/>
      <c r="F15" s="181"/>
    </row>
    <row r="16" spans="2:7" s="179" customFormat="1" ht="19.5" customHeight="1">
      <c r="B16" s="222" t="s">
        <v>142</v>
      </c>
      <c r="C16" s="223" t="str">
        <f>'3.etapa-vyhodnocení'!C3:F3</f>
        <v>Monitoring a závěrečné vyhodnocení provedených prací</v>
      </c>
      <c r="D16" s="224">
        <f>'3.etapa-vyhodnocení'!G3</f>
        <v>0</v>
      </c>
      <c r="E16" s="184"/>
      <c r="F16" s="184"/>
      <c r="G16" s="184"/>
    </row>
    <row r="17" spans="2:6" ht="19.5" customHeight="1">
      <c r="B17" s="227" t="s">
        <v>143</v>
      </c>
      <c r="C17" s="228" t="str">
        <f>'3.etapa-vyhodnocení'!C5:F5</f>
        <v>Monitoring kvality podzemní vody a kvality vnitřního ovzduší</v>
      </c>
      <c r="D17" s="229">
        <f>'3.etapa-vyhodnocení'!G5</f>
        <v>0</v>
      </c>
      <c r="E17" s="181"/>
      <c r="F17" s="181"/>
    </row>
    <row r="18" spans="2:4" ht="19.5" customHeight="1" thickBot="1">
      <c r="B18" s="230" t="s">
        <v>36</v>
      </c>
      <c r="C18" s="231" t="str">
        <f>'3.etapa-vyhodnocení'!C99:F99</f>
        <v>Vyhodnocení prací a návrh postsanačního monitoringu</v>
      </c>
      <c r="D18" s="232">
        <f>'3.etapa-vyhodnocení'!G99</f>
        <v>0</v>
      </c>
    </row>
    <row r="20" ht="16.5" thickBot="1">
      <c r="B20" s="185"/>
    </row>
    <row r="21" spans="2:6" s="235" customFormat="1" ht="19.5" customHeight="1">
      <c r="B21" s="233"/>
      <c r="C21" s="239" t="s">
        <v>292</v>
      </c>
      <c r="D21" s="236">
        <f>D3</f>
        <v>0</v>
      </c>
      <c r="E21" s="234"/>
      <c r="F21" s="234"/>
    </row>
    <row r="22" spans="2:6" s="235" customFormat="1" ht="19.5" customHeight="1">
      <c r="B22" s="233"/>
      <c r="C22" s="240" t="s">
        <v>291</v>
      </c>
      <c r="D22" s="237">
        <f>D21*0.21</f>
        <v>0</v>
      </c>
      <c r="E22" s="234"/>
      <c r="F22" s="234"/>
    </row>
    <row r="23" spans="2:6" s="235" customFormat="1" ht="19.5" customHeight="1" thickBot="1">
      <c r="B23" s="233"/>
      <c r="C23" s="241" t="s">
        <v>290</v>
      </c>
      <c r="D23" s="238">
        <f>SUM(D21:D22)</f>
        <v>0</v>
      </c>
      <c r="E23" s="234"/>
      <c r="F23" s="234"/>
    </row>
    <row r="24" ht="15.75">
      <c r="D24" s="203"/>
    </row>
    <row r="25" spans="2:4" ht="15.75">
      <c r="B25" s="185"/>
      <c r="D25" s="203"/>
    </row>
    <row r="26" ht="15.75">
      <c r="B26" s="185"/>
    </row>
    <row r="27" spans="2:4" ht="15.75">
      <c r="B27" s="186"/>
      <c r="D27" s="204"/>
    </row>
    <row r="28" ht="15.75">
      <c r="D28" s="205"/>
    </row>
  </sheetData>
  <sheetProtection/>
  <printOptions/>
  <pageMargins left="0.49" right="0.46" top="0.7874015748031497" bottom="0.7874015748031497" header="0.31496062992125984" footer="0.31496062992125984"/>
  <pageSetup fitToHeight="0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0"/>
  <sheetViews>
    <sheetView view="pageBreakPreview" zoomScale="90" zoomScaleSheetLayoutView="90" zoomScalePageLayoutView="0" workbookViewId="0" topLeftCell="A1">
      <selection activeCell="G23" sqref="G23"/>
    </sheetView>
  </sheetViews>
  <sheetFormatPr defaultColWidth="9.140625" defaultRowHeight="15"/>
  <cols>
    <col min="1" max="1" width="2.7109375" style="118" customWidth="1"/>
    <col min="2" max="2" width="17.00390625" style="118" customWidth="1"/>
    <col min="3" max="3" width="76.140625" style="118" bestFit="1" customWidth="1"/>
    <col min="4" max="4" width="9.140625" style="118" customWidth="1"/>
    <col min="5" max="5" width="14.8515625" style="118" bestFit="1" customWidth="1"/>
    <col min="6" max="6" width="20.57421875" style="128" bestFit="1" customWidth="1"/>
    <col min="7" max="7" width="25.00390625" style="128" bestFit="1" customWidth="1"/>
    <col min="8" max="8" width="3.7109375" style="6" customWidth="1"/>
    <col min="9" max="9" width="18.00390625" style="6" bestFit="1" customWidth="1"/>
    <col min="10" max="10" width="13.00390625" style="6" customWidth="1"/>
    <col min="11" max="11" width="14.00390625" style="6" bestFit="1" customWidth="1"/>
    <col min="12" max="12" width="3.421875" style="6" customWidth="1"/>
    <col min="13" max="13" width="9.140625" style="6" customWidth="1"/>
    <col min="14" max="16384" width="9.140625" style="118" customWidth="1"/>
  </cols>
  <sheetData>
    <row r="1" ht="6.75" customHeight="1" thickBot="1"/>
    <row r="2" spans="2:7" s="6" customFormat="1" ht="18.75">
      <c r="B2" s="290" t="s">
        <v>221</v>
      </c>
      <c r="C2" s="291" t="s">
        <v>220</v>
      </c>
      <c r="D2" s="291"/>
      <c r="E2" s="291"/>
      <c r="F2" s="292"/>
      <c r="G2" s="293" t="s">
        <v>252</v>
      </c>
    </row>
    <row r="3" spans="2:13" s="80" customFormat="1" ht="27" customHeight="1">
      <c r="B3" s="283" t="s">
        <v>42</v>
      </c>
      <c r="C3" s="284" t="s">
        <v>47</v>
      </c>
      <c r="D3" s="284"/>
      <c r="E3" s="284"/>
      <c r="F3" s="285"/>
      <c r="G3" s="286">
        <f>SUM(G5,G10,G15,G18)</f>
        <v>0</v>
      </c>
      <c r="H3" s="6"/>
      <c r="I3" s="119"/>
      <c r="J3" s="120"/>
      <c r="K3" s="121"/>
      <c r="L3" s="121"/>
      <c r="M3" s="12"/>
    </row>
    <row r="4" spans="2:13" s="4" customFormat="1" ht="19.5" customHeight="1" thickBot="1">
      <c r="B4" s="287"/>
      <c r="C4" s="8" t="s">
        <v>215</v>
      </c>
      <c r="D4" s="9" t="s">
        <v>216</v>
      </c>
      <c r="E4" s="10" t="s">
        <v>217</v>
      </c>
      <c r="F4" s="11" t="s">
        <v>218</v>
      </c>
      <c r="G4" s="103" t="s">
        <v>219</v>
      </c>
      <c r="H4" s="12"/>
      <c r="I4" s="119"/>
      <c r="J4" s="120"/>
      <c r="K4" s="121"/>
      <c r="L4" s="121"/>
      <c r="M4" s="12"/>
    </row>
    <row r="5" spans="2:9" s="4" customFormat="1" ht="19.5" customHeight="1">
      <c r="B5" s="288"/>
      <c r="C5" s="196" t="s">
        <v>262</v>
      </c>
      <c r="D5" s="197"/>
      <c r="E5" s="198"/>
      <c r="F5" s="199"/>
      <c r="G5" s="189">
        <f>SUM(G6:G9)</f>
        <v>0</v>
      </c>
      <c r="H5" s="12"/>
      <c r="I5" s="12"/>
    </row>
    <row r="6" spans="2:9" s="4" customFormat="1" ht="19.5" customHeight="1">
      <c r="B6" s="288"/>
      <c r="C6" s="95" t="s">
        <v>263</v>
      </c>
      <c r="D6" s="17" t="s">
        <v>32</v>
      </c>
      <c r="E6" s="15">
        <v>1</v>
      </c>
      <c r="F6" s="129"/>
      <c r="G6" s="130">
        <f>E6*F6</f>
        <v>0</v>
      </c>
      <c r="H6" s="12"/>
      <c r="I6" s="12"/>
    </row>
    <row r="7" spans="2:9" s="2" customFormat="1" ht="19.5" customHeight="1">
      <c r="B7" s="34"/>
      <c r="C7" s="95" t="s">
        <v>264</v>
      </c>
      <c r="D7" s="17" t="s">
        <v>32</v>
      </c>
      <c r="E7" s="15">
        <v>1</v>
      </c>
      <c r="F7" s="129"/>
      <c r="G7" s="130">
        <f>E7*F7</f>
        <v>0</v>
      </c>
      <c r="H7" s="1"/>
      <c r="I7" s="12"/>
    </row>
    <row r="8" spans="2:9" s="2" customFormat="1" ht="19.5" customHeight="1">
      <c r="B8" s="122"/>
      <c r="C8" s="95" t="s">
        <v>265</v>
      </c>
      <c r="D8" s="17" t="s">
        <v>32</v>
      </c>
      <c r="E8" s="15">
        <v>1</v>
      </c>
      <c r="F8" s="129"/>
      <c r="G8" s="130">
        <f>E8*F8</f>
        <v>0</v>
      </c>
      <c r="H8" s="1"/>
      <c r="I8" s="12"/>
    </row>
    <row r="9" spans="2:9" s="2" customFormat="1" ht="19.5" customHeight="1">
      <c r="B9" s="34"/>
      <c r="C9" s="187" t="s">
        <v>266</v>
      </c>
      <c r="D9" s="18" t="s">
        <v>32</v>
      </c>
      <c r="E9" s="18">
        <v>1</v>
      </c>
      <c r="F9" s="131"/>
      <c r="G9" s="132">
        <f>E9*F9</f>
        <v>0</v>
      </c>
      <c r="H9" s="1"/>
      <c r="I9" s="12"/>
    </row>
    <row r="10" spans="2:9" s="2" customFormat="1" ht="19.5" customHeight="1">
      <c r="B10" s="122"/>
      <c r="C10" s="190" t="s">
        <v>267</v>
      </c>
      <c r="D10" s="191"/>
      <c r="E10" s="192"/>
      <c r="F10" s="193"/>
      <c r="G10" s="189">
        <f>SUM(G11:G14)</f>
        <v>0</v>
      </c>
      <c r="H10" s="1"/>
      <c r="I10" s="1"/>
    </row>
    <row r="11" spans="2:9" s="2" customFormat="1" ht="19.5" customHeight="1">
      <c r="B11" s="122"/>
      <c r="C11" s="95" t="s">
        <v>268</v>
      </c>
      <c r="D11" s="17" t="s">
        <v>32</v>
      </c>
      <c r="E11" s="15">
        <v>1</v>
      </c>
      <c r="F11" s="129"/>
      <c r="G11" s="130">
        <f>E11*F11</f>
        <v>0</v>
      </c>
      <c r="H11" s="1"/>
      <c r="I11" s="12"/>
    </row>
    <row r="12" spans="2:9" s="2" customFormat="1" ht="19.5" customHeight="1">
      <c r="B12" s="122"/>
      <c r="C12" s="95" t="s">
        <v>269</v>
      </c>
      <c r="D12" s="17" t="s">
        <v>32</v>
      </c>
      <c r="E12" s="15">
        <v>1</v>
      </c>
      <c r="F12" s="129"/>
      <c r="G12" s="130">
        <f>E12*F12</f>
        <v>0</v>
      </c>
      <c r="H12" s="1"/>
      <c r="I12" s="12"/>
    </row>
    <row r="13" spans="2:9" s="2" customFormat="1" ht="19.5" customHeight="1">
      <c r="B13" s="122"/>
      <c r="C13" s="95" t="s">
        <v>270</v>
      </c>
      <c r="D13" s="17" t="s">
        <v>32</v>
      </c>
      <c r="E13" s="15">
        <v>1</v>
      </c>
      <c r="F13" s="129"/>
      <c r="G13" s="130">
        <f>E13*F13</f>
        <v>0</v>
      </c>
      <c r="H13" s="1"/>
      <c r="I13" s="12"/>
    </row>
    <row r="14" spans="2:9" s="2" customFormat="1" ht="19.5" customHeight="1">
      <c r="B14" s="34"/>
      <c r="C14" s="187" t="s">
        <v>271</v>
      </c>
      <c r="D14" s="18" t="s">
        <v>32</v>
      </c>
      <c r="E14" s="18">
        <v>1</v>
      </c>
      <c r="F14" s="131"/>
      <c r="G14" s="132">
        <f>E14*F14</f>
        <v>0</v>
      </c>
      <c r="H14" s="1"/>
      <c r="I14" s="12"/>
    </row>
    <row r="15" spans="2:9" s="2" customFormat="1" ht="19.5" customHeight="1">
      <c r="B15" s="122"/>
      <c r="C15" s="190" t="s">
        <v>272</v>
      </c>
      <c r="D15" s="191"/>
      <c r="E15" s="192"/>
      <c r="F15" s="194"/>
      <c r="G15" s="195">
        <f>SUM(G16:G17)</f>
        <v>0</v>
      </c>
      <c r="H15" s="1"/>
      <c r="I15" s="1"/>
    </row>
    <row r="16" spans="2:9" s="2" customFormat="1" ht="19.5" customHeight="1">
      <c r="B16" s="122"/>
      <c r="C16" s="95" t="s">
        <v>273</v>
      </c>
      <c r="D16" s="17" t="s">
        <v>32</v>
      </c>
      <c r="E16" s="15">
        <v>1</v>
      </c>
      <c r="F16" s="129"/>
      <c r="G16" s="130">
        <f>E16*F16</f>
        <v>0</v>
      </c>
      <c r="H16" s="1"/>
      <c r="I16" s="12"/>
    </row>
    <row r="17" spans="2:9" s="2" customFormat="1" ht="19.5" customHeight="1">
      <c r="B17" s="34"/>
      <c r="C17" s="187" t="s">
        <v>274</v>
      </c>
      <c r="D17" s="18" t="s">
        <v>32</v>
      </c>
      <c r="E17" s="18">
        <v>1</v>
      </c>
      <c r="F17" s="131"/>
      <c r="G17" s="132">
        <f>E17*F17</f>
        <v>0</v>
      </c>
      <c r="H17" s="1"/>
      <c r="I17" s="12"/>
    </row>
    <row r="18" spans="2:9" s="2" customFormat="1" ht="19.5" customHeight="1">
      <c r="B18" s="34"/>
      <c r="C18" s="200" t="s">
        <v>275</v>
      </c>
      <c r="D18" s="192"/>
      <c r="E18" s="192"/>
      <c r="F18" s="193"/>
      <c r="G18" s="201">
        <f>G19</f>
        <v>0</v>
      </c>
      <c r="H18" s="1"/>
      <c r="I18" s="12"/>
    </row>
    <row r="19" spans="2:13" s="2" customFormat="1" ht="19.5" customHeight="1" thickBot="1">
      <c r="B19" s="122"/>
      <c r="C19" s="30" t="s">
        <v>276</v>
      </c>
      <c r="D19" s="15" t="s">
        <v>32</v>
      </c>
      <c r="E19" s="91">
        <v>1</v>
      </c>
      <c r="F19" s="129"/>
      <c r="G19" s="130">
        <f>E19*F19</f>
        <v>0</v>
      </c>
      <c r="H19" s="1"/>
      <c r="I19" s="12"/>
      <c r="J19" s="12"/>
      <c r="K19" s="12"/>
      <c r="L19" s="12"/>
      <c r="M19" s="12"/>
    </row>
    <row r="20" spans="2:13" s="33" customFormat="1" ht="19.5" customHeight="1">
      <c r="B20" s="124"/>
      <c r="C20" s="124"/>
      <c r="D20" s="124"/>
      <c r="E20" s="124"/>
      <c r="F20" s="133"/>
      <c r="G20" s="133"/>
      <c r="H20" s="1"/>
      <c r="I20" s="12"/>
      <c r="J20" s="12"/>
      <c r="K20" s="12"/>
      <c r="L20" s="12"/>
      <c r="M20" s="12"/>
    </row>
    <row r="21" spans="2:17" ht="19.5" customHeight="1">
      <c r="B21" s="242" t="s">
        <v>53</v>
      </c>
      <c r="C21" s="243"/>
      <c r="D21" s="56"/>
      <c r="E21" s="56"/>
      <c r="F21" s="188"/>
      <c r="G21" s="78">
        <f>SUM(G5,G10,G15,G18)</f>
        <v>0</v>
      </c>
      <c r="H21" s="1"/>
      <c r="I21" s="12"/>
      <c r="J21" s="12"/>
      <c r="K21" s="12"/>
      <c r="L21" s="12"/>
      <c r="M21" s="12"/>
      <c r="N21" s="33"/>
      <c r="O21" s="33"/>
      <c r="P21" s="33"/>
      <c r="Q21" s="33"/>
    </row>
    <row r="22" spans="2:17" ht="19.5" customHeight="1">
      <c r="B22" s="242" t="s">
        <v>57</v>
      </c>
      <c r="C22" s="243"/>
      <c r="D22" s="56"/>
      <c r="E22" s="56"/>
      <c r="F22" s="188"/>
      <c r="G22" s="115">
        <f>G21*0.21</f>
        <v>0</v>
      </c>
      <c r="H22" s="1"/>
      <c r="I22" s="12"/>
      <c r="J22" s="12"/>
      <c r="K22" s="12"/>
      <c r="L22" s="12"/>
      <c r="M22" s="12"/>
      <c r="N22" s="33"/>
      <c r="O22" s="33"/>
      <c r="P22" s="33"/>
      <c r="Q22" s="33"/>
    </row>
    <row r="23" spans="2:17" ht="19.5" customHeight="1">
      <c r="B23" s="242" t="s">
        <v>54</v>
      </c>
      <c r="C23" s="243"/>
      <c r="D23" s="56"/>
      <c r="E23" s="56"/>
      <c r="F23" s="188"/>
      <c r="G23" s="134">
        <f>SUM(G21:G22)</f>
        <v>0</v>
      </c>
      <c r="H23" s="1"/>
      <c r="I23" s="12"/>
      <c r="J23" s="12"/>
      <c r="K23" s="12"/>
      <c r="L23" s="12"/>
      <c r="M23" s="12"/>
      <c r="N23" s="33"/>
      <c r="O23" s="33"/>
      <c r="P23" s="33"/>
      <c r="Q23" s="33"/>
    </row>
    <row r="24" spans="8:17" ht="15.75">
      <c r="H24" s="1"/>
      <c r="I24" s="12"/>
      <c r="J24" s="12"/>
      <c r="K24" s="12"/>
      <c r="L24" s="12"/>
      <c r="M24" s="12"/>
      <c r="N24" s="33"/>
      <c r="O24" s="33"/>
      <c r="P24" s="33"/>
      <c r="Q24" s="33"/>
    </row>
    <row r="25" spans="8:17" ht="15.75">
      <c r="H25" s="1"/>
      <c r="I25" s="12"/>
      <c r="J25" s="12"/>
      <c r="K25" s="125"/>
      <c r="L25" s="12"/>
      <c r="M25" s="12"/>
      <c r="N25" s="33"/>
      <c r="O25" s="33"/>
      <c r="P25" s="33"/>
      <c r="Q25" s="33"/>
    </row>
    <row r="26" spans="8:17" ht="15.75">
      <c r="H26" s="1"/>
      <c r="I26" s="12"/>
      <c r="J26" s="120"/>
      <c r="K26" s="121"/>
      <c r="L26" s="121"/>
      <c r="M26" s="12"/>
      <c r="N26" s="33"/>
      <c r="O26" s="33"/>
      <c r="P26" s="33"/>
      <c r="Q26" s="33"/>
    </row>
    <row r="27" spans="8:17" ht="15.75">
      <c r="H27" s="1"/>
      <c r="I27" s="12"/>
      <c r="J27" s="12"/>
      <c r="K27" s="12"/>
      <c r="L27" s="12"/>
      <c r="M27" s="12"/>
      <c r="N27" s="33"/>
      <c r="O27" s="33"/>
      <c r="P27" s="33"/>
      <c r="Q27" s="33"/>
    </row>
    <row r="28" spans="8:17" ht="15.75">
      <c r="H28" s="1"/>
      <c r="I28" s="12"/>
      <c r="J28" s="12"/>
      <c r="K28" s="12"/>
      <c r="L28" s="12"/>
      <c r="M28" s="12"/>
      <c r="N28" s="33"/>
      <c r="O28" s="33"/>
      <c r="P28" s="33"/>
      <c r="Q28" s="33"/>
    </row>
    <row r="29" spans="8:17" ht="15.75">
      <c r="H29" s="1"/>
      <c r="I29" s="12"/>
      <c r="J29" s="12"/>
      <c r="K29" s="12"/>
      <c r="L29" s="12"/>
      <c r="M29" s="12"/>
      <c r="N29" s="33"/>
      <c r="O29" s="33"/>
      <c r="P29" s="33"/>
      <c r="Q29" s="33"/>
    </row>
    <row r="30" spans="8:17" ht="15.75">
      <c r="H30" s="1"/>
      <c r="I30" s="12"/>
      <c r="J30" s="12"/>
      <c r="K30" s="12"/>
      <c r="L30" s="12"/>
      <c r="M30" s="12"/>
      <c r="N30" s="33"/>
      <c r="O30" s="33"/>
      <c r="P30" s="33"/>
      <c r="Q30" s="33"/>
    </row>
    <row r="31" spans="8:17" ht="15.75">
      <c r="H31" s="1"/>
      <c r="I31" s="12"/>
      <c r="J31" s="12"/>
      <c r="K31" s="12"/>
      <c r="L31" s="12"/>
      <c r="M31" s="12"/>
      <c r="N31" s="33"/>
      <c r="O31" s="33"/>
      <c r="P31" s="33"/>
      <c r="Q31" s="33"/>
    </row>
    <row r="32" spans="8:17" ht="15.75">
      <c r="H32" s="1"/>
      <c r="I32" s="12"/>
      <c r="J32" s="12"/>
      <c r="K32" s="125"/>
      <c r="L32" s="125"/>
      <c r="M32" s="12"/>
      <c r="N32" s="33"/>
      <c r="O32" s="33"/>
      <c r="P32" s="33"/>
      <c r="Q32" s="33"/>
    </row>
    <row r="33" spans="8:17" ht="15.75">
      <c r="H33" s="1"/>
      <c r="I33" s="126"/>
      <c r="J33" s="120"/>
      <c r="K33" s="121"/>
      <c r="L33" s="121"/>
      <c r="M33" s="12"/>
      <c r="N33" s="33"/>
      <c r="O33" s="33"/>
      <c r="P33" s="33"/>
      <c r="Q33" s="33"/>
    </row>
    <row r="34" spans="8:17" ht="15.75">
      <c r="H34" s="1"/>
      <c r="I34" s="126"/>
      <c r="J34" s="120"/>
      <c r="K34" s="121"/>
      <c r="L34" s="121"/>
      <c r="M34" s="12"/>
      <c r="N34" s="33"/>
      <c r="O34" s="33"/>
      <c r="P34" s="33"/>
      <c r="Q34" s="33"/>
    </row>
    <row r="35" spans="8:17" ht="15.75">
      <c r="H35" s="1"/>
      <c r="I35" s="126"/>
      <c r="J35" s="120"/>
      <c r="K35" s="121"/>
      <c r="L35" s="121"/>
      <c r="M35" s="12"/>
      <c r="N35" s="33"/>
      <c r="O35" s="33"/>
      <c r="P35" s="33"/>
      <c r="Q35" s="33"/>
    </row>
    <row r="36" spans="8:17" ht="15.75">
      <c r="H36" s="1"/>
      <c r="I36" s="126"/>
      <c r="J36" s="120"/>
      <c r="K36" s="121"/>
      <c r="L36" s="121"/>
      <c r="M36" s="12"/>
      <c r="N36" s="33"/>
      <c r="O36" s="33"/>
      <c r="P36" s="33"/>
      <c r="Q36" s="33"/>
    </row>
    <row r="37" spans="8:17" ht="15.75">
      <c r="H37" s="1"/>
      <c r="I37" s="126"/>
      <c r="J37" s="120"/>
      <c r="K37" s="121"/>
      <c r="L37" s="121"/>
      <c r="M37" s="12"/>
      <c r="N37" s="33"/>
      <c r="O37" s="33"/>
      <c r="P37" s="33"/>
      <c r="Q37" s="33"/>
    </row>
    <row r="38" spans="8:17" ht="15.75">
      <c r="H38" s="1"/>
      <c r="I38" s="126"/>
      <c r="J38" s="120"/>
      <c r="K38" s="121"/>
      <c r="L38" s="121"/>
      <c r="M38" s="12"/>
      <c r="N38" s="33"/>
      <c r="O38" s="33"/>
      <c r="P38" s="33"/>
      <c r="Q38" s="33"/>
    </row>
    <row r="39" spans="8:17" ht="15.75">
      <c r="H39" s="1"/>
      <c r="I39" s="119"/>
      <c r="J39" s="120"/>
      <c r="K39" s="121"/>
      <c r="L39" s="121"/>
      <c r="M39" s="12"/>
      <c r="N39" s="33"/>
      <c r="O39" s="33"/>
      <c r="P39" s="33"/>
      <c r="Q39" s="33"/>
    </row>
    <row r="40" spans="8:17" ht="15.75">
      <c r="H40" s="1"/>
      <c r="I40" s="126"/>
      <c r="J40" s="120"/>
      <c r="K40" s="121"/>
      <c r="L40" s="121"/>
      <c r="M40" s="12"/>
      <c r="N40" s="33"/>
      <c r="O40" s="33"/>
      <c r="P40" s="33"/>
      <c r="Q40" s="33"/>
    </row>
    <row r="41" spans="8:17" ht="15.75">
      <c r="H41" s="1"/>
      <c r="I41" s="12"/>
      <c r="J41" s="12"/>
      <c r="K41" s="125"/>
      <c r="L41" s="125"/>
      <c r="M41" s="12"/>
      <c r="N41" s="33"/>
      <c r="O41" s="33"/>
      <c r="P41" s="33"/>
      <c r="Q41" s="33"/>
    </row>
    <row r="42" spans="8:17" ht="15.75">
      <c r="H42" s="1"/>
      <c r="I42" s="126"/>
      <c r="J42" s="120"/>
      <c r="K42" s="121"/>
      <c r="L42" s="121"/>
      <c r="M42" s="12"/>
      <c r="N42" s="33"/>
      <c r="O42" s="33"/>
      <c r="P42" s="33"/>
      <c r="Q42" s="33"/>
    </row>
    <row r="43" spans="8:17" ht="15.75">
      <c r="H43" s="1"/>
      <c r="I43" s="126"/>
      <c r="J43" s="120"/>
      <c r="K43" s="121"/>
      <c r="L43" s="121"/>
      <c r="M43" s="12"/>
      <c r="N43" s="33"/>
      <c r="O43" s="33"/>
      <c r="P43" s="33"/>
      <c r="Q43" s="33"/>
    </row>
    <row r="44" spans="8:17" ht="15.75">
      <c r="H44" s="1"/>
      <c r="I44" s="126"/>
      <c r="J44" s="120"/>
      <c r="K44" s="121"/>
      <c r="L44" s="121"/>
      <c r="M44" s="12"/>
      <c r="N44" s="33"/>
      <c r="O44" s="33"/>
      <c r="P44" s="33"/>
      <c r="Q44" s="33"/>
    </row>
    <row r="45" spans="8:17" ht="15.75">
      <c r="H45" s="1"/>
      <c r="I45" s="126"/>
      <c r="J45" s="120"/>
      <c r="K45" s="121"/>
      <c r="L45" s="121"/>
      <c r="M45" s="12"/>
      <c r="N45" s="33"/>
      <c r="O45" s="33"/>
      <c r="P45" s="33"/>
      <c r="Q45" s="33"/>
    </row>
    <row r="46" spans="8:17" ht="15.75">
      <c r="H46" s="1"/>
      <c r="I46" s="119"/>
      <c r="J46" s="120"/>
      <c r="K46" s="121"/>
      <c r="L46" s="121"/>
      <c r="M46" s="12"/>
      <c r="N46" s="33"/>
      <c r="O46" s="33"/>
      <c r="P46" s="33"/>
      <c r="Q46" s="33"/>
    </row>
    <row r="47" spans="8:17" ht="15.75">
      <c r="H47" s="1"/>
      <c r="I47" s="126"/>
      <c r="J47" s="120"/>
      <c r="K47" s="121"/>
      <c r="L47" s="121"/>
      <c r="M47" s="12"/>
      <c r="N47" s="33"/>
      <c r="O47" s="33"/>
      <c r="P47" s="33"/>
      <c r="Q47" s="33"/>
    </row>
    <row r="48" spans="8:17" ht="15.75">
      <c r="H48" s="1"/>
      <c r="I48" s="12"/>
      <c r="J48" s="12"/>
      <c r="K48" s="125"/>
      <c r="L48" s="125"/>
      <c r="M48" s="12"/>
      <c r="N48" s="33"/>
      <c r="O48" s="33"/>
      <c r="P48" s="33"/>
      <c r="Q48" s="33"/>
    </row>
    <row r="49" spans="8:17" ht="15.75">
      <c r="H49" s="1"/>
      <c r="I49" s="126"/>
      <c r="J49" s="120"/>
      <c r="K49" s="121"/>
      <c r="L49" s="121"/>
      <c r="M49" s="12"/>
      <c r="N49" s="33"/>
      <c r="O49" s="33"/>
      <c r="P49" s="33"/>
      <c r="Q49" s="33"/>
    </row>
    <row r="50" spans="8:17" ht="15.75">
      <c r="H50" s="1"/>
      <c r="I50" s="126"/>
      <c r="J50" s="120"/>
      <c r="K50" s="121"/>
      <c r="L50" s="121"/>
      <c r="M50" s="12"/>
      <c r="N50" s="33"/>
      <c r="O50" s="33"/>
      <c r="P50" s="33"/>
      <c r="Q50" s="33"/>
    </row>
    <row r="51" spans="8:17" ht="15.75">
      <c r="H51" s="1"/>
      <c r="I51" s="126"/>
      <c r="J51" s="120"/>
      <c r="K51" s="121"/>
      <c r="L51" s="121"/>
      <c r="M51" s="12"/>
      <c r="N51" s="33"/>
      <c r="O51" s="33"/>
      <c r="P51" s="33"/>
      <c r="Q51" s="33"/>
    </row>
    <row r="52" spans="8:17" ht="15.75">
      <c r="H52" s="1"/>
      <c r="I52" s="126"/>
      <c r="J52" s="120"/>
      <c r="K52" s="121"/>
      <c r="L52" s="121"/>
      <c r="M52" s="1"/>
      <c r="N52" s="33"/>
      <c r="O52" s="33"/>
      <c r="P52" s="33"/>
      <c r="Q52" s="33"/>
    </row>
    <row r="53" spans="8:17" ht="15.75">
      <c r="H53" s="1"/>
      <c r="I53" s="126"/>
      <c r="J53" s="120"/>
      <c r="K53" s="121"/>
      <c r="L53" s="121"/>
      <c r="M53" s="1"/>
      <c r="N53" s="33"/>
      <c r="O53" s="33"/>
      <c r="P53" s="33"/>
      <c r="Q53" s="33"/>
    </row>
    <row r="54" spans="8:17" ht="15.75">
      <c r="H54" s="1"/>
      <c r="I54" s="119"/>
      <c r="J54" s="120"/>
      <c r="K54" s="121"/>
      <c r="L54" s="121"/>
      <c r="M54" s="12"/>
      <c r="N54" s="33"/>
      <c r="O54" s="33"/>
      <c r="P54" s="33"/>
      <c r="Q54" s="33"/>
    </row>
    <row r="55" spans="8:17" ht="15.75">
      <c r="H55" s="1"/>
      <c r="I55" s="126"/>
      <c r="J55" s="120"/>
      <c r="K55" s="121"/>
      <c r="L55" s="121"/>
      <c r="M55" s="12"/>
      <c r="N55" s="33"/>
      <c r="O55" s="33"/>
      <c r="P55" s="33"/>
      <c r="Q55" s="33"/>
    </row>
    <row r="56" spans="8:17" ht="15.75">
      <c r="H56" s="1"/>
      <c r="I56" s="12"/>
      <c r="J56" s="12"/>
      <c r="K56" s="12"/>
      <c r="L56" s="12"/>
      <c r="M56" s="12"/>
      <c r="N56" s="33"/>
      <c r="O56" s="33"/>
      <c r="P56" s="33"/>
      <c r="Q56" s="33"/>
    </row>
    <row r="57" spans="8:17" ht="15.75">
      <c r="H57" s="1"/>
      <c r="I57" s="12"/>
      <c r="J57" s="12"/>
      <c r="K57" s="12"/>
      <c r="L57" s="12"/>
      <c r="M57" s="12"/>
      <c r="N57" s="33"/>
      <c r="O57" s="33"/>
      <c r="P57" s="33"/>
      <c r="Q57" s="33"/>
    </row>
    <row r="58" spans="8:17" ht="15.75">
      <c r="H58" s="1"/>
      <c r="I58" s="12"/>
      <c r="J58" s="12"/>
      <c r="K58" s="12"/>
      <c r="L58" s="12"/>
      <c r="M58" s="12"/>
      <c r="N58" s="33"/>
      <c r="O58" s="33"/>
      <c r="P58" s="33"/>
      <c r="Q58" s="33"/>
    </row>
    <row r="59" spans="8:17" ht="15.75">
      <c r="H59" s="1"/>
      <c r="I59" s="12"/>
      <c r="J59" s="12"/>
      <c r="K59" s="12"/>
      <c r="L59" s="12"/>
      <c r="M59" s="12"/>
      <c r="N59" s="33"/>
      <c r="O59" s="33"/>
      <c r="P59" s="33"/>
      <c r="Q59" s="33"/>
    </row>
    <row r="60" spans="8:17" ht="15.75">
      <c r="H60" s="1"/>
      <c r="I60" s="12"/>
      <c r="J60" s="12"/>
      <c r="K60" s="12"/>
      <c r="L60" s="12"/>
      <c r="M60" s="12"/>
      <c r="N60" s="33"/>
      <c r="O60" s="33"/>
      <c r="P60" s="33"/>
      <c r="Q60" s="33"/>
    </row>
    <row r="61" spans="8:17" ht="15.75">
      <c r="H61" s="1"/>
      <c r="I61" s="12"/>
      <c r="J61" s="12"/>
      <c r="K61" s="12"/>
      <c r="L61" s="12"/>
      <c r="M61" s="12"/>
      <c r="N61" s="33"/>
      <c r="O61" s="33"/>
      <c r="P61" s="33"/>
      <c r="Q61" s="33"/>
    </row>
    <row r="62" spans="8:17" ht="15.75">
      <c r="H62" s="1"/>
      <c r="I62" s="12"/>
      <c r="J62" s="12"/>
      <c r="K62" s="12"/>
      <c r="L62" s="12"/>
      <c r="M62" s="12"/>
      <c r="N62" s="33"/>
      <c r="O62" s="33"/>
      <c r="P62" s="33"/>
      <c r="Q62" s="33"/>
    </row>
    <row r="63" spans="8:17" ht="15.75">
      <c r="H63" s="1"/>
      <c r="I63" s="12"/>
      <c r="J63" s="12"/>
      <c r="K63" s="12"/>
      <c r="L63" s="12"/>
      <c r="M63" s="12"/>
      <c r="N63" s="33"/>
      <c r="O63" s="33"/>
      <c r="P63" s="33"/>
      <c r="Q63" s="33"/>
    </row>
    <row r="64" spans="8:17" ht="15.75">
      <c r="H64" s="1"/>
      <c r="I64" s="12"/>
      <c r="J64" s="12"/>
      <c r="K64" s="125"/>
      <c r="L64" s="12"/>
      <c r="M64" s="12"/>
      <c r="N64" s="33"/>
      <c r="O64" s="33"/>
      <c r="P64" s="33"/>
      <c r="Q64" s="33"/>
    </row>
    <row r="65" spans="8:17" ht="15.75">
      <c r="H65" s="1"/>
      <c r="I65" s="12"/>
      <c r="J65" s="12"/>
      <c r="K65" s="12"/>
      <c r="L65" s="12"/>
      <c r="M65" s="12"/>
      <c r="N65" s="33"/>
      <c r="O65" s="33"/>
      <c r="P65" s="33"/>
      <c r="Q65" s="33"/>
    </row>
    <row r="66" spans="8:17" ht="15.75">
      <c r="H66" s="1"/>
      <c r="I66" s="126"/>
      <c r="J66" s="120"/>
      <c r="K66" s="121"/>
      <c r="L66" s="12"/>
      <c r="M66" s="12"/>
      <c r="N66" s="33"/>
      <c r="O66" s="33"/>
      <c r="P66" s="33"/>
      <c r="Q66" s="33"/>
    </row>
    <row r="67" spans="8:17" ht="15.75">
      <c r="H67" s="1"/>
      <c r="I67" s="126"/>
      <c r="J67" s="120"/>
      <c r="K67" s="12"/>
      <c r="L67" s="12"/>
      <c r="M67" s="12"/>
      <c r="N67" s="33"/>
      <c r="O67" s="33"/>
      <c r="P67" s="33"/>
      <c r="Q67" s="33"/>
    </row>
    <row r="68" spans="8:17" ht="15.75">
      <c r="H68" s="1"/>
      <c r="I68" s="126"/>
      <c r="J68" s="120"/>
      <c r="K68" s="121"/>
      <c r="L68" s="12"/>
      <c r="M68" s="12"/>
      <c r="N68" s="33"/>
      <c r="O68" s="33"/>
      <c r="P68" s="33"/>
      <c r="Q68" s="33"/>
    </row>
    <row r="69" spans="8:17" ht="15.75">
      <c r="H69" s="1"/>
      <c r="I69" s="12"/>
      <c r="J69" s="12"/>
      <c r="K69" s="12"/>
      <c r="L69" s="12"/>
      <c r="M69" s="12"/>
      <c r="N69" s="33"/>
      <c r="O69" s="33"/>
      <c r="P69" s="33"/>
      <c r="Q69" s="33"/>
    </row>
    <row r="70" spans="8:17" ht="15.75">
      <c r="H70" s="1"/>
      <c r="I70" s="12"/>
      <c r="J70" s="12"/>
      <c r="K70" s="12"/>
      <c r="L70" s="12"/>
      <c r="M70" s="12"/>
      <c r="N70" s="33"/>
      <c r="O70" s="33"/>
      <c r="P70" s="33"/>
      <c r="Q70" s="33"/>
    </row>
    <row r="71" spans="8:17" ht="15.75">
      <c r="H71" s="1"/>
      <c r="I71" s="12"/>
      <c r="J71" s="12"/>
      <c r="K71" s="12"/>
      <c r="L71" s="12"/>
      <c r="M71" s="12"/>
      <c r="N71" s="33"/>
      <c r="O71" s="33"/>
      <c r="P71" s="33"/>
      <c r="Q71" s="33"/>
    </row>
    <row r="72" spans="8:17" ht="15.75">
      <c r="H72" s="1"/>
      <c r="I72" s="12"/>
      <c r="J72" s="12"/>
      <c r="K72" s="12"/>
      <c r="L72" s="12"/>
      <c r="M72" s="12"/>
      <c r="N72" s="33"/>
      <c r="O72" s="33"/>
      <c r="P72" s="33"/>
      <c r="Q72" s="33"/>
    </row>
    <row r="73" spans="8:17" ht="15.75">
      <c r="H73" s="1"/>
      <c r="I73" s="12"/>
      <c r="J73" s="12"/>
      <c r="K73" s="12"/>
      <c r="L73" s="12"/>
      <c r="M73" s="12"/>
      <c r="N73" s="33"/>
      <c r="O73" s="33"/>
      <c r="P73" s="33"/>
      <c r="Q73" s="33"/>
    </row>
    <row r="74" spans="8:17" ht="15.75">
      <c r="H74" s="1"/>
      <c r="I74" s="12"/>
      <c r="J74" s="12"/>
      <c r="K74" s="125"/>
      <c r="L74" s="12"/>
      <c r="M74" s="12"/>
      <c r="N74" s="33"/>
      <c r="O74" s="33"/>
      <c r="P74" s="33"/>
      <c r="Q74" s="33"/>
    </row>
    <row r="75" spans="8:17" ht="15.75">
      <c r="H75" s="1"/>
      <c r="I75" s="126"/>
      <c r="J75" s="120"/>
      <c r="K75" s="121"/>
      <c r="L75" s="12"/>
      <c r="M75" s="12"/>
      <c r="N75" s="33"/>
      <c r="O75" s="33"/>
      <c r="P75" s="33"/>
      <c r="Q75" s="33"/>
    </row>
    <row r="76" spans="8:17" ht="15.75">
      <c r="H76" s="1"/>
      <c r="I76" s="126"/>
      <c r="J76" s="120"/>
      <c r="K76" s="121"/>
      <c r="L76" s="12"/>
      <c r="M76" s="12"/>
      <c r="N76" s="33"/>
      <c r="O76" s="33"/>
      <c r="P76" s="33"/>
      <c r="Q76" s="33"/>
    </row>
    <row r="77" spans="8:17" ht="15.75">
      <c r="H77" s="1"/>
      <c r="I77" s="126"/>
      <c r="J77" s="120"/>
      <c r="K77" s="121"/>
      <c r="L77" s="12"/>
      <c r="M77" s="12"/>
      <c r="N77" s="33"/>
      <c r="O77" s="33"/>
      <c r="P77" s="33"/>
      <c r="Q77" s="33"/>
    </row>
    <row r="78" spans="8:17" ht="15.75">
      <c r="H78" s="1"/>
      <c r="I78" s="126"/>
      <c r="J78" s="120"/>
      <c r="K78" s="121"/>
      <c r="L78" s="12"/>
      <c r="M78" s="12"/>
      <c r="N78" s="33"/>
      <c r="O78" s="33"/>
      <c r="P78" s="33"/>
      <c r="Q78" s="33"/>
    </row>
    <row r="79" spans="8:17" ht="15.75">
      <c r="H79" s="1"/>
      <c r="I79" s="126"/>
      <c r="J79" s="120"/>
      <c r="K79" s="121"/>
      <c r="L79" s="12"/>
      <c r="M79" s="12"/>
      <c r="N79" s="33"/>
      <c r="O79" s="33"/>
      <c r="P79" s="33"/>
      <c r="Q79" s="33"/>
    </row>
    <row r="80" spans="8:17" ht="15.75">
      <c r="H80" s="1"/>
      <c r="I80" s="126"/>
      <c r="J80" s="120"/>
      <c r="K80" s="121"/>
      <c r="L80" s="12"/>
      <c r="M80" s="12"/>
      <c r="N80" s="33"/>
      <c r="O80" s="33"/>
      <c r="P80" s="33"/>
      <c r="Q80" s="33"/>
    </row>
    <row r="81" spans="8:17" ht="15.75">
      <c r="H81" s="1"/>
      <c r="I81" s="126"/>
      <c r="J81" s="120"/>
      <c r="K81" s="121"/>
      <c r="L81" s="12"/>
      <c r="M81" s="12"/>
      <c r="N81" s="33"/>
      <c r="O81" s="33"/>
      <c r="P81" s="33"/>
      <c r="Q81" s="33"/>
    </row>
    <row r="82" spans="8:17" ht="15.75">
      <c r="H82" s="1"/>
      <c r="I82" s="126"/>
      <c r="J82" s="120"/>
      <c r="K82" s="121"/>
      <c r="L82" s="12"/>
      <c r="M82" s="12"/>
      <c r="N82" s="33"/>
      <c r="O82" s="33"/>
      <c r="P82" s="33"/>
      <c r="Q82" s="33"/>
    </row>
    <row r="83" spans="8:17" ht="15.75">
      <c r="H83" s="1"/>
      <c r="I83" s="126"/>
      <c r="J83" s="120"/>
      <c r="K83" s="121"/>
      <c r="L83" s="12"/>
      <c r="M83" s="12"/>
      <c r="N83" s="33"/>
      <c r="O83" s="33"/>
      <c r="P83" s="33"/>
      <c r="Q83" s="33"/>
    </row>
    <row r="84" spans="8:17" ht="15.75">
      <c r="H84" s="1"/>
      <c r="I84" s="126"/>
      <c r="J84" s="120"/>
      <c r="K84" s="121"/>
      <c r="L84" s="12"/>
      <c r="M84" s="12"/>
      <c r="N84" s="33"/>
      <c r="O84" s="33"/>
      <c r="P84" s="33"/>
      <c r="Q84" s="33"/>
    </row>
    <row r="85" spans="8:17" ht="15.75">
      <c r="H85" s="1"/>
      <c r="I85" s="126"/>
      <c r="J85" s="120"/>
      <c r="K85" s="121"/>
      <c r="L85" s="12"/>
      <c r="M85" s="12"/>
      <c r="N85" s="33"/>
      <c r="O85" s="33"/>
      <c r="P85" s="33"/>
      <c r="Q85" s="33"/>
    </row>
    <row r="86" spans="8:17" ht="15.75">
      <c r="H86" s="1"/>
      <c r="I86" s="12"/>
      <c r="J86" s="12"/>
      <c r="K86" s="12"/>
      <c r="L86" s="12"/>
      <c r="M86" s="12"/>
      <c r="N86" s="33"/>
      <c r="O86" s="33"/>
      <c r="P86" s="33"/>
      <c r="Q86" s="33"/>
    </row>
    <row r="87" spans="8:17" ht="15.75">
      <c r="H87" s="1"/>
      <c r="I87" s="12"/>
      <c r="J87" s="12"/>
      <c r="K87" s="12"/>
      <c r="L87" s="12"/>
      <c r="M87" s="12"/>
      <c r="N87" s="33"/>
      <c r="O87" s="33"/>
      <c r="P87" s="33"/>
      <c r="Q87" s="33"/>
    </row>
    <row r="88" spans="8:17" ht="15.75">
      <c r="H88" s="1"/>
      <c r="I88" s="12"/>
      <c r="J88" s="12"/>
      <c r="K88" s="12"/>
      <c r="L88" s="12"/>
      <c r="M88" s="12"/>
      <c r="N88" s="33"/>
      <c r="O88" s="33"/>
      <c r="P88" s="33"/>
      <c r="Q88" s="33"/>
    </row>
    <row r="89" spans="8:17" ht="15.75">
      <c r="H89" s="1"/>
      <c r="I89" s="12"/>
      <c r="J89" s="12"/>
      <c r="K89" s="12"/>
      <c r="L89" s="12"/>
      <c r="M89" s="12"/>
      <c r="N89" s="33"/>
      <c r="O89" s="33"/>
      <c r="P89" s="33"/>
      <c r="Q89" s="33"/>
    </row>
    <row r="90" spans="8:17" ht="15.75">
      <c r="H90" s="1"/>
      <c r="I90" s="12"/>
      <c r="J90" s="12"/>
      <c r="K90" s="12"/>
      <c r="L90" s="12"/>
      <c r="M90" s="12"/>
      <c r="N90" s="33"/>
      <c r="O90" s="33"/>
      <c r="P90" s="33"/>
      <c r="Q90" s="33"/>
    </row>
    <row r="91" spans="8:17" ht="15.75">
      <c r="H91" s="1"/>
      <c r="I91" s="12"/>
      <c r="J91" s="12"/>
      <c r="K91" s="12"/>
      <c r="L91" s="12"/>
      <c r="M91" s="12"/>
      <c r="N91" s="33"/>
      <c r="O91" s="33"/>
      <c r="P91" s="33"/>
      <c r="Q91" s="33"/>
    </row>
    <row r="92" spans="8:17" ht="15.75">
      <c r="H92" s="1"/>
      <c r="I92" s="12"/>
      <c r="J92" s="12"/>
      <c r="K92" s="12"/>
      <c r="L92" s="12"/>
      <c r="M92" s="12"/>
      <c r="N92" s="33"/>
      <c r="O92" s="33"/>
      <c r="P92" s="33"/>
      <c r="Q92" s="33"/>
    </row>
    <row r="93" spans="8:17" ht="15.75">
      <c r="H93" s="1"/>
      <c r="I93" s="12"/>
      <c r="J93" s="12"/>
      <c r="K93" s="12"/>
      <c r="L93" s="12"/>
      <c r="M93" s="12"/>
      <c r="N93" s="33"/>
      <c r="O93" s="33"/>
      <c r="P93" s="33"/>
      <c r="Q93" s="33"/>
    </row>
    <row r="94" spans="8:17" ht="15.75">
      <c r="H94" s="1"/>
      <c r="I94" s="32"/>
      <c r="J94" s="32"/>
      <c r="K94" s="32"/>
      <c r="L94" s="32"/>
      <c r="M94" s="32"/>
      <c r="N94" s="33"/>
      <c r="O94" s="33"/>
      <c r="P94" s="33"/>
      <c r="Q94" s="33"/>
    </row>
    <row r="95" spans="8:17" ht="15.75">
      <c r="H95" s="1"/>
      <c r="I95" s="32"/>
      <c r="J95" s="32"/>
      <c r="K95" s="32"/>
      <c r="L95" s="32"/>
      <c r="M95" s="32"/>
      <c r="N95" s="33"/>
      <c r="O95" s="33"/>
      <c r="P95" s="33"/>
      <c r="Q95" s="33"/>
    </row>
    <row r="96" spans="8:17" ht="15.75">
      <c r="H96" s="1"/>
      <c r="I96" s="32"/>
      <c r="J96" s="32"/>
      <c r="K96" s="32"/>
      <c r="L96" s="32"/>
      <c r="M96" s="32"/>
      <c r="N96" s="33"/>
      <c r="O96" s="33"/>
      <c r="P96" s="33"/>
      <c r="Q96" s="33"/>
    </row>
    <row r="97" spans="8:17" ht="15.75">
      <c r="H97" s="1"/>
      <c r="I97" s="32"/>
      <c r="J97" s="32"/>
      <c r="K97" s="32"/>
      <c r="L97" s="32"/>
      <c r="M97" s="32"/>
      <c r="N97" s="33"/>
      <c r="O97" s="33"/>
      <c r="P97" s="33"/>
      <c r="Q97" s="33"/>
    </row>
    <row r="98" spans="8:17" ht="15.75">
      <c r="H98" s="1"/>
      <c r="I98" s="32"/>
      <c r="J98" s="32"/>
      <c r="K98" s="32"/>
      <c r="L98" s="32"/>
      <c r="M98" s="32"/>
      <c r="N98" s="33"/>
      <c r="O98" s="33"/>
      <c r="P98" s="33"/>
      <c r="Q98" s="33"/>
    </row>
    <row r="99" spans="8:17" ht="15.75">
      <c r="H99" s="1"/>
      <c r="I99" s="32"/>
      <c r="J99" s="32"/>
      <c r="K99" s="32"/>
      <c r="L99" s="32"/>
      <c r="M99" s="32"/>
      <c r="N99" s="33"/>
      <c r="O99" s="33"/>
      <c r="P99" s="33"/>
      <c r="Q99" s="33"/>
    </row>
    <row r="100" spans="8:17" ht="15.75">
      <c r="H100" s="1"/>
      <c r="I100" s="32"/>
      <c r="J100" s="32"/>
      <c r="K100" s="32"/>
      <c r="L100" s="32"/>
      <c r="M100" s="32"/>
      <c r="N100" s="33"/>
      <c r="O100" s="33"/>
      <c r="P100" s="33"/>
      <c r="Q100" s="33"/>
    </row>
    <row r="101" spans="8:17" ht="15.75">
      <c r="H101" s="1"/>
      <c r="I101" s="32"/>
      <c r="J101" s="32"/>
      <c r="K101" s="32"/>
      <c r="L101" s="32"/>
      <c r="M101" s="32"/>
      <c r="N101" s="33"/>
      <c r="O101" s="33"/>
      <c r="P101" s="33"/>
      <c r="Q101" s="33"/>
    </row>
    <row r="102" spans="8:17" ht="15.75">
      <c r="H102" s="1"/>
      <c r="I102" s="32"/>
      <c r="J102" s="32"/>
      <c r="K102" s="32"/>
      <c r="L102" s="32"/>
      <c r="M102" s="32"/>
      <c r="N102" s="33"/>
      <c r="O102" s="33"/>
      <c r="P102" s="33"/>
      <c r="Q102" s="33"/>
    </row>
    <row r="103" spans="8:17" ht="15.75">
      <c r="H103" s="1"/>
      <c r="N103" s="33"/>
      <c r="O103" s="33"/>
      <c r="P103" s="33"/>
      <c r="Q103" s="33"/>
    </row>
    <row r="104" spans="8:17" ht="15.75">
      <c r="H104" s="2"/>
      <c r="N104" s="33"/>
      <c r="O104" s="33"/>
      <c r="P104" s="33"/>
      <c r="Q104" s="33"/>
    </row>
    <row r="105" spans="8:17" ht="15.75">
      <c r="H105" s="32"/>
      <c r="N105" s="33"/>
      <c r="O105" s="33"/>
      <c r="P105" s="33"/>
      <c r="Q105" s="33"/>
    </row>
    <row r="106" spans="8:17" ht="15.75">
      <c r="H106" s="2"/>
      <c r="N106" s="33"/>
      <c r="O106" s="33"/>
      <c r="P106" s="33"/>
      <c r="Q106" s="33"/>
    </row>
    <row r="107" spans="8:17" ht="15.75">
      <c r="H107" s="32"/>
      <c r="N107" s="33"/>
      <c r="O107" s="33"/>
      <c r="P107" s="33"/>
      <c r="Q107" s="33"/>
    </row>
    <row r="108" spans="8:17" ht="15.75">
      <c r="H108" s="2"/>
      <c r="N108" s="33"/>
      <c r="O108" s="33"/>
      <c r="P108" s="33"/>
      <c r="Q108" s="33"/>
    </row>
    <row r="109" spans="8:17" ht="15.75">
      <c r="H109" s="32"/>
      <c r="N109" s="33"/>
      <c r="O109" s="33"/>
      <c r="P109" s="33"/>
      <c r="Q109" s="33"/>
    </row>
    <row r="110" spans="8:17" ht="15.75">
      <c r="H110" s="32"/>
      <c r="N110" s="33"/>
      <c r="O110" s="33"/>
      <c r="P110" s="33"/>
      <c r="Q110" s="33"/>
    </row>
    <row r="111" spans="8:17" ht="15.75">
      <c r="H111" s="32"/>
      <c r="N111" s="33"/>
      <c r="O111" s="33"/>
      <c r="P111" s="33"/>
      <c r="Q111" s="33"/>
    </row>
    <row r="112" spans="8:17" ht="15.75">
      <c r="H112" s="2"/>
      <c r="N112" s="33"/>
      <c r="O112" s="33"/>
      <c r="P112" s="33"/>
      <c r="Q112" s="33"/>
    </row>
    <row r="113" spans="14:17" ht="15.75">
      <c r="N113" s="33"/>
      <c r="O113" s="33"/>
      <c r="P113" s="33"/>
      <c r="Q113" s="33"/>
    </row>
    <row r="114" spans="14:17" ht="15.75">
      <c r="N114" s="33"/>
      <c r="O114" s="33"/>
      <c r="P114" s="33"/>
      <c r="Q114" s="33"/>
    </row>
    <row r="115" spans="9:17" ht="15.75">
      <c r="I115" s="12"/>
      <c r="J115" s="12"/>
      <c r="K115" s="125"/>
      <c r="L115" s="125"/>
      <c r="M115" s="12"/>
      <c r="N115" s="33"/>
      <c r="O115" s="33"/>
      <c r="P115" s="33"/>
      <c r="Q115" s="33"/>
    </row>
    <row r="116" spans="9:17" ht="15.75">
      <c r="I116" s="126"/>
      <c r="J116" s="120"/>
      <c r="K116" s="125"/>
      <c r="L116" s="121"/>
      <c r="M116" s="12"/>
      <c r="N116" s="33"/>
      <c r="O116" s="33"/>
      <c r="P116" s="33"/>
      <c r="Q116" s="33"/>
    </row>
    <row r="117" spans="9:17" ht="15.75">
      <c r="I117" s="126"/>
      <c r="J117" s="120"/>
      <c r="K117" s="121"/>
      <c r="L117" s="121"/>
      <c r="M117" s="12"/>
      <c r="N117" s="33"/>
      <c r="O117" s="33"/>
      <c r="P117" s="33"/>
      <c r="Q117" s="33"/>
    </row>
    <row r="118" spans="9:17" ht="15.75">
      <c r="I118" s="126"/>
      <c r="J118" s="120"/>
      <c r="K118" s="121"/>
      <c r="L118" s="121"/>
      <c r="M118" s="12"/>
      <c r="N118" s="33"/>
      <c r="O118" s="33"/>
      <c r="P118" s="33"/>
      <c r="Q118" s="33"/>
    </row>
    <row r="119" spans="9:17" ht="15.75">
      <c r="I119" s="126"/>
      <c r="J119" s="120"/>
      <c r="K119" s="121"/>
      <c r="L119" s="121"/>
      <c r="M119" s="12"/>
      <c r="N119" s="33"/>
      <c r="O119" s="33"/>
      <c r="P119" s="33"/>
      <c r="Q119" s="33"/>
    </row>
    <row r="120" spans="9:17" ht="15.75">
      <c r="I120" s="119"/>
      <c r="J120" s="120"/>
      <c r="K120" s="121"/>
      <c r="L120" s="121"/>
      <c r="M120" s="12"/>
      <c r="N120" s="33"/>
      <c r="O120" s="33"/>
      <c r="P120" s="33"/>
      <c r="Q120" s="33"/>
    </row>
    <row r="121" spans="9:17" ht="15.75">
      <c r="I121" s="126"/>
      <c r="J121" s="120"/>
      <c r="K121" s="121"/>
      <c r="L121" s="121"/>
      <c r="M121" s="12"/>
      <c r="N121" s="33"/>
      <c r="O121" s="33"/>
      <c r="P121" s="33"/>
      <c r="Q121" s="33"/>
    </row>
    <row r="122" spans="14:17" ht="15.75">
      <c r="N122" s="33"/>
      <c r="O122" s="33"/>
      <c r="P122" s="33"/>
      <c r="Q122" s="33"/>
    </row>
    <row r="123" spans="14:17" ht="15.75">
      <c r="N123" s="33"/>
      <c r="O123" s="33"/>
      <c r="P123" s="33"/>
      <c r="Q123" s="33"/>
    </row>
    <row r="124" spans="14:17" ht="15.75">
      <c r="N124" s="33"/>
      <c r="O124" s="33"/>
      <c r="P124" s="33"/>
      <c r="Q124" s="33"/>
    </row>
    <row r="125" spans="14:17" ht="15.75">
      <c r="N125" s="33"/>
      <c r="O125" s="33"/>
      <c r="P125" s="33"/>
      <c r="Q125" s="33"/>
    </row>
    <row r="126" spans="14:17" ht="15.75">
      <c r="N126" s="33"/>
      <c r="O126" s="33"/>
      <c r="P126" s="33"/>
      <c r="Q126" s="33"/>
    </row>
    <row r="127" spans="14:17" ht="15.75">
      <c r="N127" s="33"/>
      <c r="O127" s="33"/>
      <c r="P127" s="33"/>
      <c r="Q127" s="33"/>
    </row>
    <row r="128" spans="14:17" ht="15.75">
      <c r="N128" s="33"/>
      <c r="O128" s="33"/>
      <c r="P128" s="33"/>
      <c r="Q128" s="33"/>
    </row>
    <row r="129" spans="14:17" ht="15.75">
      <c r="N129" s="33"/>
      <c r="O129" s="33"/>
      <c r="P129" s="33"/>
      <c r="Q129" s="33"/>
    </row>
    <row r="130" spans="14:17" ht="15.75">
      <c r="N130" s="33"/>
      <c r="O130" s="33"/>
      <c r="P130" s="33"/>
      <c r="Q130" s="33"/>
    </row>
    <row r="131" spans="14:17" ht="15.75">
      <c r="N131" s="33"/>
      <c r="O131" s="33"/>
      <c r="P131" s="33"/>
      <c r="Q131" s="33"/>
    </row>
    <row r="132" spans="14:17" ht="15.75">
      <c r="N132" s="33"/>
      <c r="O132" s="33"/>
      <c r="P132" s="33"/>
      <c r="Q132" s="33"/>
    </row>
    <row r="133" spans="14:17" ht="15.75">
      <c r="N133" s="33"/>
      <c r="O133" s="33"/>
      <c r="P133" s="33"/>
      <c r="Q133" s="33"/>
    </row>
    <row r="134" spans="14:17" ht="15.75">
      <c r="N134" s="33"/>
      <c r="O134" s="33"/>
      <c r="P134" s="33"/>
      <c r="Q134" s="33"/>
    </row>
    <row r="135" spans="14:17" ht="15.75">
      <c r="N135" s="33"/>
      <c r="O135" s="33"/>
      <c r="P135" s="33"/>
      <c r="Q135" s="33"/>
    </row>
    <row r="136" spans="14:17" ht="15.75">
      <c r="N136" s="33"/>
      <c r="O136" s="33"/>
      <c r="P136" s="33"/>
      <c r="Q136" s="33"/>
    </row>
    <row r="137" spans="14:17" ht="15.75">
      <c r="N137" s="33"/>
      <c r="O137" s="33"/>
      <c r="P137" s="33"/>
      <c r="Q137" s="33"/>
    </row>
    <row r="138" spans="14:17" ht="15.75">
      <c r="N138" s="33"/>
      <c r="O138" s="33"/>
      <c r="P138" s="33"/>
      <c r="Q138" s="33"/>
    </row>
    <row r="139" spans="14:17" ht="15.75">
      <c r="N139" s="33"/>
      <c r="O139" s="33"/>
      <c r="P139" s="33"/>
      <c r="Q139" s="33"/>
    </row>
    <row r="140" spans="14:17" ht="15.75">
      <c r="N140" s="33"/>
      <c r="O140" s="33"/>
      <c r="P140" s="33"/>
      <c r="Q140" s="33"/>
    </row>
    <row r="141" spans="14:17" ht="15.75">
      <c r="N141" s="33"/>
      <c r="O141" s="33"/>
      <c r="P141" s="33"/>
      <c r="Q141" s="33"/>
    </row>
    <row r="142" spans="14:17" ht="15.75">
      <c r="N142" s="33"/>
      <c r="O142" s="33"/>
      <c r="P142" s="33"/>
      <c r="Q142" s="33"/>
    </row>
    <row r="143" spans="14:17" ht="15.75">
      <c r="N143" s="33"/>
      <c r="O143" s="33"/>
      <c r="P143" s="33"/>
      <c r="Q143" s="33"/>
    </row>
    <row r="144" spans="14:17" ht="15.75">
      <c r="N144" s="33"/>
      <c r="O144" s="33"/>
      <c r="P144" s="33"/>
      <c r="Q144" s="33"/>
    </row>
    <row r="145" spans="14:17" ht="15.75">
      <c r="N145" s="33"/>
      <c r="O145" s="33"/>
      <c r="P145" s="33"/>
      <c r="Q145" s="33"/>
    </row>
    <row r="146" spans="14:17" ht="15.75">
      <c r="N146" s="33"/>
      <c r="O146" s="33"/>
      <c r="P146" s="33"/>
      <c r="Q146" s="33"/>
    </row>
    <row r="147" spans="14:17" ht="15.75">
      <c r="N147" s="33"/>
      <c r="O147" s="33"/>
      <c r="P147" s="33"/>
      <c r="Q147" s="33"/>
    </row>
    <row r="148" spans="14:17" ht="15.75">
      <c r="N148" s="33"/>
      <c r="O148" s="33"/>
      <c r="P148" s="33"/>
      <c r="Q148" s="33"/>
    </row>
    <row r="149" spans="14:17" ht="15.75">
      <c r="N149" s="33"/>
      <c r="O149" s="33"/>
      <c r="P149" s="33"/>
      <c r="Q149" s="33"/>
    </row>
    <row r="150" spans="14:17" ht="15.75">
      <c r="N150" s="33"/>
      <c r="O150" s="33"/>
      <c r="P150" s="33"/>
      <c r="Q150" s="33"/>
    </row>
    <row r="151" spans="14:17" ht="15.75">
      <c r="N151" s="33"/>
      <c r="O151" s="33"/>
      <c r="P151" s="33"/>
      <c r="Q151" s="33"/>
    </row>
    <row r="152" spans="14:17" ht="15.75">
      <c r="N152" s="33"/>
      <c r="O152" s="33"/>
      <c r="P152" s="33"/>
      <c r="Q152" s="33"/>
    </row>
    <row r="153" spans="14:17" ht="15.75">
      <c r="N153" s="33"/>
      <c r="O153" s="33"/>
      <c r="P153" s="33"/>
      <c r="Q153" s="33"/>
    </row>
    <row r="154" spans="14:17" ht="15.75">
      <c r="N154" s="33"/>
      <c r="O154" s="33"/>
      <c r="P154" s="33"/>
      <c r="Q154" s="33"/>
    </row>
    <row r="155" spans="14:17" ht="15.75">
      <c r="N155" s="33"/>
      <c r="O155" s="33"/>
      <c r="P155" s="33"/>
      <c r="Q155" s="33"/>
    </row>
    <row r="156" spans="14:17" ht="15.75">
      <c r="N156" s="33"/>
      <c r="O156" s="33"/>
      <c r="P156" s="33"/>
      <c r="Q156" s="33"/>
    </row>
    <row r="157" spans="14:17" ht="15.75">
      <c r="N157" s="33"/>
      <c r="O157" s="33"/>
      <c r="P157" s="33"/>
      <c r="Q157" s="33"/>
    </row>
    <row r="158" spans="14:17" ht="15.75">
      <c r="N158" s="33"/>
      <c r="O158" s="33"/>
      <c r="P158" s="33"/>
      <c r="Q158" s="33"/>
    </row>
    <row r="159" spans="14:17" ht="15.75">
      <c r="N159" s="33"/>
      <c r="O159" s="33"/>
      <c r="P159" s="33"/>
      <c r="Q159" s="33"/>
    </row>
    <row r="160" spans="14:17" ht="15.75">
      <c r="N160" s="33"/>
      <c r="O160" s="33"/>
      <c r="P160" s="33"/>
      <c r="Q160" s="33"/>
    </row>
    <row r="161" spans="14:17" ht="15.75">
      <c r="N161" s="33"/>
      <c r="O161" s="33"/>
      <c r="P161" s="33"/>
      <c r="Q161" s="33"/>
    </row>
    <row r="162" spans="14:17" ht="15.75">
      <c r="N162" s="33"/>
      <c r="O162" s="33"/>
      <c r="P162" s="33"/>
      <c r="Q162" s="33"/>
    </row>
    <row r="163" spans="11:17" ht="15.75">
      <c r="K163" s="127"/>
      <c r="N163" s="33"/>
      <c r="O163" s="33"/>
      <c r="P163" s="33"/>
      <c r="Q163" s="33"/>
    </row>
    <row r="164" spans="9:17" ht="15.75">
      <c r="I164" s="119"/>
      <c r="J164" s="120"/>
      <c r="K164" s="121"/>
      <c r="M164" s="12"/>
      <c r="N164" s="33"/>
      <c r="O164" s="33"/>
      <c r="P164" s="33"/>
      <c r="Q164" s="33"/>
    </row>
    <row r="165" spans="9:17" ht="15.75">
      <c r="I165" s="119"/>
      <c r="J165" s="120"/>
      <c r="K165" s="121"/>
      <c r="M165" s="12"/>
      <c r="N165" s="33"/>
      <c r="O165" s="33"/>
      <c r="P165" s="33"/>
      <c r="Q165" s="33"/>
    </row>
    <row r="166" spans="9:17" ht="15.75">
      <c r="I166" s="119"/>
      <c r="J166" s="120"/>
      <c r="K166" s="121"/>
      <c r="M166" s="12"/>
      <c r="N166" s="33"/>
      <c r="O166" s="33"/>
      <c r="P166" s="33"/>
      <c r="Q166" s="33"/>
    </row>
    <row r="167" spans="9:17" ht="15.75">
      <c r="I167" s="119"/>
      <c r="J167" s="120"/>
      <c r="K167" s="127"/>
      <c r="N167" s="33"/>
      <c r="O167" s="33"/>
      <c r="P167" s="33"/>
      <c r="Q167" s="33"/>
    </row>
    <row r="168" spans="9:17" ht="15.75">
      <c r="I168" s="119"/>
      <c r="J168" s="120"/>
      <c r="K168" s="121"/>
      <c r="N168" s="33"/>
      <c r="O168" s="33"/>
      <c r="P168" s="33"/>
      <c r="Q168" s="33"/>
    </row>
    <row r="169" spans="9:17" ht="15.75">
      <c r="I169" s="119"/>
      <c r="J169" s="120"/>
      <c r="K169" s="121"/>
      <c r="N169" s="33"/>
      <c r="O169" s="33"/>
      <c r="P169" s="33"/>
      <c r="Q169" s="33"/>
    </row>
    <row r="170" spans="9:17" ht="15.75">
      <c r="I170" s="119"/>
      <c r="J170" s="120"/>
      <c r="K170" s="121"/>
      <c r="N170" s="33"/>
      <c r="O170" s="33"/>
      <c r="P170" s="33"/>
      <c r="Q170" s="33"/>
    </row>
    <row r="171" spans="9:17" ht="15.75">
      <c r="I171" s="119"/>
      <c r="J171" s="120"/>
      <c r="K171" s="121"/>
      <c r="N171" s="33"/>
      <c r="O171" s="33"/>
      <c r="P171" s="33"/>
      <c r="Q171" s="33"/>
    </row>
    <row r="172" spans="9:17" ht="15.75">
      <c r="I172" s="119"/>
      <c r="J172" s="120"/>
      <c r="K172" s="121"/>
      <c r="N172" s="33"/>
      <c r="O172" s="33"/>
      <c r="P172" s="33"/>
      <c r="Q172" s="33"/>
    </row>
    <row r="173" spans="9:17" ht="15.75">
      <c r="I173" s="119"/>
      <c r="J173" s="120"/>
      <c r="K173" s="121"/>
      <c r="N173" s="33"/>
      <c r="O173" s="33"/>
      <c r="P173" s="33"/>
      <c r="Q173" s="33"/>
    </row>
    <row r="174" spans="9:17" ht="15.75">
      <c r="I174" s="119"/>
      <c r="J174" s="120"/>
      <c r="K174" s="121"/>
      <c r="N174" s="33"/>
      <c r="O174" s="33"/>
      <c r="P174" s="33"/>
      <c r="Q174" s="33"/>
    </row>
    <row r="175" spans="9:17" ht="15.75">
      <c r="I175" s="119"/>
      <c r="J175" s="120"/>
      <c r="K175" s="121"/>
      <c r="N175" s="33"/>
      <c r="O175" s="33"/>
      <c r="P175" s="33"/>
      <c r="Q175" s="33"/>
    </row>
    <row r="176" spans="9:17" ht="15.75">
      <c r="I176" s="119"/>
      <c r="J176" s="120"/>
      <c r="K176" s="121"/>
      <c r="N176" s="33"/>
      <c r="O176" s="33"/>
      <c r="P176" s="33"/>
      <c r="Q176" s="33"/>
    </row>
    <row r="177" spans="9:17" ht="15.75">
      <c r="I177" s="119"/>
      <c r="J177" s="120"/>
      <c r="K177" s="121"/>
      <c r="N177" s="33"/>
      <c r="O177" s="33"/>
      <c r="P177" s="33"/>
      <c r="Q177" s="33"/>
    </row>
    <row r="178" spans="9:17" ht="15.75">
      <c r="I178" s="119"/>
      <c r="J178" s="120"/>
      <c r="K178" s="121"/>
      <c r="N178" s="33"/>
      <c r="O178" s="33"/>
      <c r="P178" s="33"/>
      <c r="Q178" s="33"/>
    </row>
    <row r="179" spans="9:17" ht="15.75">
      <c r="I179" s="119"/>
      <c r="J179" s="120"/>
      <c r="K179" s="121"/>
      <c r="N179" s="33"/>
      <c r="O179" s="33"/>
      <c r="P179" s="33"/>
      <c r="Q179" s="33"/>
    </row>
    <row r="180" spans="9:17" ht="15.75">
      <c r="I180" s="119"/>
      <c r="J180" s="120"/>
      <c r="K180" s="121"/>
      <c r="N180" s="33"/>
      <c r="O180" s="33"/>
      <c r="P180" s="33"/>
      <c r="Q180" s="33"/>
    </row>
    <row r="181" spans="9:17" ht="15.75">
      <c r="I181" s="119"/>
      <c r="J181" s="120"/>
      <c r="K181" s="121"/>
      <c r="N181" s="33"/>
      <c r="O181" s="33"/>
      <c r="P181" s="33"/>
      <c r="Q181" s="33"/>
    </row>
    <row r="182" spans="9:17" ht="15.75">
      <c r="I182" s="119"/>
      <c r="J182" s="120"/>
      <c r="K182" s="127"/>
      <c r="N182" s="33"/>
      <c r="O182" s="33"/>
      <c r="P182" s="33"/>
      <c r="Q182" s="33"/>
    </row>
    <row r="183" spans="9:17" ht="15.75">
      <c r="I183" s="119"/>
      <c r="J183" s="120"/>
      <c r="K183" s="121"/>
      <c r="N183" s="33"/>
      <c r="O183" s="33"/>
      <c r="P183" s="33"/>
      <c r="Q183" s="33"/>
    </row>
    <row r="184" spans="9:17" ht="15.75">
      <c r="I184" s="119"/>
      <c r="J184" s="120"/>
      <c r="K184" s="121"/>
      <c r="N184" s="33"/>
      <c r="O184" s="33"/>
      <c r="P184" s="33"/>
      <c r="Q184" s="33"/>
    </row>
    <row r="185" spans="9:17" ht="15.75">
      <c r="I185" s="119"/>
      <c r="J185" s="120"/>
      <c r="K185" s="121"/>
      <c r="N185" s="33"/>
      <c r="O185" s="33"/>
      <c r="P185" s="33"/>
      <c r="Q185" s="33"/>
    </row>
    <row r="186" spans="9:17" ht="15.75">
      <c r="I186" s="119"/>
      <c r="J186" s="120"/>
      <c r="K186" s="121"/>
      <c r="N186" s="33"/>
      <c r="O186" s="33"/>
      <c r="P186" s="33"/>
      <c r="Q186" s="33"/>
    </row>
    <row r="187" spans="9:17" ht="15.75">
      <c r="I187" s="119"/>
      <c r="J187" s="120"/>
      <c r="K187" s="121"/>
      <c r="N187" s="33"/>
      <c r="O187" s="33"/>
      <c r="P187" s="33"/>
      <c r="Q187" s="33"/>
    </row>
    <row r="188" spans="9:17" ht="15.75">
      <c r="I188" s="119"/>
      <c r="J188" s="120"/>
      <c r="K188" s="121"/>
      <c r="N188" s="33"/>
      <c r="O188" s="33"/>
      <c r="P188" s="33"/>
      <c r="Q188" s="33"/>
    </row>
    <row r="189" spans="9:17" ht="15.75">
      <c r="I189" s="119"/>
      <c r="J189" s="120"/>
      <c r="K189" s="121"/>
      <c r="N189" s="33"/>
      <c r="O189" s="33"/>
      <c r="P189" s="33"/>
      <c r="Q189" s="33"/>
    </row>
    <row r="190" spans="9:17" ht="15.75">
      <c r="I190" s="119"/>
      <c r="J190" s="120"/>
      <c r="K190" s="121"/>
      <c r="N190" s="33"/>
      <c r="O190" s="33"/>
      <c r="P190" s="33"/>
      <c r="Q190" s="33"/>
    </row>
    <row r="191" spans="9:17" ht="15.75">
      <c r="I191" s="119"/>
      <c r="J191" s="120"/>
      <c r="K191" s="121"/>
      <c r="N191" s="33"/>
      <c r="O191" s="33"/>
      <c r="P191" s="33"/>
      <c r="Q191" s="33"/>
    </row>
    <row r="192" spans="9:17" ht="15.75">
      <c r="I192" s="119"/>
      <c r="J192" s="120"/>
      <c r="K192" s="121"/>
      <c r="N192" s="33"/>
      <c r="O192" s="33"/>
      <c r="P192" s="33"/>
      <c r="Q192" s="33"/>
    </row>
    <row r="193" spans="9:17" ht="15.75">
      <c r="I193" s="119"/>
      <c r="J193" s="120"/>
      <c r="K193" s="121"/>
      <c r="N193" s="33"/>
      <c r="O193" s="33"/>
      <c r="P193" s="33"/>
      <c r="Q193" s="33"/>
    </row>
    <row r="194" spans="9:17" ht="15.75">
      <c r="I194" s="119"/>
      <c r="J194" s="120"/>
      <c r="K194" s="121"/>
      <c r="N194" s="33"/>
      <c r="O194" s="33"/>
      <c r="P194" s="33"/>
      <c r="Q194" s="33"/>
    </row>
    <row r="195" spans="9:17" ht="15.75">
      <c r="I195" s="119"/>
      <c r="J195" s="120"/>
      <c r="K195" s="121"/>
      <c r="N195" s="33"/>
      <c r="O195" s="33"/>
      <c r="P195" s="33"/>
      <c r="Q195" s="33"/>
    </row>
    <row r="196" spans="9:17" ht="15.75">
      <c r="I196" s="119"/>
      <c r="J196" s="120"/>
      <c r="K196" s="121"/>
      <c r="N196" s="33"/>
      <c r="O196" s="33"/>
      <c r="P196" s="33"/>
      <c r="Q196" s="33"/>
    </row>
    <row r="197" spans="11:17" ht="15.75">
      <c r="K197" s="127"/>
      <c r="N197" s="33"/>
      <c r="O197" s="33"/>
      <c r="P197" s="33"/>
      <c r="Q197" s="33"/>
    </row>
    <row r="198" spans="9:17" ht="15.75">
      <c r="I198" s="119"/>
      <c r="J198" s="120"/>
      <c r="K198" s="121"/>
      <c r="M198" s="12"/>
      <c r="N198" s="33"/>
      <c r="O198" s="33"/>
      <c r="P198" s="33"/>
      <c r="Q198" s="33"/>
    </row>
    <row r="199" spans="9:17" ht="15.75">
      <c r="I199" s="119"/>
      <c r="J199" s="120"/>
      <c r="K199" s="121"/>
      <c r="M199" s="12"/>
      <c r="N199" s="33"/>
      <c r="O199" s="33"/>
      <c r="P199" s="33"/>
      <c r="Q199" s="33"/>
    </row>
    <row r="200" spans="9:17" ht="15.75">
      <c r="I200" s="119"/>
      <c r="J200" s="120"/>
      <c r="K200" s="121"/>
      <c r="M200" s="12"/>
      <c r="N200" s="33"/>
      <c r="O200" s="33"/>
      <c r="P200" s="33"/>
      <c r="Q200" s="33"/>
    </row>
    <row r="201" spans="9:17" ht="15.75">
      <c r="I201" s="1"/>
      <c r="J201" s="1"/>
      <c r="K201" s="127"/>
      <c r="L201" s="1"/>
      <c r="M201" s="1"/>
      <c r="N201" s="33"/>
      <c r="O201" s="33"/>
      <c r="P201" s="33"/>
      <c r="Q201" s="33"/>
    </row>
    <row r="202" spans="9:17" ht="15.75">
      <c r="I202" s="119"/>
      <c r="J202" s="120"/>
      <c r="K202" s="121"/>
      <c r="N202" s="33"/>
      <c r="O202" s="33"/>
      <c r="P202" s="33"/>
      <c r="Q202" s="33"/>
    </row>
    <row r="203" spans="9:17" ht="15.75">
      <c r="I203" s="119"/>
      <c r="J203" s="120"/>
      <c r="K203" s="121"/>
      <c r="N203" s="33"/>
      <c r="O203" s="33"/>
      <c r="P203" s="33"/>
      <c r="Q203" s="33"/>
    </row>
    <row r="204" spans="9:17" ht="15.75">
      <c r="I204" s="119"/>
      <c r="J204" s="120"/>
      <c r="K204" s="121"/>
      <c r="N204" s="33"/>
      <c r="O204" s="33"/>
      <c r="P204" s="33"/>
      <c r="Q204" s="33"/>
    </row>
    <row r="205" spans="9:17" ht="15.75">
      <c r="I205" s="119"/>
      <c r="J205" s="120"/>
      <c r="K205" s="121"/>
      <c r="N205" s="33"/>
      <c r="O205" s="33"/>
      <c r="P205" s="33"/>
      <c r="Q205" s="33"/>
    </row>
    <row r="206" spans="9:17" ht="15.75">
      <c r="I206" s="119"/>
      <c r="J206" s="120"/>
      <c r="K206" s="121"/>
      <c r="N206" s="33"/>
      <c r="O206" s="33"/>
      <c r="P206" s="33"/>
      <c r="Q206" s="33"/>
    </row>
    <row r="207" spans="9:17" ht="15.75">
      <c r="I207" s="119"/>
      <c r="J207" s="120"/>
      <c r="K207" s="121"/>
      <c r="N207" s="33"/>
      <c r="O207" s="33"/>
      <c r="P207" s="33"/>
      <c r="Q207" s="33"/>
    </row>
    <row r="208" spans="9:17" ht="15.75">
      <c r="I208" s="119"/>
      <c r="J208" s="120"/>
      <c r="K208" s="121"/>
      <c r="N208" s="33"/>
      <c r="O208" s="33"/>
      <c r="P208" s="33"/>
      <c r="Q208" s="33"/>
    </row>
    <row r="209" spans="9:17" ht="15.75">
      <c r="I209" s="119"/>
      <c r="J209" s="120"/>
      <c r="K209" s="121"/>
      <c r="N209" s="33"/>
      <c r="O209" s="33"/>
      <c r="P209" s="33"/>
      <c r="Q209" s="33"/>
    </row>
    <row r="210" spans="9:17" ht="15.75">
      <c r="I210" s="119"/>
      <c r="J210" s="120"/>
      <c r="K210" s="121"/>
      <c r="N210" s="33"/>
      <c r="O210" s="33"/>
      <c r="P210" s="33"/>
      <c r="Q210" s="33"/>
    </row>
    <row r="211" spans="9:17" ht="15.75">
      <c r="I211" s="119"/>
      <c r="J211" s="120"/>
      <c r="K211" s="121"/>
      <c r="N211" s="33"/>
      <c r="O211" s="33"/>
      <c r="P211" s="33"/>
      <c r="Q211" s="33"/>
    </row>
    <row r="212" spans="9:17" ht="15.75">
      <c r="I212" s="119"/>
      <c r="J212" s="120"/>
      <c r="K212" s="121"/>
      <c r="N212" s="33"/>
      <c r="O212" s="33"/>
      <c r="P212" s="33"/>
      <c r="Q212" s="33"/>
    </row>
    <row r="213" spans="9:17" ht="15.75">
      <c r="I213" s="119"/>
      <c r="J213" s="120"/>
      <c r="K213" s="121"/>
      <c r="N213" s="33"/>
      <c r="O213" s="33"/>
      <c r="P213" s="33"/>
      <c r="Q213" s="33"/>
    </row>
    <row r="214" spans="9:17" ht="15.75">
      <c r="I214" s="119"/>
      <c r="J214" s="120"/>
      <c r="K214" s="121"/>
      <c r="N214" s="33"/>
      <c r="O214" s="33"/>
      <c r="P214" s="33"/>
      <c r="Q214" s="33"/>
    </row>
    <row r="215" spans="11:17" ht="15.75">
      <c r="K215" s="127"/>
      <c r="N215" s="33"/>
      <c r="O215" s="33"/>
      <c r="P215" s="33"/>
      <c r="Q215" s="33"/>
    </row>
    <row r="216" spans="9:17" ht="15.75">
      <c r="I216" s="119"/>
      <c r="J216" s="120"/>
      <c r="K216" s="121"/>
      <c r="M216" s="12"/>
      <c r="N216" s="33"/>
      <c r="O216" s="33"/>
      <c r="P216" s="33"/>
      <c r="Q216" s="33"/>
    </row>
    <row r="217" spans="9:17" ht="15.75">
      <c r="I217" s="119"/>
      <c r="J217" s="120"/>
      <c r="K217" s="121"/>
      <c r="M217" s="12"/>
      <c r="N217" s="33"/>
      <c r="O217" s="33"/>
      <c r="P217" s="33"/>
      <c r="Q217" s="33"/>
    </row>
    <row r="218" spans="9:17" ht="15.75">
      <c r="I218" s="119"/>
      <c r="J218" s="120"/>
      <c r="K218" s="121"/>
      <c r="M218" s="12"/>
      <c r="N218" s="33"/>
      <c r="O218" s="33"/>
      <c r="P218" s="33"/>
      <c r="Q218" s="33"/>
    </row>
    <row r="219" spans="9:17" ht="15.75">
      <c r="I219" s="1"/>
      <c r="J219" s="1"/>
      <c r="K219" s="127"/>
      <c r="L219" s="1"/>
      <c r="M219" s="1"/>
      <c r="N219" s="33"/>
      <c r="O219" s="33"/>
      <c r="P219" s="33"/>
      <c r="Q219" s="33"/>
    </row>
    <row r="220" spans="9:17" ht="15.75">
      <c r="I220" s="119"/>
      <c r="J220" s="120"/>
      <c r="K220" s="121"/>
      <c r="N220" s="33"/>
      <c r="O220" s="33"/>
      <c r="P220" s="33"/>
      <c r="Q220" s="33"/>
    </row>
    <row r="221" spans="9:17" ht="15.75">
      <c r="I221" s="119"/>
      <c r="J221" s="120"/>
      <c r="K221" s="121"/>
      <c r="N221" s="33"/>
      <c r="O221" s="33"/>
      <c r="P221" s="33"/>
      <c r="Q221" s="33"/>
    </row>
    <row r="222" spans="9:17" ht="15.75">
      <c r="I222" s="119"/>
      <c r="J222" s="120"/>
      <c r="K222" s="121"/>
      <c r="N222" s="33"/>
      <c r="O222" s="33"/>
      <c r="P222" s="33"/>
      <c r="Q222" s="33"/>
    </row>
    <row r="223" spans="9:17" ht="15.75">
      <c r="I223" s="119"/>
      <c r="J223" s="120"/>
      <c r="K223" s="121"/>
      <c r="N223" s="33"/>
      <c r="O223" s="33"/>
      <c r="P223" s="33"/>
      <c r="Q223" s="33"/>
    </row>
    <row r="224" spans="9:17" ht="15.75">
      <c r="I224" s="119"/>
      <c r="J224" s="120"/>
      <c r="K224" s="121"/>
      <c r="N224" s="33"/>
      <c r="O224" s="33"/>
      <c r="P224" s="33"/>
      <c r="Q224" s="33"/>
    </row>
    <row r="225" spans="9:17" ht="15.75">
      <c r="I225" s="119"/>
      <c r="J225" s="120"/>
      <c r="K225" s="121"/>
      <c r="N225" s="33"/>
      <c r="O225" s="33"/>
      <c r="P225" s="33"/>
      <c r="Q225" s="33"/>
    </row>
    <row r="226" spans="9:17" ht="15.75">
      <c r="I226" s="119"/>
      <c r="J226" s="120"/>
      <c r="K226" s="121"/>
      <c r="N226" s="33"/>
      <c r="O226" s="33"/>
      <c r="P226" s="33"/>
      <c r="Q226" s="33"/>
    </row>
    <row r="227" spans="9:17" ht="15.75">
      <c r="I227" s="119"/>
      <c r="J227" s="120"/>
      <c r="K227" s="121"/>
      <c r="N227" s="33"/>
      <c r="O227" s="33"/>
      <c r="P227" s="33"/>
      <c r="Q227" s="33"/>
    </row>
    <row r="228" spans="9:17" ht="15.75">
      <c r="I228" s="119"/>
      <c r="J228" s="120"/>
      <c r="K228" s="121"/>
      <c r="N228" s="33"/>
      <c r="O228" s="33"/>
      <c r="P228" s="33"/>
      <c r="Q228" s="33"/>
    </row>
    <row r="229" spans="9:17" ht="15.75">
      <c r="I229" s="119"/>
      <c r="J229" s="120"/>
      <c r="K229" s="121"/>
      <c r="N229" s="33"/>
      <c r="O229" s="33"/>
      <c r="P229" s="33"/>
      <c r="Q229" s="33"/>
    </row>
    <row r="230" spans="9:17" ht="15.75">
      <c r="I230" s="119"/>
      <c r="J230" s="120"/>
      <c r="K230" s="121"/>
      <c r="N230" s="33"/>
      <c r="O230" s="33"/>
      <c r="P230" s="33"/>
      <c r="Q230" s="33"/>
    </row>
    <row r="231" spans="9:17" ht="15.75">
      <c r="I231" s="119"/>
      <c r="J231" s="120"/>
      <c r="K231" s="121"/>
      <c r="N231" s="33"/>
      <c r="O231" s="33"/>
      <c r="P231" s="33"/>
      <c r="Q231" s="33"/>
    </row>
    <row r="232" spans="9:17" ht="15.75">
      <c r="I232" s="119"/>
      <c r="J232" s="120"/>
      <c r="K232" s="121"/>
      <c r="N232" s="33"/>
      <c r="O232" s="33"/>
      <c r="P232" s="33"/>
      <c r="Q232" s="33"/>
    </row>
    <row r="233" spans="9:17" ht="15.75">
      <c r="I233" s="119"/>
      <c r="J233" s="120"/>
      <c r="K233" s="121"/>
      <c r="N233" s="33"/>
      <c r="O233" s="33"/>
      <c r="P233" s="33"/>
      <c r="Q233" s="33"/>
    </row>
    <row r="234" spans="9:17" ht="15.75">
      <c r="I234" s="119"/>
      <c r="J234" s="120"/>
      <c r="K234" s="121"/>
      <c r="N234" s="33"/>
      <c r="O234" s="33"/>
      <c r="P234" s="33"/>
      <c r="Q234" s="33"/>
    </row>
    <row r="235" spans="9:17" ht="15.75">
      <c r="I235" s="119"/>
      <c r="J235" s="120"/>
      <c r="K235" s="121"/>
      <c r="N235" s="33"/>
      <c r="O235" s="33"/>
      <c r="P235" s="33"/>
      <c r="Q235" s="33"/>
    </row>
    <row r="236" spans="9:17" ht="15.75">
      <c r="I236" s="12"/>
      <c r="J236" s="12"/>
      <c r="K236" s="125"/>
      <c r="L236" s="125"/>
      <c r="M236" s="12"/>
      <c r="N236" s="33"/>
      <c r="O236" s="33"/>
      <c r="P236" s="33"/>
      <c r="Q236" s="33"/>
    </row>
    <row r="237" spans="9:17" ht="15.75">
      <c r="I237" s="126"/>
      <c r="J237" s="120"/>
      <c r="K237" s="121"/>
      <c r="L237" s="121"/>
      <c r="M237" s="12"/>
      <c r="N237" s="33"/>
      <c r="O237" s="33"/>
      <c r="P237" s="33"/>
      <c r="Q237" s="33"/>
    </row>
    <row r="238" spans="9:17" ht="15.75">
      <c r="I238" s="126"/>
      <c r="J238" s="120"/>
      <c r="K238" s="121"/>
      <c r="L238" s="121"/>
      <c r="M238" s="12"/>
      <c r="N238" s="33"/>
      <c r="O238" s="33"/>
      <c r="P238" s="33"/>
      <c r="Q238" s="33"/>
    </row>
    <row r="239" spans="9:17" ht="15.75">
      <c r="I239" s="126"/>
      <c r="J239" s="120"/>
      <c r="K239" s="121"/>
      <c r="L239" s="121"/>
      <c r="M239" s="12"/>
      <c r="N239" s="33"/>
      <c r="O239" s="33"/>
      <c r="P239" s="33"/>
      <c r="Q239" s="33"/>
    </row>
    <row r="240" spans="9:17" ht="15.75">
      <c r="I240" s="126"/>
      <c r="J240" s="120"/>
      <c r="K240" s="121"/>
      <c r="L240" s="121"/>
      <c r="M240" s="12"/>
      <c r="N240" s="33"/>
      <c r="O240" s="33"/>
      <c r="P240" s="33"/>
      <c r="Q240" s="33"/>
    </row>
    <row r="241" spans="9:17" ht="15.75">
      <c r="I241" s="126"/>
      <c r="J241" s="120"/>
      <c r="K241" s="121"/>
      <c r="L241" s="121"/>
      <c r="M241" s="12"/>
      <c r="N241" s="33"/>
      <c r="O241" s="33"/>
      <c r="P241" s="33"/>
      <c r="Q241" s="33"/>
    </row>
    <row r="242" spans="9:17" ht="15.75">
      <c r="I242" s="126"/>
      <c r="J242" s="120"/>
      <c r="K242" s="121"/>
      <c r="L242" s="121"/>
      <c r="M242" s="12"/>
      <c r="N242" s="33"/>
      <c r="O242" s="33"/>
      <c r="P242" s="33"/>
      <c r="Q242" s="33"/>
    </row>
    <row r="243" spans="9:17" ht="15.75">
      <c r="I243" s="119"/>
      <c r="J243" s="120"/>
      <c r="K243" s="121"/>
      <c r="L243" s="121"/>
      <c r="M243" s="12"/>
      <c r="N243" s="33"/>
      <c r="O243" s="33"/>
      <c r="P243" s="33"/>
      <c r="Q243" s="33"/>
    </row>
    <row r="244" spans="9:17" ht="15.75">
      <c r="I244" s="126"/>
      <c r="J244" s="120"/>
      <c r="K244" s="121"/>
      <c r="L244" s="121"/>
      <c r="M244" s="12"/>
      <c r="N244" s="33"/>
      <c r="O244" s="33"/>
      <c r="P244" s="33"/>
      <c r="Q244" s="33"/>
    </row>
    <row r="245" spans="9:17" ht="15.75">
      <c r="I245" s="12"/>
      <c r="J245" s="12"/>
      <c r="K245" s="125"/>
      <c r="L245" s="125"/>
      <c r="M245" s="12"/>
      <c r="N245" s="33"/>
      <c r="O245" s="33"/>
      <c r="P245" s="33"/>
      <c r="Q245" s="33"/>
    </row>
    <row r="246" spans="9:17" ht="15.75">
      <c r="I246" s="126"/>
      <c r="J246" s="120"/>
      <c r="K246" s="121"/>
      <c r="L246" s="121"/>
      <c r="M246" s="12"/>
      <c r="N246" s="33"/>
      <c r="O246" s="33"/>
      <c r="P246" s="33"/>
      <c r="Q246" s="33"/>
    </row>
    <row r="247" spans="9:17" ht="15.75">
      <c r="I247" s="126"/>
      <c r="J247" s="120"/>
      <c r="K247" s="121"/>
      <c r="L247" s="121"/>
      <c r="M247" s="12"/>
      <c r="N247" s="33"/>
      <c r="O247" s="33"/>
      <c r="P247" s="33"/>
      <c r="Q247" s="33"/>
    </row>
    <row r="248" spans="9:17" ht="15.75">
      <c r="I248" s="126"/>
      <c r="J248" s="120"/>
      <c r="K248" s="121"/>
      <c r="L248" s="121"/>
      <c r="M248" s="12"/>
      <c r="N248" s="33"/>
      <c r="O248" s="33"/>
      <c r="P248" s="33"/>
      <c r="Q248" s="33"/>
    </row>
    <row r="249" spans="9:17" ht="15.75">
      <c r="I249" s="126"/>
      <c r="J249" s="120"/>
      <c r="K249" s="121"/>
      <c r="L249" s="121"/>
      <c r="M249" s="12"/>
      <c r="N249" s="33"/>
      <c r="O249" s="33"/>
      <c r="P249" s="33"/>
      <c r="Q249" s="33"/>
    </row>
    <row r="250" spans="9:17" ht="15.75">
      <c r="I250" s="119"/>
      <c r="J250" s="120"/>
      <c r="K250" s="121"/>
      <c r="L250" s="121"/>
      <c r="M250" s="12"/>
      <c r="N250" s="33"/>
      <c r="O250" s="33"/>
      <c r="P250" s="33"/>
      <c r="Q250" s="33"/>
    </row>
    <row r="251" spans="9:17" ht="15.75">
      <c r="I251" s="126"/>
      <c r="J251" s="120"/>
      <c r="K251" s="121"/>
      <c r="L251" s="121"/>
      <c r="M251" s="12"/>
      <c r="N251" s="33"/>
      <c r="O251" s="33"/>
      <c r="P251" s="33"/>
      <c r="Q251" s="33"/>
    </row>
    <row r="252" spans="9:17" ht="15.75">
      <c r="I252" s="12"/>
      <c r="J252" s="12"/>
      <c r="K252" s="125"/>
      <c r="L252" s="125"/>
      <c r="M252" s="12"/>
      <c r="N252" s="33"/>
      <c r="O252" s="33"/>
      <c r="P252" s="33"/>
      <c r="Q252" s="33"/>
    </row>
    <row r="253" spans="9:17" ht="15.75">
      <c r="I253" s="126"/>
      <c r="J253" s="120"/>
      <c r="K253" s="121"/>
      <c r="L253" s="121"/>
      <c r="M253" s="12"/>
      <c r="N253" s="33"/>
      <c r="O253" s="33"/>
      <c r="P253" s="33"/>
      <c r="Q253" s="33"/>
    </row>
    <row r="254" spans="9:17" ht="15.75">
      <c r="I254" s="126"/>
      <c r="J254" s="120"/>
      <c r="K254" s="121"/>
      <c r="L254" s="121"/>
      <c r="M254" s="12"/>
      <c r="N254" s="33"/>
      <c r="O254" s="33"/>
      <c r="P254" s="33"/>
      <c r="Q254" s="33"/>
    </row>
    <row r="255" spans="9:17" ht="15.75">
      <c r="I255" s="126"/>
      <c r="J255" s="120"/>
      <c r="K255" s="121"/>
      <c r="L255" s="121"/>
      <c r="M255" s="12"/>
      <c r="N255" s="33"/>
      <c r="O255" s="33"/>
      <c r="P255" s="33"/>
      <c r="Q255" s="33"/>
    </row>
    <row r="256" spans="9:17" ht="15.75">
      <c r="I256" s="126"/>
      <c r="J256" s="120"/>
      <c r="K256" s="121"/>
      <c r="L256" s="121"/>
      <c r="M256" s="12"/>
      <c r="N256" s="33"/>
      <c r="O256" s="33"/>
      <c r="P256" s="33"/>
      <c r="Q256" s="33"/>
    </row>
    <row r="257" spans="9:17" ht="15.75">
      <c r="I257" s="126"/>
      <c r="J257" s="120"/>
      <c r="K257" s="121"/>
      <c r="L257" s="121"/>
      <c r="M257" s="12"/>
      <c r="N257" s="33"/>
      <c r="O257" s="33"/>
      <c r="P257" s="33"/>
      <c r="Q257" s="33"/>
    </row>
    <row r="258" spans="9:17" ht="15.75">
      <c r="I258" s="119"/>
      <c r="J258" s="120"/>
      <c r="K258" s="121"/>
      <c r="L258" s="121"/>
      <c r="M258" s="12"/>
      <c r="N258" s="33"/>
      <c r="O258" s="33"/>
      <c r="P258" s="33"/>
      <c r="Q258" s="33"/>
    </row>
    <row r="259" spans="9:17" ht="15.75">
      <c r="I259" s="126"/>
      <c r="J259" s="120"/>
      <c r="K259" s="121"/>
      <c r="L259" s="121"/>
      <c r="M259" s="12"/>
      <c r="N259" s="33"/>
      <c r="O259" s="33"/>
      <c r="P259" s="33"/>
      <c r="Q259" s="33"/>
    </row>
    <row r="260" spans="9:17" ht="15.75">
      <c r="I260" s="119"/>
      <c r="J260" s="120"/>
      <c r="K260" s="121"/>
      <c r="N260" s="33"/>
      <c r="O260" s="33"/>
      <c r="P260" s="33"/>
      <c r="Q260" s="33"/>
    </row>
    <row r="261" spans="9:17" ht="15.75">
      <c r="I261" s="119"/>
      <c r="J261" s="120"/>
      <c r="K261" s="121"/>
      <c r="N261" s="33"/>
      <c r="O261" s="33"/>
      <c r="P261" s="33"/>
      <c r="Q261" s="33"/>
    </row>
    <row r="262" spans="9:17" ht="15.75">
      <c r="I262" s="119"/>
      <c r="J262" s="120"/>
      <c r="K262" s="121"/>
      <c r="N262" s="33"/>
      <c r="O262" s="33"/>
      <c r="P262" s="33"/>
      <c r="Q262" s="33"/>
    </row>
    <row r="263" spans="9:17" ht="15.75">
      <c r="I263" s="119"/>
      <c r="J263" s="120"/>
      <c r="K263" s="121"/>
      <c r="N263" s="33"/>
      <c r="O263" s="33"/>
      <c r="P263" s="33"/>
      <c r="Q263" s="33"/>
    </row>
    <row r="264" spans="9:17" ht="15.75">
      <c r="I264" s="119"/>
      <c r="J264" s="120"/>
      <c r="K264" s="121"/>
      <c r="N264" s="33"/>
      <c r="O264" s="33"/>
      <c r="P264" s="33"/>
      <c r="Q264" s="33"/>
    </row>
    <row r="265" spans="9:17" ht="15.75">
      <c r="I265" s="119"/>
      <c r="J265" s="120"/>
      <c r="K265" s="121"/>
      <c r="N265" s="33"/>
      <c r="O265" s="33"/>
      <c r="P265" s="33"/>
      <c r="Q265" s="33"/>
    </row>
    <row r="266" spans="9:17" ht="15.75">
      <c r="I266" s="119"/>
      <c r="J266" s="120"/>
      <c r="K266" s="121"/>
      <c r="N266" s="33"/>
      <c r="O266" s="33"/>
      <c r="P266" s="33"/>
      <c r="Q266" s="33"/>
    </row>
    <row r="267" spans="9:17" ht="15.75">
      <c r="I267" s="119"/>
      <c r="J267" s="120"/>
      <c r="K267" s="121"/>
      <c r="N267" s="33"/>
      <c r="O267" s="33"/>
      <c r="P267" s="33"/>
      <c r="Q267" s="33"/>
    </row>
    <row r="268" spans="9:17" ht="15.75">
      <c r="I268" s="12"/>
      <c r="J268" s="12"/>
      <c r="K268" s="125"/>
      <c r="L268" s="12"/>
      <c r="M268" s="12"/>
      <c r="N268" s="33"/>
      <c r="O268" s="33"/>
      <c r="P268" s="33"/>
      <c r="Q268" s="33"/>
    </row>
    <row r="269" spans="9:17" ht="15.75">
      <c r="I269" s="12"/>
      <c r="J269" s="12"/>
      <c r="K269" s="12"/>
      <c r="L269" s="12"/>
      <c r="M269" s="12"/>
      <c r="N269" s="33"/>
      <c r="O269" s="33"/>
      <c r="P269" s="33"/>
      <c r="Q269" s="33"/>
    </row>
    <row r="270" spans="9:17" ht="15.75">
      <c r="I270" s="126"/>
      <c r="J270" s="120"/>
      <c r="K270" s="121"/>
      <c r="L270" s="12"/>
      <c r="M270" s="12"/>
      <c r="N270" s="33"/>
      <c r="O270" s="33"/>
      <c r="P270" s="33"/>
      <c r="Q270" s="33"/>
    </row>
    <row r="271" spans="9:17" ht="15.75">
      <c r="I271" s="126"/>
      <c r="J271" s="120"/>
      <c r="K271" s="12"/>
      <c r="L271" s="12"/>
      <c r="M271" s="12"/>
      <c r="N271" s="33"/>
      <c r="O271" s="33"/>
      <c r="P271" s="33"/>
      <c r="Q271" s="33"/>
    </row>
    <row r="272" spans="9:17" ht="15.75">
      <c r="I272" s="126"/>
      <c r="J272" s="120"/>
      <c r="K272" s="121"/>
      <c r="L272" s="12"/>
      <c r="M272" s="12"/>
      <c r="N272" s="33"/>
      <c r="O272" s="33"/>
      <c r="P272" s="33"/>
      <c r="Q272" s="33"/>
    </row>
    <row r="273" spans="9:17" ht="15.75">
      <c r="I273" s="119"/>
      <c r="J273" s="120"/>
      <c r="K273" s="121"/>
      <c r="N273" s="33"/>
      <c r="O273" s="33"/>
      <c r="P273" s="33"/>
      <c r="Q273" s="33"/>
    </row>
    <row r="274" spans="9:17" ht="15.75">
      <c r="I274" s="119"/>
      <c r="J274" s="120"/>
      <c r="K274" s="121"/>
      <c r="N274" s="33"/>
      <c r="O274" s="33"/>
      <c r="P274" s="33"/>
      <c r="Q274" s="33"/>
    </row>
    <row r="275" spans="9:17" ht="15.75">
      <c r="I275" s="119"/>
      <c r="J275" s="120"/>
      <c r="K275" s="121"/>
      <c r="N275" s="33"/>
      <c r="O275" s="33"/>
      <c r="P275" s="33"/>
      <c r="Q275" s="33"/>
    </row>
    <row r="276" spans="9:17" ht="15.75">
      <c r="I276" s="119"/>
      <c r="J276" s="120"/>
      <c r="K276" s="121"/>
      <c r="N276" s="33"/>
      <c r="O276" s="33"/>
      <c r="P276" s="33"/>
      <c r="Q276" s="33"/>
    </row>
    <row r="277" spans="9:17" ht="15.75">
      <c r="I277" s="119"/>
      <c r="J277" s="120"/>
      <c r="K277" s="121"/>
      <c r="N277" s="33"/>
      <c r="O277" s="33"/>
      <c r="P277" s="33"/>
      <c r="Q277" s="33"/>
    </row>
    <row r="278" spans="9:17" ht="15.75">
      <c r="I278" s="119"/>
      <c r="J278" s="120"/>
      <c r="K278" s="121"/>
      <c r="N278" s="33"/>
      <c r="O278" s="33"/>
      <c r="P278" s="33"/>
      <c r="Q278" s="33"/>
    </row>
    <row r="279" spans="9:17" ht="15.75">
      <c r="I279" s="119"/>
      <c r="J279" s="120"/>
      <c r="K279" s="121"/>
      <c r="N279" s="33"/>
      <c r="O279" s="33"/>
      <c r="P279" s="33"/>
      <c r="Q279" s="33"/>
    </row>
    <row r="280" spans="14:17" ht="15.75">
      <c r="N280" s="33"/>
      <c r="O280" s="33"/>
      <c r="P280" s="33"/>
      <c r="Q280" s="33"/>
    </row>
    <row r="281" spans="14:17" ht="15.75">
      <c r="N281" s="33"/>
      <c r="O281" s="33"/>
      <c r="P281" s="33"/>
      <c r="Q281" s="33"/>
    </row>
    <row r="282" spans="14:17" ht="15.75">
      <c r="N282" s="33"/>
      <c r="O282" s="33"/>
      <c r="P282" s="33"/>
      <c r="Q282" s="33"/>
    </row>
    <row r="283" spans="14:17" ht="15.75">
      <c r="N283" s="33"/>
      <c r="O283" s="33"/>
      <c r="P283" s="33"/>
      <c r="Q283" s="33"/>
    </row>
    <row r="284" spans="14:17" ht="15.75">
      <c r="N284" s="33"/>
      <c r="O284" s="33"/>
      <c r="P284" s="33"/>
      <c r="Q284" s="33"/>
    </row>
    <row r="285" spans="14:17" ht="15.75">
      <c r="N285" s="33"/>
      <c r="O285" s="33"/>
      <c r="P285" s="33"/>
      <c r="Q285" s="33"/>
    </row>
    <row r="286" spans="14:17" ht="15.75">
      <c r="N286" s="33"/>
      <c r="O286" s="33"/>
      <c r="P286" s="33"/>
      <c r="Q286" s="33"/>
    </row>
    <row r="287" spans="14:17" ht="15.75">
      <c r="N287" s="33"/>
      <c r="O287" s="33"/>
      <c r="P287" s="33"/>
      <c r="Q287" s="33"/>
    </row>
    <row r="288" spans="14:17" ht="15.75">
      <c r="N288" s="33"/>
      <c r="O288" s="33"/>
      <c r="P288" s="33"/>
      <c r="Q288" s="33"/>
    </row>
    <row r="289" spans="14:17" ht="15.75">
      <c r="N289" s="33"/>
      <c r="O289" s="33"/>
      <c r="P289" s="33"/>
      <c r="Q289" s="33"/>
    </row>
    <row r="290" spans="14:17" ht="15.75">
      <c r="N290" s="33"/>
      <c r="O290" s="33"/>
      <c r="P290" s="33"/>
      <c r="Q290" s="33"/>
    </row>
    <row r="291" spans="14:17" ht="15.75">
      <c r="N291" s="33"/>
      <c r="O291" s="33"/>
      <c r="P291" s="33"/>
      <c r="Q291" s="33"/>
    </row>
    <row r="292" spans="14:17" ht="15.75">
      <c r="N292" s="33"/>
      <c r="O292" s="33"/>
      <c r="P292" s="33"/>
      <c r="Q292" s="33"/>
    </row>
    <row r="293" spans="14:17" ht="15.75">
      <c r="N293" s="33"/>
      <c r="O293" s="33"/>
      <c r="P293" s="33"/>
      <c r="Q293" s="33"/>
    </row>
    <row r="294" spans="14:17" ht="15.75">
      <c r="N294" s="33"/>
      <c r="O294" s="33"/>
      <c r="P294" s="33"/>
      <c r="Q294" s="33"/>
    </row>
    <row r="295" spans="14:17" ht="15.75">
      <c r="N295" s="33"/>
      <c r="O295" s="33"/>
      <c r="P295" s="33"/>
      <c r="Q295" s="33"/>
    </row>
    <row r="296" spans="14:17" ht="15.75">
      <c r="N296" s="33"/>
      <c r="O296" s="33"/>
      <c r="P296" s="33"/>
      <c r="Q296" s="33"/>
    </row>
    <row r="297" spans="14:17" ht="15.75">
      <c r="N297" s="33"/>
      <c r="O297" s="33"/>
      <c r="P297" s="33"/>
      <c r="Q297" s="33"/>
    </row>
    <row r="298" spans="14:17" ht="15.75">
      <c r="N298" s="33"/>
      <c r="O298" s="33"/>
      <c r="P298" s="33"/>
      <c r="Q298" s="33"/>
    </row>
    <row r="299" spans="14:17" ht="15.75">
      <c r="N299" s="33"/>
      <c r="O299" s="33"/>
      <c r="P299" s="33"/>
      <c r="Q299" s="33"/>
    </row>
    <row r="300" spans="14:17" ht="15.75">
      <c r="N300" s="33"/>
      <c r="O300" s="33"/>
      <c r="P300" s="33"/>
      <c r="Q300" s="33"/>
    </row>
    <row r="301" spans="14:17" ht="15.75">
      <c r="N301" s="33"/>
      <c r="O301" s="33"/>
      <c r="P301" s="33"/>
      <c r="Q301" s="33"/>
    </row>
    <row r="302" spans="14:17" ht="15.75">
      <c r="N302" s="33"/>
      <c r="O302" s="33"/>
      <c r="P302" s="33"/>
      <c r="Q302" s="33"/>
    </row>
    <row r="303" spans="14:17" ht="15.75">
      <c r="N303" s="33"/>
      <c r="O303" s="33"/>
      <c r="P303" s="33"/>
      <c r="Q303" s="33"/>
    </row>
    <row r="304" spans="14:17" ht="15.75">
      <c r="N304" s="33"/>
      <c r="O304" s="33"/>
      <c r="P304" s="33"/>
      <c r="Q304" s="33"/>
    </row>
    <row r="305" spans="14:17" ht="15.75">
      <c r="N305" s="33"/>
      <c r="O305" s="33"/>
      <c r="P305" s="33"/>
      <c r="Q305" s="33"/>
    </row>
    <row r="306" spans="14:17" ht="15.75">
      <c r="N306" s="33"/>
      <c r="O306" s="33"/>
      <c r="P306" s="33"/>
      <c r="Q306" s="33"/>
    </row>
    <row r="307" spans="14:17" ht="15.75">
      <c r="N307" s="33"/>
      <c r="O307" s="33"/>
      <c r="P307" s="33"/>
      <c r="Q307" s="33"/>
    </row>
    <row r="308" spans="14:17" ht="15.75">
      <c r="N308" s="33"/>
      <c r="O308" s="33"/>
      <c r="P308" s="33"/>
      <c r="Q308" s="33"/>
    </row>
    <row r="309" spans="14:17" ht="15.75">
      <c r="N309" s="33"/>
      <c r="O309" s="33"/>
      <c r="P309" s="33"/>
      <c r="Q309" s="33"/>
    </row>
    <row r="310" spans="14:17" ht="15.75">
      <c r="N310" s="33"/>
      <c r="O310" s="33"/>
      <c r="P310" s="33"/>
      <c r="Q310" s="33"/>
    </row>
    <row r="311" spans="14:17" ht="15.75">
      <c r="N311" s="33"/>
      <c r="O311" s="33"/>
      <c r="P311" s="33"/>
      <c r="Q311" s="33"/>
    </row>
    <row r="312" spans="14:17" ht="15.75">
      <c r="N312" s="33"/>
      <c r="O312" s="33"/>
      <c r="P312" s="33"/>
      <c r="Q312" s="33"/>
    </row>
    <row r="313" spans="14:17" ht="15.75">
      <c r="N313" s="33"/>
      <c r="O313" s="33"/>
      <c r="P313" s="33"/>
      <c r="Q313" s="33"/>
    </row>
    <row r="314" spans="14:17" ht="15.75">
      <c r="N314" s="33"/>
      <c r="O314" s="33"/>
      <c r="P314" s="33"/>
      <c r="Q314" s="33"/>
    </row>
    <row r="315" spans="14:17" ht="15.75">
      <c r="N315" s="33"/>
      <c r="O315" s="33"/>
      <c r="P315" s="33"/>
      <c r="Q315" s="33"/>
    </row>
    <row r="316" spans="14:17" ht="15.75">
      <c r="N316" s="33"/>
      <c r="O316" s="33"/>
      <c r="P316" s="33"/>
      <c r="Q316" s="33"/>
    </row>
    <row r="317" spans="14:17" ht="15.75">
      <c r="N317" s="33"/>
      <c r="O317" s="33"/>
      <c r="P317" s="33"/>
      <c r="Q317" s="33"/>
    </row>
    <row r="318" spans="14:17" ht="15.75">
      <c r="N318" s="33"/>
      <c r="O318" s="33"/>
      <c r="P318" s="33"/>
      <c r="Q318" s="33"/>
    </row>
    <row r="319" spans="14:17" ht="15.75">
      <c r="N319" s="33"/>
      <c r="O319" s="33"/>
      <c r="P319" s="33"/>
      <c r="Q319" s="33"/>
    </row>
    <row r="320" spans="14:17" ht="15.75">
      <c r="N320" s="33"/>
      <c r="O320" s="33"/>
      <c r="P320" s="33"/>
      <c r="Q320" s="33"/>
    </row>
    <row r="321" spans="14:17" ht="15.75">
      <c r="N321" s="33"/>
      <c r="O321" s="33"/>
      <c r="P321" s="33"/>
      <c r="Q321" s="33"/>
    </row>
    <row r="322" spans="14:17" ht="15.75">
      <c r="N322" s="33"/>
      <c r="O322" s="33"/>
      <c r="P322" s="33"/>
      <c r="Q322" s="33"/>
    </row>
    <row r="323" spans="14:17" ht="15.75">
      <c r="N323" s="33"/>
      <c r="O323" s="33"/>
      <c r="P323" s="33"/>
      <c r="Q323" s="33"/>
    </row>
    <row r="324" spans="14:17" ht="15.75">
      <c r="N324" s="33"/>
      <c r="O324" s="33"/>
      <c r="P324" s="33"/>
      <c r="Q324" s="33"/>
    </row>
    <row r="325" spans="14:17" ht="15.75">
      <c r="N325" s="33"/>
      <c r="O325" s="33"/>
      <c r="P325" s="33"/>
      <c r="Q325" s="33"/>
    </row>
    <row r="326" spans="14:17" ht="15.75">
      <c r="N326" s="33"/>
      <c r="O326" s="33"/>
      <c r="P326" s="33"/>
      <c r="Q326" s="33"/>
    </row>
    <row r="327" spans="14:17" ht="15.75">
      <c r="N327" s="33"/>
      <c r="O327" s="33"/>
      <c r="P327" s="33"/>
      <c r="Q327" s="33"/>
    </row>
    <row r="328" spans="14:17" ht="15.75">
      <c r="N328" s="33"/>
      <c r="O328" s="33"/>
      <c r="P328" s="33"/>
      <c r="Q328" s="33"/>
    </row>
    <row r="329" spans="14:17" ht="15.75">
      <c r="N329" s="33"/>
      <c r="O329" s="33"/>
      <c r="P329" s="33"/>
      <c r="Q329" s="33"/>
    </row>
    <row r="330" spans="14:17" ht="15.75">
      <c r="N330" s="33"/>
      <c r="O330" s="33"/>
      <c r="P330" s="33"/>
      <c r="Q330" s="33"/>
    </row>
    <row r="331" spans="14:17" ht="15.75">
      <c r="N331" s="33"/>
      <c r="O331" s="33"/>
      <c r="P331" s="33"/>
      <c r="Q331" s="33"/>
    </row>
    <row r="332" spans="14:17" ht="15.75">
      <c r="N332" s="33"/>
      <c r="O332" s="33"/>
      <c r="P332" s="33"/>
      <c r="Q332" s="33"/>
    </row>
    <row r="333" spans="14:17" ht="15.75">
      <c r="N333" s="33"/>
      <c r="O333" s="33"/>
      <c r="P333" s="33"/>
      <c r="Q333" s="33"/>
    </row>
    <row r="334" spans="14:17" ht="15.75">
      <c r="N334" s="33"/>
      <c r="O334" s="33"/>
      <c r="P334" s="33"/>
      <c r="Q334" s="33"/>
    </row>
    <row r="335" spans="14:17" ht="15.75">
      <c r="N335" s="33"/>
      <c r="O335" s="33"/>
      <c r="P335" s="33"/>
      <c r="Q335" s="33"/>
    </row>
    <row r="336" spans="14:17" ht="15.75">
      <c r="N336" s="33"/>
      <c r="O336" s="33"/>
      <c r="P336" s="33"/>
      <c r="Q336" s="33"/>
    </row>
    <row r="337" spans="14:17" ht="15.75">
      <c r="N337" s="33"/>
      <c r="O337" s="33"/>
      <c r="P337" s="33"/>
      <c r="Q337" s="33"/>
    </row>
    <row r="338" spans="14:17" ht="15.75">
      <c r="N338" s="33"/>
      <c r="O338" s="33"/>
      <c r="P338" s="33"/>
      <c r="Q338" s="33"/>
    </row>
    <row r="339" spans="14:17" ht="15.75">
      <c r="N339" s="33"/>
      <c r="O339" s="33"/>
      <c r="P339" s="33"/>
      <c r="Q339" s="33"/>
    </row>
    <row r="340" spans="14:17" ht="15.75">
      <c r="N340" s="33"/>
      <c r="O340" s="33"/>
      <c r="P340" s="33"/>
      <c r="Q340" s="33"/>
    </row>
    <row r="341" spans="14:17" ht="15.75">
      <c r="N341" s="33"/>
      <c r="O341" s="33"/>
      <c r="P341" s="33"/>
      <c r="Q341" s="33"/>
    </row>
    <row r="342" spans="14:17" ht="15.75">
      <c r="N342" s="33"/>
      <c r="O342" s="33"/>
      <c r="P342" s="33"/>
      <c r="Q342" s="33"/>
    </row>
    <row r="343" spans="14:17" ht="15.75">
      <c r="N343" s="33"/>
      <c r="O343" s="33"/>
      <c r="P343" s="33"/>
      <c r="Q343" s="33"/>
    </row>
    <row r="344" spans="14:17" ht="15.75">
      <c r="N344" s="33"/>
      <c r="O344" s="33"/>
      <c r="P344" s="33"/>
      <c r="Q344" s="33"/>
    </row>
    <row r="345" spans="14:17" ht="15.75">
      <c r="N345" s="33"/>
      <c r="O345" s="33"/>
      <c r="P345" s="33"/>
      <c r="Q345" s="33"/>
    </row>
    <row r="346" spans="14:17" ht="15.75">
      <c r="N346" s="33"/>
      <c r="O346" s="33"/>
      <c r="P346" s="33"/>
      <c r="Q346" s="33"/>
    </row>
    <row r="347" spans="14:17" ht="15.75">
      <c r="N347" s="33"/>
      <c r="O347" s="33"/>
      <c r="P347" s="33"/>
      <c r="Q347" s="33"/>
    </row>
    <row r="348" spans="14:17" ht="15.75">
      <c r="N348" s="33"/>
      <c r="O348" s="33"/>
      <c r="P348" s="33"/>
      <c r="Q348" s="33"/>
    </row>
    <row r="349" spans="14:17" ht="15.75">
      <c r="N349" s="33"/>
      <c r="O349" s="33"/>
      <c r="P349" s="33"/>
      <c r="Q349" s="33"/>
    </row>
    <row r="350" spans="14:17" ht="15.75">
      <c r="N350" s="33"/>
      <c r="O350" s="33"/>
      <c r="P350" s="33"/>
      <c r="Q350" s="33"/>
    </row>
    <row r="351" spans="14:17" ht="15.75">
      <c r="N351" s="33"/>
      <c r="O351" s="33"/>
      <c r="P351" s="33"/>
      <c r="Q351" s="33"/>
    </row>
    <row r="352" spans="14:17" ht="15.75">
      <c r="N352" s="33"/>
      <c r="O352" s="33"/>
      <c r="P352" s="33"/>
      <c r="Q352" s="33"/>
    </row>
    <row r="353" spans="14:17" ht="15.75">
      <c r="N353" s="33"/>
      <c r="O353" s="33"/>
      <c r="P353" s="33"/>
      <c r="Q353" s="33"/>
    </row>
    <row r="354" spans="14:17" ht="15.75">
      <c r="N354" s="33"/>
      <c r="O354" s="33"/>
      <c r="P354" s="33"/>
      <c r="Q354" s="33"/>
    </row>
    <row r="355" spans="14:17" ht="15.75">
      <c r="N355" s="33"/>
      <c r="O355" s="33"/>
      <c r="P355" s="33"/>
      <c r="Q355" s="33"/>
    </row>
    <row r="356" spans="14:17" ht="15.75">
      <c r="N356" s="33"/>
      <c r="O356" s="33"/>
      <c r="P356" s="33"/>
      <c r="Q356" s="33"/>
    </row>
    <row r="357" spans="14:17" ht="15.75">
      <c r="N357" s="33"/>
      <c r="O357" s="33"/>
      <c r="P357" s="33"/>
      <c r="Q357" s="33"/>
    </row>
    <row r="358" spans="14:17" ht="15.75">
      <c r="N358" s="33"/>
      <c r="O358" s="33"/>
      <c r="P358" s="33"/>
      <c r="Q358" s="33"/>
    </row>
    <row r="359" spans="14:17" ht="15.75">
      <c r="N359" s="33"/>
      <c r="O359" s="33"/>
      <c r="P359" s="33"/>
      <c r="Q359" s="33"/>
    </row>
    <row r="360" spans="14:17" ht="15.75">
      <c r="N360" s="33"/>
      <c r="O360" s="33"/>
      <c r="P360" s="33"/>
      <c r="Q360" s="33"/>
    </row>
    <row r="361" spans="14:17" ht="15.75">
      <c r="N361" s="33"/>
      <c r="O361" s="33"/>
      <c r="P361" s="33"/>
      <c r="Q361" s="33"/>
    </row>
    <row r="362" spans="14:17" ht="15.75">
      <c r="N362" s="33"/>
      <c r="O362" s="33"/>
      <c r="P362" s="33"/>
      <c r="Q362" s="33"/>
    </row>
    <row r="363" spans="14:17" ht="15.75">
      <c r="N363" s="33"/>
      <c r="O363" s="33"/>
      <c r="P363" s="33"/>
      <c r="Q363" s="33"/>
    </row>
    <row r="364" spans="14:17" ht="15.75">
      <c r="N364" s="33"/>
      <c r="O364" s="33"/>
      <c r="P364" s="33"/>
      <c r="Q364" s="33"/>
    </row>
    <row r="365" spans="14:17" ht="15.75">
      <c r="N365" s="33"/>
      <c r="O365" s="33"/>
      <c r="P365" s="33"/>
      <c r="Q365" s="33"/>
    </row>
    <row r="366" spans="14:17" ht="15.75">
      <c r="N366" s="33"/>
      <c r="O366" s="33"/>
      <c r="P366" s="33"/>
      <c r="Q366" s="33"/>
    </row>
    <row r="367" spans="14:17" ht="15.75">
      <c r="N367" s="33"/>
      <c r="O367" s="33"/>
      <c r="P367" s="33"/>
      <c r="Q367" s="33"/>
    </row>
    <row r="368" spans="14:17" ht="15.75">
      <c r="N368" s="33"/>
      <c r="O368" s="33"/>
      <c r="P368" s="33"/>
      <c r="Q368" s="33"/>
    </row>
    <row r="369" spans="14:17" ht="15.75">
      <c r="N369" s="33"/>
      <c r="O369" s="33"/>
      <c r="P369" s="33"/>
      <c r="Q369" s="33"/>
    </row>
    <row r="370" spans="14:17" ht="15.75">
      <c r="N370" s="33"/>
      <c r="O370" s="33"/>
      <c r="P370" s="33"/>
      <c r="Q370" s="33"/>
    </row>
    <row r="371" spans="14:17" ht="15.75">
      <c r="N371" s="33"/>
      <c r="O371" s="33"/>
      <c r="P371" s="33"/>
      <c r="Q371" s="33"/>
    </row>
    <row r="372" spans="14:17" ht="15.75">
      <c r="N372" s="33"/>
      <c r="O372" s="33"/>
      <c r="P372" s="33"/>
      <c r="Q372" s="33"/>
    </row>
    <row r="373" spans="14:17" ht="15.75">
      <c r="N373" s="33"/>
      <c r="O373" s="33"/>
      <c r="P373" s="33"/>
      <c r="Q373" s="33"/>
    </row>
    <row r="374" spans="14:17" ht="15.75">
      <c r="N374" s="33"/>
      <c r="O374" s="33"/>
      <c r="P374" s="33"/>
      <c r="Q374" s="33"/>
    </row>
    <row r="375" spans="14:17" ht="15.75">
      <c r="N375" s="33"/>
      <c r="O375" s="33"/>
      <c r="P375" s="33"/>
      <c r="Q375" s="33"/>
    </row>
    <row r="376" spans="14:17" ht="15.75">
      <c r="N376" s="33"/>
      <c r="O376" s="33"/>
      <c r="P376" s="33"/>
      <c r="Q376" s="33"/>
    </row>
    <row r="377" spans="14:17" ht="15.75">
      <c r="N377" s="33"/>
      <c r="O377" s="33"/>
      <c r="P377" s="33"/>
      <c r="Q377" s="33"/>
    </row>
    <row r="378" spans="14:17" ht="15.75">
      <c r="N378" s="33"/>
      <c r="O378" s="33"/>
      <c r="P378" s="33"/>
      <c r="Q378" s="33"/>
    </row>
    <row r="379" spans="14:17" ht="15.75">
      <c r="N379" s="33"/>
      <c r="O379" s="33"/>
      <c r="P379" s="33"/>
      <c r="Q379" s="33"/>
    </row>
    <row r="380" spans="14:17" ht="15.75">
      <c r="N380" s="33"/>
      <c r="O380" s="33"/>
      <c r="P380" s="33"/>
      <c r="Q380" s="33"/>
    </row>
    <row r="381" spans="14:17" ht="15.75">
      <c r="N381" s="33"/>
      <c r="O381" s="33"/>
      <c r="P381" s="33"/>
      <c r="Q381" s="33"/>
    </row>
    <row r="382" spans="14:17" ht="15.75">
      <c r="N382" s="33"/>
      <c r="O382" s="33"/>
      <c r="P382" s="33"/>
      <c r="Q382" s="33"/>
    </row>
    <row r="383" spans="14:17" ht="15.75">
      <c r="N383" s="33"/>
      <c r="O383" s="33"/>
      <c r="P383" s="33"/>
      <c r="Q383" s="33"/>
    </row>
    <row r="384" spans="14:17" ht="15.75">
      <c r="N384" s="33"/>
      <c r="O384" s="33"/>
      <c r="P384" s="33"/>
      <c r="Q384" s="33"/>
    </row>
    <row r="385" spans="14:17" ht="15.75">
      <c r="N385" s="33"/>
      <c r="O385" s="33"/>
      <c r="P385" s="33"/>
      <c r="Q385" s="33"/>
    </row>
    <row r="386" spans="14:17" ht="15.75">
      <c r="N386" s="33"/>
      <c r="O386" s="33"/>
      <c r="P386" s="33"/>
      <c r="Q386" s="33"/>
    </row>
    <row r="387" spans="14:17" ht="15.75">
      <c r="N387" s="33"/>
      <c r="O387" s="33"/>
      <c r="P387" s="33"/>
      <c r="Q387" s="33"/>
    </row>
    <row r="388" spans="14:17" ht="15.75">
      <c r="N388" s="33"/>
      <c r="O388" s="33"/>
      <c r="P388" s="33"/>
      <c r="Q388" s="33"/>
    </row>
    <row r="389" spans="14:17" ht="15.75">
      <c r="N389" s="33"/>
      <c r="O389" s="33"/>
      <c r="P389" s="33"/>
      <c r="Q389" s="33"/>
    </row>
    <row r="390" spans="14:17" ht="15.75">
      <c r="N390" s="33"/>
      <c r="O390" s="33"/>
      <c r="P390" s="33"/>
      <c r="Q390" s="33"/>
    </row>
  </sheetData>
  <sheetProtection/>
  <printOptions/>
  <pageMargins left="0.7086614173228347" right="0.66" top="0.7874015748031497" bottom="0.55" header="0.31496062992125984" footer="0.31496062992125984"/>
  <pageSetup fitToHeight="1" fitToWidth="1" horizontalDpi="300" verticalDpi="300" orientation="landscape" paperSize="9" scale="8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7109375" style="207" customWidth="1"/>
    <col min="2" max="2" width="16.421875" style="244" bestFit="1" customWidth="1"/>
    <col min="3" max="3" width="110.00390625" style="245" bestFit="1" customWidth="1"/>
    <col min="4" max="4" width="9.140625" style="246" bestFit="1" customWidth="1"/>
    <col min="5" max="5" width="14.8515625" style="246" bestFit="1" customWidth="1"/>
    <col min="6" max="6" width="19.7109375" style="76" bestFit="1" customWidth="1"/>
    <col min="7" max="7" width="27.28125" style="76" bestFit="1" customWidth="1"/>
    <col min="8" max="8" width="3.7109375" style="12" customWidth="1"/>
    <col min="9" max="9" width="19.7109375" style="12" bestFit="1" customWidth="1"/>
    <col min="10" max="10" width="79.140625" style="12" bestFit="1" customWidth="1"/>
    <col min="11" max="16384" width="9.140625" style="12" customWidth="1"/>
  </cols>
  <sheetData>
    <row r="1" ht="6.75" customHeight="1" thickBot="1"/>
    <row r="2" spans="2:7" s="247" customFormat="1" ht="30" customHeight="1">
      <c r="B2" s="156" t="s">
        <v>221</v>
      </c>
      <c r="C2" s="332" t="s">
        <v>220</v>
      </c>
      <c r="D2" s="332"/>
      <c r="E2" s="332"/>
      <c r="F2" s="332"/>
      <c r="G2" s="248" t="s">
        <v>252</v>
      </c>
    </row>
    <row r="3" spans="1:7" ht="19.5" customHeight="1" thickBot="1">
      <c r="A3" s="249"/>
      <c r="B3" s="250"/>
      <c r="C3" s="167" t="s">
        <v>215</v>
      </c>
      <c r="D3" s="9" t="s">
        <v>216</v>
      </c>
      <c r="E3" s="9" t="s">
        <v>217</v>
      </c>
      <c r="F3" s="297" t="s">
        <v>218</v>
      </c>
      <c r="G3" s="251" t="s">
        <v>219</v>
      </c>
    </row>
    <row r="4" spans="1:8" s="2" customFormat="1" ht="19.5" customHeight="1" thickBot="1">
      <c r="A4" s="80"/>
      <c r="B4" s="157" t="s">
        <v>91</v>
      </c>
      <c r="C4" s="333" t="s">
        <v>222</v>
      </c>
      <c r="D4" s="333"/>
      <c r="E4" s="333"/>
      <c r="F4" s="333"/>
      <c r="G4" s="100">
        <f>SUM(G5,G14,G142,G227)</f>
        <v>0</v>
      </c>
      <c r="H4" s="12"/>
    </row>
    <row r="5" spans="1:7" s="1" customFormat="1" ht="19.5" customHeight="1" thickBot="1">
      <c r="A5" s="2"/>
      <c r="B5" s="158" t="s">
        <v>92</v>
      </c>
      <c r="C5" s="326" t="s">
        <v>58</v>
      </c>
      <c r="D5" s="327"/>
      <c r="E5" s="327"/>
      <c r="F5" s="327"/>
      <c r="G5" s="73">
        <f>SUM(G6:G13)</f>
        <v>0</v>
      </c>
    </row>
    <row r="6" spans="1:8" ht="19.5" customHeight="1">
      <c r="A6" s="2"/>
      <c r="B6" s="159"/>
      <c r="C6" s="168" t="s">
        <v>59</v>
      </c>
      <c r="D6" s="13" t="s">
        <v>32</v>
      </c>
      <c r="E6" s="13">
        <v>1</v>
      </c>
      <c r="F6" s="14"/>
      <c r="G6" s="139">
        <f aca="true" t="shared" si="0" ref="G6:G13">E6*F6</f>
        <v>0</v>
      </c>
      <c r="H6" s="1"/>
    </row>
    <row r="7" spans="1:8" ht="19.5" customHeight="1">
      <c r="A7" s="2"/>
      <c r="B7" s="159"/>
      <c r="C7" s="169" t="s">
        <v>60</v>
      </c>
      <c r="D7" s="15" t="s">
        <v>13</v>
      </c>
      <c r="E7" s="15">
        <v>256</v>
      </c>
      <c r="F7" s="16"/>
      <c r="G7" s="139">
        <f t="shared" si="0"/>
        <v>0</v>
      </c>
      <c r="H7" s="1"/>
    </row>
    <row r="8" spans="1:8" ht="19.5" customHeight="1">
      <c r="A8" s="2"/>
      <c r="B8" s="159"/>
      <c r="C8" s="169" t="s">
        <v>61</v>
      </c>
      <c r="D8" s="15" t="s">
        <v>32</v>
      </c>
      <c r="E8" s="15">
        <v>1</v>
      </c>
      <c r="F8" s="16"/>
      <c r="G8" s="139">
        <f t="shared" si="0"/>
        <v>0</v>
      </c>
      <c r="H8" s="1"/>
    </row>
    <row r="9" spans="1:8" ht="19.5" customHeight="1">
      <c r="A9" s="2"/>
      <c r="B9" s="159"/>
      <c r="C9" s="169" t="s">
        <v>295</v>
      </c>
      <c r="D9" s="15" t="s">
        <v>9</v>
      </c>
      <c r="E9" s="15">
        <v>600</v>
      </c>
      <c r="F9" s="16"/>
      <c r="G9" s="139">
        <f t="shared" si="0"/>
        <v>0</v>
      </c>
      <c r="H9" s="1"/>
    </row>
    <row r="10" spans="1:8" ht="19.5" customHeight="1">
      <c r="A10" s="2"/>
      <c r="B10" s="159"/>
      <c r="C10" s="169" t="s">
        <v>261</v>
      </c>
      <c r="D10" s="15" t="s">
        <v>9</v>
      </c>
      <c r="E10" s="15">
        <v>600</v>
      </c>
      <c r="F10" s="16"/>
      <c r="G10" s="139">
        <f>E10*F10</f>
        <v>0</v>
      </c>
      <c r="H10" s="1"/>
    </row>
    <row r="11" spans="1:8" ht="19.5" customHeight="1">
      <c r="A11" s="2"/>
      <c r="B11" s="159"/>
      <c r="C11" s="169" t="s">
        <v>1</v>
      </c>
      <c r="D11" s="17" t="s">
        <v>0</v>
      </c>
      <c r="E11" s="15">
        <v>45</v>
      </c>
      <c r="F11" s="16"/>
      <c r="G11" s="139">
        <f t="shared" si="0"/>
        <v>0</v>
      </c>
      <c r="H11" s="1"/>
    </row>
    <row r="12" spans="1:8" ht="19.5" customHeight="1">
      <c r="A12" s="2"/>
      <c r="B12" s="159"/>
      <c r="C12" s="169" t="s">
        <v>2</v>
      </c>
      <c r="D12" s="15" t="s">
        <v>0</v>
      </c>
      <c r="E12" s="15">
        <v>85</v>
      </c>
      <c r="F12" s="16"/>
      <c r="G12" s="139">
        <f t="shared" si="0"/>
        <v>0</v>
      </c>
      <c r="H12" s="1"/>
    </row>
    <row r="13" spans="1:8" ht="19.5" customHeight="1">
      <c r="A13" s="32"/>
      <c r="B13" s="296"/>
      <c r="C13" s="169" t="s">
        <v>62</v>
      </c>
      <c r="D13" s="15" t="s">
        <v>32</v>
      </c>
      <c r="E13" s="17">
        <v>1</v>
      </c>
      <c r="F13" s="129"/>
      <c r="G13" s="139">
        <f t="shared" si="0"/>
        <v>0</v>
      </c>
      <c r="H13" s="1"/>
    </row>
    <row r="14" spans="1:8" s="2" customFormat="1" ht="19.5" customHeight="1" thickBot="1">
      <c r="A14" s="207"/>
      <c r="B14" s="294" t="s">
        <v>93</v>
      </c>
      <c r="C14" s="328" t="s">
        <v>63</v>
      </c>
      <c r="D14" s="329"/>
      <c r="E14" s="329"/>
      <c r="F14" s="329"/>
      <c r="G14" s="295">
        <f>G15+G64</f>
        <v>0</v>
      </c>
      <c r="H14" s="1"/>
    </row>
    <row r="15" spans="1:8" s="2" customFormat="1" ht="19.5" customHeight="1" thickBot="1">
      <c r="A15" s="207"/>
      <c r="B15" s="160" t="s">
        <v>178</v>
      </c>
      <c r="C15" s="170" t="s">
        <v>179</v>
      </c>
      <c r="D15" s="19"/>
      <c r="E15" s="19"/>
      <c r="F15" s="20"/>
      <c r="G15" s="75">
        <f>G16+G41</f>
        <v>0</v>
      </c>
      <c r="H15" s="1"/>
    </row>
    <row r="16" spans="1:10" s="2" customFormat="1" ht="19.5" customHeight="1">
      <c r="A16" s="207"/>
      <c r="B16" s="161"/>
      <c r="C16" s="252" t="s">
        <v>226</v>
      </c>
      <c r="D16" s="253"/>
      <c r="E16" s="253"/>
      <c r="F16" s="22"/>
      <c r="G16" s="108">
        <f>SUM(G17:G40)</f>
        <v>0</v>
      </c>
      <c r="H16" s="1"/>
      <c r="J16" s="254"/>
    </row>
    <row r="17" spans="1:10" s="2" customFormat="1" ht="19.5" customHeight="1">
      <c r="A17" s="207"/>
      <c r="B17" s="161"/>
      <c r="C17" s="255" t="s">
        <v>155</v>
      </c>
      <c r="D17" s="256" t="s">
        <v>5</v>
      </c>
      <c r="E17" s="208">
        <v>1</v>
      </c>
      <c r="F17" s="257"/>
      <c r="G17" s="139">
        <f>E17*F17</f>
        <v>0</v>
      </c>
      <c r="H17" s="1"/>
      <c r="J17" s="258"/>
    </row>
    <row r="18" spans="1:10" s="2" customFormat="1" ht="19.5" customHeight="1">
      <c r="A18" s="207"/>
      <c r="B18" s="161"/>
      <c r="C18" s="255" t="s">
        <v>156</v>
      </c>
      <c r="D18" s="256" t="s">
        <v>5</v>
      </c>
      <c r="E18" s="208">
        <v>1</v>
      </c>
      <c r="F18" s="257"/>
      <c r="G18" s="139">
        <f aca="true" t="shared" si="1" ref="G18:G63">E18*F18</f>
        <v>0</v>
      </c>
      <c r="H18" s="1"/>
      <c r="J18" s="258"/>
    </row>
    <row r="19" spans="1:10" s="2" customFormat="1" ht="19.5" customHeight="1">
      <c r="A19" s="207"/>
      <c r="B19" s="161"/>
      <c r="C19" s="255" t="s">
        <v>157</v>
      </c>
      <c r="D19" s="256" t="s">
        <v>238</v>
      </c>
      <c r="E19" s="208">
        <v>152</v>
      </c>
      <c r="F19" s="257"/>
      <c r="G19" s="139">
        <f t="shared" si="1"/>
        <v>0</v>
      </c>
      <c r="H19" s="1"/>
      <c r="J19" s="258"/>
    </row>
    <row r="20" spans="1:10" s="2" customFormat="1" ht="19.5" customHeight="1">
      <c r="A20" s="207"/>
      <c r="B20" s="161"/>
      <c r="C20" s="255" t="s">
        <v>158</v>
      </c>
      <c r="D20" s="256" t="s">
        <v>238</v>
      </c>
      <c r="E20" s="208">
        <v>32</v>
      </c>
      <c r="F20" s="257"/>
      <c r="G20" s="139">
        <f t="shared" si="1"/>
        <v>0</v>
      </c>
      <c r="H20" s="1"/>
      <c r="J20" s="258"/>
    </row>
    <row r="21" spans="1:10" s="2" customFormat="1" ht="19.5" customHeight="1">
      <c r="A21" s="207"/>
      <c r="B21" s="161"/>
      <c r="C21" s="255" t="s">
        <v>159</v>
      </c>
      <c r="D21" s="256" t="s">
        <v>237</v>
      </c>
      <c r="E21" s="208">
        <v>260</v>
      </c>
      <c r="F21" s="257"/>
      <c r="G21" s="139">
        <f t="shared" si="1"/>
        <v>0</v>
      </c>
      <c r="H21" s="1"/>
      <c r="J21" s="258"/>
    </row>
    <row r="22" spans="1:10" s="2" customFormat="1" ht="19.5" customHeight="1">
      <c r="A22" s="207"/>
      <c r="B22" s="161"/>
      <c r="C22" s="255" t="s">
        <v>160</v>
      </c>
      <c r="D22" s="256" t="s">
        <v>237</v>
      </c>
      <c r="E22" s="208">
        <v>260</v>
      </c>
      <c r="F22" s="257"/>
      <c r="G22" s="139">
        <f t="shared" si="1"/>
        <v>0</v>
      </c>
      <c r="H22" s="1"/>
      <c r="J22" s="258"/>
    </row>
    <row r="23" spans="1:10" s="2" customFormat="1" ht="19.5" customHeight="1">
      <c r="A23" s="207"/>
      <c r="B23" s="161"/>
      <c r="C23" s="255" t="s">
        <v>161</v>
      </c>
      <c r="D23" s="256" t="s">
        <v>237</v>
      </c>
      <c r="E23" s="208">
        <v>230</v>
      </c>
      <c r="F23" s="257"/>
      <c r="G23" s="139">
        <f t="shared" si="1"/>
        <v>0</v>
      </c>
      <c r="H23" s="1"/>
      <c r="J23" s="258"/>
    </row>
    <row r="24" spans="1:10" s="2" customFormat="1" ht="19.5" customHeight="1">
      <c r="A24" s="207"/>
      <c r="B24" s="161"/>
      <c r="C24" s="255" t="s">
        <v>162</v>
      </c>
      <c r="D24" s="256" t="s">
        <v>238</v>
      </c>
      <c r="E24" s="208">
        <v>60</v>
      </c>
      <c r="F24" s="257"/>
      <c r="G24" s="139">
        <f t="shared" si="1"/>
        <v>0</v>
      </c>
      <c r="H24" s="1"/>
      <c r="J24" s="258"/>
    </row>
    <row r="25" spans="1:10" s="2" customFormat="1" ht="19.5" customHeight="1">
      <c r="A25" s="207"/>
      <c r="B25" s="161"/>
      <c r="C25" s="255" t="s">
        <v>233</v>
      </c>
      <c r="D25" s="256" t="s">
        <v>163</v>
      </c>
      <c r="E25" s="208">
        <v>840</v>
      </c>
      <c r="F25" s="257"/>
      <c r="G25" s="139">
        <f t="shared" si="1"/>
        <v>0</v>
      </c>
      <c r="H25" s="1"/>
      <c r="J25" s="259"/>
    </row>
    <row r="26" spans="1:10" s="2" customFormat="1" ht="19.5" customHeight="1">
      <c r="A26" s="207"/>
      <c r="B26" s="161"/>
      <c r="C26" s="255" t="s">
        <v>234</v>
      </c>
      <c r="D26" s="256" t="s">
        <v>163</v>
      </c>
      <c r="E26" s="208">
        <v>840</v>
      </c>
      <c r="F26" s="257"/>
      <c r="G26" s="139">
        <f t="shared" si="1"/>
        <v>0</v>
      </c>
      <c r="H26" s="1"/>
      <c r="J26" s="258"/>
    </row>
    <row r="27" spans="1:10" s="2" customFormat="1" ht="19.5" customHeight="1">
      <c r="A27" s="207"/>
      <c r="B27" s="161"/>
      <c r="C27" s="255" t="s">
        <v>164</v>
      </c>
      <c r="D27" s="256" t="s">
        <v>238</v>
      </c>
      <c r="E27" s="208">
        <v>260</v>
      </c>
      <c r="F27" s="257"/>
      <c r="G27" s="139">
        <f t="shared" si="1"/>
        <v>0</v>
      </c>
      <c r="H27" s="1"/>
      <c r="J27" s="259"/>
    </row>
    <row r="28" spans="1:10" s="2" customFormat="1" ht="19.5" customHeight="1">
      <c r="A28" s="207"/>
      <c r="B28" s="161"/>
      <c r="C28" s="255" t="s">
        <v>165</v>
      </c>
      <c r="D28" s="256" t="s">
        <v>238</v>
      </c>
      <c r="E28" s="208">
        <v>260</v>
      </c>
      <c r="F28" s="257"/>
      <c r="G28" s="139">
        <f t="shared" si="1"/>
        <v>0</v>
      </c>
      <c r="H28" s="1"/>
      <c r="J28" s="258"/>
    </row>
    <row r="29" spans="1:10" s="2" customFormat="1" ht="19.5" customHeight="1">
      <c r="A29" s="207"/>
      <c r="B29" s="161"/>
      <c r="C29" s="260" t="s">
        <v>166</v>
      </c>
      <c r="D29" s="261" t="s">
        <v>27</v>
      </c>
      <c r="E29" s="262">
        <v>20</v>
      </c>
      <c r="F29" s="263"/>
      <c r="G29" s="139">
        <f t="shared" si="1"/>
        <v>0</v>
      </c>
      <c r="H29" s="1"/>
      <c r="J29" s="258"/>
    </row>
    <row r="30" spans="1:10" s="2" customFormat="1" ht="19.5" customHeight="1">
      <c r="A30" s="207"/>
      <c r="B30" s="161"/>
      <c r="C30" s="260" t="s">
        <v>229</v>
      </c>
      <c r="D30" s="256" t="s">
        <v>238</v>
      </c>
      <c r="E30" s="262">
        <v>13</v>
      </c>
      <c r="F30" s="264"/>
      <c r="G30" s="139">
        <f t="shared" si="1"/>
        <v>0</v>
      </c>
      <c r="H30" s="1"/>
      <c r="J30" s="258"/>
    </row>
    <row r="31" spans="1:10" s="2" customFormat="1" ht="19.5" customHeight="1">
      <c r="A31" s="207"/>
      <c r="B31" s="161"/>
      <c r="C31" s="260" t="s">
        <v>235</v>
      </c>
      <c r="D31" s="261" t="s">
        <v>163</v>
      </c>
      <c r="E31" s="23">
        <v>220</v>
      </c>
      <c r="F31" s="263"/>
      <c r="G31" s="139">
        <f t="shared" si="1"/>
        <v>0</v>
      </c>
      <c r="H31" s="1"/>
      <c r="J31" s="258"/>
    </row>
    <row r="32" spans="1:10" s="2" customFormat="1" ht="19.5" customHeight="1">
      <c r="A32" s="207"/>
      <c r="B32" s="161"/>
      <c r="C32" s="260" t="s">
        <v>167</v>
      </c>
      <c r="D32" s="261" t="s">
        <v>163</v>
      </c>
      <c r="E32" s="23">
        <v>220</v>
      </c>
      <c r="F32" s="263"/>
      <c r="G32" s="139">
        <f t="shared" si="1"/>
        <v>0</v>
      </c>
      <c r="H32" s="1"/>
      <c r="J32" s="258"/>
    </row>
    <row r="33" spans="1:10" s="2" customFormat="1" ht="19.5" customHeight="1">
      <c r="A33" s="207"/>
      <c r="B33" s="161"/>
      <c r="C33" s="260" t="s">
        <v>168</v>
      </c>
      <c r="D33" s="261" t="s">
        <v>163</v>
      </c>
      <c r="E33" s="23">
        <v>240</v>
      </c>
      <c r="F33" s="263"/>
      <c r="G33" s="139">
        <f t="shared" si="1"/>
        <v>0</v>
      </c>
      <c r="H33" s="1"/>
      <c r="J33" s="258"/>
    </row>
    <row r="34" spans="1:10" s="2" customFormat="1" ht="19.5" customHeight="1">
      <c r="A34" s="207"/>
      <c r="B34" s="161"/>
      <c r="C34" s="260" t="s">
        <v>169</v>
      </c>
      <c r="D34" s="261" t="s">
        <v>27</v>
      </c>
      <c r="E34" s="24">
        <v>7.7</v>
      </c>
      <c r="F34" s="263"/>
      <c r="G34" s="139">
        <f t="shared" si="1"/>
        <v>0</v>
      </c>
      <c r="H34" s="1"/>
      <c r="J34" s="258"/>
    </row>
    <row r="35" spans="1:10" s="2" customFormat="1" ht="19.5" customHeight="1">
      <c r="A35" s="207"/>
      <c r="B35" s="161"/>
      <c r="C35" s="260" t="s">
        <v>170</v>
      </c>
      <c r="D35" s="261" t="s">
        <v>27</v>
      </c>
      <c r="E35" s="23">
        <v>2.4</v>
      </c>
      <c r="F35" s="263"/>
      <c r="G35" s="139">
        <f t="shared" si="1"/>
        <v>0</v>
      </c>
      <c r="H35" s="1"/>
      <c r="J35" s="258"/>
    </row>
    <row r="36" spans="1:10" s="2" customFormat="1" ht="19.5" customHeight="1">
      <c r="A36" s="207"/>
      <c r="B36" s="161"/>
      <c r="C36" s="260" t="s">
        <v>171</v>
      </c>
      <c r="D36" s="256" t="s">
        <v>238</v>
      </c>
      <c r="E36" s="24">
        <v>1</v>
      </c>
      <c r="F36" s="263"/>
      <c r="G36" s="139">
        <f t="shared" si="1"/>
        <v>0</v>
      </c>
      <c r="H36" s="1"/>
      <c r="J36" s="258"/>
    </row>
    <row r="37" spans="1:10" s="2" customFormat="1" ht="19.5" customHeight="1">
      <c r="A37" s="207"/>
      <c r="B37" s="161"/>
      <c r="C37" s="260" t="s">
        <v>172</v>
      </c>
      <c r="D37" s="261" t="s">
        <v>5</v>
      </c>
      <c r="E37" s="25">
        <v>24</v>
      </c>
      <c r="F37" s="264"/>
      <c r="G37" s="139">
        <f t="shared" si="1"/>
        <v>0</v>
      </c>
      <c r="H37" s="1"/>
      <c r="J37" s="258"/>
    </row>
    <row r="38" spans="1:10" s="2" customFormat="1" ht="19.5" customHeight="1">
      <c r="A38" s="207"/>
      <c r="B38" s="161"/>
      <c r="C38" s="260" t="s">
        <v>173</v>
      </c>
      <c r="D38" s="261" t="s">
        <v>163</v>
      </c>
      <c r="E38" s="25">
        <v>70</v>
      </c>
      <c r="F38" s="263"/>
      <c r="G38" s="139">
        <f t="shared" si="1"/>
        <v>0</v>
      </c>
      <c r="H38" s="1"/>
      <c r="J38" s="258"/>
    </row>
    <row r="39" spans="1:10" s="2" customFormat="1" ht="19.5" customHeight="1">
      <c r="A39" s="207"/>
      <c r="B39" s="161"/>
      <c r="C39" s="260" t="s">
        <v>228</v>
      </c>
      <c r="D39" s="261" t="s">
        <v>32</v>
      </c>
      <c r="E39" s="25">
        <v>1</v>
      </c>
      <c r="F39" s="263"/>
      <c r="G39" s="139">
        <f t="shared" si="1"/>
        <v>0</v>
      </c>
      <c r="H39" s="1"/>
      <c r="J39" s="258"/>
    </row>
    <row r="40" spans="1:10" s="2" customFormat="1" ht="19.5" customHeight="1">
      <c r="A40" s="207"/>
      <c r="B40" s="299"/>
      <c r="C40" s="300" t="s">
        <v>174</v>
      </c>
      <c r="D40" s="17" t="s">
        <v>32</v>
      </c>
      <c r="E40" s="17">
        <v>1</v>
      </c>
      <c r="F40" s="265"/>
      <c r="G40" s="139">
        <f t="shared" si="1"/>
        <v>0</v>
      </c>
      <c r="H40" s="1"/>
      <c r="J40" s="258"/>
    </row>
    <row r="41" spans="1:10" s="2" customFormat="1" ht="19.5" customHeight="1">
      <c r="A41" s="207"/>
      <c r="B41" s="161"/>
      <c r="C41" s="298" t="s">
        <v>225</v>
      </c>
      <c r="D41" s="46"/>
      <c r="E41" s="46"/>
      <c r="F41" s="22"/>
      <c r="G41" s="108">
        <f>SUM(G42:G63)</f>
        <v>0</v>
      </c>
      <c r="H41" s="1"/>
      <c r="J41" s="266"/>
    </row>
    <row r="42" spans="1:10" s="2" customFormat="1" ht="19.5" customHeight="1">
      <c r="A42" s="207"/>
      <c r="B42" s="161"/>
      <c r="C42" s="267" t="s">
        <v>155</v>
      </c>
      <c r="D42" s="268" t="s">
        <v>5</v>
      </c>
      <c r="E42" s="269">
        <v>1</v>
      </c>
      <c r="F42" s="257"/>
      <c r="G42" s="139">
        <f t="shared" si="1"/>
        <v>0</v>
      </c>
      <c r="H42" s="1"/>
      <c r="J42" s="258"/>
    </row>
    <row r="43" spans="1:10" s="2" customFormat="1" ht="19.5" customHeight="1">
      <c r="A43" s="207"/>
      <c r="B43" s="161"/>
      <c r="C43" s="255" t="s">
        <v>156</v>
      </c>
      <c r="D43" s="256" t="s">
        <v>5</v>
      </c>
      <c r="E43" s="208">
        <v>1</v>
      </c>
      <c r="F43" s="257"/>
      <c r="G43" s="139">
        <f t="shared" si="1"/>
        <v>0</v>
      </c>
      <c r="H43" s="1"/>
      <c r="J43" s="258"/>
    </row>
    <row r="44" spans="1:10" s="2" customFormat="1" ht="19.5" customHeight="1">
      <c r="A44" s="207"/>
      <c r="B44" s="161"/>
      <c r="C44" s="255" t="s">
        <v>175</v>
      </c>
      <c r="D44" s="256" t="s">
        <v>238</v>
      </c>
      <c r="E44" s="208">
        <v>94</v>
      </c>
      <c r="F44" s="257"/>
      <c r="G44" s="139">
        <f t="shared" si="1"/>
        <v>0</v>
      </c>
      <c r="H44" s="1"/>
      <c r="J44" s="258"/>
    </row>
    <row r="45" spans="1:10" s="2" customFormat="1" ht="19.5" customHeight="1">
      <c r="A45" s="207"/>
      <c r="B45" s="161"/>
      <c r="C45" s="255" t="s">
        <v>158</v>
      </c>
      <c r="D45" s="256" t="s">
        <v>238</v>
      </c>
      <c r="E45" s="208">
        <v>20</v>
      </c>
      <c r="F45" s="257"/>
      <c r="G45" s="139">
        <f t="shared" si="1"/>
        <v>0</v>
      </c>
      <c r="H45" s="1"/>
      <c r="J45" s="258"/>
    </row>
    <row r="46" spans="1:10" s="2" customFormat="1" ht="19.5" customHeight="1">
      <c r="A46" s="207"/>
      <c r="B46" s="161"/>
      <c r="C46" s="255" t="s">
        <v>159</v>
      </c>
      <c r="D46" s="256" t="s">
        <v>237</v>
      </c>
      <c r="E46" s="208">
        <v>160</v>
      </c>
      <c r="F46" s="257"/>
      <c r="G46" s="139">
        <f t="shared" si="1"/>
        <v>0</v>
      </c>
      <c r="H46" s="1"/>
      <c r="J46" s="258"/>
    </row>
    <row r="47" spans="1:10" s="2" customFormat="1" ht="19.5" customHeight="1">
      <c r="A47" s="207"/>
      <c r="B47" s="161"/>
      <c r="C47" s="255" t="s">
        <v>160</v>
      </c>
      <c r="D47" s="256" t="s">
        <v>237</v>
      </c>
      <c r="E47" s="208">
        <v>160</v>
      </c>
      <c r="F47" s="257"/>
      <c r="G47" s="139">
        <f t="shared" si="1"/>
        <v>0</v>
      </c>
      <c r="H47" s="1"/>
      <c r="J47" s="258"/>
    </row>
    <row r="48" spans="1:10" s="2" customFormat="1" ht="19.5" customHeight="1">
      <c r="A48" s="207"/>
      <c r="B48" s="161"/>
      <c r="C48" s="255" t="s">
        <v>161</v>
      </c>
      <c r="D48" s="256" t="s">
        <v>237</v>
      </c>
      <c r="E48" s="208">
        <v>145</v>
      </c>
      <c r="F48" s="257"/>
      <c r="G48" s="139">
        <f t="shared" si="1"/>
        <v>0</v>
      </c>
      <c r="H48" s="1"/>
      <c r="J48" s="258"/>
    </row>
    <row r="49" spans="1:10" s="2" customFormat="1" ht="19.5" customHeight="1">
      <c r="A49" s="207"/>
      <c r="B49" s="161"/>
      <c r="C49" s="255" t="s">
        <v>162</v>
      </c>
      <c r="D49" s="256" t="s">
        <v>238</v>
      </c>
      <c r="E49" s="208">
        <v>40</v>
      </c>
      <c r="F49" s="257"/>
      <c r="G49" s="139">
        <f t="shared" si="1"/>
        <v>0</v>
      </c>
      <c r="H49" s="1"/>
      <c r="J49" s="258"/>
    </row>
    <row r="50" spans="1:10" s="2" customFormat="1" ht="19.5" customHeight="1">
      <c r="A50" s="207"/>
      <c r="B50" s="161"/>
      <c r="C50" s="255" t="s">
        <v>236</v>
      </c>
      <c r="D50" s="256" t="s">
        <v>163</v>
      </c>
      <c r="E50" s="208">
        <v>520</v>
      </c>
      <c r="F50" s="257"/>
      <c r="G50" s="139">
        <f t="shared" si="1"/>
        <v>0</v>
      </c>
      <c r="H50" s="1"/>
      <c r="J50" s="259"/>
    </row>
    <row r="51" spans="1:10" s="2" customFormat="1" ht="19.5" customHeight="1">
      <c r="A51" s="207"/>
      <c r="B51" s="161"/>
      <c r="C51" s="255" t="s">
        <v>234</v>
      </c>
      <c r="D51" s="256" t="s">
        <v>163</v>
      </c>
      <c r="E51" s="208">
        <v>520</v>
      </c>
      <c r="F51" s="257"/>
      <c r="G51" s="139">
        <f t="shared" si="1"/>
        <v>0</v>
      </c>
      <c r="H51" s="1"/>
      <c r="J51" s="258"/>
    </row>
    <row r="52" spans="1:10" s="2" customFormat="1" ht="19.5" customHeight="1">
      <c r="A52" s="207"/>
      <c r="B52" s="161"/>
      <c r="C52" s="255" t="s">
        <v>164</v>
      </c>
      <c r="D52" s="256" t="s">
        <v>238</v>
      </c>
      <c r="E52" s="208">
        <v>160</v>
      </c>
      <c r="F52" s="257"/>
      <c r="G52" s="139">
        <f t="shared" si="1"/>
        <v>0</v>
      </c>
      <c r="H52" s="1"/>
      <c r="J52" s="259"/>
    </row>
    <row r="53" spans="1:10" s="2" customFormat="1" ht="19.5" customHeight="1">
      <c r="A53" s="207"/>
      <c r="B53" s="161"/>
      <c r="C53" s="255" t="s">
        <v>165</v>
      </c>
      <c r="D53" s="256" t="s">
        <v>238</v>
      </c>
      <c r="E53" s="208">
        <v>160</v>
      </c>
      <c r="F53" s="257"/>
      <c r="G53" s="139">
        <f t="shared" si="1"/>
        <v>0</v>
      </c>
      <c r="H53" s="1"/>
      <c r="J53" s="258"/>
    </row>
    <row r="54" spans="1:10" s="2" customFormat="1" ht="19.5" customHeight="1">
      <c r="A54" s="207"/>
      <c r="B54" s="161"/>
      <c r="C54" s="260" t="s">
        <v>166</v>
      </c>
      <c r="D54" s="261" t="s">
        <v>27</v>
      </c>
      <c r="E54" s="262">
        <v>12</v>
      </c>
      <c r="F54" s="263"/>
      <c r="G54" s="139">
        <f t="shared" si="1"/>
        <v>0</v>
      </c>
      <c r="H54" s="1"/>
      <c r="J54" s="258"/>
    </row>
    <row r="55" spans="1:10" s="2" customFormat="1" ht="19.5" customHeight="1">
      <c r="A55" s="207"/>
      <c r="B55" s="161"/>
      <c r="C55" s="260" t="s">
        <v>229</v>
      </c>
      <c r="D55" s="256" t="s">
        <v>238</v>
      </c>
      <c r="E55" s="262">
        <v>9</v>
      </c>
      <c r="F55" s="264"/>
      <c r="G55" s="139">
        <f t="shared" si="1"/>
        <v>0</v>
      </c>
      <c r="H55" s="1"/>
      <c r="J55" s="258"/>
    </row>
    <row r="56" spans="1:10" s="2" customFormat="1" ht="19.5" customHeight="1">
      <c r="A56" s="207"/>
      <c r="B56" s="161"/>
      <c r="C56" s="260" t="s">
        <v>296</v>
      </c>
      <c r="D56" s="261" t="s">
        <v>27</v>
      </c>
      <c r="E56" s="24">
        <v>4.7</v>
      </c>
      <c r="F56" s="263"/>
      <c r="G56" s="139">
        <f t="shared" si="1"/>
        <v>0</v>
      </c>
      <c r="H56" s="1"/>
      <c r="J56" s="258"/>
    </row>
    <row r="57" spans="1:10" s="2" customFormat="1" ht="19.5" customHeight="1">
      <c r="A57" s="207"/>
      <c r="B57" s="161"/>
      <c r="C57" s="260" t="s">
        <v>297</v>
      </c>
      <c r="D57" s="261" t="s">
        <v>27</v>
      </c>
      <c r="E57" s="23">
        <v>2.5</v>
      </c>
      <c r="F57" s="263"/>
      <c r="G57" s="139">
        <f t="shared" si="1"/>
        <v>0</v>
      </c>
      <c r="H57" s="1"/>
      <c r="J57" s="258"/>
    </row>
    <row r="58" spans="1:10" s="2" customFormat="1" ht="19.5" customHeight="1">
      <c r="A58" s="207"/>
      <c r="B58" s="161"/>
      <c r="C58" s="260" t="s">
        <v>176</v>
      </c>
      <c r="D58" s="261" t="s">
        <v>27</v>
      </c>
      <c r="E58" s="23">
        <v>2.4</v>
      </c>
      <c r="F58" s="263"/>
      <c r="G58" s="139">
        <f t="shared" si="1"/>
        <v>0</v>
      </c>
      <c r="H58" s="1"/>
      <c r="J58" s="258"/>
    </row>
    <row r="59" spans="1:10" s="2" customFormat="1" ht="19.5" customHeight="1">
      <c r="A59" s="207"/>
      <c r="B59" s="161"/>
      <c r="C59" s="260" t="s">
        <v>171</v>
      </c>
      <c r="D59" s="256" t="s">
        <v>238</v>
      </c>
      <c r="E59" s="24">
        <v>0.7</v>
      </c>
      <c r="F59" s="263"/>
      <c r="G59" s="139">
        <f t="shared" si="1"/>
        <v>0</v>
      </c>
      <c r="H59" s="1"/>
      <c r="J59" s="258"/>
    </row>
    <row r="60" spans="1:10" s="2" customFormat="1" ht="19.5" customHeight="1">
      <c r="A60" s="207"/>
      <c r="B60" s="161"/>
      <c r="C60" s="260" t="s">
        <v>172</v>
      </c>
      <c r="D60" s="261" t="s">
        <v>5</v>
      </c>
      <c r="E60" s="25">
        <v>16</v>
      </c>
      <c r="F60" s="264"/>
      <c r="G60" s="139">
        <f t="shared" si="1"/>
        <v>0</v>
      </c>
      <c r="H60" s="1"/>
      <c r="J60" s="258"/>
    </row>
    <row r="61" spans="1:10" s="2" customFormat="1" ht="19.5" customHeight="1">
      <c r="A61" s="207"/>
      <c r="B61" s="161"/>
      <c r="C61" s="260" t="s">
        <v>173</v>
      </c>
      <c r="D61" s="261" t="s">
        <v>163</v>
      </c>
      <c r="E61" s="25">
        <v>40</v>
      </c>
      <c r="F61" s="263"/>
      <c r="G61" s="139">
        <f t="shared" si="1"/>
        <v>0</v>
      </c>
      <c r="H61" s="1"/>
      <c r="J61" s="258"/>
    </row>
    <row r="62" spans="1:10" s="2" customFormat="1" ht="19.5" customHeight="1">
      <c r="A62" s="207"/>
      <c r="B62" s="161"/>
      <c r="C62" s="260" t="s">
        <v>177</v>
      </c>
      <c r="D62" s="261" t="s">
        <v>32</v>
      </c>
      <c r="E62" s="25">
        <v>1</v>
      </c>
      <c r="F62" s="263"/>
      <c r="G62" s="139">
        <f t="shared" si="1"/>
        <v>0</v>
      </c>
      <c r="H62" s="1"/>
      <c r="J62" s="258"/>
    </row>
    <row r="63" spans="1:10" s="2" customFormat="1" ht="19.5" customHeight="1">
      <c r="A63" s="207"/>
      <c r="B63" s="299"/>
      <c r="C63" s="300" t="s">
        <v>174</v>
      </c>
      <c r="D63" s="17" t="s">
        <v>32</v>
      </c>
      <c r="E63" s="17">
        <v>1</v>
      </c>
      <c r="F63" s="265"/>
      <c r="G63" s="139">
        <f t="shared" si="1"/>
        <v>0</v>
      </c>
      <c r="H63" s="1"/>
      <c r="J63" s="258"/>
    </row>
    <row r="64" spans="1:8" s="2" customFormat="1" ht="19.5" customHeight="1" thickBot="1">
      <c r="A64" s="207"/>
      <c r="B64" s="301" t="s">
        <v>180</v>
      </c>
      <c r="C64" s="302" t="s">
        <v>223</v>
      </c>
      <c r="D64" s="303"/>
      <c r="E64" s="303"/>
      <c r="F64" s="26"/>
      <c r="G64" s="304">
        <f>G65+G94</f>
        <v>0</v>
      </c>
      <c r="H64" s="1"/>
    </row>
    <row r="65" spans="1:10" s="2" customFormat="1" ht="19.5" customHeight="1">
      <c r="A65" s="207"/>
      <c r="B65" s="161"/>
      <c r="C65" s="252" t="s">
        <v>226</v>
      </c>
      <c r="D65" s="253"/>
      <c r="E65" s="253"/>
      <c r="F65" s="22"/>
      <c r="G65" s="108">
        <f>SUM(G66,G72,G85)</f>
        <v>0</v>
      </c>
      <c r="H65" s="1"/>
      <c r="J65" s="254"/>
    </row>
    <row r="66" spans="1:8" s="2" customFormat="1" ht="19.5" customHeight="1">
      <c r="A66" s="32"/>
      <c r="B66" s="161"/>
      <c r="C66" s="279" t="s">
        <v>181</v>
      </c>
      <c r="D66" s="192"/>
      <c r="E66" s="192"/>
      <c r="F66" s="280"/>
      <c r="G66" s="281">
        <f>SUM(G67:G71)</f>
        <v>0</v>
      </c>
      <c r="H66" s="1"/>
    </row>
    <row r="67" spans="1:8" s="2" customFormat="1" ht="19.5" customHeight="1">
      <c r="A67" s="32"/>
      <c r="B67" s="161"/>
      <c r="C67" s="209" t="s">
        <v>182</v>
      </c>
      <c r="D67" s="17" t="s">
        <v>32</v>
      </c>
      <c r="E67" s="17">
        <v>1</v>
      </c>
      <c r="F67" s="29"/>
      <c r="G67" s="139">
        <f>E67*F67</f>
        <v>0</v>
      </c>
      <c r="H67" s="1"/>
    </row>
    <row r="68" spans="1:8" s="2" customFormat="1" ht="19.5" customHeight="1">
      <c r="A68" s="32"/>
      <c r="B68" s="161"/>
      <c r="C68" s="169" t="s">
        <v>183</v>
      </c>
      <c r="D68" s="15" t="s">
        <v>32</v>
      </c>
      <c r="E68" s="15">
        <v>1</v>
      </c>
      <c r="F68" s="29"/>
      <c r="G68" s="139">
        <f>E68*F68</f>
        <v>0</v>
      </c>
      <c r="H68" s="1"/>
    </row>
    <row r="69" spans="1:8" s="2" customFormat="1" ht="19.5" customHeight="1">
      <c r="A69" s="32"/>
      <c r="B69" s="161"/>
      <c r="C69" s="169" t="s">
        <v>208</v>
      </c>
      <c r="D69" s="15" t="s">
        <v>32</v>
      </c>
      <c r="E69" s="15">
        <v>1</v>
      </c>
      <c r="F69" s="29"/>
      <c r="G69" s="139">
        <f>E69*F69</f>
        <v>0</v>
      </c>
      <c r="H69" s="1"/>
    </row>
    <row r="70" spans="1:8" s="2" customFormat="1" ht="19.5" customHeight="1">
      <c r="A70" s="32"/>
      <c r="B70" s="161"/>
      <c r="C70" s="169" t="s">
        <v>184</v>
      </c>
      <c r="D70" s="15" t="s">
        <v>32</v>
      </c>
      <c r="E70" s="15">
        <v>1</v>
      </c>
      <c r="F70" s="29"/>
      <c r="G70" s="139">
        <f>E70*F70</f>
        <v>0</v>
      </c>
      <c r="H70" s="1"/>
    </row>
    <row r="71" spans="1:8" s="2" customFormat="1" ht="19.5" customHeight="1">
      <c r="A71" s="32"/>
      <c r="B71" s="161"/>
      <c r="C71" s="209" t="s">
        <v>286</v>
      </c>
      <c r="D71" s="17" t="s">
        <v>237</v>
      </c>
      <c r="E71" s="17">
        <v>300</v>
      </c>
      <c r="F71" s="29"/>
      <c r="G71" s="139">
        <f>E71*F71</f>
        <v>0</v>
      </c>
      <c r="H71" s="1"/>
    </row>
    <row r="72" spans="1:8" s="2" customFormat="1" ht="19.5" customHeight="1">
      <c r="A72" s="32"/>
      <c r="B72" s="161"/>
      <c r="C72" s="282" t="s">
        <v>224</v>
      </c>
      <c r="D72" s="191"/>
      <c r="E72" s="191"/>
      <c r="F72" s="280"/>
      <c r="G72" s="281">
        <f>SUM(G73:G84)</f>
        <v>0</v>
      </c>
      <c r="H72" s="1"/>
    </row>
    <row r="73" spans="1:8" s="2" customFormat="1" ht="19.5" customHeight="1">
      <c r="A73" s="32"/>
      <c r="B73" s="161"/>
      <c r="C73" s="209" t="s">
        <v>186</v>
      </c>
      <c r="D73" s="17" t="s">
        <v>238</v>
      </c>
      <c r="E73" s="17">
        <v>1950</v>
      </c>
      <c r="F73" s="29"/>
      <c r="G73" s="139">
        <f aca="true" t="shared" si="2" ref="G73:G84">E73*F73</f>
        <v>0</v>
      </c>
      <c r="H73" s="1"/>
    </row>
    <row r="74" spans="1:8" s="2" customFormat="1" ht="19.5" customHeight="1">
      <c r="A74" s="32"/>
      <c r="B74" s="161"/>
      <c r="C74" s="209" t="s">
        <v>187</v>
      </c>
      <c r="D74" s="17" t="s">
        <v>238</v>
      </c>
      <c r="E74" s="17">
        <v>1950</v>
      </c>
      <c r="F74" s="29"/>
      <c r="G74" s="139">
        <f t="shared" si="2"/>
        <v>0</v>
      </c>
      <c r="H74" s="1"/>
    </row>
    <row r="75" spans="1:8" s="2" customFormat="1" ht="19.5" customHeight="1">
      <c r="A75" s="32"/>
      <c r="B75" s="161"/>
      <c r="C75" s="171" t="s">
        <v>188</v>
      </c>
      <c r="D75" s="17" t="s">
        <v>27</v>
      </c>
      <c r="E75" s="17">
        <f>E74*1.8</f>
        <v>3510</v>
      </c>
      <c r="F75" s="29"/>
      <c r="G75" s="139">
        <f aca="true" t="shared" si="3" ref="G75:G80">E75*F75</f>
        <v>0</v>
      </c>
      <c r="H75" s="1"/>
    </row>
    <row r="76" spans="1:8" s="2" customFormat="1" ht="19.5" customHeight="1">
      <c r="A76" s="32"/>
      <c r="B76" s="161"/>
      <c r="C76" s="171" t="s">
        <v>192</v>
      </c>
      <c r="D76" s="17" t="s">
        <v>32</v>
      </c>
      <c r="E76" s="17">
        <v>1</v>
      </c>
      <c r="F76" s="29"/>
      <c r="G76" s="139">
        <f t="shared" si="3"/>
        <v>0</v>
      </c>
      <c r="H76" s="32"/>
    </row>
    <row r="77" spans="1:7" s="2" customFormat="1" ht="19.5" customHeight="1">
      <c r="A77" s="32"/>
      <c r="B77" s="161"/>
      <c r="C77" s="171" t="s">
        <v>285</v>
      </c>
      <c r="D77" s="17" t="s">
        <v>27</v>
      </c>
      <c r="E77" s="17">
        <v>1860</v>
      </c>
      <c r="F77" s="29"/>
      <c r="G77" s="139">
        <f t="shared" si="3"/>
        <v>0</v>
      </c>
    </row>
    <row r="78" spans="1:8" s="2" customFormat="1" ht="19.5" customHeight="1">
      <c r="A78" s="32"/>
      <c r="B78" s="161"/>
      <c r="C78" s="171" t="s">
        <v>232</v>
      </c>
      <c r="D78" s="17" t="s">
        <v>27</v>
      </c>
      <c r="E78" s="17">
        <f>E75-E77</f>
        <v>1650</v>
      </c>
      <c r="F78" s="29"/>
      <c r="G78" s="139">
        <f t="shared" si="3"/>
        <v>0</v>
      </c>
      <c r="H78" s="32"/>
    </row>
    <row r="79" spans="2:7" s="32" customFormat="1" ht="19.5" customHeight="1">
      <c r="B79" s="161"/>
      <c r="C79" s="171" t="s">
        <v>193</v>
      </c>
      <c r="D79" s="17" t="s">
        <v>27</v>
      </c>
      <c r="E79" s="17">
        <f>E75</f>
        <v>3510</v>
      </c>
      <c r="F79" s="29"/>
      <c r="G79" s="139">
        <f t="shared" si="3"/>
        <v>0</v>
      </c>
    </row>
    <row r="80" spans="2:7" s="32" customFormat="1" ht="19.5" customHeight="1">
      <c r="B80" s="161"/>
      <c r="C80" s="171" t="s">
        <v>194</v>
      </c>
      <c r="D80" s="17" t="s">
        <v>32</v>
      </c>
      <c r="E80" s="17">
        <v>1</v>
      </c>
      <c r="F80" s="29"/>
      <c r="G80" s="139">
        <f t="shared" si="3"/>
        <v>0</v>
      </c>
    </row>
    <row r="81" spans="1:8" s="2" customFormat="1" ht="19.5" customHeight="1">
      <c r="A81" s="32"/>
      <c r="B81" s="161"/>
      <c r="C81" s="171" t="s">
        <v>230</v>
      </c>
      <c r="D81" s="17" t="s">
        <v>27</v>
      </c>
      <c r="E81" s="17">
        <f>E75</f>
        <v>3510</v>
      </c>
      <c r="F81" s="29"/>
      <c r="G81" s="139">
        <f t="shared" si="2"/>
        <v>0</v>
      </c>
      <c r="H81" s="1"/>
    </row>
    <row r="82" spans="1:7" s="2" customFormat="1" ht="19.5" customHeight="1">
      <c r="A82" s="32"/>
      <c r="B82" s="161"/>
      <c r="C82" s="171" t="s">
        <v>189</v>
      </c>
      <c r="D82" s="17" t="s">
        <v>27</v>
      </c>
      <c r="E82" s="17">
        <f>E75</f>
        <v>3510</v>
      </c>
      <c r="F82" s="29"/>
      <c r="G82" s="139">
        <f t="shared" si="2"/>
        <v>0</v>
      </c>
    </row>
    <row r="83" spans="1:8" s="2" customFormat="1" ht="19.5" customHeight="1">
      <c r="A83" s="32"/>
      <c r="B83" s="161"/>
      <c r="C83" s="171" t="s">
        <v>190</v>
      </c>
      <c r="D83" s="17" t="s">
        <v>238</v>
      </c>
      <c r="E83" s="17">
        <f>E74</f>
        <v>1950</v>
      </c>
      <c r="F83" s="29"/>
      <c r="G83" s="139">
        <f t="shared" si="2"/>
        <v>0</v>
      </c>
      <c r="H83" s="32"/>
    </row>
    <row r="84" spans="1:7" s="2" customFormat="1" ht="19.5" customHeight="1">
      <c r="A84" s="32"/>
      <c r="B84" s="161"/>
      <c r="C84" s="171" t="s">
        <v>191</v>
      </c>
      <c r="D84" s="17" t="s">
        <v>32</v>
      </c>
      <c r="E84" s="17">
        <v>1</v>
      </c>
      <c r="F84" s="29"/>
      <c r="G84" s="139">
        <f t="shared" si="2"/>
        <v>0</v>
      </c>
    </row>
    <row r="85" spans="2:8" s="32" customFormat="1" ht="19.5" customHeight="1">
      <c r="B85" s="161"/>
      <c r="C85" s="330" t="s">
        <v>227</v>
      </c>
      <c r="D85" s="331"/>
      <c r="E85" s="331"/>
      <c r="F85" s="280"/>
      <c r="G85" s="281">
        <f>SUM(G86:G93)</f>
        <v>0</v>
      </c>
      <c r="H85" s="2"/>
    </row>
    <row r="86" spans="2:8" s="32" customFormat="1" ht="19.5" customHeight="1">
      <c r="B86" s="161"/>
      <c r="C86" s="169" t="s">
        <v>204</v>
      </c>
      <c r="D86" s="15" t="s">
        <v>5</v>
      </c>
      <c r="E86" s="15">
        <v>2</v>
      </c>
      <c r="F86" s="29"/>
      <c r="G86" s="139">
        <f aca="true" t="shared" si="4" ref="G86:G92">E86*F86</f>
        <v>0</v>
      </c>
      <c r="H86" s="12"/>
    </row>
    <row r="87" spans="2:8" s="32" customFormat="1" ht="19.5" customHeight="1">
      <c r="B87" s="161"/>
      <c r="C87" s="169" t="s">
        <v>113</v>
      </c>
      <c r="D87" s="15" t="s">
        <v>5</v>
      </c>
      <c r="E87" s="15">
        <v>1</v>
      </c>
      <c r="F87" s="29"/>
      <c r="G87" s="139">
        <f t="shared" si="4"/>
        <v>0</v>
      </c>
      <c r="H87" s="12"/>
    </row>
    <row r="88" spans="2:8" s="32" customFormat="1" ht="19.5" customHeight="1">
      <c r="B88" s="162"/>
      <c r="C88" s="169" t="s">
        <v>114</v>
      </c>
      <c r="D88" s="15" t="s">
        <v>5</v>
      </c>
      <c r="E88" s="15">
        <v>1</v>
      </c>
      <c r="F88" s="35"/>
      <c r="G88" s="139">
        <f t="shared" si="4"/>
        <v>0</v>
      </c>
      <c r="H88" s="12"/>
    </row>
    <row r="89" spans="2:8" s="32" customFormat="1" ht="19.5" customHeight="1">
      <c r="B89" s="162"/>
      <c r="C89" s="169" t="s">
        <v>253</v>
      </c>
      <c r="D89" s="15" t="s">
        <v>43</v>
      </c>
      <c r="E89" s="15">
        <v>4</v>
      </c>
      <c r="F89" s="29"/>
      <c r="G89" s="139">
        <f t="shared" si="4"/>
        <v>0</v>
      </c>
      <c r="H89" s="12"/>
    </row>
    <row r="90" spans="2:8" s="32" customFormat="1" ht="19.5" customHeight="1">
      <c r="B90" s="162"/>
      <c r="C90" s="169" t="s">
        <v>254</v>
      </c>
      <c r="D90" s="15" t="s">
        <v>43</v>
      </c>
      <c r="E90" s="15">
        <v>4</v>
      </c>
      <c r="F90" s="29"/>
      <c r="G90" s="139">
        <f t="shared" si="4"/>
        <v>0</v>
      </c>
      <c r="H90" s="12"/>
    </row>
    <row r="91" spans="2:8" s="32" customFormat="1" ht="19.5" customHeight="1">
      <c r="B91" s="162"/>
      <c r="C91" s="169" t="s">
        <v>255</v>
      </c>
      <c r="D91" s="15" t="s">
        <v>28</v>
      </c>
      <c r="E91" s="15">
        <v>4</v>
      </c>
      <c r="F91" s="142"/>
      <c r="G91" s="139">
        <f t="shared" si="4"/>
        <v>0</v>
      </c>
      <c r="H91" s="12"/>
    </row>
    <row r="92" spans="2:8" s="32" customFormat="1" ht="19.5" customHeight="1">
      <c r="B92" s="162"/>
      <c r="C92" s="169" t="s">
        <v>256</v>
      </c>
      <c r="D92" s="15" t="s">
        <v>43</v>
      </c>
      <c r="E92" s="15">
        <v>4</v>
      </c>
      <c r="F92" s="29"/>
      <c r="G92" s="139">
        <f t="shared" si="4"/>
        <v>0</v>
      </c>
      <c r="H92" s="12"/>
    </row>
    <row r="93" spans="2:8" s="32" customFormat="1" ht="19.5" customHeight="1">
      <c r="B93" s="307"/>
      <c r="C93" s="169" t="s">
        <v>115</v>
      </c>
      <c r="D93" s="15" t="s">
        <v>5</v>
      </c>
      <c r="E93" s="15">
        <v>1</v>
      </c>
      <c r="F93" s="29"/>
      <c r="G93" s="139">
        <f>E93*F93</f>
        <v>0</v>
      </c>
      <c r="H93" s="12"/>
    </row>
    <row r="94" spans="1:10" s="2" customFormat="1" ht="19.5" customHeight="1">
      <c r="A94" s="32"/>
      <c r="B94" s="161"/>
      <c r="C94" s="305" t="s">
        <v>225</v>
      </c>
      <c r="D94" s="289"/>
      <c r="E94" s="253"/>
      <c r="F94" s="22"/>
      <c r="G94" s="306">
        <f>SUM(G95,G100,G113,)</f>
        <v>0</v>
      </c>
      <c r="H94" s="1"/>
      <c r="J94" s="266"/>
    </row>
    <row r="95" spans="1:8" s="2" customFormat="1" ht="19.5" customHeight="1">
      <c r="A95" s="32"/>
      <c r="B95" s="161"/>
      <c r="C95" s="279" t="s">
        <v>181</v>
      </c>
      <c r="D95" s="192"/>
      <c r="E95" s="192"/>
      <c r="F95" s="280"/>
      <c r="G95" s="281">
        <f>SUM(G96:G99)</f>
        <v>0</v>
      </c>
      <c r="H95" s="1"/>
    </row>
    <row r="96" spans="1:8" s="2" customFormat="1" ht="19.5" customHeight="1">
      <c r="A96" s="32"/>
      <c r="B96" s="161"/>
      <c r="C96" s="169" t="s">
        <v>183</v>
      </c>
      <c r="D96" s="15" t="s">
        <v>32</v>
      </c>
      <c r="E96" s="15">
        <v>1</v>
      </c>
      <c r="F96" s="29"/>
      <c r="G96" s="139">
        <f>E96*F96</f>
        <v>0</v>
      </c>
      <c r="H96" s="1"/>
    </row>
    <row r="97" spans="1:8" s="2" customFormat="1" ht="19.5" customHeight="1">
      <c r="A97" s="32"/>
      <c r="B97" s="161"/>
      <c r="C97" s="169" t="s">
        <v>208</v>
      </c>
      <c r="D97" s="15" t="s">
        <v>32</v>
      </c>
      <c r="E97" s="15">
        <v>1</v>
      </c>
      <c r="F97" s="29"/>
      <c r="G97" s="139">
        <f>E97*F97</f>
        <v>0</v>
      </c>
      <c r="H97" s="1"/>
    </row>
    <row r="98" spans="1:8" s="2" customFormat="1" ht="19.5" customHeight="1">
      <c r="A98" s="32"/>
      <c r="B98" s="161"/>
      <c r="C98" s="169" t="s">
        <v>184</v>
      </c>
      <c r="D98" s="15" t="s">
        <v>32</v>
      </c>
      <c r="E98" s="15">
        <v>1</v>
      </c>
      <c r="F98" s="29"/>
      <c r="G98" s="139">
        <f>E98*F98</f>
        <v>0</v>
      </c>
      <c r="H98" s="1"/>
    </row>
    <row r="99" spans="1:8" s="2" customFormat="1" ht="19.5" customHeight="1">
      <c r="A99" s="32"/>
      <c r="B99" s="161"/>
      <c r="C99" s="209" t="s">
        <v>185</v>
      </c>
      <c r="D99" s="17" t="s">
        <v>237</v>
      </c>
      <c r="E99" s="17">
        <v>100</v>
      </c>
      <c r="F99" s="29"/>
      <c r="G99" s="139">
        <f>E99*F99</f>
        <v>0</v>
      </c>
      <c r="H99" s="1"/>
    </row>
    <row r="100" spans="1:8" s="2" customFormat="1" ht="19.5" customHeight="1">
      <c r="A100" s="32"/>
      <c r="B100" s="161"/>
      <c r="C100" s="282" t="s">
        <v>224</v>
      </c>
      <c r="D100" s="191"/>
      <c r="E100" s="191"/>
      <c r="F100" s="280"/>
      <c r="G100" s="281">
        <f>SUM(G101:G112)</f>
        <v>0</v>
      </c>
      <c r="H100" s="1"/>
    </row>
    <row r="101" spans="1:8" s="2" customFormat="1" ht="19.5" customHeight="1">
      <c r="A101" s="32"/>
      <c r="B101" s="161"/>
      <c r="C101" s="209" t="s">
        <v>186</v>
      </c>
      <c r="D101" s="17" t="s">
        <v>238</v>
      </c>
      <c r="E101" s="17">
        <v>880</v>
      </c>
      <c r="F101" s="29"/>
      <c r="G101" s="139">
        <f aca="true" t="shared" si="5" ref="G101:G112">E101*F101</f>
        <v>0</v>
      </c>
      <c r="H101" s="1"/>
    </row>
    <row r="102" spans="1:8" s="2" customFormat="1" ht="19.5" customHeight="1">
      <c r="A102" s="32"/>
      <c r="B102" s="161"/>
      <c r="C102" s="209" t="s">
        <v>187</v>
      </c>
      <c r="D102" s="17" t="s">
        <v>238</v>
      </c>
      <c r="E102" s="17">
        <v>880</v>
      </c>
      <c r="F102" s="29"/>
      <c r="G102" s="139">
        <f t="shared" si="5"/>
        <v>0</v>
      </c>
      <c r="H102" s="1"/>
    </row>
    <row r="103" spans="1:8" s="2" customFormat="1" ht="19.5" customHeight="1">
      <c r="A103" s="32"/>
      <c r="B103" s="161"/>
      <c r="C103" s="171" t="s">
        <v>188</v>
      </c>
      <c r="D103" s="17" t="s">
        <v>27</v>
      </c>
      <c r="E103" s="17">
        <v>1600</v>
      </c>
      <c r="F103" s="29"/>
      <c r="G103" s="139">
        <f aca="true" t="shared" si="6" ref="G103:G108">E103*F103</f>
        <v>0</v>
      </c>
      <c r="H103" s="1"/>
    </row>
    <row r="104" spans="1:8" s="2" customFormat="1" ht="19.5" customHeight="1">
      <c r="A104" s="32"/>
      <c r="B104" s="161"/>
      <c r="C104" s="171" t="s">
        <v>192</v>
      </c>
      <c r="D104" s="17" t="s">
        <v>32</v>
      </c>
      <c r="E104" s="17">
        <v>1</v>
      </c>
      <c r="F104" s="29"/>
      <c r="G104" s="139">
        <f t="shared" si="6"/>
        <v>0</v>
      </c>
      <c r="H104" s="32"/>
    </row>
    <row r="105" spans="1:7" s="2" customFormat="1" ht="19.5" customHeight="1">
      <c r="A105" s="32"/>
      <c r="B105" s="161"/>
      <c r="C105" s="171" t="s">
        <v>285</v>
      </c>
      <c r="D105" s="17" t="s">
        <v>27</v>
      </c>
      <c r="E105" s="17">
        <v>850</v>
      </c>
      <c r="F105" s="29"/>
      <c r="G105" s="139">
        <f t="shared" si="6"/>
        <v>0</v>
      </c>
    </row>
    <row r="106" spans="1:8" s="2" customFormat="1" ht="19.5" customHeight="1">
      <c r="A106" s="32"/>
      <c r="B106" s="161"/>
      <c r="C106" s="171" t="s">
        <v>232</v>
      </c>
      <c r="D106" s="17" t="s">
        <v>27</v>
      </c>
      <c r="E106" s="17">
        <v>750</v>
      </c>
      <c r="F106" s="29"/>
      <c r="G106" s="139">
        <f t="shared" si="6"/>
        <v>0</v>
      </c>
      <c r="H106" s="32"/>
    </row>
    <row r="107" spans="2:10" s="32" customFormat="1" ht="19.5" customHeight="1">
      <c r="B107" s="161"/>
      <c r="C107" s="171" t="s">
        <v>193</v>
      </c>
      <c r="D107" s="17" t="s">
        <v>27</v>
      </c>
      <c r="E107" s="17">
        <v>1600</v>
      </c>
      <c r="F107" s="29"/>
      <c r="G107" s="139">
        <f t="shared" si="6"/>
        <v>0</v>
      </c>
      <c r="I107" s="2"/>
      <c r="J107" s="2"/>
    </row>
    <row r="108" spans="2:10" s="32" customFormat="1" ht="19.5" customHeight="1">
      <c r="B108" s="161"/>
      <c r="C108" s="171" t="s">
        <v>194</v>
      </c>
      <c r="D108" s="17" t="s">
        <v>32</v>
      </c>
      <c r="E108" s="17">
        <v>1</v>
      </c>
      <c r="F108" s="29"/>
      <c r="G108" s="139">
        <f t="shared" si="6"/>
        <v>0</v>
      </c>
      <c r="I108" s="2"/>
      <c r="J108" s="2"/>
    </row>
    <row r="109" spans="1:8" s="2" customFormat="1" ht="19.5" customHeight="1">
      <c r="A109" s="32"/>
      <c r="B109" s="161"/>
      <c r="C109" s="171" t="s">
        <v>230</v>
      </c>
      <c r="D109" s="17" t="s">
        <v>27</v>
      </c>
      <c r="E109" s="17">
        <v>1600</v>
      </c>
      <c r="F109" s="29"/>
      <c r="G109" s="139">
        <f t="shared" si="5"/>
        <v>0</v>
      </c>
      <c r="H109" s="1"/>
    </row>
    <row r="110" spans="1:7" s="2" customFormat="1" ht="19.5" customHeight="1">
      <c r="A110" s="32"/>
      <c r="B110" s="161"/>
      <c r="C110" s="171" t="s">
        <v>189</v>
      </c>
      <c r="D110" s="17" t="s">
        <v>27</v>
      </c>
      <c r="E110" s="17">
        <v>1600</v>
      </c>
      <c r="F110" s="29"/>
      <c r="G110" s="139">
        <f t="shared" si="5"/>
        <v>0</v>
      </c>
    </row>
    <row r="111" spans="1:8" s="2" customFormat="1" ht="19.5" customHeight="1">
      <c r="A111" s="32"/>
      <c r="B111" s="161"/>
      <c r="C111" s="171" t="s">
        <v>190</v>
      </c>
      <c r="D111" s="17" t="s">
        <v>238</v>
      </c>
      <c r="E111" s="17">
        <v>880</v>
      </c>
      <c r="F111" s="29"/>
      <c r="G111" s="139">
        <f t="shared" si="5"/>
        <v>0</v>
      </c>
      <c r="H111" s="32"/>
    </row>
    <row r="112" spans="1:7" s="2" customFormat="1" ht="19.5" customHeight="1">
      <c r="A112" s="32"/>
      <c r="B112" s="161"/>
      <c r="C112" s="171" t="s">
        <v>191</v>
      </c>
      <c r="D112" s="17" t="s">
        <v>32</v>
      </c>
      <c r="E112" s="17">
        <v>1</v>
      </c>
      <c r="F112" s="29"/>
      <c r="G112" s="139">
        <f t="shared" si="5"/>
        <v>0</v>
      </c>
    </row>
    <row r="113" spans="2:8" s="32" customFormat="1" ht="19.5" customHeight="1">
      <c r="B113" s="161"/>
      <c r="C113" s="330" t="s">
        <v>227</v>
      </c>
      <c r="D113" s="331"/>
      <c r="E113" s="331"/>
      <c r="F113" s="280"/>
      <c r="G113" s="281">
        <f>SUM(G114:G121)</f>
        <v>0</v>
      </c>
      <c r="H113" s="2"/>
    </row>
    <row r="114" spans="2:8" s="32" customFormat="1" ht="19.5" customHeight="1">
      <c r="B114" s="161"/>
      <c r="C114" s="169" t="s">
        <v>204</v>
      </c>
      <c r="D114" s="15" t="s">
        <v>5</v>
      </c>
      <c r="E114" s="15">
        <v>1</v>
      </c>
      <c r="F114" s="29"/>
      <c r="G114" s="139">
        <f aca="true" t="shared" si="7" ref="G114:G120">E114*F114</f>
        <v>0</v>
      </c>
      <c r="H114" s="12"/>
    </row>
    <row r="115" spans="2:8" s="32" customFormat="1" ht="19.5" customHeight="1">
      <c r="B115" s="161"/>
      <c r="C115" s="169" t="s">
        <v>113</v>
      </c>
      <c r="D115" s="15" t="s">
        <v>5</v>
      </c>
      <c r="E115" s="15">
        <v>1</v>
      </c>
      <c r="F115" s="29"/>
      <c r="G115" s="139">
        <f t="shared" si="7"/>
        <v>0</v>
      </c>
      <c r="H115" s="12"/>
    </row>
    <row r="116" spans="2:8" s="32" customFormat="1" ht="19.5" customHeight="1">
      <c r="B116" s="162"/>
      <c r="C116" s="169" t="s">
        <v>114</v>
      </c>
      <c r="D116" s="15" t="s">
        <v>5</v>
      </c>
      <c r="E116" s="15">
        <v>1</v>
      </c>
      <c r="F116" s="35"/>
      <c r="G116" s="139">
        <f t="shared" si="7"/>
        <v>0</v>
      </c>
      <c r="H116" s="12"/>
    </row>
    <row r="117" spans="2:8" s="32" customFormat="1" ht="19.5" customHeight="1">
      <c r="B117" s="162"/>
      <c r="C117" s="169" t="s">
        <v>253</v>
      </c>
      <c r="D117" s="15" t="s">
        <v>43</v>
      </c>
      <c r="E117" s="15">
        <v>4</v>
      </c>
      <c r="F117" s="29"/>
      <c r="G117" s="139">
        <f t="shared" si="7"/>
        <v>0</v>
      </c>
      <c r="H117" s="12"/>
    </row>
    <row r="118" spans="2:8" s="32" customFormat="1" ht="19.5" customHeight="1">
      <c r="B118" s="162"/>
      <c r="C118" s="169" t="s">
        <v>254</v>
      </c>
      <c r="D118" s="15" t="s">
        <v>43</v>
      </c>
      <c r="E118" s="15">
        <v>4</v>
      </c>
      <c r="F118" s="29"/>
      <c r="G118" s="139">
        <f t="shared" si="7"/>
        <v>0</v>
      </c>
      <c r="H118" s="12"/>
    </row>
    <row r="119" spans="2:8" s="32" customFormat="1" ht="19.5" customHeight="1">
      <c r="B119" s="162"/>
      <c r="C119" s="169" t="s">
        <v>255</v>
      </c>
      <c r="D119" s="15" t="s">
        <v>28</v>
      </c>
      <c r="E119" s="15">
        <v>4</v>
      </c>
      <c r="F119" s="142"/>
      <c r="G119" s="139">
        <f t="shared" si="7"/>
        <v>0</v>
      </c>
      <c r="H119" s="12"/>
    </row>
    <row r="120" spans="2:8" s="32" customFormat="1" ht="19.5" customHeight="1">
      <c r="B120" s="162"/>
      <c r="C120" s="169" t="s">
        <v>256</v>
      </c>
      <c r="D120" s="15" t="s">
        <v>43</v>
      </c>
      <c r="E120" s="15">
        <v>4</v>
      </c>
      <c r="F120" s="29"/>
      <c r="G120" s="139">
        <f t="shared" si="7"/>
        <v>0</v>
      </c>
      <c r="H120" s="12"/>
    </row>
    <row r="121" spans="2:8" s="32" customFormat="1" ht="19.5" customHeight="1">
      <c r="B121" s="307"/>
      <c r="C121" s="169" t="s">
        <v>115</v>
      </c>
      <c r="D121" s="15" t="s">
        <v>5</v>
      </c>
      <c r="E121" s="15">
        <v>1</v>
      </c>
      <c r="F121" s="29"/>
      <c r="G121" s="139">
        <f>E121*F121</f>
        <v>0</v>
      </c>
      <c r="H121" s="12"/>
    </row>
    <row r="122" spans="1:10" s="2" customFormat="1" ht="19.5" customHeight="1">
      <c r="A122" s="207"/>
      <c r="B122" s="161"/>
      <c r="C122" s="252" t="s">
        <v>258</v>
      </c>
      <c r="D122" s="253"/>
      <c r="E122" s="253"/>
      <c r="F122" s="22"/>
      <c r="G122" s="108">
        <f>SUM(G123,G129,G135)</f>
        <v>0</v>
      </c>
      <c r="H122" s="1"/>
      <c r="J122" s="254"/>
    </row>
    <row r="123" spans="1:8" s="32" customFormat="1" ht="19.5" customHeight="1">
      <c r="A123" s="207"/>
      <c r="B123" s="162"/>
      <c r="C123" s="172" t="s">
        <v>19</v>
      </c>
      <c r="D123" s="27"/>
      <c r="E123" s="27"/>
      <c r="F123" s="28"/>
      <c r="G123" s="74">
        <f>SUM(G124:G128)</f>
        <v>0</v>
      </c>
      <c r="H123" s="12"/>
    </row>
    <row r="124" spans="1:8" s="32" customFormat="1" ht="19.5" customHeight="1">
      <c r="A124" s="207"/>
      <c r="B124" s="162"/>
      <c r="C124" s="171" t="s">
        <v>195</v>
      </c>
      <c r="D124" s="37" t="s">
        <v>7</v>
      </c>
      <c r="E124" s="15">
        <v>30</v>
      </c>
      <c r="F124" s="29"/>
      <c r="G124" s="139">
        <f>E124*F124</f>
        <v>0</v>
      </c>
      <c r="H124" s="12"/>
    </row>
    <row r="125" spans="1:8" s="32" customFormat="1" ht="19.5" customHeight="1">
      <c r="A125" s="207"/>
      <c r="B125" s="162"/>
      <c r="C125" s="171" t="s">
        <v>196</v>
      </c>
      <c r="D125" s="37" t="s">
        <v>5</v>
      </c>
      <c r="E125" s="38">
        <v>30</v>
      </c>
      <c r="F125" s="29"/>
      <c r="G125" s="139">
        <f>E125*F125</f>
        <v>0</v>
      </c>
      <c r="H125" s="12"/>
    </row>
    <row r="126" spans="1:8" s="32" customFormat="1" ht="19.5" customHeight="1">
      <c r="A126" s="207"/>
      <c r="B126" s="162"/>
      <c r="C126" s="169" t="s">
        <v>197</v>
      </c>
      <c r="D126" s="15" t="s">
        <v>5</v>
      </c>
      <c r="E126" s="15">
        <v>16</v>
      </c>
      <c r="F126" s="29"/>
      <c r="G126" s="139">
        <f>E126*F126</f>
        <v>0</v>
      </c>
      <c r="H126" s="12"/>
    </row>
    <row r="127" spans="1:8" s="32" customFormat="1" ht="19.5" customHeight="1">
      <c r="A127" s="207"/>
      <c r="B127" s="162"/>
      <c r="C127" s="169" t="s">
        <v>20</v>
      </c>
      <c r="D127" s="15" t="s">
        <v>5</v>
      </c>
      <c r="E127" s="15">
        <v>30</v>
      </c>
      <c r="F127" s="29"/>
      <c r="G127" s="139">
        <f>E127*F127</f>
        <v>0</v>
      </c>
      <c r="H127" s="12"/>
    </row>
    <row r="128" spans="1:8" s="32" customFormat="1" ht="19.5" customHeight="1">
      <c r="A128" s="207"/>
      <c r="B128" s="162"/>
      <c r="C128" s="169" t="s">
        <v>198</v>
      </c>
      <c r="D128" s="17" t="s">
        <v>9</v>
      </c>
      <c r="E128" s="38">
        <v>1400</v>
      </c>
      <c r="F128" s="29"/>
      <c r="G128" s="139">
        <f>E128*F128</f>
        <v>0</v>
      </c>
      <c r="H128" s="12"/>
    </row>
    <row r="129" spans="1:8" s="32" customFormat="1" ht="19.5" customHeight="1">
      <c r="A129" s="207"/>
      <c r="B129" s="162"/>
      <c r="C129" s="172" t="s">
        <v>12</v>
      </c>
      <c r="D129" s="27"/>
      <c r="E129" s="27"/>
      <c r="F129" s="28"/>
      <c r="G129" s="74">
        <f>SUM(G130:G134)</f>
        <v>0</v>
      </c>
      <c r="H129" s="12"/>
    </row>
    <row r="130" spans="1:8" s="32" customFormat="1" ht="19.5" customHeight="1">
      <c r="A130" s="207"/>
      <c r="B130" s="162"/>
      <c r="C130" s="169" t="s">
        <v>199</v>
      </c>
      <c r="D130" s="15" t="s">
        <v>5</v>
      </c>
      <c r="E130" s="15">
        <v>16</v>
      </c>
      <c r="F130" s="29"/>
      <c r="G130" s="139">
        <f>E130*F130</f>
        <v>0</v>
      </c>
      <c r="H130" s="12"/>
    </row>
    <row r="131" spans="1:8" s="32" customFormat="1" ht="19.5" customHeight="1">
      <c r="A131" s="207"/>
      <c r="B131" s="162"/>
      <c r="C131" s="171" t="s">
        <v>200</v>
      </c>
      <c r="D131" s="37" t="s">
        <v>5</v>
      </c>
      <c r="E131" s="38">
        <v>30</v>
      </c>
      <c r="F131" s="29"/>
      <c r="G131" s="139">
        <f>E131*F131</f>
        <v>0</v>
      </c>
      <c r="H131" s="12"/>
    </row>
    <row r="132" spans="1:8" s="32" customFormat="1" ht="19.5" customHeight="1">
      <c r="A132" s="207"/>
      <c r="B132" s="162"/>
      <c r="C132" s="171" t="s">
        <v>201</v>
      </c>
      <c r="D132" s="37" t="s">
        <v>5</v>
      </c>
      <c r="E132" s="38">
        <v>30</v>
      </c>
      <c r="F132" s="29"/>
      <c r="G132" s="139">
        <f>E132*F132</f>
        <v>0</v>
      </c>
      <c r="H132" s="12"/>
    </row>
    <row r="133" spans="1:8" s="32" customFormat="1" ht="19.5" customHeight="1">
      <c r="A133" s="207"/>
      <c r="B133" s="162"/>
      <c r="C133" s="171" t="s">
        <v>75</v>
      </c>
      <c r="D133" s="37" t="s">
        <v>5</v>
      </c>
      <c r="E133" s="38">
        <f>SUM(E130:E132)</f>
        <v>76</v>
      </c>
      <c r="F133" s="29"/>
      <c r="G133" s="139">
        <f>E133*F133</f>
        <v>0</v>
      </c>
      <c r="H133" s="12"/>
    </row>
    <row r="134" spans="1:8" s="1" customFormat="1" ht="19.5" customHeight="1">
      <c r="A134" s="207"/>
      <c r="B134" s="161"/>
      <c r="C134" s="169" t="s">
        <v>105</v>
      </c>
      <c r="D134" s="15" t="s">
        <v>32</v>
      </c>
      <c r="E134" s="15">
        <v>1</v>
      </c>
      <c r="F134" s="29"/>
      <c r="G134" s="139">
        <f>E134*F134</f>
        <v>0</v>
      </c>
      <c r="H134" s="12"/>
    </row>
    <row r="135" spans="1:8" s="32" customFormat="1" ht="19.5" customHeight="1">
      <c r="A135" s="207"/>
      <c r="B135" s="162"/>
      <c r="C135" s="173" t="s">
        <v>210</v>
      </c>
      <c r="D135" s="39"/>
      <c r="E135" s="40"/>
      <c r="F135" s="28"/>
      <c r="G135" s="74">
        <f>SUM(G136:G141)</f>
        <v>0</v>
      </c>
      <c r="H135" s="12"/>
    </row>
    <row r="136" spans="1:8" s="32" customFormat="1" ht="19.5" customHeight="1">
      <c r="A136" s="207"/>
      <c r="B136" s="162"/>
      <c r="C136" s="169" t="s">
        <v>1</v>
      </c>
      <c r="D136" s="15" t="s">
        <v>0</v>
      </c>
      <c r="E136" s="38">
        <v>800</v>
      </c>
      <c r="F136" s="29"/>
      <c r="G136" s="139">
        <f aca="true" t="shared" si="8" ref="G136:G141">E136*F136</f>
        <v>0</v>
      </c>
      <c r="H136" s="12"/>
    </row>
    <row r="137" spans="1:8" s="1" customFormat="1" ht="19.5" customHeight="1">
      <c r="A137" s="207"/>
      <c r="B137" s="162"/>
      <c r="C137" s="169" t="s">
        <v>46</v>
      </c>
      <c r="D137" s="15" t="s">
        <v>0</v>
      </c>
      <c r="E137" s="38">
        <v>320</v>
      </c>
      <c r="F137" s="29"/>
      <c r="G137" s="139">
        <f t="shared" si="8"/>
        <v>0</v>
      </c>
      <c r="H137" s="12"/>
    </row>
    <row r="138" spans="1:8" s="1" customFormat="1" ht="19.5" customHeight="1">
      <c r="A138" s="207"/>
      <c r="B138" s="162"/>
      <c r="C138" s="169" t="s">
        <v>209</v>
      </c>
      <c r="D138" s="15" t="s">
        <v>0</v>
      </c>
      <c r="E138" s="38">
        <v>800</v>
      </c>
      <c r="F138" s="29"/>
      <c r="G138" s="139">
        <f t="shared" si="8"/>
        <v>0</v>
      </c>
      <c r="H138" s="12"/>
    </row>
    <row r="139" spans="1:8" s="1" customFormat="1" ht="19.5" customHeight="1">
      <c r="A139" s="207"/>
      <c r="B139" s="162"/>
      <c r="C139" s="169" t="s">
        <v>30</v>
      </c>
      <c r="D139" s="15" t="s">
        <v>0</v>
      </c>
      <c r="E139" s="38">
        <v>60</v>
      </c>
      <c r="F139" s="29"/>
      <c r="G139" s="139">
        <f t="shared" si="8"/>
        <v>0</v>
      </c>
      <c r="H139" s="12"/>
    </row>
    <row r="140" spans="1:8" s="1" customFormat="1" ht="19.5" customHeight="1">
      <c r="A140" s="207"/>
      <c r="B140" s="162"/>
      <c r="C140" s="169" t="s">
        <v>8</v>
      </c>
      <c r="D140" s="17" t="s">
        <v>9</v>
      </c>
      <c r="E140" s="38">
        <v>20000</v>
      </c>
      <c r="F140" s="29"/>
      <c r="G140" s="139">
        <f t="shared" si="8"/>
        <v>0</v>
      </c>
      <c r="H140" s="12"/>
    </row>
    <row r="141" spans="1:8" s="1" customFormat="1" ht="19.5" customHeight="1" thickBot="1">
      <c r="A141" s="207"/>
      <c r="B141" s="308"/>
      <c r="C141" s="174" t="s">
        <v>4</v>
      </c>
      <c r="D141" s="41" t="s">
        <v>32</v>
      </c>
      <c r="E141" s="42">
        <v>1</v>
      </c>
      <c r="F141" s="43"/>
      <c r="G141" s="114">
        <f t="shared" si="8"/>
        <v>0</v>
      </c>
      <c r="H141" s="12"/>
    </row>
    <row r="142" spans="1:8" s="1" customFormat="1" ht="19.5" customHeight="1" thickBot="1">
      <c r="A142" s="207"/>
      <c r="B142" s="163" t="s">
        <v>94</v>
      </c>
      <c r="C142" s="324" t="s">
        <v>64</v>
      </c>
      <c r="D142" s="325"/>
      <c r="E142" s="325"/>
      <c r="F142" s="325"/>
      <c r="G142" s="73">
        <f>G143+G167+G182+G202</f>
        <v>0</v>
      </c>
      <c r="H142" s="12"/>
    </row>
    <row r="143" spans="1:8" s="1" customFormat="1" ht="19.5" customHeight="1" thickBot="1">
      <c r="A143" s="207"/>
      <c r="B143" s="164" t="s">
        <v>65</v>
      </c>
      <c r="C143" s="170" t="s">
        <v>78</v>
      </c>
      <c r="D143" s="19"/>
      <c r="E143" s="19"/>
      <c r="F143" s="45"/>
      <c r="G143" s="75">
        <f>G144+G157+G160+G165</f>
        <v>0</v>
      </c>
      <c r="H143" s="12"/>
    </row>
    <row r="144" spans="1:8" s="1" customFormat="1" ht="19.5" customHeight="1">
      <c r="A144" s="207"/>
      <c r="B144" s="161"/>
      <c r="C144" s="175" t="s">
        <v>73</v>
      </c>
      <c r="D144" s="46"/>
      <c r="E144" s="46"/>
      <c r="F144" s="47"/>
      <c r="G144" s="106">
        <f>SUM(G145:G156)</f>
        <v>0</v>
      </c>
      <c r="H144" s="12"/>
    </row>
    <row r="145" spans="1:8" s="1" customFormat="1" ht="19.5" customHeight="1">
      <c r="A145" s="207"/>
      <c r="B145" s="161"/>
      <c r="C145" s="169" t="s">
        <v>16</v>
      </c>
      <c r="D145" s="15" t="s">
        <v>32</v>
      </c>
      <c r="E145" s="15">
        <v>1</v>
      </c>
      <c r="F145" s="35"/>
      <c r="G145" s="107">
        <f>E145*F145</f>
        <v>0</v>
      </c>
      <c r="H145" s="12"/>
    </row>
    <row r="146" spans="1:8" s="1" customFormat="1" ht="19.5" customHeight="1">
      <c r="A146" s="207"/>
      <c r="B146" s="161"/>
      <c r="C146" s="169" t="s">
        <v>18</v>
      </c>
      <c r="D146" s="15" t="s">
        <v>32</v>
      </c>
      <c r="E146" s="15">
        <v>1</v>
      </c>
      <c r="F146" s="35"/>
      <c r="G146" s="107">
        <f aca="true" t="shared" si="9" ref="G146:G155">E146*F146</f>
        <v>0</v>
      </c>
      <c r="H146" s="12"/>
    </row>
    <row r="147" spans="1:8" s="1" customFormat="1" ht="19.5" customHeight="1">
      <c r="A147" s="207"/>
      <c r="B147" s="161"/>
      <c r="C147" s="169" t="s">
        <v>66</v>
      </c>
      <c r="D147" s="17" t="s">
        <v>13</v>
      </c>
      <c r="E147" s="38">
        <v>128</v>
      </c>
      <c r="F147" s="35"/>
      <c r="G147" s="107">
        <f t="shared" si="9"/>
        <v>0</v>
      </c>
      <c r="H147" s="12"/>
    </row>
    <row r="148" spans="1:8" s="1" customFormat="1" ht="19.5" customHeight="1">
      <c r="A148" s="207"/>
      <c r="B148" s="161"/>
      <c r="C148" s="169" t="s">
        <v>67</v>
      </c>
      <c r="D148" s="17" t="s">
        <v>13</v>
      </c>
      <c r="E148" s="38">
        <v>32</v>
      </c>
      <c r="F148" s="35"/>
      <c r="G148" s="107">
        <f t="shared" si="9"/>
        <v>0</v>
      </c>
      <c r="H148" s="12"/>
    </row>
    <row r="149" spans="1:8" s="1" customFormat="1" ht="19.5" customHeight="1">
      <c r="A149" s="207"/>
      <c r="B149" s="161"/>
      <c r="C149" s="169" t="s">
        <v>68</v>
      </c>
      <c r="D149" s="15" t="s">
        <v>39</v>
      </c>
      <c r="E149" s="15">
        <v>28</v>
      </c>
      <c r="F149" s="35"/>
      <c r="G149" s="107">
        <f t="shared" si="9"/>
        <v>0</v>
      </c>
      <c r="H149" s="12"/>
    </row>
    <row r="150" spans="1:8" s="1" customFormat="1" ht="19.5" customHeight="1">
      <c r="A150" s="207"/>
      <c r="B150" s="161"/>
      <c r="C150" s="169" t="s">
        <v>74</v>
      </c>
      <c r="D150" s="15" t="s">
        <v>39</v>
      </c>
      <c r="E150" s="15">
        <v>4</v>
      </c>
      <c r="F150" s="35"/>
      <c r="G150" s="107">
        <f t="shared" si="9"/>
        <v>0</v>
      </c>
      <c r="H150" s="12"/>
    </row>
    <row r="151" spans="1:8" s="1" customFormat="1" ht="19.5" customHeight="1">
      <c r="A151" s="207"/>
      <c r="B151" s="161"/>
      <c r="C151" s="169" t="s">
        <v>34</v>
      </c>
      <c r="D151" s="15" t="s">
        <v>27</v>
      </c>
      <c r="E151" s="15">
        <v>20</v>
      </c>
      <c r="F151" s="35"/>
      <c r="G151" s="107">
        <f t="shared" si="9"/>
        <v>0</v>
      </c>
      <c r="H151" s="12"/>
    </row>
    <row r="152" spans="1:8" s="1" customFormat="1" ht="19.5" customHeight="1">
      <c r="A152" s="207"/>
      <c r="B152" s="161"/>
      <c r="C152" s="169" t="s">
        <v>298</v>
      </c>
      <c r="D152" s="15" t="s">
        <v>5</v>
      </c>
      <c r="E152" s="38">
        <v>3</v>
      </c>
      <c r="F152" s="35"/>
      <c r="G152" s="107">
        <f t="shared" si="9"/>
        <v>0</v>
      </c>
      <c r="H152" s="12"/>
    </row>
    <row r="153" spans="1:8" s="1" customFormat="1" ht="19.5" customHeight="1">
      <c r="A153" s="207"/>
      <c r="B153" s="161"/>
      <c r="C153" s="169" t="s">
        <v>299</v>
      </c>
      <c r="D153" s="15" t="s">
        <v>5</v>
      </c>
      <c r="E153" s="15">
        <v>2</v>
      </c>
      <c r="F153" s="35"/>
      <c r="G153" s="107">
        <f t="shared" si="9"/>
        <v>0</v>
      </c>
      <c r="H153" s="12"/>
    </row>
    <row r="154" spans="1:8" s="1" customFormat="1" ht="19.5" customHeight="1">
      <c r="A154" s="207"/>
      <c r="B154" s="161"/>
      <c r="C154" s="169" t="s">
        <v>203</v>
      </c>
      <c r="D154" s="15" t="s">
        <v>32</v>
      </c>
      <c r="E154" s="15">
        <v>1</v>
      </c>
      <c r="F154" s="35"/>
      <c r="G154" s="107">
        <f t="shared" si="9"/>
        <v>0</v>
      </c>
      <c r="H154" s="12"/>
    </row>
    <row r="155" spans="1:8" s="1" customFormat="1" ht="19.5" customHeight="1">
      <c r="A155" s="207"/>
      <c r="B155" s="161"/>
      <c r="C155" s="169" t="s">
        <v>69</v>
      </c>
      <c r="D155" s="17" t="s">
        <v>39</v>
      </c>
      <c r="E155" s="38">
        <v>19</v>
      </c>
      <c r="F155" s="35"/>
      <c r="G155" s="107">
        <f t="shared" si="9"/>
        <v>0</v>
      </c>
      <c r="H155" s="12"/>
    </row>
    <row r="156" spans="1:8" s="1" customFormat="1" ht="19.5" customHeight="1">
      <c r="A156" s="207"/>
      <c r="B156" s="161"/>
      <c r="C156" s="169" t="s">
        <v>70</v>
      </c>
      <c r="D156" s="17" t="s">
        <v>5</v>
      </c>
      <c r="E156" s="38">
        <v>3</v>
      </c>
      <c r="F156" s="35"/>
      <c r="G156" s="107">
        <f>E156*F156</f>
        <v>0</v>
      </c>
      <c r="H156" s="12"/>
    </row>
    <row r="157" spans="1:8" s="1" customFormat="1" ht="19.5" customHeight="1">
      <c r="A157" s="207"/>
      <c r="B157" s="161"/>
      <c r="C157" s="172" t="s">
        <v>19</v>
      </c>
      <c r="D157" s="27"/>
      <c r="E157" s="27"/>
      <c r="F157" s="47"/>
      <c r="G157" s="74">
        <f>SUM(G158:G159)</f>
        <v>0</v>
      </c>
      <c r="H157" s="12"/>
    </row>
    <row r="158" spans="1:8" s="1" customFormat="1" ht="19.5" customHeight="1">
      <c r="A158" s="207"/>
      <c r="B158" s="161"/>
      <c r="C158" s="169" t="s">
        <v>44</v>
      </c>
      <c r="D158" s="15" t="s">
        <v>5</v>
      </c>
      <c r="E158" s="15">
        <v>18</v>
      </c>
      <c r="F158" s="35"/>
      <c r="G158" s="107">
        <f>E158*F158</f>
        <v>0</v>
      </c>
      <c r="H158" s="12"/>
    </row>
    <row r="159" spans="1:8" s="1" customFormat="1" ht="19.5" customHeight="1">
      <c r="A159" s="207"/>
      <c r="B159" s="161"/>
      <c r="C159" s="169" t="s">
        <v>20</v>
      </c>
      <c r="D159" s="17" t="s">
        <v>5</v>
      </c>
      <c r="E159" s="15">
        <v>18</v>
      </c>
      <c r="F159" s="35"/>
      <c r="G159" s="107">
        <f>E159*F159</f>
        <v>0</v>
      </c>
      <c r="H159" s="12"/>
    </row>
    <row r="160" spans="1:8" s="1" customFormat="1" ht="19.5" customHeight="1">
      <c r="A160" s="207"/>
      <c r="B160" s="161"/>
      <c r="C160" s="172" t="s">
        <v>12</v>
      </c>
      <c r="D160" s="27"/>
      <c r="E160" s="27"/>
      <c r="F160" s="47"/>
      <c r="G160" s="74">
        <f>SUM(G161:G164)</f>
        <v>0</v>
      </c>
      <c r="H160" s="12"/>
    </row>
    <row r="161" spans="1:8" s="1" customFormat="1" ht="19.5" customHeight="1">
      <c r="A161" s="207"/>
      <c r="B161" s="161"/>
      <c r="C161" s="169" t="s">
        <v>71</v>
      </c>
      <c r="D161" s="15" t="s">
        <v>5</v>
      </c>
      <c r="E161" s="15">
        <v>18</v>
      </c>
      <c r="F161" s="35"/>
      <c r="G161" s="107">
        <f>E161*F161</f>
        <v>0</v>
      </c>
      <c r="H161" s="12"/>
    </row>
    <row r="162" spans="1:8" s="1" customFormat="1" ht="19.5" customHeight="1">
      <c r="A162" s="207"/>
      <c r="B162" s="161"/>
      <c r="C162" s="169" t="s">
        <v>33</v>
      </c>
      <c r="D162" s="15" t="s">
        <v>5</v>
      </c>
      <c r="E162" s="15">
        <v>18</v>
      </c>
      <c r="F162" s="35"/>
      <c r="G162" s="107">
        <f>E162*F162</f>
        <v>0</v>
      </c>
      <c r="H162" s="12"/>
    </row>
    <row r="163" spans="1:8" s="1" customFormat="1" ht="19.5" customHeight="1">
      <c r="A163" s="207"/>
      <c r="B163" s="161"/>
      <c r="C163" s="169" t="s">
        <v>75</v>
      </c>
      <c r="D163" s="15" t="s">
        <v>5</v>
      </c>
      <c r="E163" s="15">
        <v>18</v>
      </c>
      <c r="F163" s="35"/>
      <c r="G163" s="107">
        <f>E163*F163</f>
        <v>0</v>
      </c>
      <c r="H163" s="12"/>
    </row>
    <row r="164" spans="1:8" s="1" customFormat="1" ht="19.5" customHeight="1">
      <c r="A164" s="207"/>
      <c r="B164" s="161"/>
      <c r="C164" s="169" t="s">
        <v>105</v>
      </c>
      <c r="D164" s="15" t="s">
        <v>32</v>
      </c>
      <c r="E164" s="15">
        <v>1</v>
      </c>
      <c r="F164" s="29"/>
      <c r="G164" s="139">
        <f>E164*F164</f>
        <v>0</v>
      </c>
      <c r="H164" s="12"/>
    </row>
    <row r="165" spans="1:8" s="1" customFormat="1" ht="19.5" customHeight="1">
      <c r="A165" s="207"/>
      <c r="B165" s="161"/>
      <c r="C165" s="172" t="s">
        <v>23</v>
      </c>
      <c r="D165" s="27"/>
      <c r="E165" s="27"/>
      <c r="F165" s="47"/>
      <c r="G165" s="74">
        <f>SUM(G166)</f>
        <v>0</v>
      </c>
      <c r="H165" s="12"/>
    </row>
    <row r="166" spans="1:8" s="1" customFormat="1" ht="19.5" customHeight="1">
      <c r="A166" s="207"/>
      <c r="B166" s="299"/>
      <c r="C166" s="169" t="s">
        <v>24</v>
      </c>
      <c r="D166" s="15" t="s">
        <v>5</v>
      </c>
      <c r="E166" s="15">
        <v>20</v>
      </c>
      <c r="F166" s="29"/>
      <c r="G166" s="139">
        <f>E166*F166</f>
        <v>0</v>
      </c>
      <c r="H166" s="12"/>
    </row>
    <row r="167" spans="1:8" s="1" customFormat="1" ht="19.5" customHeight="1" thickBot="1">
      <c r="A167" s="207"/>
      <c r="B167" s="309" t="s">
        <v>79</v>
      </c>
      <c r="C167" s="302" t="s">
        <v>80</v>
      </c>
      <c r="D167" s="303"/>
      <c r="E167" s="303"/>
      <c r="F167" s="310"/>
      <c r="G167" s="304">
        <f>G168+G180</f>
        <v>0</v>
      </c>
      <c r="H167" s="12"/>
    </row>
    <row r="168" spans="1:8" s="1" customFormat="1" ht="19.5" customHeight="1">
      <c r="A168" s="207"/>
      <c r="B168" s="161"/>
      <c r="C168" s="172" t="s">
        <v>77</v>
      </c>
      <c r="D168" s="27"/>
      <c r="E168" s="27"/>
      <c r="F168" s="47"/>
      <c r="G168" s="106">
        <f>SUM(G169:G179)</f>
        <v>0</v>
      </c>
      <c r="H168" s="12"/>
    </row>
    <row r="169" spans="1:8" s="1" customFormat="1" ht="19.5" customHeight="1">
      <c r="A169" s="207"/>
      <c r="B169" s="161"/>
      <c r="C169" s="169" t="s">
        <v>16</v>
      </c>
      <c r="D169" s="15" t="s">
        <v>32</v>
      </c>
      <c r="E169" s="15">
        <v>1</v>
      </c>
      <c r="F169" s="35"/>
      <c r="G169" s="107">
        <f>E169*F169</f>
        <v>0</v>
      </c>
      <c r="H169" s="12"/>
    </row>
    <row r="170" spans="1:8" s="1" customFormat="1" ht="19.5" customHeight="1">
      <c r="A170" s="207"/>
      <c r="B170" s="161"/>
      <c r="C170" s="169" t="s">
        <v>18</v>
      </c>
      <c r="D170" s="15" t="s">
        <v>32</v>
      </c>
      <c r="E170" s="15">
        <v>1</v>
      </c>
      <c r="F170" s="35"/>
      <c r="G170" s="107">
        <f aca="true" t="shared" si="10" ref="G170:G178">E170*F170</f>
        <v>0</v>
      </c>
      <c r="H170" s="12"/>
    </row>
    <row r="171" spans="1:8" s="1" customFormat="1" ht="19.5" customHeight="1">
      <c r="A171" s="207"/>
      <c r="B171" s="161"/>
      <c r="C171" s="169" t="s">
        <v>300</v>
      </c>
      <c r="D171" s="17" t="s">
        <v>13</v>
      </c>
      <c r="E171" s="38">
        <v>232</v>
      </c>
      <c r="F171" s="35"/>
      <c r="G171" s="107">
        <f t="shared" si="10"/>
        <v>0</v>
      </c>
      <c r="H171" s="12"/>
    </row>
    <row r="172" spans="1:8" s="1" customFormat="1" ht="19.5" customHeight="1">
      <c r="A172" s="207"/>
      <c r="B172" s="161"/>
      <c r="C172" s="169" t="s">
        <v>301</v>
      </c>
      <c r="D172" s="17" t="s">
        <v>13</v>
      </c>
      <c r="E172" s="38">
        <v>48</v>
      </c>
      <c r="F172" s="35"/>
      <c r="G172" s="107">
        <f t="shared" si="10"/>
        <v>0</v>
      </c>
      <c r="H172" s="12"/>
    </row>
    <row r="173" spans="1:8" s="1" customFormat="1" ht="19.5" customHeight="1">
      <c r="A173" s="207"/>
      <c r="B173" s="161"/>
      <c r="C173" s="169" t="s">
        <v>68</v>
      </c>
      <c r="D173" s="15" t="s">
        <v>39</v>
      </c>
      <c r="E173" s="15">
        <v>50</v>
      </c>
      <c r="F173" s="35"/>
      <c r="G173" s="107">
        <f t="shared" si="10"/>
        <v>0</v>
      </c>
      <c r="H173" s="12"/>
    </row>
    <row r="174" spans="1:8" s="1" customFormat="1" ht="19.5" customHeight="1">
      <c r="A174" s="207"/>
      <c r="B174" s="161"/>
      <c r="C174" s="169" t="s">
        <v>74</v>
      </c>
      <c r="D174" s="15" t="s">
        <v>39</v>
      </c>
      <c r="E174" s="15">
        <v>7</v>
      </c>
      <c r="F174" s="35"/>
      <c r="G174" s="107">
        <f t="shared" si="10"/>
        <v>0</v>
      </c>
      <c r="H174" s="12"/>
    </row>
    <row r="175" spans="1:8" s="1" customFormat="1" ht="19.5" customHeight="1">
      <c r="A175" s="207"/>
      <c r="B175" s="161"/>
      <c r="C175" s="169" t="s">
        <v>34</v>
      </c>
      <c r="D175" s="15" t="s">
        <v>27</v>
      </c>
      <c r="E175" s="15">
        <v>16</v>
      </c>
      <c r="F175" s="35"/>
      <c r="G175" s="107">
        <f t="shared" si="10"/>
        <v>0</v>
      </c>
      <c r="H175" s="12"/>
    </row>
    <row r="176" spans="1:8" s="1" customFormat="1" ht="19.5" customHeight="1">
      <c r="A176" s="207"/>
      <c r="B176" s="161"/>
      <c r="C176" s="169" t="s">
        <v>298</v>
      </c>
      <c r="D176" s="15" t="s">
        <v>5</v>
      </c>
      <c r="E176" s="38">
        <v>3</v>
      </c>
      <c r="F176" s="35"/>
      <c r="G176" s="107">
        <f t="shared" si="10"/>
        <v>0</v>
      </c>
      <c r="H176" s="12"/>
    </row>
    <row r="177" spans="1:8" s="1" customFormat="1" ht="19.5" customHeight="1">
      <c r="A177" s="207"/>
      <c r="B177" s="161"/>
      <c r="C177" s="169" t="s">
        <v>299</v>
      </c>
      <c r="D177" s="15" t="s">
        <v>5</v>
      </c>
      <c r="E177" s="15">
        <v>2</v>
      </c>
      <c r="F177" s="35"/>
      <c r="G177" s="107">
        <f t="shared" si="10"/>
        <v>0</v>
      </c>
      <c r="H177" s="12"/>
    </row>
    <row r="178" spans="1:8" s="1" customFormat="1" ht="19.5" customHeight="1">
      <c r="A178" s="207"/>
      <c r="B178" s="161"/>
      <c r="C178" s="169" t="s">
        <v>203</v>
      </c>
      <c r="D178" s="15" t="s">
        <v>32</v>
      </c>
      <c r="E178" s="15">
        <v>1</v>
      </c>
      <c r="F178" s="35"/>
      <c r="G178" s="107">
        <f t="shared" si="10"/>
        <v>0</v>
      </c>
      <c r="H178" s="12"/>
    </row>
    <row r="179" spans="1:8" s="1" customFormat="1" ht="19.5" customHeight="1">
      <c r="A179" s="207"/>
      <c r="B179" s="161"/>
      <c r="C179" s="169" t="s">
        <v>76</v>
      </c>
      <c r="D179" s="17" t="s">
        <v>39</v>
      </c>
      <c r="E179" s="38">
        <v>40</v>
      </c>
      <c r="F179" s="35"/>
      <c r="G179" s="107">
        <f>E179*F179</f>
        <v>0</v>
      </c>
      <c r="H179" s="12"/>
    </row>
    <row r="180" spans="1:8" s="1" customFormat="1" ht="19.5" customHeight="1">
      <c r="A180" s="207"/>
      <c r="B180" s="161"/>
      <c r="C180" s="172" t="s">
        <v>23</v>
      </c>
      <c r="D180" s="27"/>
      <c r="E180" s="27"/>
      <c r="F180" s="47"/>
      <c r="G180" s="74">
        <f>SUM(G181)</f>
        <v>0</v>
      </c>
      <c r="H180" s="12"/>
    </row>
    <row r="181" spans="1:8" s="1" customFormat="1" ht="19.5" customHeight="1">
      <c r="A181" s="207"/>
      <c r="B181" s="299"/>
      <c r="C181" s="169" t="s">
        <v>24</v>
      </c>
      <c r="D181" s="15" t="s">
        <v>5</v>
      </c>
      <c r="E181" s="15">
        <v>35</v>
      </c>
      <c r="F181" s="29"/>
      <c r="G181" s="107">
        <f>E181*F181</f>
        <v>0</v>
      </c>
      <c r="H181" s="12"/>
    </row>
    <row r="182" spans="1:8" s="1" customFormat="1" ht="19.5" customHeight="1" thickBot="1">
      <c r="A182" s="207"/>
      <c r="B182" s="309" t="s">
        <v>81</v>
      </c>
      <c r="C182" s="302" t="s">
        <v>82</v>
      </c>
      <c r="D182" s="303"/>
      <c r="E182" s="303"/>
      <c r="F182" s="310"/>
      <c r="G182" s="304">
        <f>G183+G192+G195+G200</f>
        <v>0</v>
      </c>
      <c r="H182" s="12"/>
    </row>
    <row r="183" spans="1:8" s="1" customFormat="1" ht="19.5" customHeight="1">
      <c r="A183" s="207"/>
      <c r="B183" s="161"/>
      <c r="C183" s="176" t="s">
        <v>85</v>
      </c>
      <c r="D183" s="48"/>
      <c r="E183" s="48"/>
      <c r="F183" s="47"/>
      <c r="G183" s="106">
        <f>SUM(G184:G191)</f>
        <v>0</v>
      </c>
      <c r="H183" s="12"/>
    </row>
    <row r="184" spans="1:8" s="1" customFormat="1" ht="19.5" customHeight="1">
      <c r="A184" s="207"/>
      <c r="B184" s="161"/>
      <c r="C184" s="169" t="s">
        <v>16</v>
      </c>
      <c r="D184" s="15" t="s">
        <v>32</v>
      </c>
      <c r="E184" s="15">
        <v>1</v>
      </c>
      <c r="F184" s="35"/>
      <c r="G184" s="107">
        <f>E184*F184</f>
        <v>0</v>
      </c>
      <c r="H184" s="12"/>
    </row>
    <row r="185" spans="1:8" s="1" customFormat="1" ht="19.5" customHeight="1">
      <c r="A185" s="207"/>
      <c r="B185" s="161"/>
      <c r="C185" s="169" t="s">
        <v>18</v>
      </c>
      <c r="D185" s="15" t="s">
        <v>32</v>
      </c>
      <c r="E185" s="15">
        <v>1</v>
      </c>
      <c r="F185" s="35"/>
      <c r="G185" s="107">
        <f aca="true" t="shared" si="11" ref="G185:G190">E185*F185</f>
        <v>0</v>
      </c>
      <c r="H185" s="12"/>
    </row>
    <row r="186" spans="1:8" s="1" customFormat="1" ht="19.5" customHeight="1">
      <c r="A186" s="207"/>
      <c r="B186" s="161"/>
      <c r="C186" s="169" t="s">
        <v>83</v>
      </c>
      <c r="D186" s="17" t="s">
        <v>13</v>
      </c>
      <c r="E186" s="38">
        <v>32</v>
      </c>
      <c r="F186" s="35"/>
      <c r="G186" s="107">
        <f t="shared" si="11"/>
        <v>0</v>
      </c>
      <c r="H186" s="12"/>
    </row>
    <row r="187" spans="1:8" s="1" customFormat="1" ht="19.5" customHeight="1">
      <c r="A187" s="207"/>
      <c r="B187" s="161"/>
      <c r="C187" s="169" t="s">
        <v>17</v>
      </c>
      <c r="D187" s="15" t="s">
        <v>39</v>
      </c>
      <c r="E187" s="15">
        <v>4</v>
      </c>
      <c r="F187" s="35"/>
      <c r="G187" s="107">
        <f t="shared" si="11"/>
        <v>0</v>
      </c>
      <c r="H187" s="12"/>
    </row>
    <row r="188" spans="1:8" s="1" customFormat="1" ht="19.5" customHeight="1">
      <c r="A188" s="207"/>
      <c r="B188" s="161"/>
      <c r="C188" s="169" t="s">
        <v>34</v>
      </c>
      <c r="D188" s="15" t="s">
        <v>27</v>
      </c>
      <c r="E188" s="15">
        <v>4</v>
      </c>
      <c r="F188" s="35"/>
      <c r="G188" s="107">
        <f t="shared" si="11"/>
        <v>0</v>
      </c>
      <c r="H188" s="12"/>
    </row>
    <row r="189" spans="1:8" s="1" customFormat="1" ht="19.5" customHeight="1">
      <c r="A189" s="207"/>
      <c r="B189" s="161"/>
      <c r="C189" s="169" t="s">
        <v>260</v>
      </c>
      <c r="D189" s="15" t="s">
        <v>5</v>
      </c>
      <c r="E189" s="38">
        <v>2</v>
      </c>
      <c r="F189" s="35"/>
      <c r="G189" s="107">
        <f t="shared" si="11"/>
        <v>0</v>
      </c>
      <c r="H189" s="12"/>
    </row>
    <row r="190" spans="1:8" s="1" customFormat="1" ht="19.5" customHeight="1">
      <c r="A190" s="207"/>
      <c r="B190" s="161"/>
      <c r="C190" s="169" t="s">
        <v>259</v>
      </c>
      <c r="D190" s="15" t="s">
        <v>32</v>
      </c>
      <c r="E190" s="15">
        <v>1</v>
      </c>
      <c r="F190" s="35"/>
      <c r="G190" s="107">
        <f t="shared" si="11"/>
        <v>0</v>
      </c>
      <c r="H190" s="12"/>
    </row>
    <row r="191" spans="1:8" s="1" customFormat="1" ht="19.5" customHeight="1">
      <c r="A191" s="207"/>
      <c r="B191" s="161"/>
      <c r="C191" s="169" t="s">
        <v>84</v>
      </c>
      <c r="D191" s="17" t="s">
        <v>39</v>
      </c>
      <c r="E191" s="38">
        <v>4</v>
      </c>
      <c r="F191" s="35"/>
      <c r="G191" s="107">
        <f>E191*F191</f>
        <v>0</v>
      </c>
      <c r="H191" s="12"/>
    </row>
    <row r="192" spans="1:8" s="1" customFormat="1" ht="19.5" customHeight="1">
      <c r="A192" s="207"/>
      <c r="B192" s="161"/>
      <c r="C192" s="172" t="s">
        <v>19</v>
      </c>
      <c r="D192" s="27"/>
      <c r="E192" s="27"/>
      <c r="F192" s="47"/>
      <c r="G192" s="74">
        <f>SUM(G193:G194)</f>
        <v>0</v>
      </c>
      <c r="H192" s="12"/>
    </row>
    <row r="193" spans="1:8" s="1" customFormat="1" ht="19.5" customHeight="1">
      <c r="A193" s="207"/>
      <c r="B193" s="161"/>
      <c r="C193" s="169" t="s">
        <v>44</v>
      </c>
      <c r="D193" s="15" t="s">
        <v>5</v>
      </c>
      <c r="E193" s="15">
        <v>8</v>
      </c>
      <c r="F193" s="35"/>
      <c r="G193" s="107">
        <f>E193*F193</f>
        <v>0</v>
      </c>
      <c r="H193" s="12"/>
    </row>
    <row r="194" spans="1:8" s="1" customFormat="1" ht="19.5" customHeight="1">
      <c r="A194" s="207"/>
      <c r="B194" s="161"/>
      <c r="C194" s="169" t="s">
        <v>20</v>
      </c>
      <c r="D194" s="17" t="s">
        <v>5</v>
      </c>
      <c r="E194" s="15">
        <v>8</v>
      </c>
      <c r="F194" s="35"/>
      <c r="G194" s="107">
        <f>E194*F194</f>
        <v>0</v>
      </c>
      <c r="H194" s="12"/>
    </row>
    <row r="195" spans="1:8" s="1" customFormat="1" ht="19.5" customHeight="1">
      <c r="A195" s="207"/>
      <c r="B195" s="161"/>
      <c r="C195" s="172" t="s">
        <v>12</v>
      </c>
      <c r="D195" s="27"/>
      <c r="E195" s="27"/>
      <c r="F195" s="47"/>
      <c r="G195" s="74">
        <f>SUM(G196:G199)</f>
        <v>0</v>
      </c>
      <c r="H195" s="12"/>
    </row>
    <row r="196" spans="1:8" s="1" customFormat="1" ht="19.5" customHeight="1">
      <c r="A196" s="207"/>
      <c r="B196" s="161"/>
      <c r="C196" s="169" t="s">
        <v>71</v>
      </c>
      <c r="D196" s="15" t="s">
        <v>5</v>
      </c>
      <c r="E196" s="15">
        <v>8</v>
      </c>
      <c r="F196" s="35"/>
      <c r="G196" s="107">
        <f>E196*F196</f>
        <v>0</v>
      </c>
      <c r="H196" s="12"/>
    </row>
    <row r="197" spans="1:8" s="1" customFormat="1" ht="19.5" customHeight="1">
      <c r="A197" s="207"/>
      <c r="B197" s="161"/>
      <c r="C197" s="169" t="s">
        <v>33</v>
      </c>
      <c r="D197" s="15" t="s">
        <v>5</v>
      </c>
      <c r="E197" s="15">
        <v>8</v>
      </c>
      <c r="F197" s="35"/>
      <c r="G197" s="107">
        <f>E197*F197</f>
        <v>0</v>
      </c>
      <c r="H197" s="12"/>
    </row>
    <row r="198" spans="1:8" s="1" customFormat="1" ht="19.5" customHeight="1">
      <c r="A198" s="207"/>
      <c r="B198" s="161"/>
      <c r="C198" s="169" t="s">
        <v>75</v>
      </c>
      <c r="D198" s="15" t="s">
        <v>5</v>
      </c>
      <c r="E198" s="15">
        <v>8</v>
      </c>
      <c r="F198" s="35"/>
      <c r="G198" s="107">
        <f>E198*F198</f>
        <v>0</v>
      </c>
      <c r="H198" s="12"/>
    </row>
    <row r="199" spans="1:8" s="1" customFormat="1" ht="19.5" customHeight="1">
      <c r="A199" s="207"/>
      <c r="B199" s="161"/>
      <c r="C199" s="169" t="s">
        <v>105</v>
      </c>
      <c r="D199" s="15" t="s">
        <v>32</v>
      </c>
      <c r="E199" s="15">
        <v>1</v>
      </c>
      <c r="F199" s="29"/>
      <c r="G199" s="139">
        <f>E199*F199</f>
        <v>0</v>
      </c>
      <c r="H199" s="12"/>
    </row>
    <row r="200" spans="1:8" s="1" customFormat="1" ht="19.5" customHeight="1">
      <c r="A200" s="207"/>
      <c r="B200" s="161"/>
      <c r="C200" s="172" t="s">
        <v>23</v>
      </c>
      <c r="D200" s="27"/>
      <c r="E200" s="27"/>
      <c r="F200" s="47"/>
      <c r="G200" s="74">
        <f>SUM(G201)</f>
        <v>0</v>
      </c>
      <c r="H200" s="12"/>
    </row>
    <row r="201" spans="1:8" s="1" customFormat="1" ht="19.5" customHeight="1">
      <c r="A201" s="207"/>
      <c r="B201" s="299"/>
      <c r="C201" s="169" t="s">
        <v>24</v>
      </c>
      <c r="D201" s="15" t="s">
        <v>5</v>
      </c>
      <c r="E201" s="15">
        <v>4</v>
      </c>
      <c r="F201" s="35"/>
      <c r="G201" s="107">
        <f>E201*F201</f>
        <v>0</v>
      </c>
      <c r="H201" s="12"/>
    </row>
    <row r="202" spans="1:8" s="1" customFormat="1" ht="19.5" customHeight="1" thickBot="1">
      <c r="A202" s="207"/>
      <c r="B202" s="309" t="s">
        <v>86</v>
      </c>
      <c r="C202" s="302" t="s">
        <v>87</v>
      </c>
      <c r="D202" s="303"/>
      <c r="E202" s="303"/>
      <c r="F202" s="310"/>
      <c r="G202" s="304">
        <f>G203+G211+G214+G219+G221</f>
        <v>0</v>
      </c>
      <c r="H202" s="12"/>
    </row>
    <row r="203" spans="1:8" s="1" customFormat="1" ht="19.5" customHeight="1">
      <c r="A203" s="207"/>
      <c r="B203" s="161"/>
      <c r="C203" s="176" t="s">
        <v>15</v>
      </c>
      <c r="D203" s="48"/>
      <c r="E203" s="48"/>
      <c r="F203" s="47"/>
      <c r="G203" s="106">
        <f>SUM(G204:G210)</f>
        <v>0</v>
      </c>
      <c r="H203" s="12"/>
    </row>
    <row r="204" spans="1:8" s="1" customFormat="1" ht="19.5" customHeight="1">
      <c r="A204" s="207"/>
      <c r="B204" s="161"/>
      <c r="C204" s="169" t="s">
        <v>16</v>
      </c>
      <c r="D204" s="15" t="s">
        <v>32</v>
      </c>
      <c r="E204" s="15">
        <v>1</v>
      </c>
      <c r="F204" s="35"/>
      <c r="G204" s="107">
        <f>E204*F204</f>
        <v>0</v>
      </c>
      <c r="H204" s="12"/>
    </row>
    <row r="205" spans="1:8" s="1" customFormat="1" ht="19.5" customHeight="1">
      <c r="A205" s="207"/>
      <c r="B205" s="161"/>
      <c r="C205" s="169" t="s">
        <v>18</v>
      </c>
      <c r="D205" s="15" t="s">
        <v>32</v>
      </c>
      <c r="E205" s="15">
        <v>1</v>
      </c>
      <c r="F205" s="35"/>
      <c r="G205" s="107">
        <f aca="true" t="shared" si="12" ref="G205:G210">E205*F205</f>
        <v>0</v>
      </c>
      <c r="H205" s="12"/>
    </row>
    <row r="206" spans="1:8" s="1" customFormat="1" ht="19.5" customHeight="1">
      <c r="A206" s="207"/>
      <c r="B206" s="161"/>
      <c r="C206" s="169" t="s">
        <v>88</v>
      </c>
      <c r="D206" s="17" t="s">
        <v>13</v>
      </c>
      <c r="E206" s="38">
        <v>80</v>
      </c>
      <c r="F206" s="35"/>
      <c r="G206" s="107">
        <f t="shared" si="12"/>
        <v>0</v>
      </c>
      <c r="H206" s="12"/>
    </row>
    <row r="207" spans="1:8" s="1" customFormat="1" ht="19.5" customHeight="1">
      <c r="A207" s="207"/>
      <c r="B207" s="161"/>
      <c r="C207" s="169" t="s">
        <v>68</v>
      </c>
      <c r="D207" s="15" t="s">
        <v>39</v>
      </c>
      <c r="E207" s="15">
        <v>25</v>
      </c>
      <c r="F207" s="35"/>
      <c r="G207" s="107">
        <f t="shared" si="12"/>
        <v>0</v>
      </c>
      <c r="H207" s="12"/>
    </row>
    <row r="208" spans="1:8" s="1" customFormat="1" ht="19.5" customHeight="1">
      <c r="A208" s="207"/>
      <c r="B208" s="161"/>
      <c r="C208" s="169" t="s">
        <v>74</v>
      </c>
      <c r="D208" s="15" t="s">
        <v>39</v>
      </c>
      <c r="E208" s="15">
        <v>7</v>
      </c>
      <c r="F208" s="35"/>
      <c r="G208" s="107">
        <f t="shared" si="12"/>
        <v>0</v>
      </c>
      <c r="H208" s="12"/>
    </row>
    <row r="209" spans="1:8" s="1" customFormat="1" ht="19.5" customHeight="1">
      <c r="A209" s="207"/>
      <c r="B209" s="161"/>
      <c r="C209" s="169" t="s">
        <v>34</v>
      </c>
      <c r="D209" s="15" t="s">
        <v>27</v>
      </c>
      <c r="E209" s="15">
        <v>5</v>
      </c>
      <c r="F209" s="35"/>
      <c r="G209" s="107">
        <f t="shared" si="12"/>
        <v>0</v>
      </c>
      <c r="H209" s="12"/>
    </row>
    <row r="210" spans="1:8" s="1" customFormat="1" ht="19.5" customHeight="1">
      <c r="A210" s="207"/>
      <c r="B210" s="161"/>
      <c r="C210" s="169" t="s">
        <v>89</v>
      </c>
      <c r="D210" s="17" t="s">
        <v>39</v>
      </c>
      <c r="E210" s="38">
        <v>10</v>
      </c>
      <c r="F210" s="35"/>
      <c r="G210" s="107">
        <f t="shared" si="12"/>
        <v>0</v>
      </c>
      <c r="H210" s="12"/>
    </row>
    <row r="211" spans="1:8" s="1" customFormat="1" ht="19.5" customHeight="1">
      <c r="A211" s="207"/>
      <c r="B211" s="161"/>
      <c r="C211" s="172" t="s">
        <v>19</v>
      </c>
      <c r="D211" s="27"/>
      <c r="E211" s="27"/>
      <c r="F211" s="47"/>
      <c r="G211" s="74">
        <f>SUM(G212:G213)</f>
        <v>0</v>
      </c>
      <c r="H211" s="12"/>
    </row>
    <row r="212" spans="1:8" s="1" customFormat="1" ht="19.5" customHeight="1">
      <c r="A212" s="207"/>
      <c r="B212" s="161"/>
      <c r="C212" s="169" t="s">
        <v>44</v>
      </c>
      <c r="D212" s="15" t="s">
        <v>5</v>
      </c>
      <c r="E212" s="15">
        <v>8</v>
      </c>
      <c r="F212" s="35"/>
      <c r="G212" s="107">
        <f>E212*F212</f>
        <v>0</v>
      </c>
      <c r="H212" s="12"/>
    </row>
    <row r="213" spans="1:8" s="1" customFormat="1" ht="19.5" customHeight="1">
      <c r="A213" s="207"/>
      <c r="B213" s="161"/>
      <c r="C213" s="169" t="s">
        <v>20</v>
      </c>
      <c r="D213" s="17" t="s">
        <v>5</v>
      </c>
      <c r="E213" s="15">
        <v>8</v>
      </c>
      <c r="F213" s="35"/>
      <c r="G213" s="107">
        <f>E213*F213</f>
        <v>0</v>
      </c>
      <c r="H213" s="12"/>
    </row>
    <row r="214" spans="1:8" s="1" customFormat="1" ht="19.5" customHeight="1">
      <c r="A214" s="207"/>
      <c r="B214" s="161"/>
      <c r="C214" s="172" t="s">
        <v>12</v>
      </c>
      <c r="D214" s="27"/>
      <c r="E214" s="27"/>
      <c r="F214" s="47"/>
      <c r="G214" s="74">
        <f>SUM(G215:G218)</f>
        <v>0</v>
      </c>
      <c r="H214" s="12"/>
    </row>
    <row r="215" spans="1:8" s="1" customFormat="1" ht="19.5" customHeight="1">
      <c r="A215" s="207"/>
      <c r="B215" s="161"/>
      <c r="C215" s="169" t="s">
        <v>71</v>
      </c>
      <c r="D215" s="15" t="s">
        <v>5</v>
      </c>
      <c r="E215" s="15">
        <v>8</v>
      </c>
      <c r="F215" s="35"/>
      <c r="G215" s="107">
        <f>E215*F215</f>
        <v>0</v>
      </c>
      <c r="H215" s="12"/>
    </row>
    <row r="216" spans="1:8" s="1" customFormat="1" ht="19.5" customHeight="1">
      <c r="A216" s="207"/>
      <c r="B216" s="161"/>
      <c r="C216" s="169" t="s">
        <v>33</v>
      </c>
      <c r="D216" s="15" t="s">
        <v>5</v>
      </c>
      <c r="E216" s="15">
        <v>8</v>
      </c>
      <c r="F216" s="35"/>
      <c r="G216" s="107">
        <f>E216*F216</f>
        <v>0</v>
      </c>
      <c r="H216" s="12"/>
    </row>
    <row r="217" spans="1:8" s="1" customFormat="1" ht="19.5" customHeight="1">
      <c r="A217" s="207"/>
      <c r="B217" s="161"/>
      <c r="C217" s="169" t="s">
        <v>75</v>
      </c>
      <c r="D217" s="15" t="s">
        <v>5</v>
      </c>
      <c r="E217" s="15">
        <v>8</v>
      </c>
      <c r="F217" s="35"/>
      <c r="G217" s="107">
        <f>E217*F217</f>
        <v>0</v>
      </c>
      <c r="H217" s="12"/>
    </row>
    <row r="218" spans="1:8" s="1" customFormat="1" ht="19.5" customHeight="1">
      <c r="A218" s="207"/>
      <c r="B218" s="161"/>
      <c r="C218" s="169" t="s">
        <v>105</v>
      </c>
      <c r="D218" s="15" t="s">
        <v>32</v>
      </c>
      <c r="E218" s="15">
        <v>1</v>
      </c>
      <c r="F218" s="29"/>
      <c r="G218" s="139">
        <f>E218*F218</f>
        <v>0</v>
      </c>
      <c r="H218" s="12"/>
    </row>
    <row r="219" spans="1:8" s="1" customFormat="1" ht="19.5" customHeight="1">
      <c r="A219" s="207"/>
      <c r="B219" s="161"/>
      <c r="C219" s="172" t="s">
        <v>23</v>
      </c>
      <c r="D219" s="27"/>
      <c r="E219" s="27"/>
      <c r="F219" s="47"/>
      <c r="G219" s="74">
        <f>SUM(G220)</f>
        <v>0</v>
      </c>
      <c r="H219" s="12"/>
    </row>
    <row r="220" spans="1:8" s="1" customFormat="1" ht="19.5" customHeight="1">
      <c r="A220" s="207"/>
      <c r="B220" s="161"/>
      <c r="C220" s="169" t="s">
        <v>24</v>
      </c>
      <c r="D220" s="15" t="s">
        <v>5</v>
      </c>
      <c r="E220" s="15">
        <v>10</v>
      </c>
      <c r="F220" s="35"/>
      <c r="G220" s="107">
        <f>E220*F220</f>
        <v>0</v>
      </c>
      <c r="H220" s="12"/>
    </row>
    <row r="221" spans="1:8" s="1" customFormat="1" ht="19.5" customHeight="1">
      <c r="A221" s="207"/>
      <c r="B221" s="161"/>
      <c r="C221" s="173" t="s">
        <v>210</v>
      </c>
      <c r="D221" s="39"/>
      <c r="E221" s="40"/>
      <c r="F221" s="28"/>
      <c r="G221" s="74">
        <f>SUM(G222:G226)</f>
        <v>0</v>
      </c>
      <c r="H221" s="12"/>
    </row>
    <row r="222" spans="1:8" s="1" customFormat="1" ht="19.5" customHeight="1">
      <c r="A222" s="207"/>
      <c r="B222" s="161"/>
      <c r="C222" s="169" t="s">
        <v>1</v>
      </c>
      <c r="D222" s="15" t="s">
        <v>0</v>
      </c>
      <c r="E222" s="38">
        <v>240</v>
      </c>
      <c r="F222" s="29"/>
      <c r="G222" s="139">
        <f>E222*F222</f>
        <v>0</v>
      </c>
      <c r="H222" s="12"/>
    </row>
    <row r="223" spans="1:8" s="1" customFormat="1" ht="19.5" customHeight="1">
      <c r="A223" s="207"/>
      <c r="B223" s="161"/>
      <c r="C223" s="169" t="s">
        <v>46</v>
      </c>
      <c r="D223" s="15" t="s">
        <v>0</v>
      </c>
      <c r="E223" s="38">
        <v>480</v>
      </c>
      <c r="F223" s="29"/>
      <c r="G223" s="139">
        <f>E223*F223</f>
        <v>0</v>
      </c>
      <c r="H223" s="12"/>
    </row>
    <row r="224" spans="1:8" s="1" customFormat="1" ht="19.5" customHeight="1">
      <c r="A224" s="207"/>
      <c r="B224" s="161"/>
      <c r="C224" s="169" t="s">
        <v>30</v>
      </c>
      <c r="D224" s="15" t="s">
        <v>0</v>
      </c>
      <c r="E224" s="38">
        <v>24</v>
      </c>
      <c r="F224" s="29"/>
      <c r="G224" s="139">
        <f>E224*F224</f>
        <v>0</v>
      </c>
      <c r="H224" s="12"/>
    </row>
    <row r="225" spans="1:8" s="1" customFormat="1" ht="19.5" customHeight="1">
      <c r="A225" s="207"/>
      <c r="B225" s="161"/>
      <c r="C225" s="169" t="s">
        <v>8</v>
      </c>
      <c r="D225" s="17" t="s">
        <v>9</v>
      </c>
      <c r="E225" s="38">
        <v>12000</v>
      </c>
      <c r="F225" s="29"/>
      <c r="G225" s="139">
        <f>E225*F225</f>
        <v>0</v>
      </c>
      <c r="H225" s="12"/>
    </row>
    <row r="226" spans="1:8" s="1" customFormat="1" ht="19.5" customHeight="1">
      <c r="A226" s="207"/>
      <c r="B226" s="299"/>
      <c r="C226" s="177" t="s">
        <v>202</v>
      </c>
      <c r="D226" s="49" t="s">
        <v>32</v>
      </c>
      <c r="E226" s="50">
        <v>1</v>
      </c>
      <c r="F226" s="29"/>
      <c r="G226" s="139">
        <f>E226*F226</f>
        <v>0</v>
      </c>
      <c r="H226" s="12"/>
    </row>
    <row r="227" spans="1:8" s="1" customFormat="1" ht="19.5" customHeight="1" thickBot="1">
      <c r="A227" s="207"/>
      <c r="B227" s="311" t="s">
        <v>90</v>
      </c>
      <c r="C227" s="328" t="s">
        <v>284</v>
      </c>
      <c r="D227" s="329"/>
      <c r="E227" s="329"/>
      <c r="F227" s="329"/>
      <c r="G227" s="295">
        <f>G228+G265</f>
        <v>0</v>
      </c>
      <c r="H227" s="12"/>
    </row>
    <row r="228" spans="1:8" s="1" customFormat="1" ht="19.5" customHeight="1" thickBot="1">
      <c r="A228" s="207"/>
      <c r="B228" s="160" t="s">
        <v>100</v>
      </c>
      <c r="C228" s="170" t="s">
        <v>37</v>
      </c>
      <c r="D228" s="19"/>
      <c r="E228" s="19"/>
      <c r="F228" s="20"/>
      <c r="G228" s="75">
        <f>G229+G234+G242+G249+G257+G260</f>
        <v>0</v>
      </c>
      <c r="H228" s="12"/>
    </row>
    <row r="229" spans="1:8" s="1" customFormat="1" ht="19.5" customHeight="1">
      <c r="A229" s="207"/>
      <c r="B229" s="161"/>
      <c r="C229" s="172" t="s">
        <v>19</v>
      </c>
      <c r="D229" s="27"/>
      <c r="E229" s="27"/>
      <c r="F229" s="28"/>
      <c r="G229" s="106">
        <f>SUM(G230:G233)</f>
        <v>0</v>
      </c>
      <c r="H229" s="12"/>
    </row>
    <row r="230" spans="1:8" s="1" customFormat="1" ht="19.5" customHeight="1">
      <c r="A230" s="207"/>
      <c r="B230" s="161"/>
      <c r="C230" s="178" t="s">
        <v>95</v>
      </c>
      <c r="D230" s="51" t="s">
        <v>5</v>
      </c>
      <c r="E230" s="51">
        <v>152</v>
      </c>
      <c r="F230" s="29"/>
      <c r="G230" s="139">
        <f>E230*F230</f>
        <v>0</v>
      </c>
      <c r="H230" s="12"/>
    </row>
    <row r="231" spans="1:8" s="1" customFormat="1" ht="19.5" customHeight="1">
      <c r="A231" s="207"/>
      <c r="B231" s="161"/>
      <c r="C231" s="169" t="s">
        <v>96</v>
      </c>
      <c r="D231" s="15" t="s">
        <v>5</v>
      </c>
      <c r="E231" s="51">
        <v>152</v>
      </c>
      <c r="F231" s="29"/>
      <c r="G231" s="139">
        <f>E231*F231</f>
        <v>0</v>
      </c>
      <c r="H231" s="12"/>
    </row>
    <row r="232" spans="1:8" s="1" customFormat="1" ht="19.5" customHeight="1">
      <c r="A232" s="207"/>
      <c r="B232" s="161"/>
      <c r="C232" s="169" t="s">
        <v>239</v>
      </c>
      <c r="D232" s="15" t="s">
        <v>5</v>
      </c>
      <c r="E232" s="51">
        <v>152</v>
      </c>
      <c r="F232" s="29"/>
      <c r="G232" s="139">
        <f>E232*F232</f>
        <v>0</v>
      </c>
      <c r="H232" s="12"/>
    </row>
    <row r="233" spans="1:8" s="1" customFormat="1" ht="19.5" customHeight="1">
      <c r="A233" s="207"/>
      <c r="B233" s="161"/>
      <c r="C233" s="169" t="s">
        <v>20</v>
      </c>
      <c r="D233" s="17" t="s">
        <v>5</v>
      </c>
      <c r="E233" s="51">
        <v>152</v>
      </c>
      <c r="F233" s="29"/>
      <c r="G233" s="139">
        <f>E233*F233</f>
        <v>0</v>
      </c>
      <c r="H233" s="12"/>
    </row>
    <row r="234" spans="1:8" s="1" customFormat="1" ht="19.5" customHeight="1">
      <c r="A234" s="207"/>
      <c r="B234" s="161"/>
      <c r="C234" s="172" t="s">
        <v>97</v>
      </c>
      <c r="D234" s="27"/>
      <c r="E234" s="27"/>
      <c r="F234" s="28"/>
      <c r="G234" s="74">
        <f>SUM(G235:G241)</f>
        <v>0</v>
      </c>
      <c r="H234" s="12"/>
    </row>
    <row r="235" spans="1:8" s="1" customFormat="1" ht="19.5" customHeight="1">
      <c r="A235" s="207"/>
      <c r="B235" s="161"/>
      <c r="C235" s="169" t="s">
        <v>240</v>
      </c>
      <c r="D235" s="15" t="s">
        <v>5</v>
      </c>
      <c r="E235" s="15">
        <v>44</v>
      </c>
      <c r="F235" s="29"/>
      <c r="G235" s="139">
        <f>E235*F235</f>
        <v>0</v>
      </c>
      <c r="H235" s="12"/>
    </row>
    <row r="236" spans="1:8" s="1" customFormat="1" ht="19.5" customHeight="1">
      <c r="A236" s="207"/>
      <c r="B236" s="161"/>
      <c r="C236" s="169" t="s">
        <v>241</v>
      </c>
      <c r="D236" s="15" t="s">
        <v>5</v>
      </c>
      <c r="E236" s="15">
        <v>44</v>
      </c>
      <c r="F236" s="29"/>
      <c r="G236" s="139">
        <f aca="true" t="shared" si="13" ref="G236:G241">E236*F236</f>
        <v>0</v>
      </c>
      <c r="H236" s="12"/>
    </row>
    <row r="237" spans="1:8" s="1" customFormat="1" ht="19.5" customHeight="1">
      <c r="A237" s="207"/>
      <c r="B237" s="161"/>
      <c r="C237" s="169" t="s">
        <v>102</v>
      </c>
      <c r="D237" s="15" t="s">
        <v>5</v>
      </c>
      <c r="E237" s="15">
        <v>44</v>
      </c>
      <c r="F237" s="29"/>
      <c r="G237" s="139">
        <f t="shared" si="13"/>
        <v>0</v>
      </c>
      <c r="H237" s="12"/>
    </row>
    <row r="238" spans="1:8" s="1" customFormat="1" ht="19.5" customHeight="1">
      <c r="A238" s="207"/>
      <c r="B238" s="161"/>
      <c r="C238" s="169" t="s">
        <v>242</v>
      </c>
      <c r="D238" s="15" t="s">
        <v>5</v>
      </c>
      <c r="E238" s="15">
        <v>44</v>
      </c>
      <c r="F238" s="29"/>
      <c r="G238" s="139">
        <f t="shared" si="13"/>
        <v>0</v>
      </c>
      <c r="H238" s="12"/>
    </row>
    <row r="239" spans="1:8" s="1" customFormat="1" ht="19.5" customHeight="1">
      <c r="A239" s="207"/>
      <c r="B239" s="161"/>
      <c r="C239" s="169" t="s">
        <v>103</v>
      </c>
      <c r="D239" s="15" t="s">
        <v>5</v>
      </c>
      <c r="E239" s="15">
        <v>44</v>
      </c>
      <c r="F239" s="29"/>
      <c r="G239" s="139">
        <f t="shared" si="13"/>
        <v>0</v>
      </c>
      <c r="H239" s="12"/>
    </row>
    <row r="240" spans="1:8" s="1" customFormat="1" ht="19.5" customHeight="1">
      <c r="A240" s="207"/>
      <c r="B240" s="161"/>
      <c r="C240" s="169" t="s">
        <v>104</v>
      </c>
      <c r="D240" s="15" t="s">
        <v>5</v>
      </c>
      <c r="E240" s="15">
        <f>SUM(E235:E239)</f>
        <v>220</v>
      </c>
      <c r="F240" s="29"/>
      <c r="G240" s="139">
        <f t="shared" si="13"/>
        <v>0</v>
      </c>
      <c r="H240" s="12"/>
    </row>
    <row r="241" spans="1:8" s="1" customFormat="1" ht="19.5" customHeight="1">
      <c r="A241" s="207"/>
      <c r="B241" s="161"/>
      <c r="C241" s="169" t="s">
        <v>105</v>
      </c>
      <c r="D241" s="15" t="s">
        <v>32</v>
      </c>
      <c r="E241" s="15">
        <v>1</v>
      </c>
      <c r="F241" s="29"/>
      <c r="G241" s="139">
        <f t="shared" si="13"/>
        <v>0</v>
      </c>
      <c r="H241" s="12"/>
    </row>
    <row r="242" spans="1:8" s="1" customFormat="1" ht="19.5" customHeight="1">
      <c r="A242" s="207"/>
      <c r="B242" s="161"/>
      <c r="C242" s="172" t="s">
        <v>98</v>
      </c>
      <c r="D242" s="27"/>
      <c r="E242" s="27"/>
      <c r="F242" s="28"/>
      <c r="G242" s="74">
        <f>SUM(G243:G248)</f>
        <v>0</v>
      </c>
      <c r="H242" s="12"/>
    </row>
    <row r="243" spans="1:8" s="1" customFormat="1" ht="19.5" customHeight="1">
      <c r="A243" s="207"/>
      <c r="B243" s="161"/>
      <c r="C243" s="169" t="s">
        <v>243</v>
      </c>
      <c r="D243" s="15" t="s">
        <v>5</v>
      </c>
      <c r="E243" s="15">
        <v>69</v>
      </c>
      <c r="F243" s="29"/>
      <c r="G243" s="139">
        <f aca="true" t="shared" si="14" ref="G243:G248">E243*F243</f>
        <v>0</v>
      </c>
      <c r="H243" s="12"/>
    </row>
    <row r="244" spans="1:8" s="1" customFormat="1" ht="19.5" customHeight="1">
      <c r="A244" s="207"/>
      <c r="B244" s="161"/>
      <c r="C244" s="169" t="s">
        <v>244</v>
      </c>
      <c r="D244" s="15" t="s">
        <v>5</v>
      </c>
      <c r="E244" s="15">
        <v>69</v>
      </c>
      <c r="F244" s="29"/>
      <c r="G244" s="139">
        <f t="shared" si="14"/>
        <v>0</v>
      </c>
      <c r="H244" s="12"/>
    </row>
    <row r="245" spans="1:8" s="1" customFormat="1" ht="19.5" customHeight="1">
      <c r="A245" s="207"/>
      <c r="B245" s="161"/>
      <c r="C245" s="169" t="s">
        <v>245</v>
      </c>
      <c r="D245" s="15" t="s">
        <v>5</v>
      </c>
      <c r="E245" s="15">
        <v>69</v>
      </c>
      <c r="F245" s="29"/>
      <c r="G245" s="139">
        <f t="shared" si="14"/>
        <v>0</v>
      </c>
      <c r="H245" s="12"/>
    </row>
    <row r="246" spans="1:8" s="1" customFormat="1" ht="19.5" customHeight="1">
      <c r="A246" s="207"/>
      <c r="B246" s="161"/>
      <c r="C246" s="169" t="s">
        <v>103</v>
      </c>
      <c r="D246" s="15" t="s">
        <v>5</v>
      </c>
      <c r="E246" s="15">
        <v>69</v>
      </c>
      <c r="F246" s="29"/>
      <c r="G246" s="139">
        <f t="shared" si="14"/>
        <v>0</v>
      </c>
      <c r="H246" s="12"/>
    </row>
    <row r="247" spans="1:8" s="1" customFormat="1" ht="19.5" customHeight="1">
      <c r="A247" s="207"/>
      <c r="B247" s="161"/>
      <c r="C247" s="169" t="s">
        <v>104</v>
      </c>
      <c r="D247" s="15" t="s">
        <v>5</v>
      </c>
      <c r="E247" s="15">
        <f>SUM(E243:E246)</f>
        <v>276</v>
      </c>
      <c r="F247" s="29"/>
      <c r="G247" s="139">
        <f t="shared" si="14"/>
        <v>0</v>
      </c>
      <c r="H247" s="12"/>
    </row>
    <row r="248" spans="1:8" s="1" customFormat="1" ht="19.5" customHeight="1">
      <c r="A248" s="207"/>
      <c r="B248" s="299"/>
      <c r="C248" s="169" t="s">
        <v>105</v>
      </c>
      <c r="D248" s="15" t="s">
        <v>32</v>
      </c>
      <c r="E248" s="15">
        <v>1</v>
      </c>
      <c r="F248" s="29"/>
      <c r="G248" s="139">
        <f t="shared" si="14"/>
        <v>0</v>
      </c>
      <c r="H248" s="12"/>
    </row>
    <row r="249" spans="1:8" s="1" customFormat="1" ht="19.5" customHeight="1">
      <c r="A249" s="207"/>
      <c r="B249" s="161"/>
      <c r="C249" s="175" t="s">
        <v>99</v>
      </c>
      <c r="D249" s="46"/>
      <c r="E249" s="46"/>
      <c r="F249" s="47"/>
      <c r="G249" s="108">
        <f>SUM(G250:G256)</f>
        <v>0</v>
      </c>
      <c r="H249" s="12"/>
    </row>
    <row r="250" spans="1:8" s="1" customFormat="1" ht="19.5" customHeight="1">
      <c r="A250" s="207"/>
      <c r="B250" s="161"/>
      <c r="C250" s="169" t="s">
        <v>106</v>
      </c>
      <c r="D250" s="15" t="s">
        <v>5</v>
      </c>
      <c r="E250" s="15">
        <v>39</v>
      </c>
      <c r="F250" s="29"/>
      <c r="G250" s="139">
        <f aca="true" t="shared" si="15" ref="G250:G256">E250*F250</f>
        <v>0</v>
      </c>
      <c r="H250" s="12"/>
    </row>
    <row r="251" spans="1:8" s="1" customFormat="1" ht="19.5" customHeight="1">
      <c r="A251" s="207"/>
      <c r="B251" s="161"/>
      <c r="C251" s="169" t="s">
        <v>244</v>
      </c>
      <c r="D251" s="15" t="s">
        <v>5</v>
      </c>
      <c r="E251" s="15">
        <v>39</v>
      </c>
      <c r="F251" s="29"/>
      <c r="G251" s="139">
        <f t="shared" si="15"/>
        <v>0</v>
      </c>
      <c r="H251" s="12"/>
    </row>
    <row r="252" spans="1:8" s="1" customFormat="1" ht="19.5" customHeight="1">
      <c r="A252" s="207"/>
      <c r="B252" s="161"/>
      <c r="C252" s="169" t="s">
        <v>102</v>
      </c>
      <c r="D252" s="15" t="s">
        <v>5</v>
      </c>
      <c r="E252" s="15">
        <v>39</v>
      </c>
      <c r="F252" s="29"/>
      <c r="G252" s="139">
        <f t="shared" si="15"/>
        <v>0</v>
      </c>
      <c r="H252" s="12"/>
    </row>
    <row r="253" spans="1:8" s="1" customFormat="1" ht="19.5" customHeight="1">
      <c r="A253" s="207"/>
      <c r="B253" s="161"/>
      <c r="C253" s="169" t="s">
        <v>242</v>
      </c>
      <c r="D253" s="15" t="s">
        <v>5</v>
      </c>
      <c r="E253" s="15">
        <v>39</v>
      </c>
      <c r="F253" s="29"/>
      <c r="G253" s="139">
        <f t="shared" si="15"/>
        <v>0</v>
      </c>
      <c r="H253" s="12"/>
    </row>
    <row r="254" spans="1:8" s="1" customFormat="1" ht="19.5" customHeight="1">
      <c r="A254" s="207"/>
      <c r="B254" s="161"/>
      <c r="C254" s="169" t="s">
        <v>103</v>
      </c>
      <c r="D254" s="15" t="s">
        <v>5</v>
      </c>
      <c r="E254" s="15">
        <v>39</v>
      </c>
      <c r="F254" s="29"/>
      <c r="G254" s="139">
        <f t="shared" si="15"/>
        <v>0</v>
      </c>
      <c r="H254" s="12"/>
    </row>
    <row r="255" spans="1:8" s="1" customFormat="1" ht="19.5" customHeight="1">
      <c r="A255" s="207"/>
      <c r="B255" s="161"/>
      <c r="C255" s="169" t="s">
        <v>104</v>
      </c>
      <c r="D255" s="15" t="s">
        <v>5</v>
      </c>
      <c r="E255" s="15">
        <f>SUM(E250:E254)</f>
        <v>195</v>
      </c>
      <c r="F255" s="29"/>
      <c r="G255" s="139">
        <f t="shared" si="15"/>
        <v>0</v>
      </c>
      <c r="H255" s="12"/>
    </row>
    <row r="256" spans="1:8" s="1" customFormat="1" ht="19.5" customHeight="1">
      <c r="A256" s="207"/>
      <c r="B256" s="161"/>
      <c r="C256" s="169" t="s">
        <v>105</v>
      </c>
      <c r="D256" s="15" t="s">
        <v>32</v>
      </c>
      <c r="E256" s="15">
        <v>1</v>
      </c>
      <c r="F256" s="29"/>
      <c r="G256" s="139">
        <f t="shared" si="15"/>
        <v>0</v>
      </c>
      <c r="H256" s="12"/>
    </row>
    <row r="257" spans="1:8" s="1" customFormat="1" ht="19.5" customHeight="1">
      <c r="A257" s="207"/>
      <c r="B257" s="161"/>
      <c r="C257" s="172" t="s">
        <v>10</v>
      </c>
      <c r="D257" s="27"/>
      <c r="E257" s="27"/>
      <c r="F257" s="28"/>
      <c r="G257" s="74">
        <f>SUM(G258:G259)</f>
        <v>0</v>
      </c>
      <c r="H257" s="12"/>
    </row>
    <row r="258" spans="1:8" s="1" customFormat="1" ht="19.5" customHeight="1">
      <c r="A258" s="207"/>
      <c r="B258" s="161"/>
      <c r="C258" s="169" t="s">
        <v>21</v>
      </c>
      <c r="D258" s="15" t="s">
        <v>0</v>
      </c>
      <c r="E258" s="15">
        <v>80</v>
      </c>
      <c r="F258" s="29"/>
      <c r="G258" s="139">
        <f>E258*F258</f>
        <v>0</v>
      </c>
      <c r="H258" s="12"/>
    </row>
    <row r="259" spans="1:8" s="1" customFormat="1" ht="19.5" customHeight="1">
      <c r="A259" s="207"/>
      <c r="B259" s="161"/>
      <c r="C259" s="169" t="s">
        <v>22</v>
      </c>
      <c r="D259" s="15" t="s">
        <v>9</v>
      </c>
      <c r="E259" s="15">
        <v>2000</v>
      </c>
      <c r="F259" s="29"/>
      <c r="G259" s="139">
        <f>E259*F259</f>
        <v>0</v>
      </c>
      <c r="H259" s="12"/>
    </row>
    <row r="260" spans="1:8" s="1" customFormat="1" ht="19.5" customHeight="1">
      <c r="A260" s="207"/>
      <c r="B260" s="161"/>
      <c r="C260" s="172" t="s">
        <v>35</v>
      </c>
      <c r="D260" s="27"/>
      <c r="E260" s="27"/>
      <c r="F260" s="28"/>
      <c r="G260" s="74">
        <f>SUM(G261:G264)</f>
        <v>0</v>
      </c>
      <c r="H260" s="12"/>
    </row>
    <row r="261" spans="1:8" s="1" customFormat="1" ht="19.5" customHeight="1">
      <c r="A261" s="207"/>
      <c r="B261" s="161"/>
      <c r="C261" s="169" t="s">
        <v>1</v>
      </c>
      <c r="D261" s="15" t="s">
        <v>0</v>
      </c>
      <c r="E261" s="15">
        <v>40</v>
      </c>
      <c r="F261" s="16"/>
      <c r="G261" s="139">
        <f>E261*F261</f>
        <v>0</v>
      </c>
      <c r="H261" s="12"/>
    </row>
    <row r="262" spans="1:8" s="1" customFormat="1" ht="19.5" customHeight="1">
      <c r="A262" s="207"/>
      <c r="B262" s="161"/>
      <c r="C262" s="169" t="s">
        <v>25</v>
      </c>
      <c r="D262" s="15" t="s">
        <v>0</v>
      </c>
      <c r="E262" s="15">
        <v>20</v>
      </c>
      <c r="F262" s="29"/>
      <c r="G262" s="139">
        <f>E262*F262</f>
        <v>0</v>
      </c>
      <c r="H262" s="12"/>
    </row>
    <row r="263" spans="1:8" s="1" customFormat="1" ht="19.5" customHeight="1">
      <c r="A263" s="207"/>
      <c r="B263" s="161"/>
      <c r="C263" s="169" t="s">
        <v>30</v>
      </c>
      <c r="D263" s="15" t="s">
        <v>0</v>
      </c>
      <c r="E263" s="15">
        <v>5</v>
      </c>
      <c r="F263" s="29"/>
      <c r="G263" s="139">
        <f>E263*F263</f>
        <v>0</v>
      </c>
      <c r="H263" s="12"/>
    </row>
    <row r="264" spans="1:8" s="1" customFormat="1" ht="19.5" customHeight="1">
      <c r="A264" s="207"/>
      <c r="B264" s="299"/>
      <c r="C264" s="169" t="s">
        <v>202</v>
      </c>
      <c r="D264" s="15" t="s">
        <v>32</v>
      </c>
      <c r="E264" s="15">
        <v>1</v>
      </c>
      <c r="F264" s="29"/>
      <c r="G264" s="139">
        <f>E264*F264</f>
        <v>0</v>
      </c>
      <c r="H264" s="12"/>
    </row>
    <row r="265" spans="1:8" s="1" customFormat="1" ht="19.5" customHeight="1" thickBot="1">
      <c r="A265" s="207"/>
      <c r="B265" s="301" t="s">
        <v>101</v>
      </c>
      <c r="C265" s="302" t="s">
        <v>38</v>
      </c>
      <c r="D265" s="303"/>
      <c r="E265" s="303"/>
      <c r="F265" s="312"/>
      <c r="G265" s="304">
        <f>G266+G268+G270+G272+G274</f>
        <v>0</v>
      </c>
      <c r="H265" s="12"/>
    </row>
    <row r="266" spans="1:8" s="1" customFormat="1" ht="19.5" customHeight="1">
      <c r="A266" s="207"/>
      <c r="B266" s="165"/>
      <c r="C266" s="172" t="s">
        <v>6</v>
      </c>
      <c r="D266" s="52"/>
      <c r="E266" s="52"/>
      <c r="F266" s="28"/>
      <c r="G266" s="108">
        <f>SUM(G267)</f>
        <v>0</v>
      </c>
      <c r="H266" s="12"/>
    </row>
    <row r="267" spans="1:8" s="1" customFormat="1" ht="19.5" customHeight="1">
      <c r="A267" s="207"/>
      <c r="B267" s="165"/>
      <c r="C267" s="169" t="s">
        <v>231</v>
      </c>
      <c r="D267" s="15" t="s">
        <v>7</v>
      </c>
      <c r="E267" s="15">
        <v>7</v>
      </c>
      <c r="F267" s="16"/>
      <c r="G267" s="139">
        <f>E267*F267</f>
        <v>0</v>
      </c>
      <c r="H267" s="12"/>
    </row>
    <row r="268" spans="1:8" s="1" customFormat="1" ht="19.5" customHeight="1">
      <c r="A268" s="207"/>
      <c r="B268" s="165"/>
      <c r="C268" s="172" t="s">
        <v>12</v>
      </c>
      <c r="D268" s="52"/>
      <c r="E268" s="52"/>
      <c r="F268" s="28"/>
      <c r="G268" s="108">
        <f>SUM(G269)</f>
        <v>0</v>
      </c>
      <c r="H268" s="12"/>
    </row>
    <row r="269" spans="1:8" s="1" customFormat="1" ht="19.5" customHeight="1">
      <c r="A269" s="207"/>
      <c r="B269" s="165"/>
      <c r="C269" s="169" t="s">
        <v>108</v>
      </c>
      <c r="D269" s="15" t="s">
        <v>5</v>
      </c>
      <c r="E269" s="15">
        <v>7</v>
      </c>
      <c r="F269" s="16"/>
      <c r="G269" s="139">
        <f>E269*F269</f>
        <v>0</v>
      </c>
      <c r="H269" s="12"/>
    </row>
    <row r="270" spans="1:8" s="1" customFormat="1" ht="19.5" customHeight="1">
      <c r="A270" s="207"/>
      <c r="B270" s="165"/>
      <c r="C270" s="172" t="s">
        <v>8</v>
      </c>
      <c r="D270" s="53"/>
      <c r="E270" s="52"/>
      <c r="F270" s="28"/>
      <c r="G270" s="108">
        <f>SUM(G271)</f>
        <v>0</v>
      </c>
      <c r="H270" s="12"/>
    </row>
    <row r="271" spans="1:8" s="1" customFormat="1" ht="19.5" customHeight="1">
      <c r="A271" s="207"/>
      <c r="B271" s="165"/>
      <c r="C271" s="169" t="s">
        <v>14</v>
      </c>
      <c r="D271" s="15" t="s">
        <v>9</v>
      </c>
      <c r="E271" s="15">
        <v>440</v>
      </c>
      <c r="F271" s="16"/>
      <c r="G271" s="139">
        <f>E271*F271</f>
        <v>0</v>
      </c>
      <c r="H271" s="12"/>
    </row>
    <row r="272" spans="1:8" s="1" customFormat="1" ht="19.5" customHeight="1">
      <c r="A272" s="207"/>
      <c r="B272" s="165"/>
      <c r="C272" s="172" t="s">
        <v>10</v>
      </c>
      <c r="D272" s="52"/>
      <c r="E272" s="52"/>
      <c r="F272" s="28"/>
      <c r="G272" s="108">
        <f>SUM(G273)</f>
        <v>0</v>
      </c>
      <c r="H272" s="12"/>
    </row>
    <row r="273" spans="1:8" s="1" customFormat="1" ht="19.5" customHeight="1">
      <c r="A273" s="207"/>
      <c r="B273" s="165"/>
      <c r="C273" s="169" t="s">
        <v>1</v>
      </c>
      <c r="D273" s="15" t="s">
        <v>0</v>
      </c>
      <c r="E273" s="15">
        <v>15</v>
      </c>
      <c r="F273" s="16"/>
      <c r="G273" s="139">
        <f>E273*F273</f>
        <v>0</v>
      </c>
      <c r="H273" s="12"/>
    </row>
    <row r="274" spans="1:8" s="1" customFormat="1" ht="19.5" customHeight="1">
      <c r="A274" s="207"/>
      <c r="B274" s="165"/>
      <c r="C274" s="172" t="s">
        <v>11</v>
      </c>
      <c r="D274" s="52"/>
      <c r="E274" s="52"/>
      <c r="F274" s="28"/>
      <c r="G274" s="108">
        <f>SUM(G275:G276)</f>
        <v>0</v>
      </c>
      <c r="H274" s="12"/>
    </row>
    <row r="275" spans="1:8" s="1" customFormat="1" ht="19.5" customHeight="1">
      <c r="A275" s="207"/>
      <c r="B275" s="165"/>
      <c r="C275" s="169" t="s">
        <v>2</v>
      </c>
      <c r="D275" s="15" t="s">
        <v>0</v>
      </c>
      <c r="E275" s="15">
        <v>36</v>
      </c>
      <c r="F275" s="16"/>
      <c r="G275" s="139">
        <f>E275*F275</f>
        <v>0</v>
      </c>
      <c r="H275" s="12"/>
    </row>
    <row r="276" spans="1:8" s="1" customFormat="1" ht="19.5" customHeight="1" thickBot="1">
      <c r="A276" s="207"/>
      <c r="B276" s="166"/>
      <c r="C276" s="271" t="s">
        <v>202</v>
      </c>
      <c r="D276" s="54" t="s">
        <v>32</v>
      </c>
      <c r="E276" s="270">
        <v>1</v>
      </c>
      <c r="F276" s="55"/>
      <c r="G276" s="114">
        <f>E276*F276</f>
        <v>0</v>
      </c>
      <c r="H276" s="12"/>
    </row>
    <row r="277" spans="1:8" s="1" customFormat="1" ht="19.5" customHeight="1">
      <c r="A277" s="207"/>
      <c r="B277" s="272"/>
      <c r="C277" s="273"/>
      <c r="D277" s="274"/>
      <c r="E277" s="274"/>
      <c r="F277" s="275"/>
      <c r="G277" s="275"/>
      <c r="H277" s="12"/>
    </row>
    <row r="278" spans="1:8" s="1" customFormat="1" ht="19.5" customHeight="1">
      <c r="A278" s="207"/>
      <c r="B278" s="322" t="s">
        <v>49</v>
      </c>
      <c r="C278" s="323"/>
      <c r="D278" s="323"/>
      <c r="E278" s="323"/>
      <c r="F278" s="323"/>
      <c r="G278" s="206">
        <f>G5+G14+G142+G227</f>
        <v>0</v>
      </c>
      <c r="H278" s="12"/>
    </row>
    <row r="279" spans="1:8" s="1" customFormat="1" ht="19.5" customHeight="1">
      <c r="A279" s="207"/>
      <c r="B279" s="322" t="s">
        <v>57</v>
      </c>
      <c r="C279" s="323"/>
      <c r="D279" s="323"/>
      <c r="E279" s="323"/>
      <c r="F279" s="323"/>
      <c r="G279" s="206">
        <f>+G278*0.21</f>
        <v>0</v>
      </c>
      <c r="H279" s="12"/>
    </row>
    <row r="280" spans="1:8" s="1" customFormat="1" ht="19.5" customHeight="1">
      <c r="A280" s="207"/>
      <c r="B280" s="322" t="s">
        <v>50</v>
      </c>
      <c r="C280" s="323"/>
      <c r="D280" s="323"/>
      <c r="E280" s="323"/>
      <c r="F280" s="323"/>
      <c r="G280" s="206">
        <f>SUM(G278:G279)</f>
        <v>0</v>
      </c>
      <c r="H280" s="12"/>
    </row>
    <row r="281" spans="1:8" s="1" customFormat="1" ht="19.5" customHeight="1">
      <c r="A281" s="207"/>
      <c r="B281" s="276"/>
      <c r="C281" s="277"/>
      <c r="D281" s="126"/>
      <c r="E281" s="126"/>
      <c r="F281" s="278"/>
      <c r="G281" s="278"/>
      <c r="H281" s="12"/>
    </row>
    <row r="282" spans="1:8" s="1" customFormat="1" ht="19.5" customHeight="1">
      <c r="A282" s="207"/>
      <c r="B282" s="276"/>
      <c r="C282" s="277"/>
      <c r="D282" s="126"/>
      <c r="E282" s="126"/>
      <c r="F282" s="278"/>
      <c r="G282" s="278"/>
      <c r="H282" s="12"/>
    </row>
    <row r="283" spans="1:8" s="1" customFormat="1" ht="19.5" customHeight="1">
      <c r="A283" s="207"/>
      <c r="B283" s="276"/>
      <c r="C283" s="277"/>
      <c r="D283" s="126"/>
      <c r="E283" s="126"/>
      <c r="F283" s="278"/>
      <c r="G283" s="278"/>
      <c r="H283" s="12"/>
    </row>
    <row r="284" spans="1:8" s="1" customFormat="1" ht="19.5" customHeight="1">
      <c r="A284" s="207"/>
      <c r="B284" s="276"/>
      <c r="C284" s="277"/>
      <c r="D284" s="126"/>
      <c r="E284" s="126"/>
      <c r="F284" s="278"/>
      <c r="G284" s="278"/>
      <c r="H284" s="12"/>
    </row>
    <row r="285" spans="1:8" s="1" customFormat="1" ht="19.5" customHeight="1">
      <c r="A285" s="207"/>
      <c r="B285" s="276"/>
      <c r="C285" s="277"/>
      <c r="D285" s="126"/>
      <c r="E285" s="126"/>
      <c r="F285" s="278"/>
      <c r="G285" s="278"/>
      <c r="H285" s="12"/>
    </row>
    <row r="286" spans="2:7" ht="19.5" customHeight="1">
      <c r="B286" s="276"/>
      <c r="C286" s="277"/>
      <c r="D286" s="126"/>
      <c r="E286" s="126"/>
      <c r="F286" s="278"/>
      <c r="G286" s="278"/>
    </row>
    <row r="287" spans="2:7" ht="19.5" customHeight="1">
      <c r="B287" s="276"/>
      <c r="C287" s="277"/>
      <c r="D287" s="126"/>
      <c r="E287" s="126"/>
      <c r="F287" s="278"/>
      <c r="G287" s="278"/>
    </row>
    <row r="288" spans="2:7" ht="15.75">
      <c r="B288" s="276"/>
      <c r="C288" s="277"/>
      <c r="D288" s="126"/>
      <c r="E288" s="126"/>
      <c r="F288" s="278"/>
      <c r="G288" s="278"/>
    </row>
    <row r="305" spans="1:8" s="1" customFormat="1" ht="15.75">
      <c r="A305" s="207"/>
      <c r="B305" s="244"/>
      <c r="C305" s="245"/>
      <c r="D305" s="246"/>
      <c r="E305" s="246"/>
      <c r="F305" s="76"/>
      <c r="G305" s="76"/>
      <c r="H305" s="12"/>
    </row>
    <row r="330" ht="15.75">
      <c r="B330" s="276"/>
    </row>
    <row r="331" ht="15.75">
      <c r="B331" s="276"/>
    </row>
    <row r="332" ht="15.75">
      <c r="B332" s="276"/>
    </row>
    <row r="333" ht="15.75">
      <c r="B333" s="276"/>
    </row>
    <row r="334" ht="15.75">
      <c r="B334" s="276"/>
    </row>
    <row r="335" ht="15.75">
      <c r="B335" s="276"/>
    </row>
    <row r="336" ht="15.75">
      <c r="B336" s="276"/>
    </row>
    <row r="337" ht="15.75">
      <c r="B337" s="276"/>
    </row>
    <row r="338" ht="15.75">
      <c r="B338" s="276"/>
    </row>
    <row r="339" ht="15.75">
      <c r="B339" s="276"/>
    </row>
    <row r="340" ht="15.75">
      <c r="B340" s="276"/>
    </row>
    <row r="341" ht="15.75">
      <c r="B341" s="276"/>
    </row>
    <row r="342" ht="15.75">
      <c r="B342" s="276"/>
    </row>
    <row r="343" ht="15.75">
      <c r="B343" s="276"/>
    </row>
    <row r="344" ht="15.75">
      <c r="B344" s="276"/>
    </row>
    <row r="345" ht="15.75">
      <c r="B345" s="276"/>
    </row>
    <row r="346" ht="15.75">
      <c r="B346" s="276"/>
    </row>
    <row r="347" ht="15.75">
      <c r="B347" s="276"/>
    </row>
    <row r="348" ht="15.75">
      <c r="B348" s="276"/>
    </row>
    <row r="349" ht="15.75">
      <c r="B349" s="276"/>
    </row>
    <row r="350" ht="15.75">
      <c r="B350" s="276"/>
    </row>
    <row r="351" ht="15.75">
      <c r="B351" s="276"/>
    </row>
    <row r="352" ht="15.75">
      <c r="B352" s="276"/>
    </row>
    <row r="353" ht="15.75">
      <c r="B353" s="276"/>
    </row>
    <row r="354" ht="15.75">
      <c r="B354" s="276"/>
    </row>
    <row r="355" ht="15.75">
      <c r="B355" s="276"/>
    </row>
    <row r="356" ht="15.75">
      <c r="B356" s="276"/>
    </row>
    <row r="357" ht="15.75">
      <c r="B357" s="276"/>
    </row>
    <row r="358" ht="15.75">
      <c r="B358" s="276"/>
    </row>
    <row r="359" ht="15.75">
      <c r="B359" s="276"/>
    </row>
    <row r="360" ht="15.75">
      <c r="B360" s="276"/>
    </row>
    <row r="361" ht="15.75">
      <c r="B361" s="276"/>
    </row>
    <row r="362" ht="15.75">
      <c r="B362" s="276"/>
    </row>
    <row r="363" ht="15.75">
      <c r="B363" s="276"/>
    </row>
    <row r="364" ht="15.75">
      <c r="B364" s="276"/>
    </row>
    <row r="365" ht="15.75">
      <c r="B365" s="276"/>
    </row>
    <row r="366" ht="15.75">
      <c r="B366" s="276"/>
    </row>
    <row r="367" ht="15.75">
      <c r="B367" s="276"/>
    </row>
    <row r="368" ht="15.75">
      <c r="B368" s="276"/>
    </row>
    <row r="369" ht="15.75">
      <c r="B369" s="276"/>
    </row>
    <row r="370" ht="15.75">
      <c r="B370" s="276"/>
    </row>
    <row r="371" ht="15.75">
      <c r="B371" s="276"/>
    </row>
    <row r="372" ht="15.75">
      <c r="B372" s="276"/>
    </row>
    <row r="373" ht="15.75">
      <c r="B373" s="276"/>
    </row>
    <row r="374" ht="15.75">
      <c r="B374" s="276"/>
    </row>
    <row r="375" ht="15.75">
      <c r="B375" s="276"/>
    </row>
    <row r="376" ht="15.75">
      <c r="B376" s="276"/>
    </row>
    <row r="377" ht="15.75">
      <c r="B377" s="276"/>
    </row>
    <row r="378" ht="15.75">
      <c r="B378" s="276"/>
    </row>
    <row r="379" ht="15.75">
      <c r="B379" s="276"/>
    </row>
    <row r="380" ht="15.75">
      <c r="B380" s="276"/>
    </row>
    <row r="381" ht="15.75">
      <c r="B381" s="276"/>
    </row>
    <row r="382" ht="15.75">
      <c r="B382" s="276"/>
    </row>
    <row r="383" ht="15.75">
      <c r="B383" s="276"/>
    </row>
    <row r="384" ht="15.75">
      <c r="B384" s="276"/>
    </row>
    <row r="385" ht="15.75">
      <c r="B385" s="276"/>
    </row>
    <row r="386" ht="15.75">
      <c r="B386" s="276"/>
    </row>
    <row r="387" ht="15.75">
      <c r="B387" s="276"/>
    </row>
    <row r="388" ht="15.75">
      <c r="B388" s="276"/>
    </row>
    <row r="389" ht="15.75">
      <c r="B389" s="276"/>
    </row>
    <row r="390" ht="15.75">
      <c r="B390" s="276"/>
    </row>
    <row r="391" ht="15.75">
      <c r="B391" s="276"/>
    </row>
    <row r="392" ht="15.75">
      <c r="B392" s="276"/>
    </row>
    <row r="393" ht="15.75">
      <c r="B393" s="276"/>
    </row>
    <row r="394" ht="15.75">
      <c r="B394" s="276"/>
    </row>
    <row r="395" ht="15.75">
      <c r="B395" s="276"/>
    </row>
    <row r="396" ht="15.75">
      <c r="B396" s="276"/>
    </row>
    <row r="397" ht="15.75">
      <c r="B397" s="276"/>
    </row>
    <row r="398" ht="15.75">
      <c r="B398" s="276"/>
    </row>
    <row r="399" ht="15.75">
      <c r="B399" s="276"/>
    </row>
    <row r="400" ht="15.75">
      <c r="B400" s="276"/>
    </row>
    <row r="401" ht="15.75">
      <c r="B401" s="276"/>
    </row>
    <row r="402" ht="15.75">
      <c r="B402" s="276"/>
    </row>
    <row r="403" ht="15.75">
      <c r="B403" s="276"/>
    </row>
    <row r="404" ht="15.75">
      <c r="B404" s="276"/>
    </row>
    <row r="405" ht="15.75">
      <c r="B405" s="276"/>
    </row>
    <row r="406" ht="15.75">
      <c r="B406" s="276"/>
    </row>
    <row r="407" ht="15.75">
      <c r="B407" s="276"/>
    </row>
    <row r="408" ht="15.75">
      <c r="B408" s="276"/>
    </row>
    <row r="409" ht="15.75">
      <c r="B409" s="276"/>
    </row>
  </sheetData>
  <sheetProtection/>
  <mergeCells count="11">
    <mergeCell ref="C2:F2"/>
    <mergeCell ref="C4:F4"/>
    <mergeCell ref="C14:F14"/>
    <mergeCell ref="B278:F278"/>
    <mergeCell ref="B280:F280"/>
    <mergeCell ref="C142:F142"/>
    <mergeCell ref="C5:F5"/>
    <mergeCell ref="C227:F227"/>
    <mergeCell ref="C85:E85"/>
    <mergeCell ref="C113:E113"/>
    <mergeCell ref="B279:F279"/>
  </mergeCells>
  <printOptions horizontalCentered="1"/>
  <pageMargins left="0.2755905511811024" right="0.11811023622047245" top="0.5905511811023623" bottom="0.1968503937007874" header="0" footer="0"/>
  <pageSetup fitToHeight="0" fitToWidth="1" horizontalDpi="300" verticalDpi="300" orientation="landscape" paperSize="9" scale="72" r:id="rId1"/>
  <headerFooter>
    <oddFooter>&amp;C&amp;A</oddFooter>
  </headerFooter>
  <rowBreaks count="12" manualBreakCount="12">
    <brk id="14" min="1" max="6" man="1"/>
    <brk id="40" min="1" max="6" man="1"/>
    <brk id="63" min="1" max="6" man="1"/>
    <brk id="93" min="1" max="6" man="1"/>
    <brk id="121" min="1" max="6" man="1"/>
    <brk id="141" min="1" max="6" man="1"/>
    <brk id="166" min="1" max="6" man="1"/>
    <brk id="181" min="1" max="6" man="1"/>
    <brk id="201" min="1" max="6" man="1"/>
    <brk id="226" min="1" max="6" man="1"/>
    <brk id="248" min="1" max="6" man="1"/>
    <brk id="264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96"/>
  <sheetViews>
    <sheetView view="pageBreakPreview" zoomScaleSheetLayoutView="100" zoomScalePageLayoutView="0" workbookViewId="0" topLeftCell="A3">
      <selection activeCell="J19" sqref="J19"/>
    </sheetView>
  </sheetViews>
  <sheetFormatPr defaultColWidth="9.140625" defaultRowHeight="15"/>
  <cols>
    <col min="1" max="1" width="2.7109375" style="118" customWidth="1"/>
    <col min="2" max="2" width="13.8515625" style="4" bestFit="1" customWidth="1"/>
    <col min="3" max="3" width="106.00390625" style="4" customWidth="1"/>
    <col min="4" max="4" width="9.140625" style="3" customWidth="1"/>
    <col min="5" max="5" width="14.8515625" style="144" bestFit="1" customWidth="1"/>
    <col min="6" max="6" width="17.7109375" style="5" bestFit="1" customWidth="1"/>
    <col min="7" max="7" width="27.421875" style="5" bestFit="1" customWidth="1"/>
    <col min="8" max="8" width="3.7109375" style="6" customWidth="1"/>
    <col min="9" max="16384" width="9.140625" style="6" customWidth="1"/>
  </cols>
  <sheetData>
    <row r="1" ht="6.75" customHeight="1" thickBot="1"/>
    <row r="2" spans="2:7" s="153" customFormat="1" ht="30" customHeight="1">
      <c r="B2" s="154" t="s">
        <v>221</v>
      </c>
      <c r="C2" s="336" t="s">
        <v>220</v>
      </c>
      <c r="D2" s="336"/>
      <c r="E2" s="336"/>
      <c r="F2" s="336"/>
      <c r="G2" s="155" t="s">
        <v>252</v>
      </c>
    </row>
    <row r="3" spans="1:8" s="1" customFormat="1" ht="19.5" customHeight="1">
      <c r="A3" s="80"/>
      <c r="B3" s="7" t="s">
        <v>109</v>
      </c>
      <c r="C3" s="333" t="s">
        <v>214</v>
      </c>
      <c r="D3" s="333"/>
      <c r="E3" s="333"/>
      <c r="F3" s="333"/>
      <c r="G3" s="100">
        <f>G5+G12+G40</f>
        <v>0</v>
      </c>
      <c r="H3" s="6"/>
    </row>
    <row r="4" spans="1:8" s="1" customFormat="1" ht="19.5" customHeight="1" thickBot="1">
      <c r="A4" s="4"/>
      <c r="B4" s="57"/>
      <c r="C4" s="58"/>
      <c r="D4" s="58"/>
      <c r="E4" s="145"/>
      <c r="F4" s="101"/>
      <c r="G4" s="102"/>
      <c r="H4" s="6"/>
    </row>
    <row r="5" spans="1:7" s="1" customFormat="1" ht="19.5" customHeight="1" thickBot="1">
      <c r="A5" s="2"/>
      <c r="B5" s="59" t="s">
        <v>110</v>
      </c>
      <c r="C5" s="337" t="s">
        <v>212</v>
      </c>
      <c r="D5" s="337"/>
      <c r="E5" s="337"/>
      <c r="F5" s="337"/>
      <c r="G5" s="73">
        <f>SUM(G7:G11)</f>
        <v>0</v>
      </c>
    </row>
    <row r="6" spans="1:8" s="1" customFormat="1" ht="19.5" customHeight="1" thickBot="1">
      <c r="A6" s="2"/>
      <c r="B6" s="79"/>
      <c r="C6" s="8" t="s">
        <v>215</v>
      </c>
      <c r="D6" s="9" t="s">
        <v>216</v>
      </c>
      <c r="E6" s="146" t="s">
        <v>217</v>
      </c>
      <c r="F6" s="135" t="s">
        <v>218</v>
      </c>
      <c r="G6" s="117" t="s">
        <v>219</v>
      </c>
      <c r="H6" s="12"/>
    </row>
    <row r="7" spans="1:8" s="12" customFormat="1" ht="19.5" customHeight="1">
      <c r="A7" s="2"/>
      <c r="B7" s="60"/>
      <c r="C7" s="61" t="s">
        <v>111</v>
      </c>
      <c r="D7" s="13" t="s">
        <v>32</v>
      </c>
      <c r="E7" s="123">
        <v>1</v>
      </c>
      <c r="F7" s="136"/>
      <c r="G7" s="137">
        <f>E7*F7</f>
        <v>0</v>
      </c>
      <c r="H7" s="1"/>
    </row>
    <row r="8" spans="1:8" s="12" customFormat="1" ht="19.5" customHeight="1">
      <c r="A8" s="2"/>
      <c r="B8" s="60"/>
      <c r="C8" s="62" t="s">
        <v>14</v>
      </c>
      <c r="D8" s="15" t="s">
        <v>9</v>
      </c>
      <c r="E8" s="65">
        <v>400</v>
      </c>
      <c r="F8" s="138"/>
      <c r="G8" s="139">
        <f>E8*F8</f>
        <v>0</v>
      </c>
      <c r="H8" s="1"/>
    </row>
    <row r="9" spans="1:8" s="12" customFormat="1" ht="19.5" customHeight="1">
      <c r="A9" s="2"/>
      <c r="B9" s="60"/>
      <c r="C9" s="62" t="s">
        <v>1</v>
      </c>
      <c r="D9" s="15" t="s">
        <v>0</v>
      </c>
      <c r="E9" s="65">
        <v>40</v>
      </c>
      <c r="F9" s="138"/>
      <c r="G9" s="139">
        <f>E9*F9</f>
        <v>0</v>
      </c>
      <c r="H9" s="1"/>
    </row>
    <row r="10" spans="1:8" s="12" customFormat="1" ht="19.5" customHeight="1">
      <c r="A10" s="2"/>
      <c r="B10" s="60"/>
      <c r="C10" s="62" t="s">
        <v>29</v>
      </c>
      <c r="D10" s="15" t="s">
        <v>0</v>
      </c>
      <c r="E10" s="65">
        <v>40</v>
      </c>
      <c r="F10" s="138"/>
      <c r="G10" s="139">
        <f>E10*F10</f>
        <v>0</v>
      </c>
      <c r="H10" s="1"/>
    </row>
    <row r="11" spans="1:8" s="12" customFormat="1" ht="19.5" customHeight="1" thickBot="1">
      <c r="A11" s="2"/>
      <c r="B11" s="60"/>
      <c r="C11" s="62" t="s">
        <v>4</v>
      </c>
      <c r="D11" s="15" t="s">
        <v>32</v>
      </c>
      <c r="E11" s="65">
        <v>1</v>
      </c>
      <c r="F11" s="138"/>
      <c r="G11" s="139">
        <f>E11*F11</f>
        <v>0</v>
      </c>
      <c r="H11" s="1"/>
    </row>
    <row r="12" spans="1:7" s="1" customFormat="1" ht="19.5" customHeight="1" thickBot="1">
      <c r="A12" s="33"/>
      <c r="B12" s="59" t="s">
        <v>112</v>
      </c>
      <c r="C12" s="338" t="s">
        <v>117</v>
      </c>
      <c r="D12" s="337"/>
      <c r="E12" s="337"/>
      <c r="F12" s="337"/>
      <c r="G12" s="73">
        <f>G14+G28+G31+G35</f>
        <v>0</v>
      </c>
    </row>
    <row r="13" spans="1:8" s="1" customFormat="1" ht="19.5" customHeight="1" thickBot="1">
      <c r="A13" s="2"/>
      <c r="B13" s="79"/>
      <c r="C13" s="8" t="s">
        <v>215</v>
      </c>
      <c r="D13" s="9" t="s">
        <v>216</v>
      </c>
      <c r="E13" s="146" t="s">
        <v>217</v>
      </c>
      <c r="F13" s="135" t="s">
        <v>218</v>
      </c>
      <c r="G13" s="117" t="s">
        <v>219</v>
      </c>
      <c r="H13" s="12"/>
    </row>
    <row r="14" spans="1:8" s="12" customFormat="1" ht="19.5" customHeight="1">
      <c r="A14" s="118"/>
      <c r="B14" s="60"/>
      <c r="C14" s="63" t="s">
        <v>118</v>
      </c>
      <c r="D14" s="52"/>
      <c r="E14" s="147"/>
      <c r="F14" s="140"/>
      <c r="G14" s="74">
        <f>SUM(G15:G27)</f>
        <v>0</v>
      </c>
      <c r="H14" s="1"/>
    </row>
    <row r="15" spans="1:8" s="12" customFormat="1" ht="19.5" customHeight="1">
      <c r="A15" s="118"/>
      <c r="B15" s="60"/>
      <c r="C15" s="62" t="s">
        <v>119</v>
      </c>
      <c r="D15" s="15" t="s">
        <v>5</v>
      </c>
      <c r="E15" s="64">
        <v>1</v>
      </c>
      <c r="F15" s="36"/>
      <c r="G15" s="139">
        <f aca="true" t="shared" si="0" ref="G15:G27">E15*F15</f>
        <v>0</v>
      </c>
      <c r="H15" s="1"/>
    </row>
    <row r="16" spans="1:8" s="12" customFormat="1" ht="19.5" customHeight="1">
      <c r="A16" s="118"/>
      <c r="B16" s="60"/>
      <c r="C16" s="62" t="s">
        <v>120</v>
      </c>
      <c r="D16" s="15" t="s">
        <v>5</v>
      </c>
      <c r="E16" s="64">
        <v>1</v>
      </c>
      <c r="F16" s="36"/>
      <c r="G16" s="139">
        <f t="shared" si="0"/>
        <v>0</v>
      </c>
      <c r="H16" s="1"/>
    </row>
    <row r="17" spans="1:8" s="12" customFormat="1" ht="19.5" customHeight="1">
      <c r="A17" s="118"/>
      <c r="B17" s="60"/>
      <c r="C17" s="62" t="s">
        <v>121</v>
      </c>
      <c r="D17" s="15" t="s">
        <v>5</v>
      </c>
      <c r="E17" s="64">
        <v>1</v>
      </c>
      <c r="F17" s="36"/>
      <c r="G17" s="139">
        <f t="shared" si="0"/>
        <v>0</v>
      </c>
      <c r="H17" s="1"/>
    </row>
    <row r="18" spans="1:8" s="12" customFormat="1" ht="19.5" customHeight="1">
      <c r="A18" s="118"/>
      <c r="B18" s="60"/>
      <c r="C18" s="62" t="s">
        <v>250</v>
      </c>
      <c r="D18" s="15" t="s">
        <v>5</v>
      </c>
      <c r="E18" s="64">
        <v>7</v>
      </c>
      <c r="F18" s="36"/>
      <c r="G18" s="139">
        <f t="shared" si="0"/>
        <v>0</v>
      </c>
      <c r="H18" s="1"/>
    </row>
    <row r="19" spans="1:8" s="12" customFormat="1" ht="19.5" customHeight="1">
      <c r="A19" s="118"/>
      <c r="B19" s="60"/>
      <c r="C19" s="62" t="s">
        <v>251</v>
      </c>
      <c r="D19" s="15" t="s">
        <v>5</v>
      </c>
      <c r="E19" s="64">
        <v>7</v>
      </c>
      <c r="F19" s="36"/>
      <c r="G19" s="139">
        <f t="shared" si="0"/>
        <v>0</v>
      </c>
      <c r="H19" s="1"/>
    </row>
    <row r="20" spans="1:8" s="12" customFormat="1" ht="19.5" customHeight="1">
      <c r="A20" s="118"/>
      <c r="B20" s="60"/>
      <c r="C20" s="62" t="s">
        <v>213</v>
      </c>
      <c r="D20" s="15" t="s">
        <v>5</v>
      </c>
      <c r="E20" s="64">
        <v>1</v>
      </c>
      <c r="F20" s="36"/>
      <c r="G20" s="139">
        <f t="shared" si="0"/>
        <v>0</v>
      </c>
      <c r="H20" s="1"/>
    </row>
    <row r="21" spans="1:8" s="12" customFormat="1" ht="19.5" customHeight="1">
      <c r="A21" s="118"/>
      <c r="B21" s="60"/>
      <c r="C21" s="62" t="s">
        <v>122</v>
      </c>
      <c r="D21" s="15" t="s">
        <v>5</v>
      </c>
      <c r="E21" s="65">
        <v>1</v>
      </c>
      <c r="F21" s="36"/>
      <c r="G21" s="139">
        <f t="shared" si="0"/>
        <v>0</v>
      </c>
      <c r="H21" s="1"/>
    </row>
    <row r="22" spans="1:8" s="12" customFormat="1" ht="19.5" customHeight="1">
      <c r="A22" s="118"/>
      <c r="B22" s="60"/>
      <c r="C22" s="62" t="s">
        <v>246</v>
      </c>
      <c r="D22" s="15" t="s">
        <v>43</v>
      </c>
      <c r="E22" s="65">
        <v>36</v>
      </c>
      <c r="F22" s="36"/>
      <c r="G22" s="139">
        <f t="shared" si="0"/>
        <v>0</v>
      </c>
      <c r="H22" s="1"/>
    </row>
    <row r="23" spans="1:8" s="12" customFormat="1" ht="19.5" customHeight="1">
      <c r="A23" s="118"/>
      <c r="B23" s="60"/>
      <c r="C23" s="62" t="s">
        <v>247</v>
      </c>
      <c r="D23" s="15" t="s">
        <v>43</v>
      </c>
      <c r="E23" s="65">
        <v>36</v>
      </c>
      <c r="F23" s="36"/>
      <c r="G23" s="139">
        <f t="shared" si="0"/>
        <v>0</v>
      </c>
      <c r="H23" s="1"/>
    </row>
    <row r="24" spans="1:8" s="12" customFormat="1" ht="19.5" customHeight="1">
      <c r="A24" s="118"/>
      <c r="B24" s="60"/>
      <c r="C24" s="62" t="s">
        <v>248</v>
      </c>
      <c r="D24" s="15" t="s">
        <v>43</v>
      </c>
      <c r="E24" s="65">
        <v>36</v>
      </c>
      <c r="F24" s="36"/>
      <c r="G24" s="139">
        <f t="shared" si="0"/>
        <v>0</v>
      </c>
      <c r="H24" s="1"/>
    </row>
    <row r="25" spans="1:8" s="12" customFormat="1" ht="19.5" customHeight="1">
      <c r="A25" s="118"/>
      <c r="B25" s="60"/>
      <c r="C25" s="62" t="s">
        <v>249</v>
      </c>
      <c r="D25" s="15" t="s">
        <v>43</v>
      </c>
      <c r="E25" s="65">
        <v>36</v>
      </c>
      <c r="F25" s="36"/>
      <c r="G25" s="139">
        <f t="shared" si="0"/>
        <v>0</v>
      </c>
      <c r="H25" s="1"/>
    </row>
    <row r="26" spans="1:8" s="12" customFormat="1" ht="19.5" customHeight="1">
      <c r="A26" s="4"/>
      <c r="B26" s="60"/>
      <c r="C26" s="62" t="s">
        <v>123</v>
      </c>
      <c r="D26" s="15" t="s">
        <v>27</v>
      </c>
      <c r="E26" s="64">
        <v>2</v>
      </c>
      <c r="F26" s="36"/>
      <c r="G26" s="139">
        <f t="shared" si="0"/>
        <v>0</v>
      </c>
      <c r="H26" s="1"/>
    </row>
    <row r="27" spans="1:8" s="12" customFormat="1" ht="19.5" customHeight="1">
      <c r="A27" s="4"/>
      <c r="B27" s="60"/>
      <c r="C27" s="62" t="s">
        <v>124</v>
      </c>
      <c r="D27" s="15" t="s">
        <v>27</v>
      </c>
      <c r="E27" s="64">
        <v>35</v>
      </c>
      <c r="F27" s="36"/>
      <c r="G27" s="139">
        <f t="shared" si="0"/>
        <v>0</v>
      </c>
      <c r="H27" s="1"/>
    </row>
    <row r="28" spans="1:8" s="12" customFormat="1" ht="19.5" customHeight="1">
      <c r="A28" s="118"/>
      <c r="B28" s="60"/>
      <c r="C28" s="63" t="s">
        <v>6</v>
      </c>
      <c r="D28" s="52"/>
      <c r="E28" s="147"/>
      <c r="F28" s="140"/>
      <c r="G28" s="74">
        <f>SUM(G29:G30)</f>
        <v>0</v>
      </c>
      <c r="H28" s="1"/>
    </row>
    <row r="29" spans="1:8" s="12" customFormat="1" ht="19.5" customHeight="1">
      <c r="A29" s="118"/>
      <c r="B29" s="60"/>
      <c r="C29" s="62" t="s">
        <v>125</v>
      </c>
      <c r="D29" s="15" t="s">
        <v>43</v>
      </c>
      <c r="E29" s="65">
        <v>36</v>
      </c>
      <c r="F29" s="36"/>
      <c r="G29" s="139">
        <f>E29*F29</f>
        <v>0</v>
      </c>
      <c r="H29" s="1"/>
    </row>
    <row r="30" spans="1:8" s="12" customFormat="1" ht="19.5" customHeight="1">
      <c r="A30" s="118"/>
      <c r="B30" s="60"/>
      <c r="C30" s="62" t="s">
        <v>126</v>
      </c>
      <c r="D30" s="15" t="s">
        <v>43</v>
      </c>
      <c r="E30" s="64">
        <v>36</v>
      </c>
      <c r="F30" s="36"/>
      <c r="G30" s="139">
        <f>E30*F30</f>
        <v>0</v>
      </c>
      <c r="H30" s="1"/>
    </row>
    <row r="31" spans="1:8" s="12" customFormat="1" ht="19.5" customHeight="1">
      <c r="A31" s="118"/>
      <c r="B31" s="60"/>
      <c r="C31" s="63" t="s">
        <v>19</v>
      </c>
      <c r="D31" s="27"/>
      <c r="E31" s="148"/>
      <c r="F31" s="140"/>
      <c r="G31" s="74">
        <f>SUM(G32:G34)</f>
        <v>0</v>
      </c>
      <c r="H31" s="1"/>
    </row>
    <row r="32" spans="1:8" s="12" customFormat="1" ht="19.5" customHeight="1">
      <c r="A32" s="118"/>
      <c r="B32" s="60"/>
      <c r="C32" s="66" t="s">
        <v>127</v>
      </c>
      <c r="D32" s="31" t="s">
        <v>40</v>
      </c>
      <c r="E32" s="149">
        <v>72</v>
      </c>
      <c r="F32" s="36"/>
      <c r="G32" s="139">
        <f>E32*F32</f>
        <v>0</v>
      </c>
      <c r="H32" s="1"/>
    </row>
    <row r="33" spans="1:8" s="12" customFormat="1" ht="19.5" customHeight="1">
      <c r="A33" s="118"/>
      <c r="B33" s="60"/>
      <c r="C33" s="62" t="s">
        <v>128</v>
      </c>
      <c r="D33" s="31" t="s">
        <v>40</v>
      </c>
      <c r="E33" s="149">
        <v>72</v>
      </c>
      <c r="F33" s="36"/>
      <c r="G33" s="139">
        <f>E33*F33</f>
        <v>0</v>
      </c>
      <c r="H33" s="1"/>
    </row>
    <row r="34" spans="1:8" s="12" customFormat="1" ht="19.5" customHeight="1">
      <c r="A34" s="118"/>
      <c r="B34" s="60"/>
      <c r="C34" s="62" t="s">
        <v>116</v>
      </c>
      <c r="D34" s="17" t="s">
        <v>9</v>
      </c>
      <c r="E34" s="64">
        <v>7200</v>
      </c>
      <c r="F34" s="36"/>
      <c r="G34" s="139">
        <f>E34*F34</f>
        <v>0</v>
      </c>
      <c r="H34" s="1"/>
    </row>
    <row r="35" spans="1:8" s="12" customFormat="1" ht="19.5" customHeight="1">
      <c r="A35" s="118"/>
      <c r="B35" s="60"/>
      <c r="C35" s="63" t="s">
        <v>12</v>
      </c>
      <c r="D35" s="27"/>
      <c r="E35" s="148"/>
      <c r="F35" s="140"/>
      <c r="G35" s="74">
        <f>SUM(G36:G39)</f>
        <v>0</v>
      </c>
      <c r="H35" s="1"/>
    </row>
    <row r="36" spans="1:8" s="12" customFormat="1" ht="19.5" customHeight="1">
      <c r="A36" s="118"/>
      <c r="B36" s="60"/>
      <c r="C36" s="62" t="s">
        <v>103</v>
      </c>
      <c r="D36" s="15" t="s">
        <v>5</v>
      </c>
      <c r="E36" s="65">
        <v>72</v>
      </c>
      <c r="F36" s="36"/>
      <c r="G36" s="139">
        <f>E36*F36</f>
        <v>0</v>
      </c>
      <c r="H36" s="1"/>
    </row>
    <row r="37" spans="1:8" s="12" customFormat="1" ht="19.5" customHeight="1">
      <c r="A37" s="118"/>
      <c r="B37" s="60"/>
      <c r="C37" s="62" t="s">
        <v>211</v>
      </c>
      <c r="D37" s="15" t="s">
        <v>5</v>
      </c>
      <c r="E37" s="65">
        <v>72</v>
      </c>
      <c r="F37" s="36"/>
      <c r="G37" s="139">
        <f>E37*F37</f>
        <v>0</v>
      </c>
      <c r="H37" s="1"/>
    </row>
    <row r="38" spans="1:8" s="12" customFormat="1" ht="19.5" customHeight="1">
      <c r="A38" s="118"/>
      <c r="B38" s="60"/>
      <c r="C38" s="62" t="s">
        <v>104</v>
      </c>
      <c r="D38" s="15" t="s">
        <v>5</v>
      </c>
      <c r="E38" s="65">
        <f>SUM(E36:E37)</f>
        <v>144</v>
      </c>
      <c r="F38" s="36"/>
      <c r="G38" s="139">
        <f>E38*F38</f>
        <v>0</v>
      </c>
      <c r="H38" s="1"/>
    </row>
    <row r="39" spans="1:8" s="12" customFormat="1" ht="19.5" customHeight="1">
      <c r="A39" s="118"/>
      <c r="B39" s="314"/>
      <c r="C39" s="62" t="s">
        <v>105</v>
      </c>
      <c r="D39" s="15" t="s">
        <v>32</v>
      </c>
      <c r="E39" s="65">
        <v>1</v>
      </c>
      <c r="F39" s="36"/>
      <c r="G39" s="139">
        <f>E39*F39</f>
        <v>0</v>
      </c>
      <c r="H39" s="1"/>
    </row>
    <row r="40" spans="1:7" s="1" customFormat="1" ht="19.5" customHeight="1" thickBot="1">
      <c r="A40" s="118"/>
      <c r="B40" s="313" t="s">
        <v>129</v>
      </c>
      <c r="C40" s="334" t="s">
        <v>283</v>
      </c>
      <c r="D40" s="335"/>
      <c r="E40" s="335"/>
      <c r="F40" s="335"/>
      <c r="G40" s="295">
        <f>G42+G63</f>
        <v>0</v>
      </c>
    </row>
    <row r="41" spans="1:8" s="1" customFormat="1" ht="19.5" customHeight="1" thickBot="1">
      <c r="A41" s="2"/>
      <c r="B41" s="79"/>
      <c r="C41" s="8" t="s">
        <v>215</v>
      </c>
      <c r="D41" s="9" t="s">
        <v>216</v>
      </c>
      <c r="E41" s="146" t="s">
        <v>217</v>
      </c>
      <c r="F41" s="135" t="s">
        <v>218</v>
      </c>
      <c r="G41" s="117" t="s">
        <v>219</v>
      </c>
      <c r="H41" s="12"/>
    </row>
    <row r="42" spans="1:7" s="1" customFormat="1" ht="19.5" customHeight="1" thickBot="1">
      <c r="A42" s="118"/>
      <c r="B42" s="67" t="s">
        <v>131</v>
      </c>
      <c r="C42" s="68" t="s">
        <v>132</v>
      </c>
      <c r="D42" s="69"/>
      <c r="E42" s="150"/>
      <c r="F42" s="45"/>
      <c r="G42" s="75">
        <f>G43+G50+G55</f>
        <v>0</v>
      </c>
    </row>
    <row r="43" spans="1:8" s="12" customFormat="1" ht="19.5" customHeight="1">
      <c r="A43" s="118"/>
      <c r="B43" s="60"/>
      <c r="C43" s="70" t="s">
        <v>138</v>
      </c>
      <c r="D43" s="52"/>
      <c r="E43" s="147"/>
      <c r="F43" s="140"/>
      <c r="G43" s="74">
        <f>SUM(G44:G49)</f>
        <v>0</v>
      </c>
      <c r="H43" s="1"/>
    </row>
    <row r="44" spans="1:8" s="12" customFormat="1" ht="19.5" customHeight="1">
      <c r="A44" s="118"/>
      <c r="B44" s="60"/>
      <c r="C44" s="62" t="s">
        <v>133</v>
      </c>
      <c r="D44" s="17" t="s">
        <v>32</v>
      </c>
      <c r="E44" s="64">
        <v>1</v>
      </c>
      <c r="F44" s="36"/>
      <c r="G44" s="139">
        <f aca="true" t="shared" si="1" ref="G44:G62">E44*F44</f>
        <v>0</v>
      </c>
      <c r="H44" s="1"/>
    </row>
    <row r="45" spans="1:8" s="12" customFormat="1" ht="19.5" customHeight="1">
      <c r="A45" s="118"/>
      <c r="B45" s="60"/>
      <c r="C45" s="62" t="s">
        <v>48</v>
      </c>
      <c r="D45" s="17" t="s">
        <v>32</v>
      </c>
      <c r="E45" s="64">
        <v>1</v>
      </c>
      <c r="F45" s="36"/>
      <c r="G45" s="139">
        <f t="shared" si="1"/>
        <v>0</v>
      </c>
      <c r="H45" s="1"/>
    </row>
    <row r="46" spans="1:8" s="12" customFormat="1" ht="19.5" customHeight="1">
      <c r="A46" s="118"/>
      <c r="B46" s="60"/>
      <c r="C46" s="62" t="s">
        <v>134</v>
      </c>
      <c r="D46" s="17" t="s">
        <v>32</v>
      </c>
      <c r="E46" s="64">
        <v>1</v>
      </c>
      <c r="F46" s="36"/>
      <c r="G46" s="139">
        <f t="shared" si="1"/>
        <v>0</v>
      </c>
      <c r="H46" s="1"/>
    </row>
    <row r="47" spans="1:8" s="12" customFormat="1" ht="19.5" customHeight="1">
      <c r="A47" s="118"/>
      <c r="B47" s="60"/>
      <c r="C47" s="62" t="s">
        <v>205</v>
      </c>
      <c r="D47" s="17" t="s">
        <v>43</v>
      </c>
      <c r="E47" s="64">
        <v>13</v>
      </c>
      <c r="F47" s="36"/>
      <c r="G47" s="139">
        <f t="shared" si="1"/>
        <v>0</v>
      </c>
      <c r="H47" s="1"/>
    </row>
    <row r="48" spans="1:8" s="12" customFormat="1" ht="19.5" customHeight="1">
      <c r="A48" s="118"/>
      <c r="B48" s="60"/>
      <c r="C48" s="62" t="s">
        <v>135</v>
      </c>
      <c r="D48" s="17" t="s">
        <v>43</v>
      </c>
      <c r="E48" s="64">
        <v>13</v>
      </c>
      <c r="F48" s="36"/>
      <c r="G48" s="139">
        <f t="shared" si="1"/>
        <v>0</v>
      </c>
      <c r="H48" s="1"/>
    </row>
    <row r="49" spans="1:8" s="12" customFormat="1" ht="19.5" customHeight="1">
      <c r="A49" s="118"/>
      <c r="B49" s="60"/>
      <c r="C49" s="62" t="s">
        <v>136</v>
      </c>
      <c r="D49" s="17" t="s">
        <v>27</v>
      </c>
      <c r="E49" s="64">
        <v>98</v>
      </c>
      <c r="F49" s="36"/>
      <c r="G49" s="139">
        <f t="shared" si="1"/>
        <v>0</v>
      </c>
      <c r="H49" s="1"/>
    </row>
    <row r="50" spans="1:8" s="12" customFormat="1" ht="19.5" customHeight="1">
      <c r="A50" s="118"/>
      <c r="B50" s="60"/>
      <c r="C50" s="63" t="s">
        <v>19</v>
      </c>
      <c r="D50" s="27"/>
      <c r="E50" s="148"/>
      <c r="F50" s="140"/>
      <c r="G50" s="74">
        <f>SUM(G51:G54)</f>
        <v>0</v>
      </c>
      <c r="H50" s="1"/>
    </row>
    <row r="51" spans="1:8" s="12" customFormat="1" ht="19.5" customHeight="1">
      <c r="A51" s="118"/>
      <c r="B51" s="60"/>
      <c r="C51" s="62" t="s">
        <v>95</v>
      </c>
      <c r="D51" s="15" t="s">
        <v>5</v>
      </c>
      <c r="E51" s="65">
        <v>231</v>
      </c>
      <c r="F51" s="36"/>
      <c r="G51" s="139">
        <f t="shared" si="1"/>
        <v>0</v>
      </c>
      <c r="H51" s="1"/>
    </row>
    <row r="52" spans="1:8" s="12" customFormat="1" ht="19.5" customHeight="1">
      <c r="A52" s="118"/>
      <c r="B52" s="60"/>
      <c r="C52" s="62" t="s">
        <v>96</v>
      </c>
      <c r="D52" s="15" t="s">
        <v>5</v>
      </c>
      <c r="E52" s="65">
        <v>231</v>
      </c>
      <c r="F52" s="36"/>
      <c r="G52" s="139">
        <f t="shared" si="1"/>
        <v>0</v>
      </c>
      <c r="H52" s="1"/>
    </row>
    <row r="53" spans="1:8" s="12" customFormat="1" ht="19.5" customHeight="1">
      <c r="A53" s="118"/>
      <c r="B53" s="60"/>
      <c r="C53" s="62" t="s">
        <v>239</v>
      </c>
      <c r="D53" s="15" t="s">
        <v>5</v>
      </c>
      <c r="E53" s="65">
        <v>231</v>
      </c>
      <c r="F53" s="36"/>
      <c r="G53" s="139">
        <f t="shared" si="1"/>
        <v>0</v>
      </c>
      <c r="H53" s="1"/>
    </row>
    <row r="54" spans="1:8" s="12" customFormat="1" ht="19.5" customHeight="1">
      <c r="A54" s="118"/>
      <c r="B54" s="60"/>
      <c r="C54" s="62" t="s">
        <v>20</v>
      </c>
      <c r="D54" s="17" t="s">
        <v>5</v>
      </c>
      <c r="E54" s="65">
        <v>231</v>
      </c>
      <c r="F54" s="36"/>
      <c r="G54" s="139">
        <f t="shared" si="1"/>
        <v>0</v>
      </c>
      <c r="H54" s="1"/>
    </row>
    <row r="55" spans="1:8" s="12" customFormat="1" ht="19.5" customHeight="1">
      <c r="A55" s="118"/>
      <c r="B55" s="60"/>
      <c r="C55" s="63" t="s">
        <v>12</v>
      </c>
      <c r="D55" s="27"/>
      <c r="E55" s="148"/>
      <c r="F55" s="140"/>
      <c r="G55" s="74">
        <f>SUM(G56:G62)</f>
        <v>0</v>
      </c>
      <c r="H55" s="1"/>
    </row>
    <row r="56" spans="1:8" s="12" customFormat="1" ht="19.5" customHeight="1">
      <c r="A56" s="118"/>
      <c r="B56" s="60"/>
      <c r="C56" s="62" t="s">
        <v>240</v>
      </c>
      <c r="D56" s="15" t="s">
        <v>5</v>
      </c>
      <c r="E56" s="65">
        <v>231</v>
      </c>
      <c r="F56" s="36"/>
      <c r="G56" s="139">
        <f t="shared" si="1"/>
        <v>0</v>
      </c>
      <c r="H56" s="1"/>
    </row>
    <row r="57" spans="1:8" s="12" customFormat="1" ht="19.5" customHeight="1">
      <c r="A57" s="118"/>
      <c r="B57" s="60"/>
      <c r="C57" s="62" t="s">
        <v>241</v>
      </c>
      <c r="D57" s="15" t="s">
        <v>5</v>
      </c>
      <c r="E57" s="65">
        <v>231</v>
      </c>
      <c r="F57" s="36"/>
      <c r="G57" s="139">
        <f t="shared" si="1"/>
        <v>0</v>
      </c>
      <c r="H57" s="1"/>
    </row>
    <row r="58" spans="1:8" s="12" customFormat="1" ht="19.5" customHeight="1">
      <c r="A58" s="118"/>
      <c r="B58" s="60"/>
      <c r="C58" s="62" t="s">
        <v>102</v>
      </c>
      <c r="D58" s="15" t="s">
        <v>5</v>
      </c>
      <c r="E58" s="65">
        <v>231</v>
      </c>
      <c r="F58" s="36"/>
      <c r="G58" s="139">
        <f t="shared" si="1"/>
        <v>0</v>
      </c>
      <c r="H58" s="1"/>
    </row>
    <row r="59" spans="1:8" s="12" customFormat="1" ht="19.5" customHeight="1">
      <c r="A59" s="118"/>
      <c r="B59" s="60"/>
      <c r="C59" s="62" t="s">
        <v>242</v>
      </c>
      <c r="D59" s="15" t="s">
        <v>5</v>
      </c>
      <c r="E59" s="65">
        <v>231</v>
      </c>
      <c r="F59" s="36"/>
      <c r="G59" s="139">
        <f t="shared" si="1"/>
        <v>0</v>
      </c>
      <c r="H59" s="1"/>
    </row>
    <row r="60" spans="1:8" s="12" customFormat="1" ht="19.5" customHeight="1">
      <c r="A60" s="118"/>
      <c r="B60" s="60"/>
      <c r="C60" s="62" t="s">
        <v>103</v>
      </c>
      <c r="D60" s="15" t="s">
        <v>5</v>
      </c>
      <c r="E60" s="65">
        <v>231</v>
      </c>
      <c r="F60" s="36"/>
      <c r="G60" s="139">
        <f t="shared" si="1"/>
        <v>0</v>
      </c>
      <c r="H60" s="1"/>
    </row>
    <row r="61" spans="1:8" s="12" customFormat="1" ht="19.5" customHeight="1">
      <c r="A61" s="118"/>
      <c r="B61" s="60"/>
      <c r="C61" s="62" t="s">
        <v>104</v>
      </c>
      <c r="D61" s="15" t="s">
        <v>5</v>
      </c>
      <c r="E61" s="65">
        <f>SUM(E56:E60)</f>
        <v>1155</v>
      </c>
      <c r="F61" s="36"/>
      <c r="G61" s="139">
        <f t="shared" si="1"/>
        <v>0</v>
      </c>
      <c r="H61" s="1"/>
    </row>
    <row r="62" spans="1:8" s="12" customFormat="1" ht="19.5" customHeight="1">
      <c r="A62" s="118"/>
      <c r="B62" s="314"/>
      <c r="C62" s="62" t="s">
        <v>105</v>
      </c>
      <c r="D62" s="15" t="s">
        <v>32</v>
      </c>
      <c r="E62" s="65">
        <v>1</v>
      </c>
      <c r="F62" s="36"/>
      <c r="G62" s="139">
        <f t="shared" si="1"/>
        <v>0</v>
      </c>
      <c r="H62" s="1"/>
    </row>
    <row r="63" spans="1:7" s="1" customFormat="1" ht="19.5" customHeight="1" thickBot="1">
      <c r="A63" s="118"/>
      <c r="B63" s="315" t="s">
        <v>139</v>
      </c>
      <c r="C63" s="316" t="s">
        <v>140</v>
      </c>
      <c r="D63" s="317"/>
      <c r="E63" s="318"/>
      <c r="F63" s="310"/>
      <c r="G63" s="304">
        <f>G64+G74+G79+G86</f>
        <v>0</v>
      </c>
    </row>
    <row r="64" spans="1:8" s="12" customFormat="1" ht="19.5" customHeight="1">
      <c r="A64" s="118"/>
      <c r="B64" s="60"/>
      <c r="C64" s="70" t="s">
        <v>141</v>
      </c>
      <c r="D64" s="39"/>
      <c r="E64" s="151"/>
      <c r="F64" s="140"/>
      <c r="G64" s="74">
        <f>SUM(G65:G73)</f>
        <v>0</v>
      </c>
      <c r="H64" s="32"/>
    </row>
    <row r="65" spans="1:8" s="12" customFormat="1" ht="19.5" customHeight="1">
      <c r="A65" s="118"/>
      <c r="B65" s="60"/>
      <c r="C65" s="62" t="s">
        <v>302</v>
      </c>
      <c r="D65" s="17" t="s">
        <v>39</v>
      </c>
      <c r="E65" s="64">
        <v>25</v>
      </c>
      <c r="F65" s="138"/>
      <c r="G65" s="139">
        <f aca="true" t="shared" si="2" ref="G65:G93">E65*F65</f>
        <v>0</v>
      </c>
      <c r="H65" s="32"/>
    </row>
    <row r="66" spans="1:8" s="12" customFormat="1" ht="19.5" customHeight="1">
      <c r="A66" s="118"/>
      <c r="B66" s="60"/>
      <c r="C66" s="62" t="s">
        <v>151</v>
      </c>
      <c r="D66" s="17" t="s">
        <v>32</v>
      </c>
      <c r="E66" s="64">
        <v>1</v>
      </c>
      <c r="F66" s="138"/>
      <c r="G66" s="139">
        <f t="shared" si="2"/>
        <v>0</v>
      </c>
      <c r="H66" s="2"/>
    </row>
    <row r="67" spans="1:8" s="12" customFormat="1" ht="19.5" customHeight="1">
      <c r="A67" s="118"/>
      <c r="B67" s="60"/>
      <c r="C67" s="62" t="s">
        <v>206</v>
      </c>
      <c r="D67" s="17" t="s">
        <v>32</v>
      </c>
      <c r="E67" s="64">
        <v>1</v>
      </c>
      <c r="F67" s="138"/>
      <c r="G67" s="139">
        <f t="shared" si="2"/>
        <v>0</v>
      </c>
      <c r="H67" s="6"/>
    </row>
    <row r="68" spans="1:8" s="12" customFormat="1" ht="19.5" customHeight="1">
      <c r="A68" s="118"/>
      <c r="B68" s="60"/>
      <c r="C68" s="62" t="s">
        <v>152</v>
      </c>
      <c r="D68" s="17" t="s">
        <v>5</v>
      </c>
      <c r="E68" s="64">
        <v>1</v>
      </c>
      <c r="F68" s="138"/>
      <c r="G68" s="139">
        <f t="shared" si="2"/>
        <v>0</v>
      </c>
      <c r="H68" s="6"/>
    </row>
    <row r="69" spans="1:8" s="12" customFormat="1" ht="19.5" customHeight="1">
      <c r="A69" s="118"/>
      <c r="B69" s="60"/>
      <c r="C69" s="62" t="s">
        <v>207</v>
      </c>
      <c r="D69" s="17" t="s">
        <v>32</v>
      </c>
      <c r="E69" s="64">
        <v>1</v>
      </c>
      <c r="F69" s="36"/>
      <c r="G69" s="139">
        <f t="shared" si="2"/>
        <v>0</v>
      </c>
      <c r="H69" s="6"/>
    </row>
    <row r="70" spans="1:8" s="12" customFormat="1" ht="19.5" customHeight="1">
      <c r="A70" s="118"/>
      <c r="B70" s="60"/>
      <c r="C70" s="62" t="s">
        <v>306</v>
      </c>
      <c r="D70" s="17" t="s">
        <v>32</v>
      </c>
      <c r="E70" s="64">
        <v>1</v>
      </c>
      <c r="F70" s="138"/>
      <c r="G70" s="139">
        <f t="shared" si="2"/>
        <v>0</v>
      </c>
      <c r="H70" s="6"/>
    </row>
    <row r="71" spans="1:8" s="12" customFormat="1" ht="19.5" customHeight="1">
      <c r="A71" s="118"/>
      <c r="B71" s="60"/>
      <c r="C71" s="62" t="s">
        <v>303</v>
      </c>
      <c r="D71" s="17" t="s">
        <v>238</v>
      </c>
      <c r="E71" s="64">
        <v>1550</v>
      </c>
      <c r="F71" s="138"/>
      <c r="G71" s="139">
        <f t="shared" si="2"/>
        <v>0</v>
      </c>
      <c r="H71" s="6"/>
    </row>
    <row r="72" spans="1:8" s="12" customFormat="1" ht="19.5" customHeight="1">
      <c r="A72" s="118"/>
      <c r="B72" s="60"/>
      <c r="C72" s="62" t="s">
        <v>304</v>
      </c>
      <c r="D72" s="17" t="s">
        <v>27</v>
      </c>
      <c r="E72" s="64">
        <v>120</v>
      </c>
      <c r="F72" s="138"/>
      <c r="G72" s="139">
        <f t="shared" si="2"/>
        <v>0</v>
      </c>
      <c r="H72" s="6"/>
    </row>
    <row r="73" spans="1:8" s="12" customFormat="1" ht="19.5" customHeight="1">
      <c r="A73" s="118"/>
      <c r="B73" s="60"/>
      <c r="C73" s="62" t="s">
        <v>305</v>
      </c>
      <c r="D73" s="17" t="s">
        <v>238</v>
      </c>
      <c r="E73" s="64">
        <v>2350</v>
      </c>
      <c r="F73" s="129"/>
      <c r="G73" s="139">
        <f t="shared" si="2"/>
        <v>0</v>
      </c>
      <c r="H73" s="6"/>
    </row>
    <row r="74" spans="1:8" s="12" customFormat="1" ht="19.5" customHeight="1">
      <c r="A74" s="118"/>
      <c r="B74" s="60"/>
      <c r="C74" s="63" t="s">
        <v>19</v>
      </c>
      <c r="D74" s="27"/>
      <c r="E74" s="148"/>
      <c r="F74" s="141"/>
      <c r="G74" s="74">
        <f>SUM(G75:G78)</f>
        <v>0</v>
      </c>
      <c r="H74" s="6"/>
    </row>
    <row r="75" spans="1:8" s="12" customFormat="1" ht="19.5" customHeight="1">
      <c r="A75" s="118"/>
      <c r="B75" s="60"/>
      <c r="C75" s="62" t="s">
        <v>95</v>
      </c>
      <c r="D75" s="15" t="s">
        <v>5</v>
      </c>
      <c r="E75" s="65">
        <v>470</v>
      </c>
      <c r="F75" s="142"/>
      <c r="G75" s="139">
        <f t="shared" si="2"/>
        <v>0</v>
      </c>
      <c r="H75" s="6"/>
    </row>
    <row r="76" spans="1:8" s="12" customFormat="1" ht="19.5" customHeight="1">
      <c r="A76" s="118"/>
      <c r="B76" s="60"/>
      <c r="C76" s="62" t="s">
        <v>96</v>
      </c>
      <c r="D76" s="15" t="s">
        <v>5</v>
      </c>
      <c r="E76" s="65">
        <v>470</v>
      </c>
      <c r="F76" s="142"/>
      <c r="G76" s="139">
        <f t="shared" si="2"/>
        <v>0</v>
      </c>
      <c r="H76" s="6"/>
    </row>
    <row r="77" spans="1:8" s="12" customFormat="1" ht="19.5" customHeight="1">
      <c r="A77" s="118"/>
      <c r="B77" s="60"/>
      <c r="C77" s="62" t="s">
        <v>239</v>
      </c>
      <c r="D77" s="15" t="s">
        <v>5</v>
      </c>
      <c r="E77" s="65">
        <v>470</v>
      </c>
      <c r="F77" s="142"/>
      <c r="G77" s="139">
        <f t="shared" si="2"/>
        <v>0</v>
      </c>
      <c r="H77" s="6"/>
    </row>
    <row r="78" spans="1:8" s="12" customFormat="1" ht="19.5" customHeight="1">
      <c r="A78" s="118"/>
      <c r="B78" s="60"/>
      <c r="C78" s="62" t="s">
        <v>20</v>
      </c>
      <c r="D78" s="17" t="s">
        <v>5</v>
      </c>
      <c r="E78" s="65">
        <v>470</v>
      </c>
      <c r="F78" s="142"/>
      <c r="G78" s="139">
        <f t="shared" si="2"/>
        <v>0</v>
      </c>
      <c r="H78" s="6"/>
    </row>
    <row r="79" spans="1:8" s="12" customFormat="1" ht="19.5" customHeight="1">
      <c r="A79" s="118"/>
      <c r="B79" s="60"/>
      <c r="C79" s="63" t="s">
        <v>12</v>
      </c>
      <c r="D79" s="27"/>
      <c r="E79" s="148"/>
      <c r="F79" s="141"/>
      <c r="G79" s="74">
        <f>SUM(G80:G85)</f>
        <v>0</v>
      </c>
      <c r="H79" s="6"/>
    </row>
    <row r="80" spans="1:8" s="12" customFormat="1" ht="19.5" customHeight="1">
      <c r="A80" s="118"/>
      <c r="B80" s="60"/>
      <c r="C80" s="62" t="s">
        <v>243</v>
      </c>
      <c r="D80" s="15" t="s">
        <v>5</v>
      </c>
      <c r="E80" s="65">
        <v>470</v>
      </c>
      <c r="F80" s="142"/>
      <c r="G80" s="139">
        <f t="shared" si="2"/>
        <v>0</v>
      </c>
      <c r="H80" s="6"/>
    </row>
    <row r="81" spans="1:8" s="12" customFormat="1" ht="19.5" customHeight="1">
      <c r="A81" s="118"/>
      <c r="B81" s="60"/>
      <c r="C81" s="62" t="s">
        <v>244</v>
      </c>
      <c r="D81" s="15" t="s">
        <v>5</v>
      </c>
      <c r="E81" s="65">
        <v>470</v>
      </c>
      <c r="F81" s="142"/>
      <c r="G81" s="139">
        <f t="shared" si="2"/>
        <v>0</v>
      </c>
      <c r="H81" s="6"/>
    </row>
    <row r="82" spans="1:8" s="12" customFormat="1" ht="19.5" customHeight="1">
      <c r="A82" s="118"/>
      <c r="B82" s="60"/>
      <c r="C82" s="62" t="s">
        <v>245</v>
      </c>
      <c r="D82" s="15" t="s">
        <v>5</v>
      </c>
      <c r="E82" s="65">
        <v>470</v>
      </c>
      <c r="F82" s="142"/>
      <c r="G82" s="139">
        <f t="shared" si="2"/>
        <v>0</v>
      </c>
      <c r="H82" s="6"/>
    </row>
    <row r="83" spans="1:8" s="12" customFormat="1" ht="19.5" customHeight="1">
      <c r="A83" s="118"/>
      <c r="B83" s="60"/>
      <c r="C83" s="62" t="s">
        <v>103</v>
      </c>
      <c r="D83" s="15" t="s">
        <v>5</v>
      </c>
      <c r="E83" s="65">
        <v>470</v>
      </c>
      <c r="F83" s="142"/>
      <c r="G83" s="139">
        <f t="shared" si="2"/>
        <v>0</v>
      </c>
      <c r="H83" s="6"/>
    </row>
    <row r="84" spans="1:8" s="12" customFormat="1" ht="19.5" customHeight="1">
      <c r="A84" s="118"/>
      <c r="B84" s="60"/>
      <c r="C84" s="62" t="s">
        <v>104</v>
      </c>
      <c r="D84" s="15" t="s">
        <v>5</v>
      </c>
      <c r="E84" s="65">
        <f>SUM(E80:E83)</f>
        <v>1880</v>
      </c>
      <c r="F84" s="142"/>
      <c r="G84" s="139">
        <f t="shared" si="2"/>
        <v>0</v>
      </c>
      <c r="H84" s="6"/>
    </row>
    <row r="85" spans="1:8" s="12" customFormat="1" ht="19.5" customHeight="1">
      <c r="A85" s="118"/>
      <c r="B85" s="60"/>
      <c r="C85" s="62" t="s">
        <v>105</v>
      </c>
      <c r="D85" s="15" t="s">
        <v>32</v>
      </c>
      <c r="E85" s="65">
        <v>1</v>
      </c>
      <c r="F85" s="142"/>
      <c r="G85" s="139">
        <f t="shared" si="2"/>
        <v>0</v>
      </c>
      <c r="H85" s="6"/>
    </row>
    <row r="86" spans="1:8" s="12" customFormat="1" ht="19.5" customHeight="1">
      <c r="A86" s="118"/>
      <c r="B86" s="60"/>
      <c r="C86" s="70" t="s">
        <v>41</v>
      </c>
      <c r="D86" s="39"/>
      <c r="E86" s="151"/>
      <c r="F86" s="140"/>
      <c r="G86" s="74">
        <f>SUM(G87:G93)</f>
        <v>0</v>
      </c>
      <c r="H86" s="6"/>
    </row>
    <row r="87" spans="1:8" s="12" customFormat="1" ht="19.5" customHeight="1">
      <c r="A87" s="118"/>
      <c r="B87" s="60"/>
      <c r="C87" s="62" t="s">
        <v>1</v>
      </c>
      <c r="D87" s="15" t="s">
        <v>0</v>
      </c>
      <c r="E87" s="64">
        <v>590</v>
      </c>
      <c r="F87" s="138"/>
      <c r="G87" s="139">
        <f t="shared" si="2"/>
        <v>0</v>
      </c>
      <c r="H87" s="6"/>
    </row>
    <row r="88" spans="1:8" s="12" customFormat="1" ht="19.5" customHeight="1">
      <c r="A88" s="118"/>
      <c r="B88" s="60"/>
      <c r="C88" s="62" t="s">
        <v>46</v>
      </c>
      <c r="D88" s="15" t="s">
        <v>0</v>
      </c>
      <c r="E88" s="64">
        <v>850</v>
      </c>
      <c r="F88" s="138"/>
      <c r="G88" s="139">
        <f t="shared" si="2"/>
        <v>0</v>
      </c>
      <c r="H88" s="6"/>
    </row>
    <row r="89" spans="1:8" s="12" customFormat="1" ht="19.5" customHeight="1">
      <c r="A89" s="118"/>
      <c r="B89" s="60"/>
      <c r="C89" s="62" t="s">
        <v>29</v>
      </c>
      <c r="D89" s="15" t="s">
        <v>0</v>
      </c>
      <c r="E89" s="64">
        <v>550</v>
      </c>
      <c r="F89" s="138"/>
      <c r="G89" s="139">
        <f t="shared" si="2"/>
        <v>0</v>
      </c>
      <c r="H89" s="6"/>
    </row>
    <row r="90" spans="1:8" s="12" customFormat="1" ht="19.5" customHeight="1">
      <c r="A90" s="118"/>
      <c r="B90" s="60"/>
      <c r="C90" s="62" t="s">
        <v>137</v>
      </c>
      <c r="D90" s="15" t="s">
        <v>0</v>
      </c>
      <c r="E90" s="64">
        <v>540</v>
      </c>
      <c r="F90" s="138"/>
      <c r="G90" s="139">
        <f t="shared" si="2"/>
        <v>0</v>
      </c>
      <c r="H90" s="6"/>
    </row>
    <row r="91" spans="1:8" s="12" customFormat="1" ht="19.5" customHeight="1">
      <c r="A91" s="118"/>
      <c r="B91" s="60"/>
      <c r="C91" s="62" t="s">
        <v>30</v>
      </c>
      <c r="D91" s="15" t="s">
        <v>0</v>
      </c>
      <c r="E91" s="64">
        <v>160</v>
      </c>
      <c r="F91" s="138"/>
      <c r="G91" s="139">
        <f t="shared" si="2"/>
        <v>0</v>
      </c>
      <c r="H91" s="6"/>
    </row>
    <row r="92" spans="1:8" s="12" customFormat="1" ht="19.5" customHeight="1">
      <c r="A92" s="118"/>
      <c r="B92" s="60"/>
      <c r="C92" s="62" t="s">
        <v>8</v>
      </c>
      <c r="D92" s="17" t="s">
        <v>9</v>
      </c>
      <c r="E92" s="64">
        <v>46400</v>
      </c>
      <c r="F92" s="36"/>
      <c r="G92" s="139">
        <f t="shared" si="2"/>
        <v>0</v>
      </c>
      <c r="H92" s="6"/>
    </row>
    <row r="93" spans="1:8" s="12" customFormat="1" ht="19.5" customHeight="1" thickBot="1">
      <c r="A93" s="118"/>
      <c r="B93" s="71"/>
      <c r="C93" s="72" t="s">
        <v>4</v>
      </c>
      <c r="D93" s="41" t="s">
        <v>32</v>
      </c>
      <c r="E93" s="152">
        <v>1</v>
      </c>
      <c r="F93" s="143"/>
      <c r="G93" s="114">
        <f t="shared" si="2"/>
        <v>0</v>
      </c>
      <c r="H93" s="6"/>
    </row>
    <row r="94" ht="19.5" customHeight="1">
      <c r="G94" s="76"/>
    </row>
    <row r="95" spans="1:7" s="12" customFormat="1" ht="19.5" customHeight="1">
      <c r="A95" s="207"/>
      <c r="B95" s="322" t="s">
        <v>51</v>
      </c>
      <c r="C95" s="323"/>
      <c r="D95" s="323"/>
      <c r="E95" s="323"/>
      <c r="F95" s="323"/>
      <c r="G95" s="77">
        <f>G5+G12+G40</f>
        <v>0</v>
      </c>
    </row>
    <row r="96" spans="1:7" s="12" customFormat="1" ht="19.5" customHeight="1">
      <c r="A96" s="207"/>
      <c r="B96" s="322" t="s">
        <v>57</v>
      </c>
      <c r="C96" s="323"/>
      <c r="D96" s="323"/>
      <c r="E96" s="323"/>
      <c r="F96" s="323"/>
      <c r="G96" s="77">
        <f>+G95*0.21</f>
        <v>0</v>
      </c>
    </row>
    <row r="97" spans="1:7" s="12" customFormat="1" ht="19.5" customHeight="1">
      <c r="A97" s="207"/>
      <c r="B97" s="322" t="s">
        <v>52</v>
      </c>
      <c r="C97" s="323"/>
      <c r="D97" s="323"/>
      <c r="E97" s="323"/>
      <c r="F97" s="323"/>
      <c r="G97" s="78">
        <f>SUM(G95:G96)</f>
        <v>0</v>
      </c>
    </row>
    <row r="98" ht="19.5" customHeight="1">
      <c r="G98" s="76"/>
    </row>
    <row r="99" ht="19.5" customHeight="1">
      <c r="G99" s="76"/>
    </row>
    <row r="100" ht="19.5" customHeight="1">
      <c r="G100" s="76"/>
    </row>
    <row r="101" ht="19.5" customHeight="1">
      <c r="G101" s="76"/>
    </row>
    <row r="102" ht="19.5" customHeight="1">
      <c r="G102" s="76"/>
    </row>
    <row r="103" ht="19.5" customHeight="1">
      <c r="G103" s="76"/>
    </row>
    <row r="104" ht="19.5" customHeight="1">
      <c r="G104" s="76"/>
    </row>
    <row r="105" ht="19.5" customHeight="1">
      <c r="G105" s="76"/>
    </row>
    <row r="106" ht="19.5" customHeight="1">
      <c r="G106" s="76"/>
    </row>
    <row r="107" ht="19.5" customHeight="1">
      <c r="G107" s="76"/>
    </row>
    <row r="108" ht="19.5" customHeight="1">
      <c r="G108" s="76"/>
    </row>
    <row r="109" ht="19.5" customHeight="1">
      <c r="G109" s="76"/>
    </row>
    <row r="110" ht="19.5" customHeight="1">
      <c r="G110" s="76"/>
    </row>
    <row r="111" ht="19.5" customHeight="1">
      <c r="G111" s="76"/>
    </row>
    <row r="112" ht="19.5" customHeight="1">
      <c r="G112" s="76"/>
    </row>
    <row r="113" ht="19.5" customHeight="1">
      <c r="G113" s="76"/>
    </row>
    <row r="114" ht="19.5" customHeight="1">
      <c r="G114" s="76"/>
    </row>
    <row r="115" ht="19.5" customHeight="1">
      <c r="G115" s="76"/>
    </row>
    <row r="116" ht="19.5" customHeight="1">
      <c r="G116" s="76"/>
    </row>
    <row r="117" ht="19.5" customHeight="1">
      <c r="G117" s="76"/>
    </row>
    <row r="118" ht="19.5" customHeight="1">
      <c r="G118" s="76"/>
    </row>
    <row r="119" ht="19.5" customHeight="1">
      <c r="G119" s="76"/>
    </row>
    <row r="120" ht="19.5" customHeight="1">
      <c r="G120" s="76"/>
    </row>
    <row r="121" ht="19.5" customHeight="1">
      <c r="G121" s="76"/>
    </row>
    <row r="122" ht="19.5" customHeight="1">
      <c r="G122" s="76"/>
    </row>
    <row r="123" ht="19.5" customHeight="1">
      <c r="G123" s="76"/>
    </row>
    <row r="124" ht="19.5" customHeight="1">
      <c r="G124" s="76"/>
    </row>
    <row r="125" ht="19.5" customHeight="1">
      <c r="G125" s="76"/>
    </row>
    <row r="126" ht="19.5" customHeight="1">
      <c r="G126" s="76"/>
    </row>
    <row r="127" ht="19.5" customHeight="1">
      <c r="G127" s="76"/>
    </row>
    <row r="128" ht="19.5" customHeight="1">
      <c r="G128" s="76"/>
    </row>
    <row r="129" ht="19.5" customHeight="1">
      <c r="G129" s="76"/>
    </row>
    <row r="130" ht="19.5" customHeight="1">
      <c r="G130" s="76"/>
    </row>
    <row r="131" ht="19.5" customHeight="1">
      <c r="G131" s="76"/>
    </row>
    <row r="132" ht="19.5" customHeight="1">
      <c r="G132" s="76"/>
    </row>
    <row r="133" ht="19.5" customHeight="1">
      <c r="G133" s="76"/>
    </row>
    <row r="134" ht="19.5" customHeight="1">
      <c r="G134" s="76"/>
    </row>
    <row r="135" ht="19.5" customHeight="1">
      <c r="G135" s="76"/>
    </row>
    <row r="136" ht="19.5" customHeight="1">
      <c r="G136" s="76"/>
    </row>
    <row r="137" ht="19.5" customHeight="1">
      <c r="G137" s="76"/>
    </row>
    <row r="138" ht="19.5" customHeight="1">
      <c r="G138" s="76"/>
    </row>
    <row r="139" ht="19.5" customHeight="1">
      <c r="G139" s="76"/>
    </row>
    <row r="140" ht="19.5" customHeight="1">
      <c r="G140" s="76"/>
    </row>
    <row r="141" ht="19.5" customHeight="1">
      <c r="G141" s="76"/>
    </row>
    <row r="142" ht="19.5" customHeight="1">
      <c r="G142" s="76"/>
    </row>
    <row r="143" ht="19.5" customHeight="1">
      <c r="G143" s="76"/>
    </row>
    <row r="144" ht="19.5" customHeight="1">
      <c r="G144" s="76"/>
    </row>
    <row r="145" ht="19.5" customHeight="1">
      <c r="G145" s="76"/>
    </row>
    <row r="146" ht="19.5" customHeight="1">
      <c r="G146" s="76"/>
    </row>
    <row r="147" ht="19.5" customHeight="1">
      <c r="G147" s="76"/>
    </row>
    <row r="148" ht="19.5" customHeight="1">
      <c r="G148" s="76"/>
    </row>
    <row r="149" ht="19.5" customHeight="1">
      <c r="G149" s="76"/>
    </row>
    <row r="150" ht="19.5" customHeight="1">
      <c r="G150" s="76"/>
    </row>
    <row r="151" ht="19.5" customHeight="1">
      <c r="G151" s="76"/>
    </row>
    <row r="152" ht="19.5" customHeight="1">
      <c r="G152" s="76"/>
    </row>
    <row r="153" ht="19.5" customHeight="1">
      <c r="G153" s="76"/>
    </row>
    <row r="154" ht="19.5" customHeight="1">
      <c r="G154" s="76"/>
    </row>
    <row r="155" ht="19.5" customHeight="1">
      <c r="G155" s="76"/>
    </row>
    <row r="156" ht="19.5" customHeight="1">
      <c r="G156" s="76"/>
    </row>
    <row r="157" ht="19.5" customHeight="1">
      <c r="G157" s="76"/>
    </row>
    <row r="158" ht="19.5" customHeight="1">
      <c r="G158" s="76"/>
    </row>
    <row r="159" ht="19.5" customHeight="1">
      <c r="G159" s="76"/>
    </row>
    <row r="160" ht="19.5" customHeight="1">
      <c r="G160" s="76"/>
    </row>
    <row r="161" ht="19.5" customHeight="1">
      <c r="G161" s="76"/>
    </row>
    <row r="162" ht="19.5" customHeight="1">
      <c r="G162" s="76"/>
    </row>
    <row r="163" ht="19.5" customHeight="1">
      <c r="G163" s="76"/>
    </row>
    <row r="164" ht="19.5" customHeight="1">
      <c r="G164" s="76"/>
    </row>
    <row r="165" ht="19.5" customHeight="1">
      <c r="G165" s="76"/>
    </row>
    <row r="166" ht="19.5" customHeight="1">
      <c r="G166" s="76"/>
    </row>
    <row r="167" ht="19.5" customHeight="1">
      <c r="G167" s="76"/>
    </row>
    <row r="168" ht="19.5" customHeight="1">
      <c r="G168" s="76"/>
    </row>
    <row r="169" ht="19.5" customHeight="1">
      <c r="G169" s="76"/>
    </row>
    <row r="170" ht="19.5" customHeight="1">
      <c r="G170" s="76"/>
    </row>
    <row r="171" ht="19.5" customHeight="1">
      <c r="G171" s="76"/>
    </row>
    <row r="172" ht="19.5" customHeight="1">
      <c r="G172" s="76"/>
    </row>
    <row r="173" ht="19.5" customHeight="1">
      <c r="G173" s="76"/>
    </row>
    <row r="174" ht="19.5" customHeight="1">
      <c r="G174" s="76"/>
    </row>
    <row r="175" ht="19.5" customHeight="1">
      <c r="G175" s="76"/>
    </row>
    <row r="176" ht="19.5" customHeight="1">
      <c r="G176" s="76"/>
    </row>
    <row r="177" ht="19.5" customHeight="1">
      <c r="G177" s="76"/>
    </row>
    <row r="178" ht="19.5" customHeight="1">
      <c r="G178" s="76"/>
    </row>
    <row r="179" ht="19.5" customHeight="1">
      <c r="G179" s="76"/>
    </row>
    <row r="180" ht="19.5" customHeight="1">
      <c r="G180" s="76"/>
    </row>
    <row r="181" ht="19.5" customHeight="1">
      <c r="G181" s="76"/>
    </row>
    <row r="182" ht="19.5" customHeight="1">
      <c r="G182" s="76"/>
    </row>
    <row r="183" ht="19.5" customHeight="1">
      <c r="G183" s="76"/>
    </row>
    <row r="184" ht="19.5" customHeight="1">
      <c r="G184" s="76"/>
    </row>
    <row r="185" ht="19.5" customHeight="1">
      <c r="G185" s="76"/>
    </row>
    <row r="186" ht="19.5" customHeight="1">
      <c r="G186" s="76"/>
    </row>
    <row r="187" ht="19.5" customHeight="1">
      <c r="G187" s="76"/>
    </row>
    <row r="188" ht="19.5" customHeight="1">
      <c r="G188" s="76"/>
    </row>
    <row r="189" ht="19.5" customHeight="1">
      <c r="G189" s="76"/>
    </row>
    <row r="190" ht="19.5" customHeight="1">
      <c r="G190" s="76"/>
    </row>
    <row r="191" ht="19.5" customHeight="1">
      <c r="G191" s="76"/>
    </row>
    <row r="192" ht="19.5" customHeight="1">
      <c r="G192" s="76"/>
    </row>
    <row r="193" ht="19.5" customHeight="1">
      <c r="G193" s="76"/>
    </row>
    <row r="194" ht="19.5" customHeight="1">
      <c r="G194" s="76"/>
    </row>
    <row r="195" ht="19.5" customHeight="1">
      <c r="G195" s="76"/>
    </row>
    <row r="196" ht="19.5" customHeight="1">
      <c r="G196" s="76"/>
    </row>
    <row r="197" ht="19.5" customHeight="1">
      <c r="G197" s="76"/>
    </row>
    <row r="198" ht="19.5" customHeight="1">
      <c r="G198" s="76"/>
    </row>
    <row r="199" ht="19.5" customHeight="1">
      <c r="G199" s="76"/>
    </row>
    <row r="200" ht="19.5" customHeight="1">
      <c r="G200" s="76"/>
    </row>
    <row r="201" ht="19.5" customHeight="1">
      <c r="G201" s="76"/>
    </row>
    <row r="202" ht="19.5" customHeight="1">
      <c r="G202" s="76"/>
    </row>
    <row r="203" ht="19.5" customHeight="1">
      <c r="G203" s="76"/>
    </row>
    <row r="204" ht="19.5" customHeight="1">
      <c r="G204" s="76"/>
    </row>
    <row r="205" ht="19.5" customHeight="1">
      <c r="G205" s="76"/>
    </row>
    <row r="206" ht="19.5" customHeight="1">
      <c r="G206" s="76"/>
    </row>
    <row r="207" ht="19.5" customHeight="1">
      <c r="G207" s="76"/>
    </row>
    <row r="208" ht="15.75">
      <c r="G208" s="76"/>
    </row>
    <row r="209" ht="15.75">
      <c r="G209" s="76"/>
    </row>
    <row r="210" ht="15.75">
      <c r="G210" s="76"/>
    </row>
    <row r="211" ht="15.75">
      <c r="G211" s="76"/>
    </row>
    <row r="212" ht="15.75">
      <c r="G212" s="76"/>
    </row>
    <row r="213" ht="15.75">
      <c r="G213" s="76"/>
    </row>
    <row r="214" ht="15.75">
      <c r="G214" s="76"/>
    </row>
    <row r="215" ht="15.75">
      <c r="G215" s="76"/>
    </row>
    <row r="216" ht="15.75">
      <c r="G216" s="76"/>
    </row>
    <row r="217" ht="15.75">
      <c r="G217" s="76"/>
    </row>
    <row r="218" ht="15.75">
      <c r="G218" s="76"/>
    </row>
    <row r="219" ht="15.75">
      <c r="G219" s="76"/>
    </row>
    <row r="220" ht="15.75">
      <c r="G220" s="76"/>
    </row>
    <row r="221" ht="15.75">
      <c r="G221" s="76"/>
    </row>
    <row r="222" ht="15.75">
      <c r="G222" s="76"/>
    </row>
    <row r="223" ht="15.75">
      <c r="G223" s="76"/>
    </row>
    <row r="224" ht="15.75">
      <c r="G224" s="76"/>
    </row>
    <row r="225" ht="15.75">
      <c r="G225" s="76"/>
    </row>
    <row r="226" ht="15.75">
      <c r="G226" s="76"/>
    </row>
    <row r="227" ht="15.75">
      <c r="G227" s="76"/>
    </row>
    <row r="228" ht="15.75">
      <c r="G228" s="76"/>
    </row>
    <row r="229" ht="15.75">
      <c r="G229" s="76"/>
    </row>
    <row r="230" ht="15.75">
      <c r="G230" s="76"/>
    </row>
    <row r="231" ht="15.75">
      <c r="G231" s="76"/>
    </row>
    <row r="232" ht="15.75">
      <c r="G232" s="76"/>
    </row>
    <row r="233" ht="15.75">
      <c r="G233" s="76"/>
    </row>
    <row r="234" ht="15.75">
      <c r="G234" s="76"/>
    </row>
    <row r="235" ht="15.75">
      <c r="G235" s="76"/>
    </row>
    <row r="236" ht="15.75">
      <c r="G236" s="76"/>
    </row>
    <row r="237" ht="15.75">
      <c r="G237" s="76"/>
    </row>
    <row r="238" ht="15.75">
      <c r="G238" s="76"/>
    </row>
    <row r="239" ht="15.75">
      <c r="G239" s="76"/>
    </row>
    <row r="240" ht="15.75">
      <c r="G240" s="76"/>
    </row>
    <row r="241" ht="15.75">
      <c r="G241" s="76"/>
    </row>
    <row r="242" ht="15.75">
      <c r="G242" s="76"/>
    </row>
    <row r="243" ht="15.75">
      <c r="G243" s="76"/>
    </row>
    <row r="244" ht="15.75">
      <c r="G244" s="76"/>
    </row>
    <row r="245" ht="15.75">
      <c r="G245" s="76"/>
    </row>
    <row r="246" ht="15.75">
      <c r="G246" s="76"/>
    </row>
    <row r="247" ht="15.75">
      <c r="G247" s="76"/>
    </row>
    <row r="248" ht="15.75">
      <c r="G248" s="76"/>
    </row>
    <row r="249" ht="15.75">
      <c r="G249" s="76"/>
    </row>
    <row r="250" ht="15.75">
      <c r="G250" s="76"/>
    </row>
    <row r="251" ht="15.75">
      <c r="G251" s="76"/>
    </row>
    <row r="252" ht="15.75">
      <c r="G252" s="76"/>
    </row>
    <row r="253" ht="15.75">
      <c r="G253" s="76"/>
    </row>
    <row r="254" ht="15.75">
      <c r="G254" s="76"/>
    </row>
    <row r="255" ht="15.75">
      <c r="G255" s="76"/>
    </row>
    <row r="256" ht="15.75">
      <c r="G256" s="76"/>
    </row>
    <row r="257" ht="15.75">
      <c r="G257" s="76"/>
    </row>
    <row r="258" ht="15.75">
      <c r="G258" s="76"/>
    </row>
    <row r="259" ht="15.75">
      <c r="G259" s="76"/>
    </row>
    <row r="260" ht="15.75">
      <c r="G260" s="76"/>
    </row>
    <row r="261" ht="15.75">
      <c r="G261" s="76"/>
    </row>
    <row r="262" ht="15.75">
      <c r="G262" s="76"/>
    </row>
    <row r="263" ht="15.75">
      <c r="G263" s="76"/>
    </row>
    <row r="264" ht="15.75">
      <c r="G264" s="76"/>
    </row>
    <row r="265" ht="15.75">
      <c r="G265" s="76"/>
    </row>
    <row r="266" ht="15.75">
      <c r="G266" s="76"/>
    </row>
    <row r="267" ht="15.75">
      <c r="G267" s="76"/>
    </row>
    <row r="268" ht="15.75">
      <c r="G268" s="76"/>
    </row>
    <row r="269" ht="15.75">
      <c r="G269" s="76"/>
    </row>
    <row r="270" ht="15.75">
      <c r="G270" s="76"/>
    </row>
    <row r="271" ht="15.75">
      <c r="G271" s="76"/>
    </row>
    <row r="272" ht="15.75">
      <c r="G272" s="76"/>
    </row>
    <row r="273" ht="15.75">
      <c r="G273" s="76"/>
    </row>
    <row r="274" ht="15.75">
      <c r="G274" s="76"/>
    </row>
    <row r="275" ht="15.75">
      <c r="G275" s="76"/>
    </row>
    <row r="276" ht="15.75">
      <c r="G276" s="76"/>
    </row>
    <row r="277" ht="15.75">
      <c r="G277" s="76"/>
    </row>
    <row r="278" ht="15.75">
      <c r="G278" s="76"/>
    </row>
    <row r="279" ht="15.75">
      <c r="G279" s="76"/>
    </row>
    <row r="280" ht="15.75">
      <c r="G280" s="76"/>
    </row>
    <row r="281" ht="15.75">
      <c r="G281" s="76"/>
    </row>
    <row r="282" ht="15.75">
      <c r="G282" s="76"/>
    </row>
    <row r="283" ht="15.75">
      <c r="G283" s="76"/>
    </row>
    <row r="284" ht="15.75">
      <c r="G284" s="76"/>
    </row>
    <row r="285" ht="15.75">
      <c r="G285" s="76"/>
    </row>
    <row r="286" ht="15.75">
      <c r="G286" s="76"/>
    </row>
    <row r="287" ht="15.75">
      <c r="G287" s="76"/>
    </row>
    <row r="288" ht="15.75">
      <c r="G288" s="76"/>
    </row>
    <row r="289" ht="15.75">
      <c r="G289" s="76"/>
    </row>
    <row r="290" ht="15.75">
      <c r="G290" s="76"/>
    </row>
    <row r="291" ht="15.75">
      <c r="G291" s="76"/>
    </row>
    <row r="292" ht="15.75">
      <c r="G292" s="76"/>
    </row>
    <row r="293" ht="15.75">
      <c r="G293" s="76"/>
    </row>
    <row r="294" ht="15.75">
      <c r="G294" s="76"/>
    </row>
    <row r="295" ht="15.75">
      <c r="G295" s="76"/>
    </row>
    <row r="296" ht="15.75">
      <c r="G296" s="76"/>
    </row>
    <row r="297" ht="15.75">
      <c r="G297" s="76"/>
    </row>
    <row r="298" ht="15.75">
      <c r="G298" s="76"/>
    </row>
    <row r="299" ht="15.75">
      <c r="G299" s="76"/>
    </row>
    <row r="300" ht="15.75">
      <c r="G300" s="76"/>
    </row>
    <row r="301" ht="15.75">
      <c r="G301" s="76"/>
    </row>
    <row r="302" ht="15.75">
      <c r="G302" s="76"/>
    </row>
    <row r="303" ht="15.75">
      <c r="G303" s="76"/>
    </row>
    <row r="304" ht="15.75">
      <c r="G304" s="76"/>
    </row>
    <row r="305" ht="15.75">
      <c r="G305" s="76"/>
    </row>
    <row r="306" ht="15.75">
      <c r="G306" s="76"/>
    </row>
    <row r="307" ht="15.75">
      <c r="G307" s="76"/>
    </row>
    <row r="308" ht="15.75">
      <c r="G308" s="76"/>
    </row>
    <row r="309" ht="15.75">
      <c r="G309" s="76"/>
    </row>
    <row r="310" ht="15.75">
      <c r="G310" s="76"/>
    </row>
    <row r="311" ht="15.75">
      <c r="G311" s="76"/>
    </row>
    <row r="312" ht="15.75">
      <c r="G312" s="76"/>
    </row>
    <row r="313" ht="15.75">
      <c r="G313" s="76"/>
    </row>
    <row r="314" ht="15.75">
      <c r="G314" s="76"/>
    </row>
    <row r="315" ht="15.75">
      <c r="G315" s="76"/>
    </row>
    <row r="316" ht="15.75">
      <c r="G316" s="76"/>
    </row>
    <row r="317" ht="15.75">
      <c r="G317" s="76"/>
    </row>
    <row r="318" ht="15.75">
      <c r="G318" s="76"/>
    </row>
    <row r="319" ht="15.75">
      <c r="G319" s="76"/>
    </row>
    <row r="320" ht="15.75">
      <c r="G320" s="76"/>
    </row>
    <row r="321" ht="15.75">
      <c r="G321" s="76"/>
    </row>
    <row r="322" ht="15.75">
      <c r="G322" s="76"/>
    </row>
    <row r="323" ht="15.75">
      <c r="G323" s="76"/>
    </row>
    <row r="324" ht="15.75">
      <c r="G324" s="76"/>
    </row>
    <row r="325" ht="15.75">
      <c r="G325" s="76"/>
    </row>
    <row r="326" ht="15.75">
      <c r="G326" s="76"/>
    </row>
    <row r="327" ht="15.75">
      <c r="G327" s="76"/>
    </row>
    <row r="328" ht="15.75">
      <c r="G328" s="76"/>
    </row>
    <row r="329" ht="15.75">
      <c r="G329" s="76"/>
    </row>
    <row r="330" ht="15.75">
      <c r="G330" s="76"/>
    </row>
    <row r="331" ht="15.75">
      <c r="G331" s="76"/>
    </row>
    <row r="332" ht="15.75">
      <c r="G332" s="76"/>
    </row>
    <row r="333" ht="15.75">
      <c r="G333" s="76"/>
    </row>
    <row r="334" ht="15.75">
      <c r="G334" s="76"/>
    </row>
    <row r="335" ht="15.75">
      <c r="G335" s="76"/>
    </row>
    <row r="336" ht="15.75">
      <c r="G336" s="76"/>
    </row>
    <row r="337" ht="15.75">
      <c r="G337" s="76"/>
    </row>
    <row r="338" ht="15.75">
      <c r="G338" s="76"/>
    </row>
    <row r="339" ht="15.75">
      <c r="G339" s="76"/>
    </row>
    <row r="340" ht="15.75">
      <c r="G340" s="76"/>
    </row>
    <row r="341" ht="15.75">
      <c r="G341" s="76"/>
    </row>
    <row r="342" ht="15.75">
      <c r="G342" s="76"/>
    </row>
    <row r="343" ht="15.75">
      <c r="G343" s="76"/>
    </row>
    <row r="344" ht="15.75">
      <c r="G344" s="76"/>
    </row>
    <row r="345" ht="15.75">
      <c r="G345" s="76"/>
    </row>
    <row r="346" ht="15.75">
      <c r="G346" s="76"/>
    </row>
    <row r="347" ht="15.75">
      <c r="G347" s="76"/>
    </row>
    <row r="348" ht="15.75">
      <c r="G348" s="76"/>
    </row>
    <row r="349" ht="15.75">
      <c r="G349" s="76"/>
    </row>
    <row r="350" ht="15.75">
      <c r="G350" s="76"/>
    </row>
    <row r="351" ht="15.75">
      <c r="G351" s="76"/>
    </row>
    <row r="352" ht="15.75">
      <c r="G352" s="76"/>
    </row>
    <row r="353" ht="15.75">
      <c r="G353" s="76"/>
    </row>
    <row r="354" ht="15.75">
      <c r="G354" s="76"/>
    </row>
    <row r="355" ht="15.75">
      <c r="G355" s="76"/>
    </row>
    <row r="356" ht="15.75">
      <c r="G356" s="76"/>
    </row>
    <row r="357" ht="15.75">
      <c r="G357" s="76"/>
    </row>
    <row r="358" ht="15.75">
      <c r="G358" s="76"/>
    </row>
    <row r="359" ht="15.75">
      <c r="G359" s="76"/>
    </row>
    <row r="360" ht="15.75">
      <c r="G360" s="76"/>
    </row>
    <row r="361" ht="15.75">
      <c r="G361" s="76"/>
    </row>
    <row r="362" ht="15.75">
      <c r="G362" s="76"/>
    </row>
    <row r="363" ht="15.75">
      <c r="G363" s="76"/>
    </row>
    <row r="364" ht="15.75">
      <c r="G364" s="76"/>
    </row>
    <row r="365" ht="15.75">
      <c r="G365" s="76"/>
    </row>
    <row r="366" ht="15.75">
      <c r="G366" s="76"/>
    </row>
    <row r="367" ht="15.75">
      <c r="G367" s="76"/>
    </row>
    <row r="368" ht="15.75">
      <c r="G368" s="76"/>
    </row>
    <row r="369" ht="15.75">
      <c r="G369" s="76"/>
    </row>
    <row r="370" ht="15.75">
      <c r="G370" s="76"/>
    </row>
    <row r="371" ht="15.75">
      <c r="G371" s="76"/>
    </row>
    <row r="372" ht="15.75">
      <c r="G372" s="76"/>
    </row>
    <row r="373" ht="15.75">
      <c r="G373" s="76"/>
    </row>
    <row r="374" ht="15.75">
      <c r="G374" s="76"/>
    </row>
    <row r="375" ht="15.75">
      <c r="G375" s="76"/>
    </row>
    <row r="376" ht="15.75">
      <c r="G376" s="76"/>
    </row>
    <row r="377" ht="15.75">
      <c r="G377" s="76"/>
    </row>
    <row r="378" ht="15.75">
      <c r="G378" s="76"/>
    </row>
    <row r="379" ht="15.75">
      <c r="G379" s="76"/>
    </row>
    <row r="380" ht="15.75">
      <c r="G380" s="76"/>
    </row>
    <row r="381" ht="15.75">
      <c r="G381" s="76"/>
    </row>
    <row r="382" ht="15.75">
      <c r="G382" s="76"/>
    </row>
    <row r="383" ht="15.75">
      <c r="G383" s="76"/>
    </row>
    <row r="384" ht="15.75">
      <c r="G384" s="76"/>
    </row>
    <row r="385" ht="15.75">
      <c r="G385" s="76"/>
    </row>
    <row r="386" ht="15.75">
      <c r="G386" s="76"/>
    </row>
    <row r="387" ht="15.75">
      <c r="G387" s="76"/>
    </row>
    <row r="388" ht="15.75">
      <c r="G388" s="76"/>
    </row>
    <row r="389" ht="15.75">
      <c r="G389" s="76"/>
    </row>
    <row r="390" ht="15.75">
      <c r="G390" s="76"/>
    </row>
    <row r="391" ht="15.75">
      <c r="G391" s="76"/>
    </row>
    <row r="392" ht="15.75">
      <c r="G392" s="76"/>
    </row>
    <row r="393" ht="15.75">
      <c r="G393" s="76"/>
    </row>
    <row r="394" ht="15.75">
      <c r="G394" s="76"/>
    </row>
    <row r="395" ht="15.75">
      <c r="G395" s="76"/>
    </row>
    <row r="396" ht="15.75">
      <c r="G396" s="76"/>
    </row>
    <row r="397" ht="15.75">
      <c r="G397" s="76"/>
    </row>
    <row r="398" ht="15.75">
      <c r="G398" s="76"/>
    </row>
    <row r="399" ht="15.75">
      <c r="G399" s="76"/>
    </row>
    <row r="400" ht="15.75">
      <c r="G400" s="76"/>
    </row>
    <row r="401" ht="15.75">
      <c r="G401" s="76"/>
    </row>
    <row r="402" ht="15.75">
      <c r="G402" s="76"/>
    </row>
    <row r="403" ht="15.75">
      <c r="G403" s="76"/>
    </row>
    <row r="404" ht="15.75">
      <c r="G404" s="76"/>
    </row>
    <row r="405" ht="15.75">
      <c r="G405" s="76"/>
    </row>
    <row r="406" ht="15.75">
      <c r="G406" s="76"/>
    </row>
    <row r="407" ht="15.75">
      <c r="G407" s="76"/>
    </row>
    <row r="408" ht="15.75">
      <c r="G408" s="76"/>
    </row>
    <row r="409" ht="15.75">
      <c r="G409" s="76"/>
    </row>
    <row r="410" ht="15.75">
      <c r="G410" s="76"/>
    </row>
    <row r="411" ht="15.75">
      <c r="G411" s="76"/>
    </row>
    <row r="412" ht="15.75">
      <c r="G412" s="76"/>
    </row>
    <row r="413" ht="15.75">
      <c r="G413" s="76"/>
    </row>
    <row r="414" ht="15.75">
      <c r="G414" s="76"/>
    </row>
    <row r="415" ht="15.75">
      <c r="G415" s="76"/>
    </row>
    <row r="416" ht="15.75">
      <c r="G416" s="76"/>
    </row>
    <row r="417" ht="15.75">
      <c r="G417" s="76"/>
    </row>
    <row r="418" ht="15.75">
      <c r="G418" s="76"/>
    </row>
    <row r="419" ht="15.75">
      <c r="G419" s="76"/>
    </row>
    <row r="420" ht="15.75">
      <c r="G420" s="76"/>
    </row>
    <row r="421" ht="15.75">
      <c r="G421" s="76"/>
    </row>
    <row r="422" ht="15.75">
      <c r="G422" s="76"/>
    </row>
    <row r="423" ht="15.75">
      <c r="G423" s="76"/>
    </row>
    <row r="424" ht="15.75">
      <c r="G424" s="76"/>
    </row>
    <row r="425" ht="15.75">
      <c r="G425" s="76"/>
    </row>
    <row r="426" ht="15.75">
      <c r="G426" s="76"/>
    </row>
    <row r="427" ht="15.75">
      <c r="G427" s="76"/>
    </row>
    <row r="428" ht="15.75">
      <c r="G428" s="76"/>
    </row>
    <row r="429" ht="15.75">
      <c r="G429" s="76"/>
    </row>
    <row r="430" ht="15.75">
      <c r="G430" s="76"/>
    </row>
    <row r="431" ht="15.75">
      <c r="G431" s="76"/>
    </row>
    <row r="432" ht="15.75">
      <c r="G432" s="76"/>
    </row>
    <row r="433" ht="15.75">
      <c r="G433" s="76"/>
    </row>
    <row r="434" ht="15.75">
      <c r="G434" s="76"/>
    </row>
    <row r="435" ht="15.75">
      <c r="G435" s="76"/>
    </row>
    <row r="436" ht="15.75">
      <c r="G436" s="76"/>
    </row>
    <row r="437" ht="15.75">
      <c r="G437" s="76"/>
    </row>
    <row r="438" ht="15.75">
      <c r="G438" s="76"/>
    </row>
    <row r="439" ht="15.75">
      <c r="G439" s="76"/>
    </row>
    <row r="440" ht="15.75">
      <c r="G440" s="76"/>
    </row>
    <row r="441" ht="15.75">
      <c r="G441" s="76"/>
    </row>
    <row r="442" ht="15.75">
      <c r="G442" s="76"/>
    </row>
    <row r="443" ht="15.75">
      <c r="G443" s="76"/>
    </row>
    <row r="444" ht="15.75">
      <c r="G444" s="76"/>
    </row>
    <row r="445" ht="15.75">
      <c r="G445" s="76"/>
    </row>
    <row r="446" ht="15.75">
      <c r="G446" s="76"/>
    </row>
    <row r="447" ht="15.75">
      <c r="G447" s="76"/>
    </row>
    <row r="448" ht="15.75">
      <c r="G448" s="76"/>
    </row>
    <row r="449" ht="15.75">
      <c r="G449" s="76"/>
    </row>
    <row r="450" ht="15.75">
      <c r="G450" s="76"/>
    </row>
    <row r="451" ht="15.75">
      <c r="G451" s="76"/>
    </row>
    <row r="452" ht="15.75">
      <c r="G452" s="76"/>
    </row>
    <row r="453" ht="15.75">
      <c r="G453" s="76"/>
    </row>
    <row r="454" ht="15.75">
      <c r="G454" s="76"/>
    </row>
    <row r="455" ht="15.75">
      <c r="G455" s="76"/>
    </row>
    <row r="456" ht="15.75">
      <c r="G456" s="76"/>
    </row>
    <row r="457" ht="15.75">
      <c r="G457" s="76"/>
    </row>
    <row r="458" ht="15.75">
      <c r="G458" s="76"/>
    </row>
    <row r="459" ht="15.75">
      <c r="G459" s="76"/>
    </row>
    <row r="460" ht="15.75">
      <c r="G460" s="76"/>
    </row>
    <row r="461" ht="15.75">
      <c r="G461" s="76"/>
    </row>
    <row r="462" ht="15.75">
      <c r="G462" s="76"/>
    </row>
    <row r="463" ht="15.75">
      <c r="G463" s="76"/>
    </row>
    <row r="464" ht="15.75">
      <c r="G464" s="76"/>
    </row>
    <row r="465" ht="15.75">
      <c r="G465" s="76"/>
    </row>
    <row r="466" ht="15.75">
      <c r="G466" s="76"/>
    </row>
    <row r="467" ht="15.75">
      <c r="G467" s="76"/>
    </row>
    <row r="468" ht="15.75">
      <c r="G468" s="76"/>
    </row>
    <row r="469" ht="15.75">
      <c r="G469" s="76"/>
    </row>
    <row r="470" ht="15.75">
      <c r="G470" s="76"/>
    </row>
    <row r="471" ht="15.75">
      <c r="G471" s="76"/>
    </row>
    <row r="472" ht="15.75">
      <c r="G472" s="76"/>
    </row>
    <row r="473" ht="15.75">
      <c r="G473" s="76"/>
    </row>
    <row r="474" ht="15.75">
      <c r="G474" s="76"/>
    </row>
    <row r="475" ht="15.75">
      <c r="G475" s="76"/>
    </row>
    <row r="476" ht="15.75">
      <c r="G476" s="76"/>
    </row>
    <row r="477" ht="15.75">
      <c r="G477" s="76"/>
    </row>
    <row r="478" ht="15.75">
      <c r="G478" s="76"/>
    </row>
    <row r="479" ht="15.75">
      <c r="G479" s="76"/>
    </row>
    <row r="480" ht="15.75">
      <c r="G480" s="76"/>
    </row>
    <row r="481" ht="15.75">
      <c r="G481" s="76"/>
    </row>
    <row r="482" ht="15.75">
      <c r="G482" s="76"/>
    </row>
    <row r="483" ht="15.75">
      <c r="G483" s="76"/>
    </row>
    <row r="484" ht="15.75">
      <c r="G484" s="76"/>
    </row>
    <row r="485" ht="15.75">
      <c r="G485" s="76"/>
    </row>
    <row r="486" ht="15.75">
      <c r="G486" s="76"/>
    </row>
    <row r="487" ht="15.75">
      <c r="G487" s="76"/>
    </row>
    <row r="488" ht="15.75">
      <c r="G488" s="76"/>
    </row>
    <row r="489" ht="15.75">
      <c r="G489" s="76"/>
    </row>
    <row r="490" ht="15.75">
      <c r="G490" s="76"/>
    </row>
    <row r="491" ht="15.75">
      <c r="G491" s="76"/>
    </row>
    <row r="492" ht="15.75">
      <c r="G492" s="76"/>
    </row>
    <row r="493" ht="15.75">
      <c r="G493" s="76"/>
    </row>
    <row r="494" ht="15.75">
      <c r="G494" s="76"/>
    </row>
    <row r="495" ht="15.75">
      <c r="G495" s="76"/>
    </row>
    <row r="496" ht="15.75">
      <c r="G496" s="76"/>
    </row>
    <row r="497" ht="15.75">
      <c r="G497" s="76"/>
    </row>
    <row r="498" ht="15.75">
      <c r="G498" s="76"/>
    </row>
    <row r="499" ht="15.75">
      <c r="G499" s="76"/>
    </row>
    <row r="500" ht="15.75">
      <c r="G500" s="76"/>
    </row>
    <row r="501" ht="15.75">
      <c r="G501" s="76"/>
    </row>
    <row r="502" ht="15.75">
      <c r="G502" s="76"/>
    </row>
    <row r="503" ht="15.75">
      <c r="G503" s="76"/>
    </row>
    <row r="504" ht="15.75">
      <c r="G504" s="76"/>
    </row>
    <row r="505" ht="15.75">
      <c r="G505" s="76"/>
    </row>
    <row r="506" ht="15.75">
      <c r="G506" s="76"/>
    </row>
    <row r="507" ht="15.75">
      <c r="G507" s="76"/>
    </row>
    <row r="508" ht="15.75">
      <c r="G508" s="76"/>
    </row>
    <row r="509" ht="15.75">
      <c r="G509" s="76"/>
    </row>
    <row r="510" ht="15.75">
      <c r="G510" s="76"/>
    </row>
    <row r="511" ht="15.75">
      <c r="G511" s="76"/>
    </row>
    <row r="512" ht="15.75">
      <c r="G512" s="76"/>
    </row>
    <row r="513" ht="15.75">
      <c r="G513" s="76"/>
    </row>
    <row r="514" ht="15.75">
      <c r="G514" s="76"/>
    </row>
    <row r="515" ht="15.75">
      <c r="G515" s="76"/>
    </row>
    <row r="516" ht="15.75">
      <c r="G516" s="76"/>
    </row>
    <row r="517" ht="15.75">
      <c r="G517" s="76"/>
    </row>
    <row r="518" ht="15.75">
      <c r="G518" s="76"/>
    </row>
    <row r="519" ht="15.75">
      <c r="G519" s="76"/>
    </row>
    <row r="520" ht="15.75">
      <c r="G520" s="76"/>
    </row>
    <row r="521" ht="15.75">
      <c r="G521" s="76"/>
    </row>
    <row r="522" ht="15.75">
      <c r="G522" s="76"/>
    </row>
    <row r="523" ht="15.75">
      <c r="G523" s="76"/>
    </row>
    <row r="524" ht="15.75">
      <c r="G524" s="76"/>
    </row>
    <row r="525" ht="15.75">
      <c r="G525" s="76"/>
    </row>
    <row r="526" ht="15.75">
      <c r="G526" s="76"/>
    </row>
    <row r="527" ht="15.75">
      <c r="G527" s="76"/>
    </row>
    <row r="528" ht="15.75">
      <c r="G528" s="76"/>
    </row>
    <row r="529" ht="15.75">
      <c r="G529" s="76"/>
    </row>
    <row r="530" ht="15.75">
      <c r="G530" s="76"/>
    </row>
    <row r="531" ht="15.75">
      <c r="G531" s="76"/>
    </row>
    <row r="532" ht="15.75">
      <c r="G532" s="76"/>
    </row>
    <row r="533" ht="15.75">
      <c r="G533" s="76"/>
    </row>
    <row r="534" ht="15.75">
      <c r="G534" s="76"/>
    </row>
    <row r="535" ht="15.75">
      <c r="G535" s="76"/>
    </row>
    <row r="536" ht="15.75">
      <c r="G536" s="76"/>
    </row>
    <row r="537" ht="15.75">
      <c r="G537" s="76"/>
    </row>
    <row r="538" ht="15.75">
      <c r="G538" s="76"/>
    </row>
    <row r="539" ht="15.75">
      <c r="G539" s="76"/>
    </row>
    <row r="540" ht="15.75">
      <c r="G540" s="76"/>
    </row>
    <row r="541" ht="15.75">
      <c r="G541" s="76"/>
    </row>
    <row r="542" ht="15.75">
      <c r="G542" s="76"/>
    </row>
    <row r="543" ht="15.75">
      <c r="G543" s="76"/>
    </row>
    <row r="544" ht="15.75">
      <c r="G544" s="76"/>
    </row>
    <row r="545" ht="15.75">
      <c r="G545" s="76"/>
    </row>
    <row r="546" ht="15.75">
      <c r="G546" s="76"/>
    </row>
    <row r="547" ht="15.75">
      <c r="G547" s="76"/>
    </row>
    <row r="548" ht="15.75">
      <c r="G548" s="76"/>
    </row>
    <row r="549" ht="15.75">
      <c r="G549" s="76"/>
    </row>
    <row r="550" ht="15.75">
      <c r="G550" s="76"/>
    </row>
    <row r="551" ht="15.75">
      <c r="G551" s="76"/>
    </row>
    <row r="552" ht="15.75">
      <c r="G552" s="76"/>
    </row>
    <row r="553" ht="15.75">
      <c r="G553" s="76"/>
    </row>
    <row r="554" ht="15.75">
      <c r="G554" s="76"/>
    </row>
    <row r="555" ht="15.75">
      <c r="G555" s="76"/>
    </row>
    <row r="556" ht="15.75">
      <c r="G556" s="76"/>
    </row>
    <row r="557" ht="15.75">
      <c r="G557" s="76"/>
    </row>
    <row r="558" ht="15.75">
      <c r="G558" s="76"/>
    </row>
    <row r="559" ht="15.75">
      <c r="G559" s="76"/>
    </row>
    <row r="560" ht="15.75">
      <c r="G560" s="76"/>
    </row>
    <row r="561" ht="15.75">
      <c r="G561" s="76"/>
    </row>
    <row r="562" ht="15.75">
      <c r="G562" s="76"/>
    </row>
    <row r="563" ht="15.75">
      <c r="G563" s="76"/>
    </row>
    <row r="564" ht="15.75">
      <c r="G564" s="76"/>
    </row>
    <row r="565" ht="15.75">
      <c r="G565" s="76"/>
    </row>
    <row r="566" ht="15.75">
      <c r="G566" s="76"/>
    </row>
    <row r="567" ht="15.75">
      <c r="G567" s="76"/>
    </row>
    <row r="568" ht="15.75">
      <c r="G568" s="76"/>
    </row>
    <row r="569" ht="15.75">
      <c r="G569" s="76"/>
    </row>
    <row r="570" ht="15.75">
      <c r="G570" s="76"/>
    </row>
    <row r="571" ht="15.75">
      <c r="G571" s="76"/>
    </row>
    <row r="572" ht="15.75">
      <c r="G572" s="76"/>
    </row>
    <row r="573" ht="15.75">
      <c r="G573" s="76"/>
    </row>
    <row r="574" ht="15.75">
      <c r="G574" s="76"/>
    </row>
    <row r="575" ht="15.75">
      <c r="G575" s="76"/>
    </row>
    <row r="576" ht="15.75">
      <c r="G576" s="76"/>
    </row>
    <row r="577" ht="15.75">
      <c r="G577" s="76"/>
    </row>
    <row r="578" ht="15.75">
      <c r="G578" s="76"/>
    </row>
    <row r="579" ht="15.75">
      <c r="G579" s="76"/>
    </row>
    <row r="580" ht="15.75">
      <c r="G580" s="76"/>
    </row>
    <row r="581" ht="15.75">
      <c r="G581" s="76"/>
    </row>
    <row r="582" ht="15.75">
      <c r="G582" s="76"/>
    </row>
    <row r="583" ht="15.75">
      <c r="G583" s="76"/>
    </row>
    <row r="584" ht="15.75">
      <c r="G584" s="76"/>
    </row>
    <row r="585" ht="15.75">
      <c r="G585" s="76"/>
    </row>
    <row r="586" ht="15.75">
      <c r="G586" s="76"/>
    </row>
    <row r="587" ht="15.75">
      <c r="G587" s="76"/>
    </row>
    <row r="588" ht="15.75">
      <c r="G588" s="76"/>
    </row>
    <row r="589" ht="15.75">
      <c r="G589" s="76"/>
    </row>
    <row r="590" ht="15.75">
      <c r="G590" s="76"/>
    </row>
    <row r="591" ht="15.75">
      <c r="G591" s="76"/>
    </row>
    <row r="592" ht="15.75">
      <c r="G592" s="76"/>
    </row>
    <row r="593" ht="15.75">
      <c r="G593" s="76"/>
    </row>
    <row r="594" ht="15.75">
      <c r="G594" s="76"/>
    </row>
    <row r="595" ht="15.75">
      <c r="G595" s="76"/>
    </row>
    <row r="596" ht="15.75">
      <c r="G596" s="76"/>
    </row>
    <row r="597" ht="15.75">
      <c r="G597" s="76"/>
    </row>
    <row r="598" ht="15.75">
      <c r="G598" s="76"/>
    </row>
    <row r="599" ht="15.75">
      <c r="G599" s="76"/>
    </row>
    <row r="600" ht="15.75">
      <c r="G600" s="76"/>
    </row>
    <row r="601" ht="15.75">
      <c r="G601" s="76"/>
    </row>
    <row r="602" ht="15.75">
      <c r="G602" s="76"/>
    </row>
    <row r="603" ht="15.75">
      <c r="G603" s="76"/>
    </row>
    <row r="604" ht="15.75">
      <c r="G604" s="76"/>
    </row>
    <row r="605" ht="15.75">
      <c r="G605" s="76"/>
    </row>
    <row r="606" ht="15.75">
      <c r="G606" s="76"/>
    </row>
    <row r="607" ht="15.75">
      <c r="G607" s="76"/>
    </row>
    <row r="608" ht="15.75">
      <c r="G608" s="76"/>
    </row>
    <row r="609" ht="15.75">
      <c r="G609" s="76"/>
    </row>
    <row r="610" ht="15.75">
      <c r="G610" s="76"/>
    </row>
    <row r="611" ht="15.75">
      <c r="G611" s="76"/>
    </row>
    <row r="612" ht="15.75">
      <c r="G612" s="76"/>
    </row>
    <row r="613" ht="15.75">
      <c r="G613" s="76"/>
    </row>
    <row r="614" ht="15.75">
      <c r="G614" s="76"/>
    </row>
    <row r="615" ht="15.75">
      <c r="G615" s="76"/>
    </row>
    <row r="616" ht="15.75">
      <c r="G616" s="76"/>
    </row>
    <row r="617" ht="15.75">
      <c r="G617" s="76"/>
    </row>
    <row r="618" ht="15.75">
      <c r="G618" s="76"/>
    </row>
    <row r="619" ht="15.75">
      <c r="G619" s="76"/>
    </row>
    <row r="620" ht="15.75">
      <c r="G620" s="76"/>
    </row>
    <row r="621" ht="15.75">
      <c r="G621" s="76"/>
    </row>
    <row r="622" ht="15.75">
      <c r="G622" s="76"/>
    </row>
    <row r="623" ht="15.75">
      <c r="G623" s="76"/>
    </row>
    <row r="624" ht="15.75">
      <c r="G624" s="76"/>
    </row>
    <row r="625" ht="15.75">
      <c r="G625" s="76"/>
    </row>
    <row r="626" ht="15.75">
      <c r="G626" s="76"/>
    </row>
    <row r="627" ht="15.75">
      <c r="G627" s="76"/>
    </row>
    <row r="628" ht="15.75">
      <c r="G628" s="76"/>
    </row>
    <row r="629" ht="15.75">
      <c r="G629" s="76"/>
    </row>
    <row r="630" ht="15.75">
      <c r="G630" s="76"/>
    </row>
    <row r="631" ht="15.75">
      <c r="G631" s="76"/>
    </row>
    <row r="632" ht="15.75">
      <c r="G632" s="76"/>
    </row>
    <row r="633" ht="15.75">
      <c r="G633" s="76"/>
    </row>
    <row r="634" ht="15.75">
      <c r="G634" s="76"/>
    </row>
    <row r="635" ht="15.75">
      <c r="G635" s="76"/>
    </row>
    <row r="636" ht="15.75">
      <c r="G636" s="76"/>
    </row>
    <row r="637" ht="15.75">
      <c r="G637" s="76"/>
    </row>
    <row r="638" ht="15.75">
      <c r="G638" s="76"/>
    </row>
    <row r="639" ht="15.75">
      <c r="G639" s="76"/>
    </row>
    <row r="640" ht="15.75">
      <c r="G640" s="76"/>
    </row>
    <row r="641" ht="15.75">
      <c r="G641" s="76"/>
    </row>
    <row r="642" ht="15.75">
      <c r="G642" s="76"/>
    </row>
    <row r="643" ht="15.75">
      <c r="G643" s="76"/>
    </row>
    <row r="644" ht="15.75">
      <c r="G644" s="76"/>
    </row>
    <row r="645" ht="15.75">
      <c r="G645" s="76"/>
    </row>
    <row r="646" ht="15.75">
      <c r="G646" s="76"/>
    </row>
    <row r="647" ht="15.75">
      <c r="G647" s="76"/>
    </row>
    <row r="648" ht="15.75">
      <c r="G648" s="76"/>
    </row>
    <row r="649" ht="15.75">
      <c r="G649" s="76"/>
    </row>
    <row r="650" ht="15.75">
      <c r="G650" s="76"/>
    </row>
    <row r="651" ht="15.75">
      <c r="G651" s="76"/>
    </row>
    <row r="652" ht="15.75">
      <c r="G652" s="76"/>
    </row>
    <row r="653" ht="15.75">
      <c r="G653" s="76"/>
    </row>
    <row r="654" ht="15.75">
      <c r="G654" s="76"/>
    </row>
    <row r="655" ht="15.75">
      <c r="G655" s="76"/>
    </row>
    <row r="656" ht="15.75">
      <c r="G656" s="76"/>
    </row>
    <row r="657" ht="15.75">
      <c r="G657" s="76"/>
    </row>
    <row r="658" ht="15.75">
      <c r="G658" s="76"/>
    </row>
    <row r="659" ht="15.75">
      <c r="G659" s="76"/>
    </row>
    <row r="660" ht="15.75">
      <c r="G660" s="76"/>
    </row>
    <row r="661" ht="15.75">
      <c r="G661" s="76"/>
    </row>
    <row r="662" ht="15.75">
      <c r="G662" s="76"/>
    </row>
    <row r="663" ht="15.75">
      <c r="G663" s="76"/>
    </row>
    <row r="664" ht="15.75">
      <c r="G664" s="76"/>
    </row>
    <row r="665" ht="15.75">
      <c r="G665" s="76"/>
    </row>
    <row r="666" ht="15.75">
      <c r="G666" s="76"/>
    </row>
    <row r="667" ht="15.75">
      <c r="G667" s="76"/>
    </row>
    <row r="668" ht="15.75">
      <c r="G668" s="76"/>
    </row>
    <row r="669" ht="15.75">
      <c r="G669" s="76"/>
    </row>
    <row r="670" ht="15.75">
      <c r="G670" s="76"/>
    </row>
    <row r="671" ht="15.75">
      <c r="G671" s="76"/>
    </row>
    <row r="672" ht="15.75">
      <c r="G672" s="76"/>
    </row>
    <row r="673" ht="15.75">
      <c r="G673" s="76"/>
    </row>
    <row r="674" ht="15.75">
      <c r="G674" s="76"/>
    </row>
    <row r="675" ht="15.75">
      <c r="G675" s="76"/>
    </row>
    <row r="676" ht="15.75">
      <c r="G676" s="76"/>
    </row>
    <row r="677" ht="15.75">
      <c r="G677" s="76"/>
    </row>
    <row r="678" ht="15.75">
      <c r="G678" s="76"/>
    </row>
    <row r="679" ht="15.75">
      <c r="G679" s="76"/>
    </row>
    <row r="680" ht="15.75">
      <c r="G680" s="76"/>
    </row>
    <row r="681" ht="15.75">
      <c r="G681" s="76"/>
    </row>
    <row r="682" ht="15.75">
      <c r="G682" s="76"/>
    </row>
    <row r="683" ht="15.75">
      <c r="G683" s="76"/>
    </row>
    <row r="684" ht="15.75">
      <c r="G684" s="76"/>
    </row>
    <row r="685" ht="15.75">
      <c r="G685" s="76"/>
    </row>
    <row r="686" ht="15.75">
      <c r="G686" s="76"/>
    </row>
    <row r="687" ht="15.75">
      <c r="G687" s="76"/>
    </row>
    <row r="688" ht="15.75">
      <c r="G688" s="76"/>
    </row>
    <row r="689" ht="15.75">
      <c r="G689" s="76"/>
    </row>
    <row r="690" ht="15.75">
      <c r="G690" s="76"/>
    </row>
    <row r="691" ht="15.75">
      <c r="G691" s="76"/>
    </row>
    <row r="692" ht="15.75">
      <c r="G692" s="76"/>
    </row>
    <row r="693" ht="15.75">
      <c r="G693" s="76"/>
    </row>
    <row r="694" ht="15.75">
      <c r="G694" s="76"/>
    </row>
    <row r="695" ht="15.75">
      <c r="G695" s="76"/>
    </row>
    <row r="696" ht="15.75">
      <c r="G696" s="76"/>
    </row>
    <row r="697" ht="15.75">
      <c r="G697" s="76"/>
    </row>
    <row r="698" ht="15.75">
      <c r="G698" s="76"/>
    </row>
    <row r="699" ht="15.75">
      <c r="G699" s="76"/>
    </row>
    <row r="700" ht="15.75">
      <c r="G700" s="76"/>
    </row>
    <row r="701" ht="15.75">
      <c r="G701" s="76"/>
    </row>
    <row r="702" ht="15.75">
      <c r="G702" s="76"/>
    </row>
    <row r="703" ht="15.75">
      <c r="G703" s="76"/>
    </row>
    <row r="704" ht="15.75">
      <c r="G704" s="76"/>
    </row>
    <row r="705" ht="15.75">
      <c r="G705" s="76"/>
    </row>
    <row r="706" ht="15.75">
      <c r="G706" s="76"/>
    </row>
    <row r="707" ht="15.75">
      <c r="G707" s="76"/>
    </row>
    <row r="708" ht="15.75">
      <c r="G708" s="76"/>
    </row>
    <row r="709" ht="15.75">
      <c r="G709" s="76"/>
    </row>
    <row r="710" ht="15.75">
      <c r="G710" s="76"/>
    </row>
    <row r="711" ht="15.75">
      <c r="G711" s="76"/>
    </row>
    <row r="712" ht="15.75">
      <c r="G712" s="76"/>
    </row>
    <row r="713" ht="15.75">
      <c r="G713" s="76"/>
    </row>
    <row r="714" ht="15.75">
      <c r="G714" s="76"/>
    </row>
    <row r="715" ht="15.75">
      <c r="G715" s="76"/>
    </row>
    <row r="716" ht="15.75">
      <c r="G716" s="76"/>
    </row>
    <row r="717" ht="15.75">
      <c r="G717" s="76"/>
    </row>
    <row r="718" ht="15.75">
      <c r="G718" s="76"/>
    </row>
    <row r="719" ht="15.75">
      <c r="G719" s="76"/>
    </row>
    <row r="720" ht="15.75">
      <c r="G720" s="76"/>
    </row>
    <row r="721" ht="15.75">
      <c r="G721" s="76"/>
    </row>
    <row r="722" ht="15.75">
      <c r="G722" s="76"/>
    </row>
    <row r="723" ht="15.75">
      <c r="G723" s="76"/>
    </row>
    <row r="724" ht="15.75">
      <c r="G724" s="76"/>
    </row>
    <row r="725" ht="15.75">
      <c r="G725" s="76"/>
    </row>
    <row r="726" ht="15.75">
      <c r="G726" s="76"/>
    </row>
    <row r="727" ht="15.75">
      <c r="G727" s="76"/>
    </row>
    <row r="728" ht="15.75">
      <c r="G728" s="76"/>
    </row>
    <row r="729" ht="15.75">
      <c r="G729" s="76"/>
    </row>
    <row r="730" ht="15.75">
      <c r="G730" s="76"/>
    </row>
    <row r="731" ht="15.75">
      <c r="G731" s="76"/>
    </row>
    <row r="732" ht="15.75">
      <c r="G732" s="76"/>
    </row>
    <row r="733" ht="15.75">
      <c r="G733" s="76"/>
    </row>
    <row r="734" ht="15.75">
      <c r="G734" s="76"/>
    </row>
    <row r="735" ht="15.75">
      <c r="G735" s="76"/>
    </row>
    <row r="736" ht="15.75">
      <c r="G736" s="76"/>
    </row>
    <row r="737" ht="15.75">
      <c r="G737" s="76"/>
    </row>
    <row r="738" ht="15.75">
      <c r="G738" s="76"/>
    </row>
    <row r="739" ht="15.75">
      <c r="G739" s="76"/>
    </row>
    <row r="740" ht="15.75">
      <c r="G740" s="76"/>
    </row>
    <row r="741" ht="15.75">
      <c r="G741" s="76"/>
    </row>
    <row r="742" ht="15.75">
      <c r="G742" s="76"/>
    </row>
    <row r="743" ht="15.75">
      <c r="G743" s="76"/>
    </row>
    <row r="744" ht="15.75">
      <c r="G744" s="76"/>
    </row>
    <row r="745" ht="15.75">
      <c r="G745" s="76"/>
    </row>
    <row r="746" ht="15.75">
      <c r="G746" s="76"/>
    </row>
    <row r="747" ht="15.75">
      <c r="G747" s="76"/>
    </row>
    <row r="748" ht="15.75">
      <c r="G748" s="76"/>
    </row>
    <row r="749" ht="15.75">
      <c r="G749" s="76"/>
    </row>
    <row r="750" ht="15.75">
      <c r="G750" s="76"/>
    </row>
    <row r="751" ht="15.75">
      <c r="G751" s="76"/>
    </row>
    <row r="752" ht="15.75">
      <c r="G752" s="76"/>
    </row>
    <row r="753" ht="15.75">
      <c r="G753" s="76"/>
    </row>
    <row r="754" ht="15.75">
      <c r="G754" s="76"/>
    </row>
    <row r="755" ht="15.75">
      <c r="G755" s="76"/>
    </row>
    <row r="756" ht="15.75">
      <c r="G756" s="76"/>
    </row>
    <row r="757" ht="15.75">
      <c r="G757" s="76"/>
    </row>
    <row r="758" ht="15.75">
      <c r="G758" s="76"/>
    </row>
    <row r="759" ht="15.75">
      <c r="G759" s="76"/>
    </row>
    <row r="760" ht="15.75">
      <c r="G760" s="76"/>
    </row>
    <row r="761" ht="15.75">
      <c r="G761" s="76"/>
    </row>
    <row r="762" ht="15.75">
      <c r="G762" s="76"/>
    </row>
    <row r="763" ht="15.75">
      <c r="G763" s="76"/>
    </row>
    <row r="764" ht="15.75">
      <c r="G764" s="76"/>
    </row>
    <row r="765" ht="15.75">
      <c r="G765" s="76"/>
    </row>
    <row r="766" ht="15.75">
      <c r="G766" s="76"/>
    </row>
    <row r="767" ht="15.75">
      <c r="G767" s="76"/>
    </row>
    <row r="768" ht="15.75">
      <c r="G768" s="76"/>
    </row>
    <row r="769" ht="15.75">
      <c r="G769" s="76"/>
    </row>
    <row r="770" ht="15.75">
      <c r="G770" s="76"/>
    </row>
    <row r="771" ht="15.75">
      <c r="G771" s="76"/>
    </row>
    <row r="772" ht="15.75">
      <c r="G772" s="76"/>
    </row>
    <row r="773" ht="15.75">
      <c r="G773" s="76"/>
    </row>
    <row r="774" ht="15.75">
      <c r="G774" s="76"/>
    </row>
    <row r="775" ht="15.75">
      <c r="G775" s="76"/>
    </row>
    <row r="776" ht="15.75">
      <c r="G776" s="76"/>
    </row>
    <row r="777" ht="15.75">
      <c r="G777" s="76"/>
    </row>
    <row r="778" ht="15.75">
      <c r="G778" s="76"/>
    </row>
    <row r="779" ht="15.75">
      <c r="G779" s="76"/>
    </row>
    <row r="780" ht="15.75">
      <c r="G780" s="76"/>
    </row>
    <row r="781" ht="15.75">
      <c r="G781" s="76"/>
    </row>
    <row r="782" ht="15.75">
      <c r="G782" s="76"/>
    </row>
    <row r="783" ht="15.75">
      <c r="G783" s="76"/>
    </row>
    <row r="784" ht="15.75">
      <c r="G784" s="76"/>
    </row>
    <row r="785" ht="15.75">
      <c r="G785" s="76"/>
    </row>
    <row r="786" ht="15.75">
      <c r="G786" s="76"/>
    </row>
    <row r="787" ht="15.75">
      <c r="G787" s="76"/>
    </row>
    <row r="788" ht="15.75">
      <c r="G788" s="76"/>
    </row>
    <row r="789" ht="15.75">
      <c r="G789" s="76"/>
    </row>
    <row r="790" ht="15.75">
      <c r="G790" s="76"/>
    </row>
    <row r="791" ht="15.75">
      <c r="G791" s="76"/>
    </row>
    <row r="792" ht="15.75">
      <c r="G792" s="76"/>
    </row>
    <row r="793" ht="15.75">
      <c r="G793" s="76"/>
    </row>
    <row r="794" ht="15.75">
      <c r="G794" s="76"/>
    </row>
    <row r="795" ht="15.75">
      <c r="G795" s="76"/>
    </row>
    <row r="796" ht="15.75">
      <c r="G796" s="76"/>
    </row>
    <row r="797" ht="15.75">
      <c r="G797" s="76"/>
    </row>
    <row r="798" ht="15.75">
      <c r="G798" s="76"/>
    </row>
    <row r="799" ht="15.75">
      <c r="G799" s="76"/>
    </row>
    <row r="800" ht="15.75">
      <c r="G800" s="76"/>
    </row>
    <row r="801" ht="15.75">
      <c r="G801" s="76"/>
    </row>
    <row r="802" ht="15.75">
      <c r="G802" s="76"/>
    </row>
    <row r="803" ht="15.75">
      <c r="G803" s="76"/>
    </row>
    <row r="804" ht="15.75">
      <c r="G804" s="76"/>
    </row>
    <row r="805" ht="15.75">
      <c r="G805" s="76"/>
    </row>
    <row r="806" ht="15.75">
      <c r="G806" s="76"/>
    </row>
    <row r="807" ht="15.75">
      <c r="G807" s="76"/>
    </row>
    <row r="808" ht="15.75">
      <c r="G808" s="76"/>
    </row>
    <row r="809" ht="15.75">
      <c r="G809" s="76"/>
    </row>
    <row r="810" ht="15.75">
      <c r="G810" s="76"/>
    </row>
    <row r="811" ht="15.75">
      <c r="G811" s="76"/>
    </row>
    <row r="812" ht="15.75">
      <c r="G812" s="76"/>
    </row>
    <row r="813" ht="15.75">
      <c r="G813" s="76"/>
    </row>
    <row r="814" ht="15.75">
      <c r="G814" s="76"/>
    </row>
    <row r="815" ht="15.75">
      <c r="G815" s="76"/>
    </row>
    <row r="816" ht="15.75">
      <c r="G816" s="76"/>
    </row>
    <row r="817" ht="15.75">
      <c r="G817" s="76"/>
    </row>
    <row r="818" ht="15.75">
      <c r="G818" s="76"/>
    </row>
    <row r="819" ht="15.75">
      <c r="G819" s="76"/>
    </row>
    <row r="820" ht="15.75">
      <c r="G820" s="76"/>
    </row>
    <row r="821" ht="15.75">
      <c r="G821" s="76"/>
    </row>
    <row r="822" ht="15.75">
      <c r="G822" s="76"/>
    </row>
    <row r="823" ht="15.75">
      <c r="G823" s="76"/>
    </row>
    <row r="824" ht="15.75">
      <c r="G824" s="76"/>
    </row>
    <row r="825" ht="15.75">
      <c r="G825" s="76"/>
    </row>
    <row r="826" ht="15.75">
      <c r="G826" s="76"/>
    </row>
    <row r="827" ht="15.75">
      <c r="G827" s="76"/>
    </row>
    <row r="828" ht="15.75">
      <c r="G828" s="76"/>
    </row>
    <row r="829" ht="15.75">
      <c r="G829" s="76"/>
    </row>
    <row r="830" ht="15.75">
      <c r="G830" s="76"/>
    </row>
    <row r="831" ht="15.75">
      <c r="G831" s="76"/>
    </row>
    <row r="832" ht="15.75">
      <c r="G832" s="76"/>
    </row>
    <row r="833" ht="15.75">
      <c r="G833" s="76"/>
    </row>
    <row r="834" ht="15.75">
      <c r="G834" s="76"/>
    </row>
    <row r="835" ht="15.75">
      <c r="G835" s="76"/>
    </row>
    <row r="836" ht="15.75">
      <c r="G836" s="76"/>
    </row>
    <row r="837" ht="15.75">
      <c r="G837" s="76"/>
    </row>
    <row r="838" ht="15.75">
      <c r="G838" s="76"/>
    </row>
    <row r="839" ht="15.75">
      <c r="G839" s="76"/>
    </row>
    <row r="840" ht="15.75">
      <c r="G840" s="76"/>
    </row>
    <row r="841" ht="15.75">
      <c r="G841" s="76"/>
    </row>
    <row r="842" ht="15.75">
      <c r="G842" s="76"/>
    </row>
    <row r="843" ht="15.75">
      <c r="G843" s="76"/>
    </row>
    <row r="844" ht="15.75">
      <c r="G844" s="76"/>
    </row>
    <row r="845" ht="15.75">
      <c r="G845" s="76"/>
    </row>
    <row r="846" ht="15.75">
      <c r="G846" s="76"/>
    </row>
    <row r="847" ht="15.75">
      <c r="G847" s="76"/>
    </row>
    <row r="848" ht="15.75">
      <c r="G848" s="76"/>
    </row>
    <row r="849" ht="15.75">
      <c r="G849" s="76"/>
    </row>
    <row r="850" ht="15.75">
      <c r="G850" s="76"/>
    </row>
    <row r="851" ht="15.75">
      <c r="G851" s="76"/>
    </row>
    <row r="852" ht="15.75">
      <c r="G852" s="76"/>
    </row>
    <row r="853" ht="15.75">
      <c r="G853" s="76"/>
    </row>
    <row r="854" ht="15.75">
      <c r="G854" s="76"/>
    </row>
    <row r="855" ht="15.75">
      <c r="G855" s="76"/>
    </row>
    <row r="856" ht="15.75">
      <c r="G856" s="76"/>
    </row>
    <row r="857" ht="15.75">
      <c r="G857" s="76"/>
    </row>
    <row r="858" ht="15.75">
      <c r="G858" s="76"/>
    </row>
    <row r="859" ht="15.75">
      <c r="G859" s="76"/>
    </row>
    <row r="860" ht="15.75">
      <c r="G860" s="76"/>
    </row>
    <row r="861" ht="15.75">
      <c r="G861" s="76"/>
    </row>
    <row r="862" ht="15.75">
      <c r="G862" s="76"/>
    </row>
    <row r="863" ht="15.75">
      <c r="G863" s="76"/>
    </row>
    <row r="864" ht="15.75">
      <c r="G864" s="76"/>
    </row>
    <row r="865" ht="15.75">
      <c r="G865" s="76"/>
    </row>
    <row r="866" ht="15.75">
      <c r="G866" s="76"/>
    </row>
    <row r="867" ht="15.75">
      <c r="G867" s="76"/>
    </row>
    <row r="868" ht="15.75">
      <c r="G868" s="76"/>
    </row>
    <row r="869" ht="15.75">
      <c r="G869" s="76"/>
    </row>
    <row r="870" ht="15.75">
      <c r="G870" s="76"/>
    </row>
    <row r="871" ht="15.75">
      <c r="G871" s="76"/>
    </row>
    <row r="872" ht="15.75">
      <c r="G872" s="76"/>
    </row>
    <row r="873" ht="15.75">
      <c r="G873" s="76"/>
    </row>
    <row r="874" ht="15.75">
      <c r="G874" s="76"/>
    </row>
    <row r="875" ht="15.75">
      <c r="G875" s="76"/>
    </row>
    <row r="876" ht="15.75">
      <c r="G876" s="76"/>
    </row>
    <row r="877" ht="15.75">
      <c r="G877" s="76"/>
    </row>
    <row r="878" ht="15.75">
      <c r="G878" s="76"/>
    </row>
    <row r="879" ht="15.75">
      <c r="G879" s="76"/>
    </row>
    <row r="880" ht="15.75">
      <c r="G880" s="76"/>
    </row>
    <row r="881" ht="15.75">
      <c r="G881" s="76"/>
    </row>
    <row r="882" ht="15.75">
      <c r="G882" s="76"/>
    </row>
    <row r="883" ht="15.75">
      <c r="G883" s="76"/>
    </row>
    <row r="884" ht="15.75">
      <c r="G884" s="76"/>
    </row>
    <row r="885" ht="15.75">
      <c r="G885" s="76"/>
    </row>
    <row r="886" ht="15.75">
      <c r="G886" s="76"/>
    </row>
    <row r="887" ht="15.75">
      <c r="G887" s="76"/>
    </row>
    <row r="888" ht="15.75">
      <c r="G888" s="76"/>
    </row>
    <row r="889" ht="15.75">
      <c r="G889" s="76"/>
    </row>
    <row r="890" ht="15.75">
      <c r="G890" s="76"/>
    </row>
    <row r="891" ht="15.75">
      <c r="G891" s="76"/>
    </row>
    <row r="892" ht="15.75">
      <c r="G892" s="76"/>
    </row>
    <row r="893" ht="15.75">
      <c r="G893" s="76"/>
    </row>
    <row r="894" ht="15.75">
      <c r="G894" s="76"/>
    </row>
    <row r="895" ht="15.75">
      <c r="G895" s="76"/>
    </row>
    <row r="896" ht="15.75">
      <c r="G896" s="76"/>
    </row>
    <row r="897" ht="15.75">
      <c r="G897" s="76"/>
    </row>
    <row r="898" ht="15.75">
      <c r="G898" s="76"/>
    </row>
    <row r="899" ht="15.75">
      <c r="G899" s="76"/>
    </row>
    <row r="900" ht="15.75">
      <c r="G900" s="76"/>
    </row>
    <row r="901" ht="15.75">
      <c r="G901" s="76"/>
    </row>
    <row r="902" ht="15.75">
      <c r="G902" s="76"/>
    </row>
    <row r="903" ht="15.75">
      <c r="G903" s="76"/>
    </row>
    <row r="904" ht="15.75">
      <c r="G904" s="76"/>
    </row>
    <row r="905" ht="15.75">
      <c r="G905" s="76"/>
    </row>
    <row r="906" ht="15.75">
      <c r="G906" s="76"/>
    </row>
    <row r="907" ht="15.75">
      <c r="G907" s="76"/>
    </row>
    <row r="908" ht="15.75">
      <c r="G908" s="76"/>
    </row>
    <row r="909" ht="15.75">
      <c r="G909" s="76"/>
    </row>
    <row r="910" ht="15.75">
      <c r="G910" s="76"/>
    </row>
    <row r="911" ht="15.75">
      <c r="G911" s="76"/>
    </row>
    <row r="912" ht="15.75">
      <c r="G912" s="76"/>
    </row>
    <row r="913" ht="15.75">
      <c r="G913" s="76"/>
    </row>
    <row r="914" ht="15.75">
      <c r="G914" s="76"/>
    </row>
    <row r="915" ht="15.75">
      <c r="G915" s="76"/>
    </row>
    <row r="916" ht="15.75">
      <c r="G916" s="76"/>
    </row>
    <row r="917" ht="15.75">
      <c r="G917" s="76"/>
    </row>
    <row r="918" ht="15.75">
      <c r="G918" s="76"/>
    </row>
    <row r="919" ht="15.75">
      <c r="G919" s="76"/>
    </row>
    <row r="920" ht="15.75">
      <c r="G920" s="76"/>
    </row>
    <row r="921" ht="15.75">
      <c r="G921" s="76"/>
    </row>
    <row r="922" ht="15.75">
      <c r="G922" s="76"/>
    </row>
    <row r="923" ht="15.75">
      <c r="G923" s="76"/>
    </row>
    <row r="924" ht="15.75">
      <c r="G924" s="76"/>
    </row>
    <row r="925" ht="15.75">
      <c r="G925" s="76"/>
    </row>
    <row r="926" ht="15.75">
      <c r="G926" s="76"/>
    </row>
    <row r="927" ht="15.75">
      <c r="G927" s="76"/>
    </row>
    <row r="928" ht="15.75">
      <c r="G928" s="76"/>
    </row>
    <row r="929" ht="15.75">
      <c r="G929" s="76"/>
    </row>
    <row r="930" ht="15.75">
      <c r="G930" s="76"/>
    </row>
    <row r="931" ht="15.75">
      <c r="G931" s="76"/>
    </row>
    <row r="932" ht="15.75">
      <c r="G932" s="76"/>
    </row>
    <row r="933" ht="15.75">
      <c r="G933" s="76"/>
    </row>
    <row r="934" ht="15.75">
      <c r="G934" s="76"/>
    </row>
    <row r="935" ht="15.75">
      <c r="G935" s="76"/>
    </row>
    <row r="936" ht="15.75">
      <c r="G936" s="76"/>
    </row>
    <row r="937" ht="15.75">
      <c r="G937" s="76"/>
    </row>
    <row r="938" ht="15.75">
      <c r="G938" s="76"/>
    </row>
    <row r="939" ht="15.75">
      <c r="G939" s="76"/>
    </row>
    <row r="940" ht="15.75">
      <c r="G940" s="76"/>
    </row>
    <row r="941" ht="15.75">
      <c r="G941" s="76"/>
    </row>
    <row r="942" ht="15.75">
      <c r="G942" s="76"/>
    </row>
    <row r="943" ht="15.75">
      <c r="G943" s="76"/>
    </row>
    <row r="944" ht="15.75">
      <c r="G944" s="76"/>
    </row>
    <row r="945" ht="15.75">
      <c r="G945" s="76"/>
    </row>
    <row r="946" ht="15.75">
      <c r="G946" s="76"/>
    </row>
    <row r="947" ht="15.75">
      <c r="G947" s="76"/>
    </row>
    <row r="948" ht="15.75">
      <c r="G948" s="76"/>
    </row>
    <row r="949" ht="15.75">
      <c r="G949" s="76"/>
    </row>
    <row r="950" ht="15.75">
      <c r="G950" s="76"/>
    </row>
    <row r="951" ht="15.75">
      <c r="G951" s="76"/>
    </row>
    <row r="952" ht="15.75">
      <c r="G952" s="76"/>
    </row>
    <row r="953" ht="15.75">
      <c r="G953" s="76"/>
    </row>
    <row r="954" ht="15.75">
      <c r="G954" s="76"/>
    </row>
    <row r="955" ht="15.75">
      <c r="G955" s="76"/>
    </row>
    <row r="956" ht="15.75">
      <c r="G956" s="76"/>
    </row>
    <row r="957" ht="15.75">
      <c r="G957" s="76"/>
    </row>
    <row r="958" ht="15.75">
      <c r="G958" s="76"/>
    </row>
    <row r="959" ht="15.75">
      <c r="G959" s="76"/>
    </row>
    <row r="960" ht="15.75">
      <c r="G960" s="76"/>
    </row>
    <row r="961" ht="15.75">
      <c r="G961" s="76"/>
    </row>
    <row r="962" ht="15.75">
      <c r="G962" s="76"/>
    </row>
    <row r="963" ht="15.75">
      <c r="G963" s="76"/>
    </row>
    <row r="964" ht="15.75">
      <c r="G964" s="76"/>
    </row>
    <row r="965" ht="15.75">
      <c r="G965" s="76"/>
    </row>
    <row r="966" ht="15.75">
      <c r="G966" s="76"/>
    </row>
    <row r="967" ht="15.75">
      <c r="G967" s="76"/>
    </row>
    <row r="968" ht="15.75">
      <c r="G968" s="76"/>
    </row>
    <row r="969" ht="15.75">
      <c r="G969" s="76"/>
    </row>
    <row r="970" ht="15.75">
      <c r="G970" s="76"/>
    </row>
    <row r="971" ht="15.75">
      <c r="G971" s="76"/>
    </row>
    <row r="972" ht="15.75">
      <c r="G972" s="76"/>
    </row>
    <row r="973" ht="15.75">
      <c r="G973" s="76"/>
    </row>
    <row r="974" ht="15.75">
      <c r="G974" s="76"/>
    </row>
    <row r="975" ht="15.75">
      <c r="G975" s="76"/>
    </row>
    <row r="976" ht="15.75">
      <c r="G976" s="76"/>
    </row>
    <row r="977" ht="15.75">
      <c r="G977" s="76"/>
    </row>
    <row r="978" ht="15.75">
      <c r="G978" s="76"/>
    </row>
    <row r="979" ht="15.75">
      <c r="G979" s="76"/>
    </row>
    <row r="980" ht="15.75">
      <c r="G980" s="76"/>
    </row>
    <row r="981" ht="15.75">
      <c r="G981" s="76"/>
    </row>
    <row r="982" ht="15.75">
      <c r="G982" s="76"/>
    </row>
    <row r="983" ht="15.75">
      <c r="G983" s="76"/>
    </row>
    <row r="984" ht="15.75">
      <c r="G984" s="76"/>
    </row>
    <row r="985" ht="15.75">
      <c r="G985" s="76"/>
    </row>
    <row r="986" ht="15.75">
      <c r="G986" s="76"/>
    </row>
    <row r="987" ht="15.75">
      <c r="G987" s="76"/>
    </row>
    <row r="988" ht="15.75">
      <c r="G988" s="76"/>
    </row>
    <row r="989" ht="15.75">
      <c r="G989" s="76"/>
    </row>
    <row r="990" ht="15.75">
      <c r="G990" s="76"/>
    </row>
    <row r="991" ht="15.75">
      <c r="G991" s="76"/>
    </row>
    <row r="992" ht="15.75">
      <c r="G992" s="76"/>
    </row>
    <row r="993" ht="15.75">
      <c r="G993" s="76"/>
    </row>
    <row r="994" ht="15.75">
      <c r="G994" s="76"/>
    </row>
    <row r="995" ht="15.75">
      <c r="G995" s="76"/>
    </row>
    <row r="996" ht="15.75">
      <c r="G996" s="76"/>
    </row>
    <row r="997" ht="15.75">
      <c r="G997" s="76"/>
    </row>
    <row r="998" ht="15.75">
      <c r="G998" s="76"/>
    </row>
    <row r="999" ht="15.75">
      <c r="G999" s="76"/>
    </row>
    <row r="1000" ht="15.75">
      <c r="G1000" s="76"/>
    </row>
    <row r="1001" ht="15.75">
      <c r="G1001" s="76"/>
    </row>
    <row r="1002" ht="15.75">
      <c r="G1002" s="76"/>
    </row>
    <row r="1003" ht="15.75">
      <c r="G1003" s="76"/>
    </row>
    <row r="1004" ht="15.75">
      <c r="G1004" s="76"/>
    </row>
    <row r="1005" ht="15.75">
      <c r="G1005" s="76"/>
    </row>
    <row r="1006" ht="15.75">
      <c r="G1006" s="76"/>
    </row>
    <row r="1007" ht="15.75">
      <c r="G1007" s="76"/>
    </row>
    <row r="1008" ht="15.75">
      <c r="G1008" s="76"/>
    </row>
    <row r="1009" ht="15.75">
      <c r="G1009" s="76"/>
    </row>
    <row r="1010" ht="15.75">
      <c r="G1010" s="76"/>
    </row>
    <row r="1011" ht="15.75">
      <c r="G1011" s="76"/>
    </row>
    <row r="1012" ht="15.75">
      <c r="G1012" s="76"/>
    </row>
    <row r="1013" ht="15.75">
      <c r="G1013" s="76"/>
    </row>
    <row r="1014" ht="15.75">
      <c r="G1014" s="76"/>
    </row>
    <row r="1015" ht="15.75">
      <c r="G1015" s="76"/>
    </row>
    <row r="1016" ht="15.75">
      <c r="G1016" s="76"/>
    </row>
    <row r="1017" ht="15.75">
      <c r="G1017" s="76"/>
    </row>
    <row r="1018" ht="15.75">
      <c r="G1018" s="76"/>
    </row>
    <row r="1019" ht="15.75">
      <c r="G1019" s="76"/>
    </row>
    <row r="1020" ht="15.75">
      <c r="G1020" s="76"/>
    </row>
    <row r="1021" ht="15.75">
      <c r="G1021" s="76"/>
    </row>
    <row r="1022" ht="15.75">
      <c r="G1022" s="76"/>
    </row>
    <row r="1023" ht="15.75">
      <c r="G1023" s="76"/>
    </row>
    <row r="1024" ht="15.75">
      <c r="G1024" s="76"/>
    </row>
    <row r="1025" ht="15.75">
      <c r="G1025" s="76"/>
    </row>
    <row r="1026" ht="15.75">
      <c r="G1026" s="76"/>
    </row>
    <row r="1027" ht="15.75">
      <c r="G1027" s="76"/>
    </row>
    <row r="1028" ht="15.75">
      <c r="G1028" s="76"/>
    </row>
    <row r="1029" ht="15.75">
      <c r="G1029" s="76"/>
    </row>
    <row r="1030" ht="15.75">
      <c r="G1030" s="76"/>
    </row>
    <row r="1031" ht="15.75">
      <c r="G1031" s="76"/>
    </row>
    <row r="1032" ht="15.75">
      <c r="G1032" s="76"/>
    </row>
    <row r="1033" ht="15.75">
      <c r="G1033" s="76"/>
    </row>
    <row r="1034" ht="15.75">
      <c r="G1034" s="76"/>
    </row>
    <row r="1035" ht="15.75">
      <c r="G1035" s="76"/>
    </row>
    <row r="1036" ht="15.75">
      <c r="G1036" s="76"/>
    </row>
    <row r="1037" ht="15.75">
      <c r="G1037" s="76"/>
    </row>
    <row r="1038" ht="15.75">
      <c r="G1038" s="76"/>
    </row>
    <row r="1039" ht="15.75">
      <c r="G1039" s="76"/>
    </row>
    <row r="1040" ht="15.75">
      <c r="G1040" s="76"/>
    </row>
    <row r="1041" ht="15.75">
      <c r="G1041" s="76"/>
    </row>
    <row r="1042" ht="15.75">
      <c r="G1042" s="76"/>
    </row>
    <row r="1043" ht="15.75">
      <c r="G1043" s="76"/>
    </row>
    <row r="1044" ht="15.75">
      <c r="G1044" s="76"/>
    </row>
    <row r="1045" ht="15.75">
      <c r="G1045" s="76"/>
    </row>
    <row r="1046" ht="15.75">
      <c r="G1046" s="76"/>
    </row>
    <row r="1047" ht="15.75">
      <c r="G1047" s="76"/>
    </row>
    <row r="1048" ht="15.75">
      <c r="G1048" s="76"/>
    </row>
    <row r="1049" ht="15.75">
      <c r="G1049" s="76"/>
    </row>
    <row r="1050" ht="15.75">
      <c r="G1050" s="76"/>
    </row>
    <row r="1051" ht="15.75">
      <c r="G1051" s="76"/>
    </row>
    <row r="1052" ht="15.75">
      <c r="G1052" s="76"/>
    </row>
    <row r="1053" ht="15.75">
      <c r="G1053" s="76"/>
    </row>
    <row r="1054" ht="15.75">
      <c r="G1054" s="76"/>
    </row>
    <row r="1055" ht="15.75">
      <c r="G1055" s="76"/>
    </row>
    <row r="1056" ht="15.75">
      <c r="G1056" s="76"/>
    </row>
    <row r="1057" ht="15.75">
      <c r="G1057" s="76"/>
    </row>
    <row r="1058" ht="15.75">
      <c r="G1058" s="76"/>
    </row>
    <row r="1059" ht="15.75">
      <c r="G1059" s="76"/>
    </row>
    <row r="1060" ht="15.75">
      <c r="G1060" s="76"/>
    </row>
    <row r="1061" ht="15.75">
      <c r="G1061" s="76"/>
    </row>
    <row r="1062" ht="15.75">
      <c r="G1062" s="76"/>
    </row>
    <row r="1063" ht="15.75">
      <c r="G1063" s="76"/>
    </row>
    <row r="1064" ht="15.75">
      <c r="G1064" s="76"/>
    </row>
    <row r="1065" ht="15.75">
      <c r="G1065" s="76"/>
    </row>
    <row r="1066" ht="15.75">
      <c r="G1066" s="76"/>
    </row>
    <row r="1067" ht="15.75">
      <c r="G1067" s="76"/>
    </row>
    <row r="1068" ht="15.75">
      <c r="G1068" s="76"/>
    </row>
    <row r="1069" ht="15.75">
      <c r="G1069" s="76"/>
    </row>
    <row r="1070" ht="15.75">
      <c r="G1070" s="76"/>
    </row>
    <row r="1071" ht="15.75">
      <c r="G1071" s="76"/>
    </row>
    <row r="1072" ht="15.75">
      <c r="G1072" s="76"/>
    </row>
    <row r="1073" ht="15.75">
      <c r="G1073" s="76"/>
    </row>
    <row r="1074" ht="15.75">
      <c r="G1074" s="76"/>
    </row>
    <row r="1075" ht="15.75">
      <c r="G1075" s="76"/>
    </row>
    <row r="1076" ht="15.75">
      <c r="G1076" s="76"/>
    </row>
    <row r="1077" ht="15.75">
      <c r="G1077" s="76"/>
    </row>
    <row r="1078" ht="15.75">
      <c r="G1078" s="76"/>
    </row>
    <row r="1079" ht="15.75">
      <c r="G1079" s="76"/>
    </row>
    <row r="1080" ht="15.75">
      <c r="G1080" s="76"/>
    </row>
    <row r="1081" ht="15.75">
      <c r="G1081" s="76"/>
    </row>
    <row r="1082" ht="15.75">
      <c r="G1082" s="76"/>
    </row>
    <row r="1083" ht="15.75">
      <c r="G1083" s="76"/>
    </row>
    <row r="1084" ht="15.75">
      <c r="G1084" s="76"/>
    </row>
    <row r="1085" ht="15.75">
      <c r="G1085" s="76"/>
    </row>
    <row r="1086" ht="15.75">
      <c r="G1086" s="76"/>
    </row>
    <row r="1087" ht="15.75">
      <c r="G1087" s="76"/>
    </row>
    <row r="1088" ht="15.75">
      <c r="G1088" s="76"/>
    </row>
    <row r="1089" ht="15.75">
      <c r="G1089" s="76"/>
    </row>
    <row r="1090" ht="15.75">
      <c r="G1090" s="76"/>
    </row>
    <row r="1091" ht="15.75">
      <c r="G1091" s="76"/>
    </row>
    <row r="1092" ht="15.75">
      <c r="G1092" s="76"/>
    </row>
    <row r="1093" ht="15.75">
      <c r="G1093" s="76"/>
    </row>
    <row r="1094" ht="15.75">
      <c r="G1094" s="76"/>
    </row>
    <row r="1095" ht="15.75">
      <c r="G1095" s="76"/>
    </row>
    <row r="1096" ht="15.75">
      <c r="G1096" s="76"/>
    </row>
    <row r="1097" ht="15.75">
      <c r="G1097" s="76"/>
    </row>
    <row r="1098" ht="15.75">
      <c r="G1098" s="76"/>
    </row>
    <row r="1099" ht="15.75">
      <c r="G1099" s="76"/>
    </row>
    <row r="1100" ht="15.75">
      <c r="G1100" s="76"/>
    </row>
    <row r="1101" ht="15.75">
      <c r="G1101" s="76"/>
    </row>
    <row r="1102" ht="15.75">
      <c r="G1102" s="76"/>
    </row>
    <row r="1103" ht="15.75">
      <c r="G1103" s="76"/>
    </row>
    <row r="1104" ht="15.75">
      <c r="G1104" s="76"/>
    </row>
    <row r="1105" ht="15.75">
      <c r="G1105" s="76"/>
    </row>
    <row r="1106" ht="15.75">
      <c r="G1106" s="76"/>
    </row>
    <row r="1107" ht="15.75">
      <c r="G1107" s="76"/>
    </row>
    <row r="1108" ht="15.75">
      <c r="G1108" s="76"/>
    </row>
    <row r="1109" ht="15.75">
      <c r="G1109" s="76"/>
    </row>
    <row r="1110" ht="15.75">
      <c r="G1110" s="76"/>
    </row>
    <row r="1111" ht="15.75">
      <c r="G1111" s="76"/>
    </row>
    <row r="1112" ht="15.75">
      <c r="G1112" s="76"/>
    </row>
    <row r="1113" ht="15.75">
      <c r="G1113" s="76"/>
    </row>
    <row r="1114" ht="15.75">
      <c r="G1114" s="76"/>
    </row>
    <row r="1115" ht="15.75">
      <c r="G1115" s="76"/>
    </row>
    <row r="1116" ht="15.75">
      <c r="G1116" s="76"/>
    </row>
    <row r="1117" ht="15.75">
      <c r="G1117" s="76"/>
    </row>
    <row r="1118" ht="15.75">
      <c r="G1118" s="76"/>
    </row>
    <row r="1119" ht="15.75">
      <c r="G1119" s="76"/>
    </row>
    <row r="1120" ht="15.75">
      <c r="G1120" s="76"/>
    </row>
    <row r="1121" ht="15.75">
      <c r="G1121" s="76"/>
    </row>
    <row r="1122" ht="15.75">
      <c r="G1122" s="76"/>
    </row>
    <row r="1123" ht="15.75">
      <c r="G1123" s="76"/>
    </row>
    <row r="1124" ht="15.75">
      <c r="G1124" s="76"/>
    </row>
    <row r="1125" ht="15.75">
      <c r="G1125" s="76"/>
    </row>
    <row r="1126" ht="15.75">
      <c r="G1126" s="76"/>
    </row>
    <row r="1127" ht="15.75">
      <c r="G1127" s="76"/>
    </row>
    <row r="1128" ht="15.75">
      <c r="G1128" s="76"/>
    </row>
    <row r="1129" ht="15.75">
      <c r="G1129" s="76"/>
    </row>
    <row r="1130" ht="15.75">
      <c r="G1130" s="76"/>
    </row>
    <row r="1131" ht="15.75">
      <c r="G1131" s="76"/>
    </row>
    <row r="1132" ht="15.75">
      <c r="G1132" s="76"/>
    </row>
    <row r="1133" ht="15.75">
      <c r="G1133" s="76"/>
    </row>
    <row r="1134" ht="15.75">
      <c r="G1134" s="76"/>
    </row>
    <row r="1135" ht="15.75">
      <c r="G1135" s="76"/>
    </row>
    <row r="1136" ht="15.75">
      <c r="G1136" s="76"/>
    </row>
    <row r="1137" ht="15.75">
      <c r="G1137" s="76"/>
    </row>
    <row r="1138" ht="15.75">
      <c r="G1138" s="76"/>
    </row>
    <row r="1139" ht="15.75">
      <c r="G1139" s="76"/>
    </row>
    <row r="1140" ht="15.75">
      <c r="G1140" s="76"/>
    </row>
    <row r="1141" ht="15.75">
      <c r="G1141" s="76"/>
    </row>
    <row r="1142" ht="15.75">
      <c r="G1142" s="76"/>
    </row>
    <row r="1143" ht="15.75">
      <c r="G1143" s="76"/>
    </row>
    <row r="1144" ht="15.75">
      <c r="G1144" s="76"/>
    </row>
    <row r="1145" ht="15.75">
      <c r="G1145" s="76"/>
    </row>
    <row r="1146" ht="15.75">
      <c r="G1146" s="76"/>
    </row>
    <row r="1147" ht="15.75">
      <c r="G1147" s="76"/>
    </row>
    <row r="1148" ht="15.75">
      <c r="G1148" s="76"/>
    </row>
    <row r="1149" ht="15.75">
      <c r="G1149" s="76"/>
    </row>
    <row r="1150" ht="15.75">
      <c r="G1150" s="76"/>
    </row>
    <row r="1151" ht="15.75">
      <c r="G1151" s="76"/>
    </row>
    <row r="1152" ht="15.75">
      <c r="G1152" s="76"/>
    </row>
    <row r="1153" ht="15.75">
      <c r="G1153" s="76"/>
    </row>
    <row r="1154" ht="15.75">
      <c r="G1154" s="76"/>
    </row>
    <row r="1155" ht="15.75">
      <c r="G1155" s="76"/>
    </row>
    <row r="1156" ht="15.75">
      <c r="G1156" s="76"/>
    </row>
    <row r="1157" ht="15.75">
      <c r="G1157" s="76"/>
    </row>
    <row r="1158" ht="15.75">
      <c r="G1158" s="76"/>
    </row>
    <row r="1159" ht="15.75">
      <c r="G1159" s="76"/>
    </row>
    <row r="1160" ht="15.75">
      <c r="G1160" s="76"/>
    </row>
    <row r="1161" ht="15.75">
      <c r="G1161" s="76"/>
    </row>
    <row r="1162" ht="15.75">
      <c r="G1162" s="76"/>
    </row>
    <row r="1163" ht="15.75">
      <c r="G1163" s="76"/>
    </row>
    <row r="1164" ht="15.75">
      <c r="G1164" s="76"/>
    </row>
    <row r="1165" ht="15.75">
      <c r="G1165" s="76"/>
    </row>
    <row r="1166" ht="15.75">
      <c r="G1166" s="76"/>
    </row>
    <row r="1167" ht="15.75">
      <c r="G1167" s="76"/>
    </row>
    <row r="1168" ht="15.75">
      <c r="G1168" s="76"/>
    </row>
    <row r="1169" ht="15.75">
      <c r="G1169" s="76"/>
    </row>
    <row r="1170" ht="15.75">
      <c r="G1170" s="76"/>
    </row>
    <row r="1171" ht="15.75">
      <c r="G1171" s="76"/>
    </row>
    <row r="1172" ht="15.75">
      <c r="G1172" s="76"/>
    </row>
    <row r="1173" ht="15.75">
      <c r="G1173" s="76"/>
    </row>
    <row r="1174" ht="15.75">
      <c r="G1174" s="76"/>
    </row>
    <row r="1175" ht="15.75">
      <c r="G1175" s="76"/>
    </row>
    <row r="1176" ht="15.75">
      <c r="G1176" s="76"/>
    </row>
    <row r="1177" ht="15.75">
      <c r="G1177" s="76"/>
    </row>
    <row r="1178" ht="15.75">
      <c r="G1178" s="76"/>
    </row>
    <row r="1179" ht="15.75">
      <c r="G1179" s="76"/>
    </row>
    <row r="1180" ht="15.75">
      <c r="G1180" s="76"/>
    </row>
    <row r="1181" ht="15.75">
      <c r="G1181" s="76"/>
    </row>
    <row r="1182" ht="15.75">
      <c r="G1182" s="76"/>
    </row>
    <row r="1183" ht="15.75">
      <c r="G1183" s="76"/>
    </row>
    <row r="1184" ht="15.75">
      <c r="G1184" s="76"/>
    </row>
    <row r="1185" ht="15.75">
      <c r="G1185" s="76"/>
    </row>
    <row r="1186" ht="15.75">
      <c r="G1186" s="76"/>
    </row>
    <row r="1187" ht="15.75">
      <c r="G1187" s="76"/>
    </row>
    <row r="1188" ht="15.75">
      <c r="G1188" s="76"/>
    </row>
    <row r="1189" ht="15.75">
      <c r="G1189" s="76"/>
    </row>
    <row r="1190" ht="15.75">
      <c r="G1190" s="76"/>
    </row>
    <row r="1191" ht="15.75">
      <c r="G1191" s="76"/>
    </row>
    <row r="1192" ht="15.75">
      <c r="G1192" s="76"/>
    </row>
    <row r="1193" ht="15.75">
      <c r="G1193" s="76"/>
    </row>
    <row r="1194" ht="15.75">
      <c r="G1194" s="76"/>
    </row>
    <row r="1195" ht="15.75">
      <c r="G1195" s="76"/>
    </row>
    <row r="1196" ht="15.75">
      <c r="G1196" s="76"/>
    </row>
    <row r="1197" ht="15.75">
      <c r="G1197" s="76"/>
    </row>
    <row r="1198" ht="15.75">
      <c r="G1198" s="76"/>
    </row>
    <row r="1199" ht="15.75">
      <c r="G1199" s="76"/>
    </row>
    <row r="1200" ht="15.75">
      <c r="G1200" s="76"/>
    </row>
    <row r="1201" ht="15.75">
      <c r="G1201" s="76"/>
    </row>
    <row r="1202" ht="15.75">
      <c r="G1202" s="76"/>
    </row>
    <row r="1203" ht="15.75">
      <c r="G1203" s="76"/>
    </row>
    <row r="1204" ht="15.75">
      <c r="G1204" s="76"/>
    </row>
    <row r="1205" ht="15.75">
      <c r="G1205" s="76"/>
    </row>
    <row r="1206" ht="15.75">
      <c r="G1206" s="76"/>
    </row>
    <row r="1207" ht="15.75">
      <c r="G1207" s="76"/>
    </row>
    <row r="1208" ht="15.75">
      <c r="G1208" s="76"/>
    </row>
    <row r="1209" ht="15.75">
      <c r="G1209" s="76"/>
    </row>
    <row r="1210" ht="15.75">
      <c r="G1210" s="76"/>
    </row>
    <row r="1211" ht="15.75">
      <c r="G1211" s="76"/>
    </row>
    <row r="1212" ht="15.75">
      <c r="G1212" s="76"/>
    </row>
    <row r="1213" ht="15.75">
      <c r="G1213" s="76"/>
    </row>
    <row r="1214" ht="15.75">
      <c r="G1214" s="76"/>
    </row>
    <row r="1215" ht="15.75">
      <c r="G1215" s="76"/>
    </row>
    <row r="1216" ht="15.75">
      <c r="G1216" s="76"/>
    </row>
    <row r="1217" ht="15.75">
      <c r="G1217" s="76"/>
    </row>
    <row r="1218" ht="15.75">
      <c r="G1218" s="76"/>
    </row>
    <row r="1219" ht="15.75">
      <c r="G1219" s="76"/>
    </row>
    <row r="1220" ht="15.75">
      <c r="G1220" s="76"/>
    </row>
    <row r="1221" ht="15.75">
      <c r="G1221" s="76"/>
    </row>
    <row r="1222" ht="15.75">
      <c r="G1222" s="76"/>
    </row>
    <row r="1223" ht="15.75">
      <c r="G1223" s="76"/>
    </row>
    <row r="1224" ht="15.75">
      <c r="G1224" s="76"/>
    </row>
    <row r="1225" ht="15.75">
      <c r="G1225" s="76"/>
    </row>
    <row r="1226" ht="15.75">
      <c r="G1226" s="76"/>
    </row>
    <row r="1227" ht="15.75">
      <c r="G1227" s="76"/>
    </row>
    <row r="1228" ht="15.75">
      <c r="G1228" s="76"/>
    </row>
    <row r="1229" ht="15.75">
      <c r="G1229" s="76"/>
    </row>
    <row r="1230" ht="15.75">
      <c r="G1230" s="76"/>
    </row>
    <row r="1231" ht="15.75">
      <c r="G1231" s="76"/>
    </row>
    <row r="1232" ht="15.75">
      <c r="G1232" s="76"/>
    </row>
    <row r="1233" ht="15.75">
      <c r="G1233" s="76"/>
    </row>
    <row r="1234" ht="15.75">
      <c r="G1234" s="76"/>
    </row>
    <row r="1235" ht="15.75">
      <c r="G1235" s="76"/>
    </row>
    <row r="1236" ht="15.75">
      <c r="G1236" s="76"/>
    </row>
    <row r="1237" ht="15.75">
      <c r="G1237" s="76"/>
    </row>
    <row r="1238" ht="15.75">
      <c r="G1238" s="76"/>
    </row>
    <row r="1239" ht="15.75">
      <c r="G1239" s="76"/>
    </row>
    <row r="1240" ht="15.75">
      <c r="G1240" s="76"/>
    </row>
    <row r="1241" ht="15.75">
      <c r="G1241" s="76"/>
    </row>
    <row r="1242" ht="15.75">
      <c r="G1242" s="76"/>
    </row>
    <row r="1243" ht="15.75">
      <c r="G1243" s="76"/>
    </row>
    <row r="1244" ht="15.75">
      <c r="G1244" s="76"/>
    </row>
    <row r="1245" ht="15.75">
      <c r="G1245" s="76"/>
    </row>
    <row r="1246" ht="15.75">
      <c r="G1246" s="76"/>
    </row>
    <row r="1247" ht="15.75">
      <c r="G1247" s="76"/>
    </row>
    <row r="1248" ht="15.75">
      <c r="G1248" s="76"/>
    </row>
    <row r="1249" ht="15.75">
      <c r="G1249" s="76"/>
    </row>
    <row r="1250" ht="15.75">
      <c r="G1250" s="76"/>
    </row>
    <row r="1251" ht="15.75">
      <c r="G1251" s="76"/>
    </row>
    <row r="1252" ht="15.75">
      <c r="G1252" s="76"/>
    </row>
    <row r="1253" ht="15.75">
      <c r="G1253" s="76"/>
    </row>
    <row r="1254" ht="15.75">
      <c r="G1254" s="76"/>
    </row>
    <row r="1255" ht="15.75">
      <c r="G1255" s="76"/>
    </row>
    <row r="1256" ht="15.75">
      <c r="G1256" s="76"/>
    </row>
    <row r="1257" ht="15.75">
      <c r="G1257" s="76"/>
    </row>
    <row r="1258" ht="15.75">
      <c r="G1258" s="76"/>
    </row>
    <row r="1259" ht="15.75">
      <c r="G1259" s="76"/>
    </row>
    <row r="1260" ht="15.75">
      <c r="G1260" s="76"/>
    </row>
    <row r="1261" ht="15.75">
      <c r="G1261" s="76"/>
    </row>
    <row r="1262" ht="15.75">
      <c r="G1262" s="76"/>
    </row>
    <row r="1263" ht="15.75">
      <c r="G1263" s="76"/>
    </row>
    <row r="1264" ht="15.75">
      <c r="G1264" s="76"/>
    </row>
    <row r="1265" ht="15.75">
      <c r="G1265" s="76"/>
    </row>
    <row r="1266" ht="15.75">
      <c r="G1266" s="76"/>
    </row>
    <row r="1267" ht="15.75">
      <c r="G1267" s="76"/>
    </row>
    <row r="1268" ht="15.75">
      <c r="G1268" s="76"/>
    </row>
    <row r="1269" ht="15.75">
      <c r="G1269" s="76"/>
    </row>
    <row r="1270" ht="15.75">
      <c r="G1270" s="76"/>
    </row>
    <row r="1271" ht="15.75">
      <c r="G1271" s="76"/>
    </row>
    <row r="1272" ht="15.75">
      <c r="G1272" s="76"/>
    </row>
    <row r="1273" ht="15.75">
      <c r="G1273" s="76"/>
    </row>
    <row r="1274" ht="15.75">
      <c r="G1274" s="76"/>
    </row>
    <row r="1275" ht="15.75">
      <c r="G1275" s="76"/>
    </row>
    <row r="1276" ht="15.75">
      <c r="G1276" s="76"/>
    </row>
    <row r="1277" ht="15.75">
      <c r="G1277" s="76"/>
    </row>
    <row r="1278" ht="15.75">
      <c r="G1278" s="76"/>
    </row>
    <row r="1279" ht="15.75">
      <c r="G1279" s="76"/>
    </row>
    <row r="1280" ht="15.75">
      <c r="G1280" s="76"/>
    </row>
    <row r="1281" ht="15.75">
      <c r="G1281" s="76"/>
    </row>
    <row r="1282" ht="15.75">
      <c r="G1282" s="76"/>
    </row>
    <row r="1283" ht="15.75">
      <c r="G1283" s="76"/>
    </row>
    <row r="1284" ht="15.75">
      <c r="G1284" s="76"/>
    </row>
    <row r="1285" ht="15.75">
      <c r="G1285" s="76"/>
    </row>
    <row r="1286" ht="15.75">
      <c r="G1286" s="76"/>
    </row>
    <row r="1287" ht="15.75">
      <c r="G1287" s="76"/>
    </row>
    <row r="1288" ht="15.75">
      <c r="G1288" s="76"/>
    </row>
    <row r="1289" ht="15.75">
      <c r="G1289" s="76"/>
    </row>
    <row r="1290" ht="15.75">
      <c r="G1290" s="76"/>
    </row>
    <row r="1291" ht="15.75">
      <c r="G1291" s="76"/>
    </row>
    <row r="1292" ht="15.75">
      <c r="G1292" s="76"/>
    </row>
    <row r="1293" ht="15.75">
      <c r="G1293" s="76"/>
    </row>
    <row r="1294" ht="15.75">
      <c r="G1294" s="76"/>
    </row>
    <row r="1295" ht="15.75">
      <c r="G1295" s="76"/>
    </row>
    <row r="1296" ht="15.75">
      <c r="G1296" s="76"/>
    </row>
  </sheetData>
  <sheetProtection/>
  <mergeCells count="8">
    <mergeCell ref="C40:F40"/>
    <mergeCell ref="B96:F96"/>
    <mergeCell ref="B97:F97"/>
    <mergeCell ref="C2:F2"/>
    <mergeCell ref="C3:F3"/>
    <mergeCell ref="C5:F5"/>
    <mergeCell ref="B95:F95"/>
    <mergeCell ref="C12:F12"/>
  </mergeCells>
  <printOptions/>
  <pageMargins left="0.52" right="0.53" top="0.34" bottom="0.27" header="0.31496062992125984" footer="0.3"/>
  <pageSetup fitToHeight="0" fitToWidth="1" horizontalDpi="300" verticalDpi="300" orientation="landscape" paperSize="9" scale="71" r:id="rId1"/>
  <headerFooter>
    <oddFooter>&amp;C&amp;A</oddFooter>
  </headerFooter>
  <rowBreaks count="2" manualBreakCount="2">
    <brk id="39" min="1" max="6" man="1"/>
    <brk id="62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59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2.7109375" style="118" customWidth="1"/>
    <col min="2" max="2" width="13.8515625" style="81" bestFit="1" customWidth="1"/>
    <col min="3" max="3" width="60.140625" style="4" bestFit="1" customWidth="1"/>
    <col min="4" max="4" width="9.140625" style="3" customWidth="1"/>
    <col min="5" max="5" width="14.8515625" style="4" bestFit="1" customWidth="1"/>
    <col min="6" max="6" width="21.28125" style="5" customWidth="1"/>
    <col min="7" max="7" width="27.28125" style="5" bestFit="1" customWidth="1"/>
    <col min="8" max="8" width="3.7109375" style="6" customWidth="1"/>
    <col min="9" max="16384" width="9.140625" style="6" customWidth="1"/>
  </cols>
  <sheetData>
    <row r="1" ht="9.75" customHeight="1" thickBot="1"/>
    <row r="2" spans="2:7" s="153" customFormat="1" ht="30" customHeight="1">
      <c r="B2" s="154" t="s">
        <v>221</v>
      </c>
      <c r="C2" s="336" t="s">
        <v>220</v>
      </c>
      <c r="D2" s="336"/>
      <c r="E2" s="336"/>
      <c r="F2" s="336"/>
      <c r="G2" s="155" t="s">
        <v>252</v>
      </c>
    </row>
    <row r="3" spans="1:7" ht="19.5" customHeight="1">
      <c r="A3" s="80"/>
      <c r="B3" s="7" t="s">
        <v>142</v>
      </c>
      <c r="C3" s="333" t="s">
        <v>278</v>
      </c>
      <c r="D3" s="333"/>
      <c r="E3" s="333"/>
      <c r="F3" s="333"/>
      <c r="G3" s="100">
        <f>G5+G99</f>
        <v>0</v>
      </c>
    </row>
    <row r="4" spans="1:8" s="1" customFormat="1" ht="19.5" customHeight="1">
      <c r="A4" s="4"/>
      <c r="B4" s="57"/>
      <c r="C4" s="58"/>
      <c r="D4" s="58"/>
      <c r="E4" s="58"/>
      <c r="F4" s="101"/>
      <c r="G4" s="102"/>
      <c r="H4" s="6"/>
    </row>
    <row r="5" spans="1:7" s="1" customFormat="1" ht="19.5" customHeight="1" thickBot="1">
      <c r="A5" s="2"/>
      <c r="B5" s="82" t="s">
        <v>143</v>
      </c>
      <c r="C5" s="339" t="s">
        <v>307</v>
      </c>
      <c r="D5" s="339"/>
      <c r="E5" s="339"/>
      <c r="F5" s="339"/>
      <c r="G5" s="104">
        <f>G6+G29+G80</f>
        <v>0</v>
      </c>
    </row>
    <row r="6" spans="1:7" s="1" customFormat="1" ht="19.5" customHeight="1" thickBot="1">
      <c r="A6" s="2"/>
      <c r="B6" s="44" t="s">
        <v>144</v>
      </c>
      <c r="C6" s="342" t="s">
        <v>281</v>
      </c>
      <c r="D6" s="343"/>
      <c r="E6" s="343"/>
      <c r="F6" s="344"/>
      <c r="G6" s="75">
        <f>G8+G13+G21+G24</f>
        <v>0</v>
      </c>
    </row>
    <row r="7" spans="1:8" s="1" customFormat="1" ht="19.5" customHeight="1" thickBot="1">
      <c r="A7" s="2"/>
      <c r="B7" s="79"/>
      <c r="C7" s="8" t="s">
        <v>215</v>
      </c>
      <c r="D7" s="9" t="s">
        <v>216</v>
      </c>
      <c r="E7" s="10" t="s">
        <v>217</v>
      </c>
      <c r="F7" s="116" t="s">
        <v>218</v>
      </c>
      <c r="G7" s="117" t="s">
        <v>219</v>
      </c>
      <c r="H7" s="12"/>
    </row>
    <row r="8" spans="1:7" s="1" customFormat="1" ht="19.5" customHeight="1">
      <c r="A8" s="2"/>
      <c r="B8" s="21"/>
      <c r="C8" s="83" t="s">
        <v>19</v>
      </c>
      <c r="D8" s="48"/>
      <c r="E8" s="48"/>
      <c r="F8" s="105"/>
      <c r="G8" s="106">
        <f>SUM(G9:G12)</f>
        <v>0</v>
      </c>
    </row>
    <row r="9" spans="1:7" s="1" customFormat="1" ht="19.5" customHeight="1">
      <c r="A9" s="2"/>
      <c r="B9" s="21"/>
      <c r="C9" s="84" t="s">
        <v>95</v>
      </c>
      <c r="D9" s="15" t="s">
        <v>5</v>
      </c>
      <c r="E9" s="15">
        <v>312</v>
      </c>
      <c r="F9" s="35"/>
      <c r="G9" s="107">
        <f>E9*F9</f>
        <v>0</v>
      </c>
    </row>
    <row r="10" spans="1:7" s="1" customFormat="1" ht="19.5" customHeight="1">
      <c r="A10" s="2"/>
      <c r="B10" s="21"/>
      <c r="C10" s="84" t="s">
        <v>96</v>
      </c>
      <c r="D10" s="15" t="s">
        <v>5</v>
      </c>
      <c r="E10" s="15">
        <v>312</v>
      </c>
      <c r="F10" s="35"/>
      <c r="G10" s="107">
        <f aca="true" t="shared" si="0" ref="G10:G28">E10*F10</f>
        <v>0</v>
      </c>
    </row>
    <row r="11" spans="1:7" s="1" customFormat="1" ht="19.5" customHeight="1">
      <c r="A11" s="2"/>
      <c r="B11" s="21"/>
      <c r="C11" s="84" t="s">
        <v>239</v>
      </c>
      <c r="D11" s="15" t="s">
        <v>5</v>
      </c>
      <c r="E11" s="15">
        <v>312</v>
      </c>
      <c r="F11" s="35"/>
      <c r="G11" s="107">
        <f t="shared" si="0"/>
        <v>0</v>
      </c>
    </row>
    <row r="12" spans="1:7" s="1" customFormat="1" ht="19.5" customHeight="1">
      <c r="A12" s="33"/>
      <c r="B12" s="21"/>
      <c r="C12" s="62" t="s">
        <v>20</v>
      </c>
      <c r="D12" s="17" t="s">
        <v>5</v>
      </c>
      <c r="E12" s="15">
        <v>312</v>
      </c>
      <c r="F12" s="35"/>
      <c r="G12" s="107">
        <f t="shared" si="0"/>
        <v>0</v>
      </c>
    </row>
    <row r="13" spans="1:7" s="1" customFormat="1" ht="19.5" customHeight="1">
      <c r="A13" s="118"/>
      <c r="B13" s="21"/>
      <c r="C13" s="85" t="s">
        <v>12</v>
      </c>
      <c r="D13" s="27"/>
      <c r="E13" s="27"/>
      <c r="F13" s="47"/>
      <c r="G13" s="108">
        <f>SUM(G14:G20)</f>
        <v>0</v>
      </c>
    </row>
    <row r="14" spans="1:7" s="1" customFormat="1" ht="19.5" customHeight="1">
      <c r="A14" s="118"/>
      <c r="B14" s="21"/>
      <c r="C14" s="84" t="s">
        <v>106</v>
      </c>
      <c r="D14" s="15" t="s">
        <v>5</v>
      </c>
      <c r="E14" s="15">
        <v>312</v>
      </c>
      <c r="F14" s="35"/>
      <c r="G14" s="107">
        <f t="shared" si="0"/>
        <v>0</v>
      </c>
    </row>
    <row r="15" spans="1:7" s="1" customFormat="1" ht="19.5" customHeight="1">
      <c r="A15" s="118"/>
      <c r="B15" s="21"/>
      <c r="C15" s="84" t="s">
        <v>244</v>
      </c>
      <c r="D15" s="15" t="s">
        <v>5</v>
      </c>
      <c r="E15" s="15">
        <v>312</v>
      </c>
      <c r="F15" s="35"/>
      <c r="G15" s="107">
        <f t="shared" si="0"/>
        <v>0</v>
      </c>
    </row>
    <row r="16" spans="1:7" s="1" customFormat="1" ht="19.5" customHeight="1">
      <c r="A16" s="118"/>
      <c r="B16" s="21"/>
      <c r="C16" s="84" t="s">
        <v>102</v>
      </c>
      <c r="D16" s="15" t="s">
        <v>5</v>
      </c>
      <c r="E16" s="15">
        <v>312</v>
      </c>
      <c r="F16" s="35"/>
      <c r="G16" s="107">
        <f t="shared" si="0"/>
        <v>0</v>
      </c>
    </row>
    <row r="17" spans="1:7" s="1" customFormat="1" ht="19.5" customHeight="1">
      <c r="A17" s="118"/>
      <c r="B17" s="21"/>
      <c r="C17" s="84" t="s">
        <v>242</v>
      </c>
      <c r="D17" s="15" t="s">
        <v>5</v>
      </c>
      <c r="E17" s="15">
        <v>312</v>
      </c>
      <c r="F17" s="35"/>
      <c r="G17" s="107">
        <f t="shared" si="0"/>
        <v>0</v>
      </c>
    </row>
    <row r="18" spans="1:7" s="1" customFormat="1" ht="19.5" customHeight="1">
      <c r="A18" s="118"/>
      <c r="B18" s="21"/>
      <c r="C18" s="84" t="s">
        <v>103</v>
      </c>
      <c r="D18" s="15" t="s">
        <v>5</v>
      </c>
      <c r="E18" s="15">
        <v>312</v>
      </c>
      <c r="F18" s="35"/>
      <c r="G18" s="107">
        <f t="shared" si="0"/>
        <v>0</v>
      </c>
    </row>
    <row r="19" spans="1:7" s="1" customFormat="1" ht="19.5" customHeight="1">
      <c r="A19" s="118"/>
      <c r="B19" s="21"/>
      <c r="C19" s="84" t="s">
        <v>104</v>
      </c>
      <c r="D19" s="15" t="s">
        <v>5</v>
      </c>
      <c r="E19" s="15">
        <f>SUM(E14:E18)</f>
        <v>1560</v>
      </c>
      <c r="F19" s="35"/>
      <c r="G19" s="107">
        <f t="shared" si="0"/>
        <v>0</v>
      </c>
    </row>
    <row r="20" spans="1:7" s="1" customFormat="1" ht="19.5" customHeight="1">
      <c r="A20" s="118"/>
      <c r="B20" s="21"/>
      <c r="C20" s="84" t="s">
        <v>105</v>
      </c>
      <c r="D20" s="15" t="s">
        <v>32</v>
      </c>
      <c r="E20" s="15">
        <v>1</v>
      </c>
      <c r="F20" s="35"/>
      <c r="G20" s="107">
        <f t="shared" si="0"/>
        <v>0</v>
      </c>
    </row>
    <row r="21" spans="1:7" s="1" customFormat="1" ht="19.5" customHeight="1">
      <c r="A21" s="118"/>
      <c r="B21" s="21"/>
      <c r="C21" s="85" t="s">
        <v>10</v>
      </c>
      <c r="D21" s="27"/>
      <c r="E21" s="27"/>
      <c r="F21" s="47"/>
      <c r="G21" s="108">
        <f>SUM(G22:G23)</f>
        <v>0</v>
      </c>
    </row>
    <row r="22" spans="1:7" s="1" customFormat="1" ht="19.5" customHeight="1">
      <c r="A22" s="118"/>
      <c r="B22" s="21"/>
      <c r="C22" s="84" t="s">
        <v>21</v>
      </c>
      <c r="D22" s="15" t="s">
        <v>0</v>
      </c>
      <c r="E22" s="15">
        <v>240</v>
      </c>
      <c r="F22" s="16"/>
      <c r="G22" s="107">
        <f t="shared" si="0"/>
        <v>0</v>
      </c>
    </row>
    <row r="23" spans="1:7" s="1" customFormat="1" ht="19.5" customHeight="1">
      <c r="A23" s="118"/>
      <c r="B23" s="21"/>
      <c r="C23" s="84" t="s">
        <v>22</v>
      </c>
      <c r="D23" s="15" t="s">
        <v>9</v>
      </c>
      <c r="E23" s="15">
        <v>4800</v>
      </c>
      <c r="F23" s="35"/>
      <c r="G23" s="107">
        <f t="shared" si="0"/>
        <v>0</v>
      </c>
    </row>
    <row r="24" spans="1:7" s="1" customFormat="1" ht="19.5" customHeight="1">
      <c r="A24" s="118"/>
      <c r="B24" s="21"/>
      <c r="C24" s="85" t="s">
        <v>45</v>
      </c>
      <c r="D24" s="27"/>
      <c r="E24" s="27"/>
      <c r="F24" s="47"/>
      <c r="G24" s="108">
        <f>SUM(G25:G28)</f>
        <v>0</v>
      </c>
    </row>
    <row r="25" spans="1:7" s="1" customFormat="1" ht="19.5" customHeight="1">
      <c r="A25" s="118"/>
      <c r="B25" s="21"/>
      <c r="C25" s="84" t="s">
        <v>1</v>
      </c>
      <c r="D25" s="15" t="s">
        <v>0</v>
      </c>
      <c r="E25" s="15">
        <v>120</v>
      </c>
      <c r="F25" s="16"/>
      <c r="G25" s="107">
        <f t="shared" si="0"/>
        <v>0</v>
      </c>
    </row>
    <row r="26" spans="1:7" s="1" customFormat="1" ht="19.5" customHeight="1">
      <c r="A26" s="118"/>
      <c r="B26" s="21"/>
      <c r="C26" s="84" t="s">
        <v>25</v>
      </c>
      <c r="D26" s="15" t="s">
        <v>0</v>
      </c>
      <c r="E26" s="15">
        <v>120</v>
      </c>
      <c r="F26" s="16"/>
      <c r="G26" s="107">
        <f t="shared" si="0"/>
        <v>0</v>
      </c>
    </row>
    <row r="27" spans="1:7" s="1" customFormat="1" ht="19.5" customHeight="1">
      <c r="A27" s="118"/>
      <c r="B27" s="21"/>
      <c r="C27" s="84" t="s">
        <v>26</v>
      </c>
      <c r="D27" s="15" t="s">
        <v>0</v>
      </c>
      <c r="E27" s="15">
        <v>40</v>
      </c>
      <c r="F27" s="16"/>
      <c r="G27" s="107">
        <f t="shared" si="0"/>
        <v>0</v>
      </c>
    </row>
    <row r="28" spans="1:7" s="1" customFormat="1" ht="19.5" customHeight="1">
      <c r="A28" s="118"/>
      <c r="B28" s="319"/>
      <c r="C28" s="84" t="s">
        <v>4</v>
      </c>
      <c r="D28" s="15" t="s">
        <v>32</v>
      </c>
      <c r="E28" s="15">
        <v>1</v>
      </c>
      <c r="F28" s="35"/>
      <c r="G28" s="107">
        <f t="shared" si="0"/>
        <v>0</v>
      </c>
    </row>
    <row r="29" spans="1:7" s="1" customFormat="1" ht="19.5" customHeight="1" thickBot="1">
      <c r="A29" s="118"/>
      <c r="B29" s="315" t="s">
        <v>145</v>
      </c>
      <c r="C29" s="345" t="s">
        <v>280</v>
      </c>
      <c r="D29" s="346"/>
      <c r="E29" s="346"/>
      <c r="F29" s="347"/>
      <c r="G29" s="304">
        <f>G31+G68</f>
        <v>0</v>
      </c>
    </row>
    <row r="30" spans="1:8" s="1" customFormat="1" ht="19.5" customHeight="1" thickBot="1">
      <c r="A30" s="2"/>
      <c r="B30" s="79"/>
      <c r="C30" s="8" t="s">
        <v>215</v>
      </c>
      <c r="D30" s="9" t="s">
        <v>216</v>
      </c>
      <c r="E30" s="10" t="s">
        <v>217</v>
      </c>
      <c r="F30" s="116" t="s">
        <v>218</v>
      </c>
      <c r="G30" s="117" t="s">
        <v>219</v>
      </c>
      <c r="H30" s="12"/>
    </row>
    <row r="31" spans="1:7" s="1" customFormat="1" ht="19.5" customHeight="1">
      <c r="A31" s="118"/>
      <c r="B31" s="21"/>
      <c r="C31" s="86" t="s">
        <v>257</v>
      </c>
      <c r="D31" s="87"/>
      <c r="E31" s="87"/>
      <c r="F31" s="109"/>
      <c r="G31" s="110">
        <f>SUM(G32,G37,G45,G52,G60,G63)</f>
        <v>0</v>
      </c>
    </row>
    <row r="32" spans="1:7" s="1" customFormat="1" ht="19.5" customHeight="1">
      <c r="A32" s="118"/>
      <c r="B32" s="21"/>
      <c r="C32" s="85" t="s">
        <v>19</v>
      </c>
      <c r="D32" s="27"/>
      <c r="E32" s="27"/>
      <c r="F32" s="111"/>
      <c r="G32" s="108">
        <f>SUM(G33:G36)</f>
        <v>0</v>
      </c>
    </row>
    <row r="33" spans="1:7" s="1" customFormat="1" ht="19.5" customHeight="1">
      <c r="A33" s="118"/>
      <c r="B33" s="21"/>
      <c r="C33" s="84" t="s">
        <v>95</v>
      </c>
      <c r="D33" s="15" t="s">
        <v>5</v>
      </c>
      <c r="E33" s="15">
        <v>152</v>
      </c>
      <c r="F33" s="35"/>
      <c r="G33" s="107">
        <f>E33*F33</f>
        <v>0</v>
      </c>
    </row>
    <row r="34" spans="1:7" s="1" customFormat="1" ht="19.5" customHeight="1">
      <c r="A34" s="118"/>
      <c r="B34" s="21"/>
      <c r="C34" s="84" t="s">
        <v>96</v>
      </c>
      <c r="D34" s="15" t="s">
        <v>5</v>
      </c>
      <c r="E34" s="15">
        <v>152</v>
      </c>
      <c r="F34" s="35"/>
      <c r="G34" s="107">
        <f>E34*F34</f>
        <v>0</v>
      </c>
    </row>
    <row r="35" spans="1:7" s="1" customFormat="1" ht="19.5" customHeight="1">
      <c r="A35" s="118"/>
      <c r="B35" s="21"/>
      <c r="C35" s="84" t="s">
        <v>239</v>
      </c>
      <c r="D35" s="15" t="s">
        <v>5</v>
      </c>
      <c r="E35" s="15">
        <v>152</v>
      </c>
      <c r="F35" s="35"/>
      <c r="G35" s="107">
        <f>E35*F35</f>
        <v>0</v>
      </c>
    </row>
    <row r="36" spans="1:7" s="1" customFormat="1" ht="19.5" customHeight="1">
      <c r="A36" s="118"/>
      <c r="B36" s="21"/>
      <c r="C36" s="62" t="s">
        <v>20</v>
      </c>
      <c r="D36" s="17" t="s">
        <v>5</v>
      </c>
      <c r="E36" s="15">
        <v>152</v>
      </c>
      <c r="F36" s="35"/>
      <c r="G36" s="107">
        <f>E36*F36</f>
        <v>0</v>
      </c>
    </row>
    <row r="37" spans="1:7" s="1" customFormat="1" ht="19.5" customHeight="1">
      <c r="A37" s="118"/>
      <c r="B37" s="21"/>
      <c r="C37" s="351" t="s">
        <v>97</v>
      </c>
      <c r="D37" s="352"/>
      <c r="E37" s="352"/>
      <c r="F37" s="352"/>
      <c r="G37" s="108">
        <f>SUM(G38:G44)</f>
        <v>0</v>
      </c>
    </row>
    <row r="38" spans="1:7" s="1" customFormat="1" ht="19.5" customHeight="1">
      <c r="A38" s="118"/>
      <c r="B38" s="21"/>
      <c r="C38" s="84" t="s">
        <v>240</v>
      </c>
      <c r="D38" s="15" t="s">
        <v>5</v>
      </c>
      <c r="E38" s="15">
        <v>44</v>
      </c>
      <c r="F38" s="35"/>
      <c r="G38" s="107">
        <f aca="true" t="shared" si="1" ref="G38:G44">E38*F38</f>
        <v>0</v>
      </c>
    </row>
    <row r="39" spans="1:7" s="1" customFormat="1" ht="19.5" customHeight="1">
      <c r="A39" s="118"/>
      <c r="B39" s="21"/>
      <c r="C39" s="84" t="s">
        <v>241</v>
      </c>
      <c r="D39" s="15" t="s">
        <v>5</v>
      </c>
      <c r="E39" s="15">
        <v>44</v>
      </c>
      <c r="F39" s="35"/>
      <c r="G39" s="107">
        <f t="shared" si="1"/>
        <v>0</v>
      </c>
    </row>
    <row r="40" spans="1:7" s="1" customFormat="1" ht="19.5" customHeight="1">
      <c r="A40" s="118"/>
      <c r="B40" s="21"/>
      <c r="C40" s="84" t="s">
        <v>102</v>
      </c>
      <c r="D40" s="15" t="s">
        <v>5</v>
      </c>
      <c r="E40" s="15">
        <v>44</v>
      </c>
      <c r="F40" s="35"/>
      <c r="G40" s="107">
        <f t="shared" si="1"/>
        <v>0</v>
      </c>
    </row>
    <row r="41" spans="1:7" s="1" customFormat="1" ht="19.5" customHeight="1">
      <c r="A41" s="118"/>
      <c r="B41" s="21"/>
      <c r="C41" s="84" t="s">
        <v>242</v>
      </c>
      <c r="D41" s="15" t="s">
        <v>5</v>
      </c>
      <c r="E41" s="15">
        <v>44</v>
      </c>
      <c r="F41" s="35"/>
      <c r="G41" s="107">
        <f t="shared" si="1"/>
        <v>0</v>
      </c>
    </row>
    <row r="42" spans="1:7" s="1" customFormat="1" ht="19.5" customHeight="1">
      <c r="A42" s="118"/>
      <c r="B42" s="21"/>
      <c r="C42" s="84" t="s">
        <v>103</v>
      </c>
      <c r="D42" s="15" t="s">
        <v>5</v>
      </c>
      <c r="E42" s="15">
        <v>44</v>
      </c>
      <c r="F42" s="35"/>
      <c r="G42" s="107">
        <f t="shared" si="1"/>
        <v>0</v>
      </c>
    </row>
    <row r="43" spans="1:7" s="1" customFormat="1" ht="19.5" customHeight="1">
      <c r="A43" s="118"/>
      <c r="B43" s="21"/>
      <c r="C43" s="84" t="s">
        <v>104</v>
      </c>
      <c r="D43" s="15" t="s">
        <v>5</v>
      </c>
      <c r="E43" s="15">
        <f>SUM(E38:E42)</f>
        <v>220</v>
      </c>
      <c r="F43" s="35"/>
      <c r="G43" s="107">
        <f t="shared" si="1"/>
        <v>0</v>
      </c>
    </row>
    <row r="44" spans="1:7" s="1" customFormat="1" ht="19.5" customHeight="1">
      <c r="A44" s="118"/>
      <c r="B44" s="21"/>
      <c r="C44" s="84" t="s">
        <v>105</v>
      </c>
      <c r="D44" s="15" t="s">
        <v>32</v>
      </c>
      <c r="E44" s="15">
        <v>1</v>
      </c>
      <c r="F44" s="35"/>
      <c r="G44" s="107">
        <f t="shared" si="1"/>
        <v>0</v>
      </c>
    </row>
    <row r="45" spans="1:7" s="1" customFormat="1" ht="19.5" customHeight="1">
      <c r="A45" s="118"/>
      <c r="B45" s="21"/>
      <c r="C45" s="85" t="s">
        <v>98</v>
      </c>
      <c r="D45" s="27"/>
      <c r="E45" s="27"/>
      <c r="F45" s="47"/>
      <c r="G45" s="108">
        <f>SUM(G46:G51)</f>
        <v>0</v>
      </c>
    </row>
    <row r="46" spans="1:7" s="1" customFormat="1" ht="19.5" customHeight="1">
      <c r="A46" s="118"/>
      <c r="B46" s="21"/>
      <c r="C46" s="84" t="s">
        <v>243</v>
      </c>
      <c r="D46" s="15" t="s">
        <v>5</v>
      </c>
      <c r="E46" s="15">
        <v>69</v>
      </c>
      <c r="F46" s="35"/>
      <c r="G46" s="107">
        <f aca="true" t="shared" si="2" ref="G46:G51">E46*F46</f>
        <v>0</v>
      </c>
    </row>
    <row r="47" spans="1:7" s="1" customFormat="1" ht="19.5" customHeight="1">
      <c r="A47" s="118"/>
      <c r="B47" s="21"/>
      <c r="C47" s="84" t="s">
        <v>244</v>
      </c>
      <c r="D47" s="15" t="s">
        <v>5</v>
      </c>
      <c r="E47" s="15">
        <v>69</v>
      </c>
      <c r="F47" s="35"/>
      <c r="G47" s="107">
        <f t="shared" si="2"/>
        <v>0</v>
      </c>
    </row>
    <row r="48" spans="1:7" s="1" customFormat="1" ht="19.5" customHeight="1">
      <c r="A48" s="118"/>
      <c r="B48" s="21"/>
      <c r="C48" s="84" t="s">
        <v>245</v>
      </c>
      <c r="D48" s="15" t="s">
        <v>5</v>
      </c>
      <c r="E48" s="15">
        <v>69</v>
      </c>
      <c r="F48" s="35"/>
      <c r="G48" s="107">
        <f t="shared" si="2"/>
        <v>0</v>
      </c>
    </row>
    <row r="49" spans="1:7" s="1" customFormat="1" ht="19.5" customHeight="1">
      <c r="A49" s="118"/>
      <c r="B49" s="21"/>
      <c r="C49" s="84" t="s">
        <v>103</v>
      </c>
      <c r="D49" s="15" t="s">
        <v>5</v>
      </c>
      <c r="E49" s="15">
        <v>69</v>
      </c>
      <c r="F49" s="35"/>
      <c r="G49" s="107">
        <f t="shared" si="2"/>
        <v>0</v>
      </c>
    </row>
    <row r="50" spans="1:7" s="1" customFormat="1" ht="19.5" customHeight="1">
      <c r="A50" s="118"/>
      <c r="B50" s="21"/>
      <c r="C50" s="84" t="s">
        <v>104</v>
      </c>
      <c r="D50" s="15" t="s">
        <v>5</v>
      </c>
      <c r="E50" s="15">
        <f>SUM(E46:E49)</f>
        <v>276</v>
      </c>
      <c r="F50" s="35"/>
      <c r="G50" s="107">
        <f t="shared" si="2"/>
        <v>0</v>
      </c>
    </row>
    <row r="51" spans="1:7" s="1" customFormat="1" ht="19.5" customHeight="1">
      <c r="A51" s="118"/>
      <c r="B51" s="319"/>
      <c r="C51" s="84" t="s">
        <v>105</v>
      </c>
      <c r="D51" s="15" t="s">
        <v>32</v>
      </c>
      <c r="E51" s="15">
        <v>1</v>
      </c>
      <c r="F51" s="35"/>
      <c r="G51" s="107">
        <f t="shared" si="2"/>
        <v>0</v>
      </c>
    </row>
    <row r="52" spans="1:7" s="1" customFormat="1" ht="19.5" customHeight="1">
      <c r="A52" s="118"/>
      <c r="B52" s="21"/>
      <c r="C52" s="320" t="s">
        <v>99</v>
      </c>
      <c r="D52" s="46"/>
      <c r="E52" s="46"/>
      <c r="F52" s="47"/>
      <c r="G52" s="108">
        <f>SUM(G53:G59)</f>
        <v>0</v>
      </c>
    </row>
    <row r="53" spans="1:7" s="1" customFormat="1" ht="19.5" customHeight="1">
      <c r="A53" s="118"/>
      <c r="B53" s="21"/>
      <c r="C53" s="84" t="s">
        <v>106</v>
      </c>
      <c r="D53" s="15" t="s">
        <v>5</v>
      </c>
      <c r="E53" s="15">
        <v>39</v>
      </c>
      <c r="F53" s="35"/>
      <c r="G53" s="107">
        <f aca="true" t="shared" si="3" ref="G53:G59">E53*F53</f>
        <v>0</v>
      </c>
    </row>
    <row r="54" spans="1:7" s="1" customFormat="1" ht="19.5" customHeight="1">
      <c r="A54" s="118"/>
      <c r="B54" s="21"/>
      <c r="C54" s="84" t="s">
        <v>244</v>
      </c>
      <c r="D54" s="15" t="s">
        <v>5</v>
      </c>
      <c r="E54" s="15">
        <v>39</v>
      </c>
      <c r="F54" s="35"/>
      <c r="G54" s="107">
        <f t="shared" si="3"/>
        <v>0</v>
      </c>
    </row>
    <row r="55" spans="1:7" s="1" customFormat="1" ht="19.5" customHeight="1">
      <c r="A55" s="118"/>
      <c r="B55" s="21"/>
      <c r="C55" s="84" t="s">
        <v>102</v>
      </c>
      <c r="D55" s="15" t="s">
        <v>5</v>
      </c>
      <c r="E55" s="15">
        <v>39</v>
      </c>
      <c r="F55" s="35"/>
      <c r="G55" s="107">
        <f t="shared" si="3"/>
        <v>0</v>
      </c>
    </row>
    <row r="56" spans="1:7" s="1" customFormat="1" ht="19.5" customHeight="1">
      <c r="A56" s="118"/>
      <c r="B56" s="21"/>
      <c r="C56" s="84" t="s">
        <v>242</v>
      </c>
      <c r="D56" s="15" t="s">
        <v>5</v>
      </c>
      <c r="E56" s="15">
        <v>39</v>
      </c>
      <c r="F56" s="35"/>
      <c r="G56" s="107">
        <f t="shared" si="3"/>
        <v>0</v>
      </c>
    </row>
    <row r="57" spans="1:7" s="1" customFormat="1" ht="19.5" customHeight="1">
      <c r="A57" s="118"/>
      <c r="B57" s="21"/>
      <c r="C57" s="84" t="s">
        <v>103</v>
      </c>
      <c r="D57" s="15" t="s">
        <v>5</v>
      </c>
      <c r="E57" s="15">
        <v>39</v>
      </c>
      <c r="F57" s="35"/>
      <c r="G57" s="107">
        <f t="shared" si="3"/>
        <v>0</v>
      </c>
    </row>
    <row r="58" spans="1:7" s="1" customFormat="1" ht="19.5" customHeight="1">
      <c r="A58" s="118"/>
      <c r="B58" s="21"/>
      <c r="C58" s="84" t="s">
        <v>104</v>
      </c>
      <c r="D58" s="15" t="s">
        <v>5</v>
      </c>
      <c r="E58" s="15">
        <f>SUM(E53:E57)</f>
        <v>195</v>
      </c>
      <c r="F58" s="35"/>
      <c r="G58" s="107">
        <f t="shared" si="3"/>
        <v>0</v>
      </c>
    </row>
    <row r="59" spans="1:7" s="1" customFormat="1" ht="19.5" customHeight="1">
      <c r="A59" s="118"/>
      <c r="B59" s="21"/>
      <c r="C59" s="84" t="s">
        <v>105</v>
      </c>
      <c r="D59" s="15" t="s">
        <v>32</v>
      </c>
      <c r="E59" s="15">
        <v>1</v>
      </c>
      <c r="F59" s="35"/>
      <c r="G59" s="107">
        <f t="shared" si="3"/>
        <v>0</v>
      </c>
    </row>
    <row r="60" spans="1:7" s="1" customFormat="1" ht="19.5" customHeight="1">
      <c r="A60" s="118"/>
      <c r="B60" s="21"/>
      <c r="C60" s="85" t="s">
        <v>10</v>
      </c>
      <c r="D60" s="27"/>
      <c r="E60" s="27"/>
      <c r="F60" s="47"/>
      <c r="G60" s="108">
        <f>SUM(G61:G62)</f>
        <v>0</v>
      </c>
    </row>
    <row r="61" spans="1:7" s="1" customFormat="1" ht="19.5" customHeight="1">
      <c r="A61" s="118"/>
      <c r="B61" s="21"/>
      <c r="C61" s="84" t="s">
        <v>21</v>
      </c>
      <c r="D61" s="15" t="s">
        <v>0</v>
      </c>
      <c r="E61" s="15">
        <v>70</v>
      </c>
      <c r="F61" s="16"/>
      <c r="G61" s="107">
        <f>E61*F61</f>
        <v>0</v>
      </c>
    </row>
    <row r="62" spans="1:7" s="1" customFormat="1" ht="19.5" customHeight="1">
      <c r="A62" s="118"/>
      <c r="B62" s="21"/>
      <c r="C62" s="84" t="s">
        <v>22</v>
      </c>
      <c r="D62" s="15" t="s">
        <v>9</v>
      </c>
      <c r="E62" s="15">
        <v>1400</v>
      </c>
      <c r="F62" s="35"/>
      <c r="G62" s="107">
        <f>E62*F62</f>
        <v>0</v>
      </c>
    </row>
    <row r="63" spans="1:7" s="1" customFormat="1" ht="19.5" customHeight="1">
      <c r="A63" s="118"/>
      <c r="B63" s="21"/>
      <c r="C63" s="85" t="s">
        <v>72</v>
      </c>
      <c r="D63" s="27"/>
      <c r="E63" s="27"/>
      <c r="F63" s="47"/>
      <c r="G63" s="108">
        <f>SUM(G64:G67)</f>
        <v>0</v>
      </c>
    </row>
    <row r="64" spans="1:7" s="1" customFormat="1" ht="19.5" customHeight="1">
      <c r="A64" s="118"/>
      <c r="B64" s="21"/>
      <c r="C64" s="84" t="s">
        <v>1</v>
      </c>
      <c r="D64" s="15" t="s">
        <v>0</v>
      </c>
      <c r="E64" s="15">
        <v>40</v>
      </c>
      <c r="F64" s="16"/>
      <c r="G64" s="107">
        <f>E64*F64</f>
        <v>0</v>
      </c>
    </row>
    <row r="65" spans="1:7" s="1" customFormat="1" ht="19.5" customHeight="1">
      <c r="A65" s="118"/>
      <c r="B65" s="21"/>
      <c r="C65" s="84" t="s">
        <v>25</v>
      </c>
      <c r="D65" s="15" t="s">
        <v>0</v>
      </c>
      <c r="E65" s="15">
        <v>16</v>
      </c>
      <c r="F65" s="16"/>
      <c r="G65" s="107">
        <f>E65*F65</f>
        <v>0</v>
      </c>
    </row>
    <row r="66" spans="1:7" s="1" customFormat="1" ht="19.5" customHeight="1">
      <c r="A66" s="118"/>
      <c r="B66" s="21"/>
      <c r="C66" s="84" t="s">
        <v>30</v>
      </c>
      <c r="D66" s="15" t="s">
        <v>0</v>
      </c>
      <c r="E66" s="15">
        <v>5</v>
      </c>
      <c r="F66" s="16"/>
      <c r="G66" s="107">
        <f>E66*F66</f>
        <v>0</v>
      </c>
    </row>
    <row r="67" spans="1:7" s="1" customFormat="1" ht="19.5" customHeight="1">
      <c r="A67" s="118"/>
      <c r="B67" s="21"/>
      <c r="C67" s="84" t="s">
        <v>4</v>
      </c>
      <c r="D67" s="15" t="s">
        <v>32</v>
      </c>
      <c r="E67" s="15">
        <v>1</v>
      </c>
      <c r="F67" s="35"/>
      <c r="G67" s="107">
        <f>E67*F67</f>
        <v>0</v>
      </c>
    </row>
    <row r="68" spans="1:7" s="1" customFormat="1" ht="19.5" customHeight="1">
      <c r="A68" s="118"/>
      <c r="B68" s="21"/>
      <c r="C68" s="88" t="s">
        <v>147</v>
      </c>
      <c r="D68" s="89"/>
      <c r="E68" s="89"/>
      <c r="F68" s="109"/>
      <c r="G68" s="110">
        <f>SUM(G69,G71,G73,G75,G77)</f>
        <v>0</v>
      </c>
    </row>
    <row r="69" spans="1:7" s="1" customFormat="1" ht="19.5" customHeight="1">
      <c r="A69" s="118"/>
      <c r="B69" s="21"/>
      <c r="C69" s="85" t="s">
        <v>6</v>
      </c>
      <c r="D69" s="52"/>
      <c r="E69" s="52"/>
      <c r="F69" s="111"/>
      <c r="G69" s="108">
        <f>SUM(G70)</f>
        <v>0</v>
      </c>
    </row>
    <row r="70" spans="1:7" s="1" customFormat="1" ht="19.5" customHeight="1">
      <c r="A70" s="118"/>
      <c r="B70" s="21"/>
      <c r="C70" s="84" t="s">
        <v>107</v>
      </c>
      <c r="D70" s="15" t="s">
        <v>7</v>
      </c>
      <c r="E70" s="15">
        <v>7</v>
      </c>
      <c r="F70" s="35"/>
      <c r="G70" s="107">
        <f>E70*F70</f>
        <v>0</v>
      </c>
    </row>
    <row r="71" spans="1:7" s="1" customFormat="1" ht="19.5" customHeight="1">
      <c r="A71" s="118"/>
      <c r="B71" s="21"/>
      <c r="C71" s="85" t="s">
        <v>12</v>
      </c>
      <c r="D71" s="52"/>
      <c r="E71" s="52"/>
      <c r="F71" s="47"/>
      <c r="G71" s="108">
        <f>SUM(G72)</f>
        <v>0</v>
      </c>
    </row>
    <row r="72" spans="1:7" s="1" customFormat="1" ht="19.5" customHeight="1">
      <c r="A72" s="118"/>
      <c r="B72" s="21"/>
      <c r="C72" s="84" t="s">
        <v>108</v>
      </c>
      <c r="D72" s="15" t="s">
        <v>5</v>
      </c>
      <c r="E72" s="15">
        <v>7</v>
      </c>
      <c r="F72" s="35"/>
      <c r="G72" s="107">
        <f>E72*F72</f>
        <v>0</v>
      </c>
    </row>
    <row r="73" spans="1:7" s="1" customFormat="1" ht="19.5" customHeight="1">
      <c r="A73" s="118"/>
      <c r="B73" s="21"/>
      <c r="C73" s="63" t="s">
        <v>8</v>
      </c>
      <c r="D73" s="53"/>
      <c r="E73" s="52"/>
      <c r="F73" s="47"/>
      <c r="G73" s="108">
        <f>SUM(G74)</f>
        <v>0</v>
      </c>
    </row>
    <row r="74" spans="1:7" s="1" customFormat="1" ht="19.5" customHeight="1">
      <c r="A74" s="118"/>
      <c r="B74" s="21"/>
      <c r="C74" s="84" t="s">
        <v>294</v>
      </c>
      <c r="D74" s="15" t="s">
        <v>9</v>
      </c>
      <c r="E74" s="15">
        <v>450</v>
      </c>
      <c r="F74" s="35"/>
      <c r="G74" s="107">
        <f>E74*F74</f>
        <v>0</v>
      </c>
    </row>
    <row r="75" spans="1:7" s="1" customFormat="1" ht="19.5" customHeight="1">
      <c r="A75" s="118"/>
      <c r="B75" s="21"/>
      <c r="C75" s="85" t="s">
        <v>10</v>
      </c>
      <c r="D75" s="52"/>
      <c r="E75" s="52"/>
      <c r="F75" s="47"/>
      <c r="G75" s="108">
        <f>SUM(G76)</f>
        <v>0</v>
      </c>
    </row>
    <row r="76" spans="1:7" s="1" customFormat="1" ht="19.5" customHeight="1">
      <c r="A76" s="118"/>
      <c r="B76" s="21"/>
      <c r="C76" s="62" t="s">
        <v>1</v>
      </c>
      <c r="D76" s="15" t="s">
        <v>0</v>
      </c>
      <c r="E76" s="15">
        <v>15</v>
      </c>
      <c r="F76" s="16"/>
      <c r="G76" s="107">
        <f>E76*F76</f>
        <v>0</v>
      </c>
    </row>
    <row r="77" spans="1:7" s="1" customFormat="1" ht="19.5" customHeight="1">
      <c r="A77" s="118"/>
      <c r="B77" s="21"/>
      <c r="C77" s="85" t="s">
        <v>11</v>
      </c>
      <c r="D77" s="52"/>
      <c r="E77" s="52"/>
      <c r="F77" s="47"/>
      <c r="G77" s="108">
        <f>SUM(G78:G79)</f>
        <v>0</v>
      </c>
    </row>
    <row r="78" spans="1:7" s="1" customFormat="1" ht="19.5" customHeight="1">
      <c r="A78" s="118"/>
      <c r="B78" s="21"/>
      <c r="C78" s="84" t="s">
        <v>2</v>
      </c>
      <c r="D78" s="15" t="s">
        <v>0</v>
      </c>
      <c r="E78" s="15">
        <v>35</v>
      </c>
      <c r="F78" s="35"/>
      <c r="G78" s="107">
        <f>E78*F78</f>
        <v>0</v>
      </c>
    </row>
    <row r="79" spans="1:7" s="1" customFormat="1" ht="19.5" customHeight="1">
      <c r="A79" s="118"/>
      <c r="B79" s="319"/>
      <c r="C79" s="90" t="s">
        <v>4</v>
      </c>
      <c r="D79" s="15" t="s">
        <v>32</v>
      </c>
      <c r="E79" s="91">
        <v>1</v>
      </c>
      <c r="F79" s="35"/>
      <c r="G79" s="107">
        <f>E79*F79</f>
        <v>0</v>
      </c>
    </row>
    <row r="80" spans="1:7" s="1" customFormat="1" ht="19.5" customHeight="1" thickBot="1">
      <c r="A80" s="118"/>
      <c r="B80" s="315" t="s">
        <v>146</v>
      </c>
      <c r="C80" s="348" t="s">
        <v>279</v>
      </c>
      <c r="D80" s="349"/>
      <c r="E80" s="349"/>
      <c r="F80" s="350"/>
      <c r="G80" s="304">
        <f>G82+G87+G91+G94</f>
        <v>0</v>
      </c>
    </row>
    <row r="81" spans="1:8" s="1" customFormat="1" ht="19.5" customHeight="1" thickBot="1">
      <c r="A81" s="2"/>
      <c r="B81" s="79"/>
      <c r="C81" s="8" t="s">
        <v>215</v>
      </c>
      <c r="D81" s="9" t="s">
        <v>216</v>
      </c>
      <c r="E81" s="10" t="s">
        <v>217</v>
      </c>
      <c r="F81" s="116" t="s">
        <v>218</v>
      </c>
      <c r="G81" s="117" t="s">
        <v>219</v>
      </c>
      <c r="H81" s="12"/>
    </row>
    <row r="82" spans="1:7" s="1" customFormat="1" ht="19.5" customHeight="1">
      <c r="A82" s="118"/>
      <c r="B82" s="21"/>
      <c r="C82" s="83" t="s">
        <v>19</v>
      </c>
      <c r="D82" s="48"/>
      <c r="E82" s="48"/>
      <c r="F82" s="112"/>
      <c r="G82" s="108">
        <f>SUM(G83:G86)</f>
        <v>0</v>
      </c>
    </row>
    <row r="83" spans="1:7" s="1" customFormat="1" ht="19.5" customHeight="1">
      <c r="A83" s="118"/>
      <c r="B83" s="21"/>
      <c r="C83" s="84" t="s">
        <v>95</v>
      </c>
      <c r="D83" s="15" t="s">
        <v>5</v>
      </c>
      <c r="E83" s="15">
        <v>50</v>
      </c>
      <c r="F83" s="35"/>
      <c r="G83" s="107">
        <f>E83*F83</f>
        <v>0</v>
      </c>
    </row>
    <row r="84" spans="1:7" s="1" customFormat="1" ht="19.5" customHeight="1">
      <c r="A84" s="118"/>
      <c r="B84" s="21"/>
      <c r="C84" s="84" t="s">
        <v>96</v>
      </c>
      <c r="D84" s="15" t="s">
        <v>5</v>
      </c>
      <c r="E84" s="15">
        <v>50</v>
      </c>
      <c r="F84" s="35"/>
      <c r="G84" s="107">
        <f>E84*F84</f>
        <v>0</v>
      </c>
    </row>
    <row r="85" spans="1:7" s="1" customFormat="1" ht="19.5" customHeight="1">
      <c r="A85" s="118"/>
      <c r="B85" s="21"/>
      <c r="C85" s="84" t="s">
        <v>239</v>
      </c>
      <c r="D85" s="15" t="s">
        <v>5</v>
      </c>
      <c r="E85" s="15">
        <v>50</v>
      </c>
      <c r="F85" s="35"/>
      <c r="G85" s="107">
        <f>E85*F85</f>
        <v>0</v>
      </c>
    </row>
    <row r="86" spans="1:7" s="1" customFormat="1" ht="19.5" customHeight="1">
      <c r="A86" s="118"/>
      <c r="B86" s="21"/>
      <c r="C86" s="62" t="s">
        <v>20</v>
      </c>
      <c r="D86" s="17" t="s">
        <v>5</v>
      </c>
      <c r="E86" s="15">
        <v>50</v>
      </c>
      <c r="F86" s="35"/>
      <c r="G86" s="107">
        <f>E86*F86</f>
        <v>0</v>
      </c>
    </row>
    <row r="87" spans="1:7" s="1" customFormat="1" ht="19.5" customHeight="1">
      <c r="A87" s="118"/>
      <c r="B87" s="21"/>
      <c r="C87" s="85" t="s">
        <v>12</v>
      </c>
      <c r="D87" s="27"/>
      <c r="E87" s="27"/>
      <c r="F87" s="28"/>
      <c r="G87" s="108">
        <f>SUM(G88:G90)</f>
        <v>0</v>
      </c>
    </row>
    <row r="88" spans="1:7" s="1" customFormat="1" ht="19.5" customHeight="1">
      <c r="A88" s="118"/>
      <c r="B88" s="21"/>
      <c r="C88" s="84" t="s">
        <v>153</v>
      </c>
      <c r="D88" s="15" t="s">
        <v>5</v>
      </c>
      <c r="E88" s="15">
        <v>50</v>
      </c>
      <c r="F88" s="16"/>
      <c r="G88" s="107">
        <f>E88*F88</f>
        <v>0</v>
      </c>
    </row>
    <row r="89" spans="1:7" s="1" customFormat="1" ht="19.5" customHeight="1">
      <c r="A89" s="118"/>
      <c r="B89" s="21"/>
      <c r="C89" s="84" t="s">
        <v>104</v>
      </c>
      <c r="D89" s="15" t="s">
        <v>5</v>
      </c>
      <c r="E89" s="15">
        <v>50</v>
      </c>
      <c r="F89" s="16"/>
      <c r="G89" s="107">
        <f>E89*F89</f>
        <v>0</v>
      </c>
    </row>
    <row r="90" spans="1:7" s="1" customFormat="1" ht="19.5" customHeight="1">
      <c r="A90" s="118"/>
      <c r="B90" s="21"/>
      <c r="C90" s="84" t="s">
        <v>105</v>
      </c>
      <c r="D90" s="15" t="s">
        <v>32</v>
      </c>
      <c r="E90" s="15">
        <v>1</v>
      </c>
      <c r="F90" s="16"/>
      <c r="G90" s="107">
        <f>E90*F90</f>
        <v>0</v>
      </c>
    </row>
    <row r="91" spans="1:7" s="1" customFormat="1" ht="19.5" customHeight="1">
      <c r="A91" s="118"/>
      <c r="B91" s="21"/>
      <c r="C91" s="85" t="s">
        <v>10</v>
      </c>
      <c r="D91" s="27"/>
      <c r="E91" s="27"/>
      <c r="F91" s="28"/>
      <c r="G91" s="108">
        <f>SUM(G92:G93)</f>
        <v>0</v>
      </c>
    </row>
    <row r="92" spans="1:7" s="1" customFormat="1" ht="19.5" customHeight="1">
      <c r="A92" s="118"/>
      <c r="B92" s="21"/>
      <c r="C92" s="84" t="s">
        <v>21</v>
      </c>
      <c r="D92" s="15" t="s">
        <v>0</v>
      </c>
      <c r="E92" s="15">
        <v>40</v>
      </c>
      <c r="F92" s="16"/>
      <c r="G92" s="107">
        <f>E92*F92</f>
        <v>0</v>
      </c>
    </row>
    <row r="93" spans="1:7" s="1" customFormat="1" ht="19.5" customHeight="1">
      <c r="A93" s="118"/>
      <c r="B93" s="21"/>
      <c r="C93" s="84" t="s">
        <v>22</v>
      </c>
      <c r="D93" s="15" t="s">
        <v>9</v>
      </c>
      <c r="E93" s="15">
        <v>800</v>
      </c>
      <c r="F93" s="16"/>
      <c r="G93" s="107">
        <f>E93*F93</f>
        <v>0</v>
      </c>
    </row>
    <row r="94" spans="1:7" s="1" customFormat="1" ht="19.5" customHeight="1">
      <c r="A94" s="118"/>
      <c r="B94" s="21"/>
      <c r="C94" s="85" t="s">
        <v>149</v>
      </c>
      <c r="D94" s="27"/>
      <c r="E94" s="27"/>
      <c r="F94" s="28"/>
      <c r="G94" s="108">
        <f>SUM(G95:G98)</f>
        <v>0</v>
      </c>
    </row>
    <row r="95" spans="1:7" s="1" customFormat="1" ht="19.5" customHeight="1">
      <c r="A95" s="118"/>
      <c r="B95" s="21"/>
      <c r="C95" s="84" t="s">
        <v>1</v>
      </c>
      <c r="D95" s="15" t="s">
        <v>0</v>
      </c>
      <c r="E95" s="15">
        <v>35</v>
      </c>
      <c r="F95" s="16"/>
      <c r="G95" s="107">
        <f>E95*F95</f>
        <v>0</v>
      </c>
    </row>
    <row r="96" spans="1:7" s="1" customFormat="1" ht="19.5" customHeight="1">
      <c r="A96" s="118"/>
      <c r="B96" s="21"/>
      <c r="C96" s="84" t="s">
        <v>25</v>
      </c>
      <c r="D96" s="15" t="s">
        <v>0</v>
      </c>
      <c r="E96" s="15">
        <v>25</v>
      </c>
      <c r="F96" s="16"/>
      <c r="G96" s="107">
        <f>E96*F96</f>
        <v>0</v>
      </c>
    </row>
    <row r="97" spans="1:7" s="1" customFormat="1" ht="19.5" customHeight="1">
      <c r="A97" s="118"/>
      <c r="B97" s="21"/>
      <c r="C97" s="84" t="s">
        <v>30</v>
      </c>
      <c r="D97" s="15" t="s">
        <v>0</v>
      </c>
      <c r="E97" s="15">
        <v>5</v>
      </c>
      <c r="F97" s="16"/>
      <c r="G97" s="107">
        <f>E97*F97</f>
        <v>0</v>
      </c>
    </row>
    <row r="98" spans="1:7" s="1" customFormat="1" ht="19.5" customHeight="1">
      <c r="A98" s="118"/>
      <c r="B98" s="319"/>
      <c r="C98" s="84" t="s">
        <v>4</v>
      </c>
      <c r="D98" s="15" t="s">
        <v>32</v>
      </c>
      <c r="E98" s="15">
        <v>1</v>
      </c>
      <c r="F98" s="16"/>
      <c r="G98" s="107">
        <f>E98*F98</f>
        <v>0</v>
      </c>
    </row>
    <row r="99" spans="1:7" s="2" customFormat="1" ht="19.5" customHeight="1" thickBot="1">
      <c r="A99" s="118"/>
      <c r="B99" s="321" t="s">
        <v>148</v>
      </c>
      <c r="C99" s="340" t="s">
        <v>282</v>
      </c>
      <c r="D99" s="329"/>
      <c r="E99" s="329"/>
      <c r="F99" s="341"/>
      <c r="G99" s="295">
        <f>SUM(G101:G108)</f>
        <v>0</v>
      </c>
    </row>
    <row r="100" spans="1:8" s="1" customFormat="1" ht="19.5" customHeight="1" thickBot="1">
      <c r="A100" s="2"/>
      <c r="B100" s="79"/>
      <c r="C100" s="8" t="s">
        <v>215</v>
      </c>
      <c r="D100" s="9" t="s">
        <v>216</v>
      </c>
      <c r="E100" s="10" t="s">
        <v>217</v>
      </c>
      <c r="F100" s="116" t="s">
        <v>218</v>
      </c>
      <c r="G100" s="117" t="s">
        <v>219</v>
      </c>
      <c r="H100" s="12"/>
    </row>
    <row r="101" spans="1:7" s="32" customFormat="1" ht="19.5" customHeight="1">
      <c r="A101" s="118"/>
      <c r="B101" s="92"/>
      <c r="C101" s="93" t="s">
        <v>31</v>
      </c>
      <c r="D101" s="51" t="s">
        <v>0</v>
      </c>
      <c r="E101" s="51">
        <v>480</v>
      </c>
      <c r="F101" s="113"/>
      <c r="G101" s="107">
        <f aca="true" t="shared" si="4" ref="G101:G108">E101*F101</f>
        <v>0</v>
      </c>
    </row>
    <row r="102" spans="1:7" s="2" customFormat="1" ht="19.5" customHeight="1">
      <c r="A102" s="118"/>
      <c r="B102" s="92"/>
      <c r="C102" s="94" t="s">
        <v>1</v>
      </c>
      <c r="D102" s="15" t="s">
        <v>0</v>
      </c>
      <c r="E102" s="15">
        <v>520</v>
      </c>
      <c r="F102" s="16"/>
      <c r="G102" s="107">
        <f t="shared" si="4"/>
        <v>0</v>
      </c>
    </row>
    <row r="103" spans="1:7" s="32" customFormat="1" ht="19.5" customHeight="1">
      <c r="A103" s="118"/>
      <c r="B103" s="92"/>
      <c r="C103" s="94" t="s">
        <v>46</v>
      </c>
      <c r="D103" s="15" t="s">
        <v>0</v>
      </c>
      <c r="E103" s="15">
        <v>120</v>
      </c>
      <c r="F103" s="16"/>
      <c r="G103" s="107">
        <f t="shared" si="4"/>
        <v>0</v>
      </c>
    </row>
    <row r="104" spans="1:7" s="2" customFormat="1" ht="19.5" customHeight="1">
      <c r="A104" s="118"/>
      <c r="B104" s="92"/>
      <c r="C104" s="94" t="s">
        <v>29</v>
      </c>
      <c r="D104" s="15" t="s">
        <v>0</v>
      </c>
      <c r="E104" s="15">
        <v>120</v>
      </c>
      <c r="F104" s="16"/>
      <c r="G104" s="107">
        <f t="shared" si="4"/>
        <v>0</v>
      </c>
    </row>
    <row r="105" spans="1:7" s="32" customFormat="1" ht="19.5" customHeight="1">
      <c r="A105" s="118"/>
      <c r="B105" s="92"/>
      <c r="C105" s="95" t="s">
        <v>30</v>
      </c>
      <c r="D105" s="15" t="s">
        <v>0</v>
      </c>
      <c r="E105" s="15">
        <v>40</v>
      </c>
      <c r="F105" s="16"/>
      <c r="G105" s="107">
        <f t="shared" si="4"/>
        <v>0</v>
      </c>
    </row>
    <row r="106" spans="1:7" s="32" customFormat="1" ht="19.5" customHeight="1">
      <c r="A106" s="118"/>
      <c r="B106" s="92"/>
      <c r="C106" s="94" t="s">
        <v>3</v>
      </c>
      <c r="D106" s="15" t="s">
        <v>0</v>
      </c>
      <c r="E106" s="15">
        <v>20</v>
      </c>
      <c r="F106" s="16"/>
      <c r="G106" s="107">
        <f t="shared" si="4"/>
        <v>0</v>
      </c>
    </row>
    <row r="107" spans="1:7" s="32" customFormat="1" ht="19.5" customHeight="1">
      <c r="A107" s="118"/>
      <c r="B107" s="92"/>
      <c r="C107" s="96" t="s">
        <v>150</v>
      </c>
      <c r="D107" s="18" t="s">
        <v>0</v>
      </c>
      <c r="E107" s="18">
        <v>10</v>
      </c>
      <c r="F107" s="16"/>
      <c r="G107" s="107">
        <f t="shared" si="4"/>
        <v>0</v>
      </c>
    </row>
    <row r="108" spans="1:7" s="2" customFormat="1" ht="19.5" customHeight="1" thickBot="1">
      <c r="A108" s="118"/>
      <c r="B108" s="97"/>
      <c r="C108" s="98" t="s">
        <v>4</v>
      </c>
      <c r="D108" s="54" t="s">
        <v>32</v>
      </c>
      <c r="E108" s="54">
        <v>1</v>
      </c>
      <c r="F108" s="55"/>
      <c r="G108" s="114">
        <f t="shared" si="4"/>
        <v>0</v>
      </c>
    </row>
    <row r="109" ht="19.5" customHeight="1">
      <c r="B109" s="99"/>
    </row>
    <row r="110" spans="1:7" s="12" customFormat="1" ht="19.5" customHeight="1">
      <c r="A110" s="207"/>
      <c r="B110" s="322" t="s">
        <v>55</v>
      </c>
      <c r="C110" s="323"/>
      <c r="D110" s="323"/>
      <c r="E110" s="323"/>
      <c r="F110" s="323"/>
      <c r="G110" s="78">
        <f>G5+G99</f>
        <v>0</v>
      </c>
    </row>
    <row r="111" spans="1:7" s="12" customFormat="1" ht="19.5" customHeight="1">
      <c r="A111" s="207"/>
      <c r="B111" s="322" t="s">
        <v>57</v>
      </c>
      <c r="C111" s="323"/>
      <c r="D111" s="323"/>
      <c r="E111" s="323"/>
      <c r="F111" s="323"/>
      <c r="G111" s="78">
        <f>G110*0.21</f>
        <v>0</v>
      </c>
    </row>
    <row r="112" spans="1:7" s="12" customFormat="1" ht="19.5" customHeight="1">
      <c r="A112" s="207"/>
      <c r="B112" s="322" t="s">
        <v>56</v>
      </c>
      <c r="C112" s="323"/>
      <c r="D112" s="323"/>
      <c r="E112" s="323"/>
      <c r="F112" s="323"/>
      <c r="G112" s="78">
        <f>SUM(G110:G111)</f>
        <v>0</v>
      </c>
    </row>
    <row r="113" ht="19.5" customHeight="1">
      <c r="B113" s="99"/>
    </row>
    <row r="114" ht="19.5" customHeight="1">
      <c r="B114" s="99"/>
    </row>
    <row r="115" ht="19.5" customHeight="1">
      <c r="B115" s="99"/>
    </row>
    <row r="116" ht="19.5" customHeight="1">
      <c r="B116" s="99"/>
    </row>
    <row r="117" ht="19.5" customHeight="1">
      <c r="B117" s="99"/>
    </row>
    <row r="118" ht="19.5" customHeight="1">
      <c r="B118" s="99"/>
    </row>
    <row r="119" ht="19.5" customHeight="1">
      <c r="B119" s="99"/>
    </row>
    <row r="120" ht="19.5" customHeight="1">
      <c r="B120" s="99"/>
    </row>
    <row r="121" ht="19.5" customHeight="1">
      <c r="B121" s="99"/>
    </row>
    <row r="122" ht="19.5" customHeight="1">
      <c r="B122" s="99"/>
    </row>
    <row r="123" ht="19.5" customHeight="1">
      <c r="B123" s="99"/>
    </row>
    <row r="124" ht="19.5" customHeight="1">
      <c r="B124" s="99"/>
    </row>
    <row r="125" ht="19.5" customHeight="1">
      <c r="B125" s="99"/>
    </row>
    <row r="126" ht="19.5" customHeight="1">
      <c r="B126" s="99"/>
    </row>
    <row r="127" ht="19.5" customHeight="1">
      <c r="B127" s="99"/>
    </row>
    <row r="128" ht="19.5" customHeight="1">
      <c r="B128" s="99"/>
    </row>
    <row r="129" ht="19.5" customHeight="1">
      <c r="B129" s="99"/>
    </row>
    <row r="130" ht="19.5" customHeight="1">
      <c r="B130" s="99"/>
    </row>
    <row r="131" ht="19.5" customHeight="1">
      <c r="B131" s="99"/>
    </row>
    <row r="132" ht="19.5" customHeight="1">
      <c r="B132" s="99"/>
    </row>
    <row r="133" ht="19.5" customHeight="1">
      <c r="B133" s="99"/>
    </row>
    <row r="134" ht="19.5" customHeight="1">
      <c r="B134" s="99"/>
    </row>
    <row r="135" ht="19.5" customHeight="1">
      <c r="B135" s="99"/>
    </row>
    <row r="136" ht="19.5" customHeight="1">
      <c r="B136" s="99"/>
    </row>
    <row r="137" ht="19.5" customHeight="1">
      <c r="B137" s="99"/>
    </row>
    <row r="138" ht="19.5" customHeight="1">
      <c r="B138" s="99"/>
    </row>
    <row r="139" ht="19.5" customHeight="1">
      <c r="B139" s="99"/>
    </row>
    <row r="140" ht="19.5" customHeight="1">
      <c r="B140" s="99"/>
    </row>
    <row r="141" ht="19.5" customHeight="1">
      <c r="B141" s="99"/>
    </row>
    <row r="142" ht="19.5" customHeight="1">
      <c r="B142" s="99"/>
    </row>
    <row r="143" ht="19.5" customHeight="1">
      <c r="B143" s="99"/>
    </row>
    <row r="144" ht="19.5" customHeight="1">
      <c r="B144" s="99"/>
    </row>
    <row r="145" ht="19.5" customHeight="1">
      <c r="B145" s="99"/>
    </row>
    <row r="146" ht="15.75">
      <c r="B146" s="99"/>
    </row>
    <row r="147" ht="15.75">
      <c r="B147" s="99"/>
    </row>
    <row r="148" ht="15.75">
      <c r="B148" s="99"/>
    </row>
    <row r="149" ht="15.75">
      <c r="B149" s="99"/>
    </row>
    <row r="150" ht="15.75">
      <c r="B150" s="99"/>
    </row>
    <row r="151" ht="15.75">
      <c r="B151" s="99"/>
    </row>
    <row r="152" ht="15.75">
      <c r="B152" s="99"/>
    </row>
    <row r="153" ht="15.75">
      <c r="B153" s="99"/>
    </row>
    <row r="154" ht="15.75">
      <c r="B154" s="99"/>
    </row>
    <row r="155" ht="15.75">
      <c r="B155" s="99"/>
    </row>
    <row r="156" ht="15.75">
      <c r="B156" s="99"/>
    </row>
    <row r="157" ht="15.75">
      <c r="B157" s="99"/>
    </row>
    <row r="158" ht="15.75">
      <c r="B158" s="99"/>
    </row>
    <row r="159" ht="15.75">
      <c r="B159" s="99"/>
    </row>
    <row r="160" ht="15.75">
      <c r="B160" s="99"/>
    </row>
    <row r="161" ht="15.75">
      <c r="B161" s="99"/>
    </row>
    <row r="162" ht="15.75">
      <c r="B162" s="99"/>
    </row>
    <row r="163" ht="15.75">
      <c r="B163" s="99"/>
    </row>
    <row r="164" ht="15.75">
      <c r="B164" s="99"/>
    </row>
    <row r="165" ht="15.75">
      <c r="B165" s="99"/>
    </row>
    <row r="166" ht="15.75">
      <c r="B166" s="99"/>
    </row>
    <row r="167" ht="15.75">
      <c r="B167" s="99"/>
    </row>
    <row r="168" ht="15.75">
      <c r="B168" s="99"/>
    </row>
    <row r="169" ht="15.75">
      <c r="B169" s="99"/>
    </row>
    <row r="170" ht="15.75">
      <c r="B170" s="99"/>
    </row>
    <row r="171" ht="15.75">
      <c r="B171" s="99"/>
    </row>
    <row r="172" ht="15.75">
      <c r="B172" s="99"/>
    </row>
    <row r="173" ht="15.75">
      <c r="B173" s="99"/>
    </row>
    <row r="174" ht="15.75">
      <c r="B174" s="99"/>
    </row>
    <row r="175" ht="15.75">
      <c r="B175" s="99"/>
    </row>
    <row r="176" ht="15.75">
      <c r="B176" s="99"/>
    </row>
    <row r="177" ht="15.75">
      <c r="B177" s="99"/>
    </row>
    <row r="178" ht="15.75">
      <c r="B178" s="99"/>
    </row>
    <row r="179" ht="15.75">
      <c r="B179" s="99"/>
    </row>
    <row r="180" ht="15.75">
      <c r="B180" s="99"/>
    </row>
    <row r="181" ht="15.75">
      <c r="B181" s="99"/>
    </row>
    <row r="182" ht="15.75">
      <c r="B182" s="99"/>
    </row>
    <row r="183" ht="15.75">
      <c r="B183" s="99"/>
    </row>
    <row r="184" ht="15.75">
      <c r="B184" s="99"/>
    </row>
    <row r="185" ht="15.75">
      <c r="B185" s="99"/>
    </row>
    <row r="186" ht="15.75">
      <c r="B186" s="99"/>
    </row>
    <row r="187" ht="15.75">
      <c r="B187" s="99"/>
    </row>
    <row r="188" ht="15.75">
      <c r="B188" s="99"/>
    </row>
    <row r="189" ht="15.75">
      <c r="B189" s="99"/>
    </row>
    <row r="190" ht="15.75">
      <c r="B190" s="99"/>
    </row>
    <row r="191" ht="15.75">
      <c r="B191" s="99"/>
    </row>
    <row r="192" ht="15.75">
      <c r="B192" s="99"/>
    </row>
    <row r="193" ht="15.75">
      <c r="B193" s="99"/>
    </row>
    <row r="194" ht="15.75">
      <c r="B194" s="99"/>
    </row>
    <row r="195" ht="15.75">
      <c r="B195" s="99"/>
    </row>
    <row r="196" ht="15.75">
      <c r="B196" s="99"/>
    </row>
    <row r="197" ht="15.75">
      <c r="B197" s="99"/>
    </row>
    <row r="198" ht="15.75">
      <c r="B198" s="99"/>
    </row>
    <row r="199" ht="15.75">
      <c r="B199" s="99"/>
    </row>
    <row r="200" ht="15.75">
      <c r="B200" s="99"/>
    </row>
    <row r="201" ht="15.75">
      <c r="B201" s="99"/>
    </row>
    <row r="202" ht="15.75">
      <c r="B202" s="99"/>
    </row>
    <row r="203" ht="15.75">
      <c r="B203" s="99"/>
    </row>
    <row r="204" ht="15.75">
      <c r="B204" s="99"/>
    </row>
    <row r="205" ht="15.75">
      <c r="B205" s="99"/>
    </row>
    <row r="206" ht="15.75">
      <c r="B206" s="99"/>
    </row>
    <row r="207" ht="15.75">
      <c r="B207" s="99"/>
    </row>
    <row r="208" ht="15.75">
      <c r="B208" s="99"/>
    </row>
    <row r="209" ht="15.75">
      <c r="B209" s="99"/>
    </row>
    <row r="210" ht="15.75">
      <c r="B210" s="99"/>
    </row>
    <row r="211" ht="15.75">
      <c r="B211" s="99"/>
    </row>
    <row r="212" ht="15.75">
      <c r="B212" s="99"/>
    </row>
    <row r="213" ht="15.75">
      <c r="B213" s="99"/>
    </row>
    <row r="214" ht="15.75">
      <c r="B214" s="99"/>
    </row>
    <row r="215" ht="15.75">
      <c r="B215" s="99"/>
    </row>
    <row r="216" ht="15.75">
      <c r="B216" s="99"/>
    </row>
    <row r="217" ht="15.75">
      <c r="B217" s="99"/>
    </row>
    <row r="218" ht="15.75">
      <c r="B218" s="99"/>
    </row>
    <row r="219" ht="15.75">
      <c r="B219" s="99"/>
    </row>
    <row r="220" ht="15.75">
      <c r="B220" s="99"/>
    </row>
    <row r="221" ht="15.75">
      <c r="B221" s="99"/>
    </row>
    <row r="222" ht="15.75">
      <c r="B222" s="99"/>
    </row>
    <row r="223" ht="15.75">
      <c r="B223" s="99"/>
    </row>
    <row r="224" ht="15.75">
      <c r="B224" s="99"/>
    </row>
    <row r="225" ht="15.75">
      <c r="B225" s="99"/>
    </row>
    <row r="226" ht="15.75">
      <c r="B226" s="99"/>
    </row>
    <row r="227" ht="15.75">
      <c r="B227" s="99"/>
    </row>
    <row r="228" ht="15.75">
      <c r="B228" s="99"/>
    </row>
    <row r="229" ht="15.75">
      <c r="B229" s="99"/>
    </row>
    <row r="230" ht="15.75">
      <c r="B230" s="99"/>
    </row>
    <row r="231" ht="15.75">
      <c r="B231" s="99"/>
    </row>
    <row r="232" ht="15.75">
      <c r="B232" s="99"/>
    </row>
    <row r="233" ht="15.75">
      <c r="B233" s="99"/>
    </row>
    <row r="234" ht="15.75">
      <c r="B234" s="99"/>
    </row>
    <row r="235" ht="15.75">
      <c r="B235" s="99"/>
    </row>
    <row r="236" ht="15.75">
      <c r="B236" s="99"/>
    </row>
    <row r="237" ht="15.75">
      <c r="B237" s="99"/>
    </row>
    <row r="238" ht="15.75">
      <c r="B238" s="99"/>
    </row>
    <row r="239" ht="15.75">
      <c r="B239" s="99"/>
    </row>
    <row r="240" ht="15.75">
      <c r="B240" s="99"/>
    </row>
    <row r="241" ht="15.75">
      <c r="B241" s="99"/>
    </row>
    <row r="242" ht="15.75">
      <c r="B242" s="99"/>
    </row>
    <row r="243" ht="15.75">
      <c r="B243" s="99"/>
    </row>
    <row r="244" ht="15.75">
      <c r="B244" s="99"/>
    </row>
    <row r="245" ht="15.75">
      <c r="B245" s="99"/>
    </row>
    <row r="246" ht="15.75">
      <c r="B246" s="99"/>
    </row>
    <row r="247" ht="15.75">
      <c r="B247" s="99"/>
    </row>
    <row r="248" ht="15.75">
      <c r="B248" s="99"/>
    </row>
    <row r="249" ht="15.75">
      <c r="B249" s="99"/>
    </row>
    <row r="250" ht="15.75">
      <c r="B250" s="99"/>
    </row>
    <row r="251" ht="15.75">
      <c r="B251" s="99"/>
    </row>
    <row r="252" ht="15.75">
      <c r="B252" s="99"/>
    </row>
    <row r="253" ht="15.75">
      <c r="B253" s="99"/>
    </row>
    <row r="254" ht="15.75">
      <c r="B254" s="99"/>
    </row>
    <row r="255" ht="15.75">
      <c r="B255" s="99"/>
    </row>
    <row r="256" ht="15.75">
      <c r="B256" s="99"/>
    </row>
    <row r="257" ht="15.75">
      <c r="B257" s="99"/>
    </row>
    <row r="258" ht="15.75">
      <c r="B258" s="99"/>
    </row>
    <row r="259" ht="15.75">
      <c r="B259" s="99"/>
    </row>
    <row r="260" ht="15.75">
      <c r="B260" s="99"/>
    </row>
    <row r="261" ht="15.75">
      <c r="B261" s="99"/>
    </row>
    <row r="262" ht="15.75">
      <c r="B262" s="99"/>
    </row>
    <row r="263" ht="15.75">
      <c r="B263" s="99"/>
    </row>
    <row r="264" ht="15.75">
      <c r="B264" s="99"/>
    </row>
    <row r="265" ht="15.75">
      <c r="B265" s="99"/>
    </row>
    <row r="266" ht="15.75">
      <c r="B266" s="99"/>
    </row>
    <row r="267" ht="15.75">
      <c r="B267" s="99"/>
    </row>
    <row r="268" ht="15.75">
      <c r="B268" s="99"/>
    </row>
    <row r="269" ht="15.75">
      <c r="B269" s="99"/>
    </row>
    <row r="270" ht="15.75">
      <c r="B270" s="99"/>
    </row>
    <row r="271" ht="15.75">
      <c r="B271" s="99"/>
    </row>
    <row r="272" ht="15.75">
      <c r="B272" s="99"/>
    </row>
    <row r="273" ht="15.75">
      <c r="B273" s="99"/>
    </row>
    <row r="274" ht="15.75">
      <c r="B274" s="99"/>
    </row>
    <row r="275" ht="15.75">
      <c r="B275" s="99"/>
    </row>
    <row r="276" ht="15.75">
      <c r="B276" s="99"/>
    </row>
    <row r="277" ht="15.75">
      <c r="B277" s="99"/>
    </row>
    <row r="278" ht="15.75">
      <c r="B278" s="99"/>
    </row>
    <row r="279" ht="15.75">
      <c r="B279" s="99"/>
    </row>
    <row r="280" ht="15.75">
      <c r="B280" s="99"/>
    </row>
    <row r="281" ht="15.75">
      <c r="B281" s="99"/>
    </row>
    <row r="282" ht="15.75">
      <c r="B282" s="99"/>
    </row>
    <row r="283" ht="15.75">
      <c r="B283" s="99"/>
    </row>
    <row r="284" ht="15.75">
      <c r="B284" s="99"/>
    </row>
    <row r="285" ht="15.75">
      <c r="B285" s="99"/>
    </row>
    <row r="286" ht="15.75">
      <c r="B286" s="99"/>
    </row>
    <row r="287" ht="15.75">
      <c r="B287" s="99"/>
    </row>
    <row r="288" ht="15.75">
      <c r="B288" s="99"/>
    </row>
    <row r="289" ht="15.75">
      <c r="B289" s="99"/>
    </row>
    <row r="290" ht="15.75">
      <c r="B290" s="99"/>
    </row>
    <row r="291" ht="15.75">
      <c r="B291" s="99"/>
    </row>
    <row r="292" ht="15.75">
      <c r="B292" s="99"/>
    </row>
    <row r="293" ht="15.75">
      <c r="B293" s="99"/>
    </row>
    <row r="294" ht="15.75">
      <c r="B294" s="99"/>
    </row>
    <row r="295" ht="15.75">
      <c r="B295" s="99"/>
    </row>
    <row r="296" ht="15.75">
      <c r="B296" s="99"/>
    </row>
    <row r="297" ht="15.75">
      <c r="B297" s="99"/>
    </row>
    <row r="298" ht="15.75">
      <c r="B298" s="99"/>
    </row>
    <row r="299" ht="15.75">
      <c r="B299" s="99"/>
    </row>
    <row r="300" ht="15.75">
      <c r="B300" s="99"/>
    </row>
    <row r="301" ht="15.75">
      <c r="B301" s="99"/>
    </row>
    <row r="302" ht="15.75">
      <c r="B302" s="99"/>
    </row>
    <row r="303" ht="15.75">
      <c r="B303" s="99"/>
    </row>
    <row r="304" ht="15.75">
      <c r="B304" s="99"/>
    </row>
    <row r="305" ht="15.75">
      <c r="B305" s="99"/>
    </row>
    <row r="306" ht="15.75">
      <c r="B306" s="99"/>
    </row>
    <row r="307" ht="15.75">
      <c r="B307" s="99"/>
    </row>
    <row r="308" ht="15.75">
      <c r="B308" s="99"/>
    </row>
    <row r="309" ht="15.75">
      <c r="B309" s="99"/>
    </row>
    <row r="310" ht="15.75">
      <c r="B310" s="99"/>
    </row>
    <row r="311" ht="15.75">
      <c r="B311" s="99"/>
    </row>
    <row r="312" ht="15.75">
      <c r="B312" s="99"/>
    </row>
    <row r="313" ht="15.75">
      <c r="B313" s="99"/>
    </row>
    <row r="314" ht="15.75">
      <c r="B314" s="99"/>
    </row>
    <row r="315" ht="15.75">
      <c r="B315" s="99"/>
    </row>
    <row r="316" ht="15.75">
      <c r="B316" s="99"/>
    </row>
    <row r="317" ht="15.75">
      <c r="B317" s="99"/>
    </row>
    <row r="318" ht="15.75">
      <c r="B318" s="99"/>
    </row>
    <row r="319" ht="15.75">
      <c r="B319" s="99"/>
    </row>
    <row r="320" ht="15.75">
      <c r="B320" s="99"/>
    </row>
    <row r="321" ht="15.75">
      <c r="B321" s="99"/>
    </row>
    <row r="322" ht="15.75">
      <c r="B322" s="99"/>
    </row>
    <row r="323" ht="15.75">
      <c r="B323" s="99"/>
    </row>
    <row r="324" ht="15.75">
      <c r="B324" s="99"/>
    </row>
    <row r="325" ht="15.75">
      <c r="B325" s="99"/>
    </row>
    <row r="326" ht="15.75">
      <c r="B326" s="99"/>
    </row>
    <row r="327" ht="15.75">
      <c r="B327" s="99"/>
    </row>
    <row r="328" ht="15.75">
      <c r="B328" s="99"/>
    </row>
    <row r="329" ht="15.75">
      <c r="B329" s="99"/>
    </row>
    <row r="330" ht="15.75">
      <c r="B330" s="99"/>
    </row>
    <row r="331" ht="15.75">
      <c r="B331" s="99"/>
    </row>
    <row r="332" ht="15.75">
      <c r="B332" s="99"/>
    </row>
    <row r="333" ht="15.75">
      <c r="B333" s="99"/>
    </row>
    <row r="334" ht="15.75">
      <c r="B334" s="99"/>
    </row>
    <row r="335" ht="15.75">
      <c r="B335" s="99"/>
    </row>
    <row r="336" ht="15.75">
      <c r="B336" s="99"/>
    </row>
    <row r="337" ht="15.75">
      <c r="B337" s="99"/>
    </row>
    <row r="338" ht="15.75">
      <c r="B338" s="99"/>
    </row>
    <row r="339" ht="15.75">
      <c r="B339" s="99"/>
    </row>
    <row r="340" ht="15.75">
      <c r="B340" s="99"/>
    </row>
    <row r="341" ht="15.75">
      <c r="B341" s="99"/>
    </row>
    <row r="342" ht="15.75">
      <c r="B342" s="99"/>
    </row>
    <row r="343" ht="15.75">
      <c r="B343" s="99"/>
    </row>
    <row r="344" ht="15.75">
      <c r="B344" s="99"/>
    </row>
    <row r="345" ht="15.75">
      <c r="B345" s="99"/>
    </row>
    <row r="346" ht="15.75">
      <c r="B346" s="99"/>
    </row>
    <row r="347" ht="15.75">
      <c r="B347" s="99"/>
    </row>
    <row r="348" ht="15.75">
      <c r="B348" s="99"/>
    </row>
    <row r="349" ht="15.75">
      <c r="B349" s="99"/>
    </row>
    <row r="350" ht="15.75">
      <c r="B350" s="99"/>
    </row>
    <row r="351" ht="15.75">
      <c r="B351" s="99"/>
    </row>
    <row r="352" ht="15.75">
      <c r="B352" s="99"/>
    </row>
    <row r="353" ht="15.75">
      <c r="B353" s="99"/>
    </row>
    <row r="354" ht="15.75">
      <c r="B354" s="99"/>
    </row>
    <row r="355" ht="15.75">
      <c r="B355" s="99"/>
    </row>
    <row r="356" ht="15.75">
      <c r="B356" s="99"/>
    </row>
    <row r="357" ht="15.75">
      <c r="B357" s="99"/>
    </row>
    <row r="358" ht="15.75">
      <c r="B358" s="99"/>
    </row>
    <row r="359" ht="15.75">
      <c r="B359" s="99"/>
    </row>
    <row r="360" ht="15.75">
      <c r="B360" s="99"/>
    </row>
    <row r="361" ht="15.75">
      <c r="B361" s="99"/>
    </row>
    <row r="362" ht="15.75">
      <c r="B362" s="99"/>
    </row>
    <row r="363" ht="15.75">
      <c r="B363" s="99"/>
    </row>
    <row r="364" ht="15.75">
      <c r="B364" s="99"/>
    </row>
    <row r="365" ht="15.75">
      <c r="B365" s="99"/>
    </row>
    <row r="366" ht="15.75">
      <c r="B366" s="99"/>
    </row>
    <row r="367" ht="15.75">
      <c r="B367" s="99"/>
    </row>
    <row r="368" ht="15.75">
      <c r="B368" s="99"/>
    </row>
    <row r="369" ht="15.75">
      <c r="B369" s="99"/>
    </row>
    <row r="370" ht="15.75">
      <c r="B370" s="99"/>
    </row>
    <row r="371" ht="15.75">
      <c r="B371" s="99"/>
    </row>
    <row r="372" ht="15.75">
      <c r="B372" s="99"/>
    </row>
    <row r="373" ht="15.75">
      <c r="B373" s="99"/>
    </row>
    <row r="374" ht="15.75">
      <c r="B374" s="99"/>
    </row>
    <row r="375" ht="15.75">
      <c r="B375" s="99"/>
    </row>
    <row r="376" ht="15.75">
      <c r="B376" s="99"/>
    </row>
    <row r="377" ht="15.75">
      <c r="B377" s="99"/>
    </row>
    <row r="378" ht="15.75">
      <c r="B378" s="99"/>
    </row>
    <row r="379" ht="15.75">
      <c r="B379" s="99"/>
    </row>
    <row r="380" ht="15.75">
      <c r="B380" s="99"/>
    </row>
    <row r="381" ht="15.75">
      <c r="B381" s="99"/>
    </row>
    <row r="382" ht="15.75">
      <c r="B382" s="99"/>
    </row>
    <row r="383" ht="15.75">
      <c r="B383" s="99"/>
    </row>
    <row r="384" ht="15.75">
      <c r="B384" s="99"/>
    </row>
    <row r="385" ht="15.75">
      <c r="B385" s="99"/>
    </row>
    <row r="386" ht="15.75">
      <c r="B386" s="99"/>
    </row>
    <row r="387" ht="15.75">
      <c r="B387" s="99"/>
    </row>
    <row r="388" ht="15.75">
      <c r="B388" s="99"/>
    </row>
    <row r="389" ht="15.75">
      <c r="B389" s="99"/>
    </row>
    <row r="390" ht="15.75">
      <c r="B390" s="99"/>
    </row>
    <row r="391" ht="15.75">
      <c r="B391" s="99"/>
    </row>
    <row r="392" ht="15.75">
      <c r="B392" s="99"/>
    </row>
    <row r="393" ht="15.75">
      <c r="B393" s="99"/>
    </row>
    <row r="394" ht="15.75">
      <c r="B394" s="99"/>
    </row>
    <row r="395" ht="15.75">
      <c r="B395" s="99"/>
    </row>
    <row r="396" ht="15.75">
      <c r="B396" s="99"/>
    </row>
    <row r="397" ht="15.75">
      <c r="B397" s="99"/>
    </row>
    <row r="398" ht="15.75">
      <c r="B398" s="99"/>
    </row>
    <row r="399" ht="15.75">
      <c r="B399" s="99"/>
    </row>
    <row r="400" ht="15.75">
      <c r="B400" s="99"/>
    </row>
    <row r="401" ht="15.75">
      <c r="B401" s="99"/>
    </row>
    <row r="402" ht="15.75">
      <c r="B402" s="99"/>
    </row>
    <row r="403" ht="15.75">
      <c r="B403" s="99"/>
    </row>
    <row r="404" ht="15.75">
      <c r="B404" s="99"/>
    </row>
    <row r="405" ht="15.75">
      <c r="B405" s="99"/>
    </row>
    <row r="406" ht="15.75">
      <c r="B406" s="99"/>
    </row>
    <row r="407" ht="15.75">
      <c r="B407" s="99"/>
    </row>
    <row r="408" ht="15.75">
      <c r="B408" s="99"/>
    </row>
    <row r="409" ht="15.75">
      <c r="B409" s="99"/>
    </row>
    <row r="410" ht="15.75">
      <c r="B410" s="99"/>
    </row>
    <row r="411" ht="15.75">
      <c r="B411" s="99"/>
    </row>
    <row r="412" ht="15.75">
      <c r="B412" s="99"/>
    </row>
    <row r="413" ht="15.75">
      <c r="B413" s="99"/>
    </row>
    <row r="414" ht="15.75">
      <c r="B414" s="99"/>
    </row>
    <row r="415" ht="15.75">
      <c r="B415" s="99"/>
    </row>
    <row r="416" ht="15.75">
      <c r="B416" s="99"/>
    </row>
    <row r="417" ht="15.75">
      <c r="B417" s="99"/>
    </row>
    <row r="418" ht="15.75">
      <c r="B418" s="99"/>
    </row>
    <row r="419" ht="15.75">
      <c r="B419" s="99"/>
    </row>
    <row r="420" ht="15.75">
      <c r="B420" s="99"/>
    </row>
    <row r="421" ht="15.75">
      <c r="B421" s="99"/>
    </row>
    <row r="422" ht="15.75">
      <c r="B422" s="99"/>
    </row>
    <row r="423" ht="15.75">
      <c r="B423" s="99"/>
    </row>
    <row r="424" ht="15.75">
      <c r="B424" s="99"/>
    </row>
    <row r="425" ht="15.75">
      <c r="B425" s="99"/>
    </row>
    <row r="426" ht="15.75">
      <c r="B426" s="99"/>
    </row>
    <row r="427" ht="15.75">
      <c r="B427" s="99"/>
    </row>
    <row r="428" ht="15.75">
      <c r="B428" s="99"/>
    </row>
    <row r="429" ht="15.75">
      <c r="B429" s="99"/>
    </row>
    <row r="430" ht="15.75">
      <c r="B430" s="99"/>
    </row>
    <row r="431" ht="15.75">
      <c r="B431" s="99"/>
    </row>
    <row r="432" ht="15.75">
      <c r="B432" s="99"/>
    </row>
    <row r="433" ht="15.75">
      <c r="B433" s="99"/>
    </row>
    <row r="434" ht="15.75">
      <c r="B434" s="99"/>
    </row>
    <row r="435" ht="15.75">
      <c r="B435" s="99"/>
    </row>
    <row r="436" ht="15.75">
      <c r="B436" s="99"/>
    </row>
    <row r="437" ht="15.75">
      <c r="B437" s="99"/>
    </row>
    <row r="438" ht="15.75">
      <c r="B438" s="99"/>
    </row>
    <row r="439" ht="15.75">
      <c r="B439" s="99"/>
    </row>
    <row r="440" ht="15.75">
      <c r="B440" s="99"/>
    </row>
    <row r="441" ht="15.75">
      <c r="B441" s="99"/>
    </row>
    <row r="442" ht="15.75">
      <c r="B442" s="99"/>
    </row>
    <row r="443" ht="15.75">
      <c r="B443" s="99"/>
    </row>
    <row r="444" ht="15.75">
      <c r="B444" s="99"/>
    </row>
    <row r="445" ht="15.75">
      <c r="B445" s="99"/>
    </row>
    <row r="446" ht="15.75">
      <c r="B446" s="99"/>
    </row>
    <row r="447" ht="15.75">
      <c r="B447" s="99"/>
    </row>
    <row r="448" ht="15.75">
      <c r="B448" s="99"/>
    </row>
    <row r="449" ht="15.75">
      <c r="B449" s="99"/>
    </row>
    <row r="450" ht="15.75">
      <c r="B450" s="99"/>
    </row>
    <row r="451" ht="15.75">
      <c r="B451" s="99"/>
    </row>
    <row r="452" ht="15.75">
      <c r="B452" s="99"/>
    </row>
    <row r="453" ht="15.75">
      <c r="B453" s="99"/>
    </row>
    <row r="454" ht="15.75">
      <c r="B454" s="99"/>
    </row>
    <row r="455" ht="15.75">
      <c r="B455" s="99"/>
    </row>
    <row r="456" ht="15.75">
      <c r="B456" s="99"/>
    </row>
    <row r="457" ht="15.75">
      <c r="B457" s="99"/>
    </row>
    <row r="458" ht="15.75">
      <c r="B458" s="99"/>
    </row>
    <row r="459" ht="15.75">
      <c r="B459" s="99"/>
    </row>
    <row r="460" ht="15.75">
      <c r="B460" s="99"/>
    </row>
    <row r="461" ht="15.75">
      <c r="B461" s="99"/>
    </row>
    <row r="462" ht="15.75">
      <c r="B462" s="99"/>
    </row>
    <row r="463" ht="15.75">
      <c r="B463" s="99"/>
    </row>
    <row r="464" ht="15.75">
      <c r="B464" s="99"/>
    </row>
    <row r="465" ht="15.75">
      <c r="B465" s="99"/>
    </row>
    <row r="466" ht="15.75">
      <c r="B466" s="99"/>
    </row>
    <row r="467" ht="15.75">
      <c r="B467" s="99"/>
    </row>
    <row r="468" ht="15.75">
      <c r="B468" s="99"/>
    </row>
    <row r="469" ht="15.75">
      <c r="B469" s="99"/>
    </row>
    <row r="470" ht="15.75">
      <c r="B470" s="99"/>
    </row>
    <row r="471" ht="15.75">
      <c r="B471" s="99"/>
    </row>
    <row r="472" ht="15.75">
      <c r="B472" s="99"/>
    </row>
    <row r="473" ht="15.75">
      <c r="B473" s="99"/>
    </row>
    <row r="474" ht="15.75">
      <c r="B474" s="99"/>
    </row>
    <row r="475" ht="15.75">
      <c r="B475" s="99"/>
    </row>
    <row r="476" ht="15.75">
      <c r="B476" s="99"/>
    </row>
    <row r="477" ht="15.75">
      <c r="B477" s="99"/>
    </row>
    <row r="478" ht="15.75">
      <c r="B478" s="99"/>
    </row>
    <row r="479" ht="15.75">
      <c r="B479" s="99"/>
    </row>
    <row r="480" ht="15.75">
      <c r="B480" s="99"/>
    </row>
    <row r="481" ht="15.75">
      <c r="B481" s="99"/>
    </row>
    <row r="482" ht="15.75">
      <c r="B482" s="99"/>
    </row>
    <row r="483" ht="15.75">
      <c r="B483" s="99"/>
    </row>
    <row r="484" ht="15.75">
      <c r="B484" s="99"/>
    </row>
    <row r="485" ht="15.75">
      <c r="B485" s="99"/>
    </row>
    <row r="486" ht="15.75">
      <c r="B486" s="99"/>
    </row>
    <row r="487" ht="15.75">
      <c r="B487" s="99"/>
    </row>
    <row r="488" ht="15.75">
      <c r="B488" s="99"/>
    </row>
    <row r="489" ht="15.75">
      <c r="B489" s="99"/>
    </row>
    <row r="490" ht="15.75">
      <c r="B490" s="99"/>
    </row>
    <row r="491" ht="15.75">
      <c r="B491" s="99"/>
    </row>
    <row r="492" ht="15.75">
      <c r="B492" s="99"/>
    </row>
    <row r="493" ht="15.75">
      <c r="B493" s="99"/>
    </row>
    <row r="494" ht="15.75">
      <c r="B494" s="99"/>
    </row>
    <row r="495" ht="15.75">
      <c r="B495" s="99"/>
    </row>
    <row r="496" ht="15.75">
      <c r="B496" s="99"/>
    </row>
    <row r="497" ht="15.75">
      <c r="B497" s="99"/>
    </row>
    <row r="498" ht="15.75">
      <c r="B498" s="99"/>
    </row>
    <row r="499" ht="15.75">
      <c r="B499" s="99"/>
    </row>
    <row r="500" ht="15.75">
      <c r="B500" s="99"/>
    </row>
    <row r="501" ht="15.75">
      <c r="B501" s="99"/>
    </row>
    <row r="502" ht="15.75">
      <c r="B502" s="99"/>
    </row>
    <row r="503" ht="15.75">
      <c r="B503" s="99"/>
    </row>
    <row r="504" ht="15.75">
      <c r="B504" s="99"/>
    </row>
    <row r="505" ht="15.75">
      <c r="B505" s="99"/>
    </row>
    <row r="506" ht="15.75">
      <c r="B506" s="99"/>
    </row>
    <row r="507" ht="15.75">
      <c r="B507" s="99"/>
    </row>
    <row r="508" ht="15.75">
      <c r="B508" s="99"/>
    </row>
    <row r="509" ht="15.75">
      <c r="B509" s="99"/>
    </row>
    <row r="510" ht="15.75">
      <c r="B510" s="99"/>
    </row>
    <row r="511" ht="15.75">
      <c r="B511" s="99"/>
    </row>
    <row r="512" ht="15.75">
      <c r="B512" s="99"/>
    </row>
    <row r="513" ht="15.75">
      <c r="B513" s="99"/>
    </row>
    <row r="514" ht="15.75">
      <c r="B514" s="99"/>
    </row>
    <row r="515" ht="15.75">
      <c r="B515" s="99"/>
    </row>
    <row r="516" ht="15.75">
      <c r="B516" s="99"/>
    </row>
    <row r="517" ht="15.75">
      <c r="B517" s="99"/>
    </row>
    <row r="518" ht="15.75">
      <c r="B518" s="99"/>
    </row>
    <row r="519" ht="15.75">
      <c r="B519" s="99"/>
    </row>
    <row r="520" ht="15.75">
      <c r="B520" s="99"/>
    </row>
    <row r="521" ht="15.75">
      <c r="B521" s="99"/>
    </row>
    <row r="522" ht="15.75">
      <c r="B522" s="99"/>
    </row>
    <row r="523" ht="15.75">
      <c r="B523" s="99"/>
    </row>
    <row r="524" ht="15.75">
      <c r="B524" s="99"/>
    </row>
    <row r="525" ht="15.75">
      <c r="B525" s="99"/>
    </row>
    <row r="526" ht="15.75">
      <c r="B526" s="99"/>
    </row>
    <row r="527" ht="15.75">
      <c r="B527" s="99"/>
    </row>
    <row r="528" ht="15.75">
      <c r="B528" s="99"/>
    </row>
    <row r="529" ht="15.75">
      <c r="B529" s="99"/>
    </row>
    <row r="530" ht="15.75">
      <c r="B530" s="99"/>
    </row>
    <row r="531" ht="15.75">
      <c r="B531" s="99"/>
    </row>
    <row r="532" ht="15.75">
      <c r="B532" s="99"/>
    </row>
    <row r="533" ht="15.75">
      <c r="B533" s="99"/>
    </row>
    <row r="534" ht="15.75">
      <c r="B534" s="99"/>
    </row>
    <row r="535" ht="15.75">
      <c r="B535" s="99"/>
    </row>
    <row r="536" ht="15.75">
      <c r="B536" s="99"/>
    </row>
    <row r="537" ht="15.75">
      <c r="B537" s="99"/>
    </row>
    <row r="538" ht="15.75">
      <c r="B538" s="99"/>
    </row>
    <row r="539" ht="15.75">
      <c r="B539" s="99"/>
    </row>
    <row r="540" ht="15.75">
      <c r="B540" s="99"/>
    </row>
    <row r="541" ht="15.75">
      <c r="B541" s="99"/>
    </row>
    <row r="542" ht="15.75">
      <c r="B542" s="99"/>
    </row>
    <row r="543" ht="15.75">
      <c r="B543" s="99"/>
    </row>
    <row r="544" ht="15.75">
      <c r="B544" s="99"/>
    </row>
    <row r="545" ht="15.75">
      <c r="B545" s="99"/>
    </row>
    <row r="546" ht="15.75">
      <c r="B546" s="99"/>
    </row>
    <row r="547" ht="15.75">
      <c r="B547" s="99"/>
    </row>
    <row r="548" ht="15.75">
      <c r="B548" s="99"/>
    </row>
    <row r="549" ht="15.75">
      <c r="B549" s="99"/>
    </row>
    <row r="550" ht="15.75">
      <c r="B550" s="99"/>
    </row>
    <row r="551" ht="15.75">
      <c r="B551" s="99"/>
    </row>
    <row r="552" ht="15.75">
      <c r="B552" s="99"/>
    </row>
    <row r="553" ht="15.75">
      <c r="B553" s="99"/>
    </row>
    <row r="554" ht="15.75">
      <c r="B554" s="99"/>
    </row>
    <row r="555" ht="15.75">
      <c r="B555" s="99"/>
    </row>
    <row r="556" ht="15.75">
      <c r="B556" s="99"/>
    </row>
    <row r="557" ht="15.75">
      <c r="B557" s="99"/>
    </row>
    <row r="558" ht="15.75">
      <c r="B558" s="99"/>
    </row>
    <row r="559" ht="15.75">
      <c r="B559" s="99"/>
    </row>
    <row r="560" ht="15.75">
      <c r="B560" s="99"/>
    </row>
    <row r="561" ht="15.75">
      <c r="B561" s="99"/>
    </row>
    <row r="562" ht="15.75">
      <c r="B562" s="99"/>
    </row>
    <row r="563" ht="15.75">
      <c r="B563" s="99"/>
    </row>
    <row r="564" ht="15.75">
      <c r="B564" s="99"/>
    </row>
    <row r="565" ht="15.75">
      <c r="B565" s="99"/>
    </row>
    <row r="566" ht="15.75">
      <c r="B566" s="99"/>
    </row>
    <row r="567" ht="15.75">
      <c r="B567" s="99"/>
    </row>
    <row r="568" ht="15.75">
      <c r="B568" s="99"/>
    </row>
    <row r="569" ht="15.75">
      <c r="B569" s="99"/>
    </row>
    <row r="570" ht="15.75">
      <c r="B570" s="99"/>
    </row>
    <row r="571" ht="15.75">
      <c r="B571" s="99"/>
    </row>
    <row r="572" ht="15.75">
      <c r="B572" s="99"/>
    </row>
    <row r="573" ht="15.75">
      <c r="B573" s="99"/>
    </row>
    <row r="574" ht="15.75">
      <c r="B574" s="99"/>
    </row>
    <row r="575" ht="15.75">
      <c r="B575" s="99"/>
    </row>
    <row r="576" ht="15.75">
      <c r="B576" s="99"/>
    </row>
    <row r="577" ht="15.75">
      <c r="B577" s="99"/>
    </row>
    <row r="578" ht="15.75">
      <c r="B578" s="99"/>
    </row>
    <row r="579" ht="15.75">
      <c r="B579" s="99"/>
    </row>
    <row r="580" ht="15.75">
      <c r="B580" s="99"/>
    </row>
    <row r="581" ht="15.75">
      <c r="B581" s="99"/>
    </row>
    <row r="582" ht="15.75">
      <c r="B582" s="99"/>
    </row>
    <row r="583" ht="15.75">
      <c r="B583" s="99"/>
    </row>
    <row r="584" ht="15.75">
      <c r="B584" s="99"/>
    </row>
    <row r="585" ht="15.75">
      <c r="B585" s="99"/>
    </row>
    <row r="586" ht="15.75">
      <c r="B586" s="99"/>
    </row>
    <row r="587" ht="15.75">
      <c r="B587" s="99"/>
    </row>
    <row r="588" ht="15.75">
      <c r="B588" s="99"/>
    </row>
    <row r="589" ht="15.75">
      <c r="B589" s="99"/>
    </row>
    <row r="590" ht="15.75">
      <c r="B590" s="99"/>
    </row>
    <row r="591" ht="15.75">
      <c r="B591" s="99"/>
    </row>
    <row r="592" ht="15.75">
      <c r="B592" s="99"/>
    </row>
    <row r="593" ht="15.75">
      <c r="B593" s="99"/>
    </row>
    <row r="594" ht="15.75">
      <c r="B594" s="99"/>
    </row>
    <row r="595" ht="15.75">
      <c r="B595" s="99"/>
    </row>
    <row r="596" ht="15.75">
      <c r="B596" s="99"/>
    </row>
    <row r="597" ht="15.75">
      <c r="B597" s="99"/>
    </row>
    <row r="598" ht="15.75">
      <c r="B598" s="99"/>
    </row>
    <row r="599" ht="15.75">
      <c r="B599" s="99"/>
    </row>
    <row r="600" ht="15.75">
      <c r="B600" s="99"/>
    </row>
    <row r="601" ht="15.75">
      <c r="B601" s="99"/>
    </row>
    <row r="602" ht="15.75">
      <c r="B602" s="99"/>
    </row>
    <row r="603" ht="15.75">
      <c r="B603" s="99"/>
    </row>
    <row r="604" ht="15.75">
      <c r="B604" s="99"/>
    </row>
    <row r="605" ht="15.75">
      <c r="B605" s="99"/>
    </row>
    <row r="606" ht="15.75">
      <c r="B606" s="99"/>
    </row>
    <row r="607" ht="15.75">
      <c r="B607" s="99"/>
    </row>
    <row r="608" ht="15.75">
      <c r="B608" s="99"/>
    </row>
    <row r="609" ht="15.75">
      <c r="B609" s="99"/>
    </row>
    <row r="610" ht="15.75">
      <c r="B610" s="99"/>
    </row>
    <row r="611" ht="15.75">
      <c r="B611" s="99"/>
    </row>
    <row r="612" ht="15.75">
      <c r="B612" s="99"/>
    </row>
    <row r="613" ht="15.75">
      <c r="B613" s="99"/>
    </row>
    <row r="614" ht="15.75">
      <c r="B614" s="99"/>
    </row>
    <row r="615" ht="15.75">
      <c r="B615" s="99"/>
    </row>
    <row r="616" ht="15.75">
      <c r="B616" s="99"/>
    </row>
    <row r="617" ht="15.75">
      <c r="B617" s="99"/>
    </row>
    <row r="618" ht="15.75">
      <c r="B618" s="99"/>
    </row>
    <row r="619" ht="15.75">
      <c r="B619" s="99"/>
    </row>
    <row r="620" ht="15.75">
      <c r="B620" s="99"/>
    </row>
    <row r="621" ht="15.75">
      <c r="B621" s="99"/>
    </row>
    <row r="622" ht="15.75">
      <c r="B622" s="99"/>
    </row>
    <row r="623" ht="15.75">
      <c r="B623" s="99"/>
    </row>
    <row r="624" ht="15.75">
      <c r="B624" s="99"/>
    </row>
    <row r="625" ht="15.75">
      <c r="B625" s="99"/>
    </row>
    <row r="626" ht="15.75">
      <c r="B626" s="99"/>
    </row>
    <row r="627" ht="15.75">
      <c r="B627" s="99"/>
    </row>
    <row r="628" ht="15.75">
      <c r="B628" s="99"/>
    </row>
    <row r="629" ht="15.75">
      <c r="B629" s="99"/>
    </row>
    <row r="630" ht="15.75">
      <c r="B630" s="99"/>
    </row>
    <row r="631" ht="15.75">
      <c r="B631" s="99"/>
    </row>
    <row r="632" ht="15.75">
      <c r="B632" s="99"/>
    </row>
    <row r="633" ht="15.75">
      <c r="B633" s="99"/>
    </row>
    <row r="634" ht="15.75">
      <c r="B634" s="99"/>
    </row>
    <row r="635" ht="15.75">
      <c r="B635" s="99"/>
    </row>
    <row r="636" ht="15.75">
      <c r="B636" s="99"/>
    </row>
    <row r="637" ht="15.75">
      <c r="B637" s="99"/>
    </row>
    <row r="638" ht="15.75">
      <c r="B638" s="99"/>
    </row>
    <row r="639" ht="15.75">
      <c r="B639" s="99"/>
    </row>
    <row r="640" ht="15.75">
      <c r="B640" s="99"/>
    </row>
    <row r="641" ht="15.75">
      <c r="B641" s="99"/>
    </row>
    <row r="642" ht="15.75">
      <c r="B642" s="99"/>
    </row>
    <row r="643" ht="15.75">
      <c r="B643" s="99"/>
    </row>
    <row r="644" ht="15.75">
      <c r="B644" s="99"/>
    </row>
    <row r="645" ht="15.75">
      <c r="B645" s="99"/>
    </row>
    <row r="646" ht="15.75">
      <c r="B646" s="99"/>
    </row>
    <row r="647" ht="15.75">
      <c r="B647" s="99"/>
    </row>
    <row r="648" ht="15.75">
      <c r="B648" s="99"/>
    </row>
    <row r="649" ht="15.75">
      <c r="B649" s="99"/>
    </row>
    <row r="650" ht="15.75">
      <c r="B650" s="99"/>
    </row>
    <row r="651" ht="15.75">
      <c r="B651" s="99"/>
    </row>
    <row r="652" ht="15.75">
      <c r="B652" s="99"/>
    </row>
    <row r="653" ht="15.75">
      <c r="B653" s="99"/>
    </row>
    <row r="654" ht="15.75">
      <c r="B654" s="99"/>
    </row>
    <row r="655" ht="15.75">
      <c r="B655" s="99"/>
    </row>
    <row r="656" ht="15.75">
      <c r="B656" s="99"/>
    </row>
    <row r="657" ht="15.75">
      <c r="B657" s="99"/>
    </row>
    <row r="658" ht="15.75">
      <c r="B658" s="99"/>
    </row>
    <row r="659" ht="15.75">
      <c r="B659" s="99"/>
    </row>
    <row r="660" ht="15.75">
      <c r="B660" s="99"/>
    </row>
    <row r="661" ht="15.75">
      <c r="B661" s="99"/>
    </row>
    <row r="662" ht="15.75">
      <c r="B662" s="99"/>
    </row>
    <row r="663" ht="15.75">
      <c r="B663" s="99"/>
    </row>
    <row r="664" ht="15.75">
      <c r="B664" s="99"/>
    </row>
    <row r="665" ht="15.75">
      <c r="B665" s="99"/>
    </row>
    <row r="666" ht="15.75">
      <c r="B666" s="99"/>
    </row>
    <row r="667" ht="15.75">
      <c r="B667" s="99"/>
    </row>
    <row r="668" ht="15.75">
      <c r="B668" s="99"/>
    </row>
    <row r="669" ht="15.75">
      <c r="B669" s="99"/>
    </row>
    <row r="670" ht="15.75">
      <c r="B670" s="99"/>
    </row>
    <row r="671" ht="15.75">
      <c r="B671" s="99"/>
    </row>
    <row r="672" ht="15.75">
      <c r="B672" s="99"/>
    </row>
    <row r="673" ht="15.75">
      <c r="B673" s="99"/>
    </row>
    <row r="674" ht="15.75">
      <c r="B674" s="99"/>
    </row>
    <row r="675" ht="15.75">
      <c r="B675" s="99"/>
    </row>
    <row r="676" ht="15.75">
      <c r="B676" s="99"/>
    </row>
    <row r="677" ht="15.75">
      <c r="B677" s="99"/>
    </row>
    <row r="678" ht="15.75">
      <c r="B678" s="99"/>
    </row>
    <row r="679" ht="15.75">
      <c r="B679" s="99"/>
    </row>
    <row r="680" ht="15.75">
      <c r="B680" s="99"/>
    </row>
    <row r="681" ht="15.75">
      <c r="B681" s="99"/>
    </row>
    <row r="682" ht="15.75">
      <c r="B682" s="99"/>
    </row>
    <row r="683" ht="15.75">
      <c r="B683" s="99"/>
    </row>
    <row r="684" ht="15.75">
      <c r="B684" s="99"/>
    </row>
    <row r="685" ht="15.75">
      <c r="B685" s="99"/>
    </row>
    <row r="686" ht="15.75">
      <c r="B686" s="99"/>
    </row>
    <row r="687" ht="15.75">
      <c r="B687" s="99"/>
    </row>
    <row r="688" ht="15.75">
      <c r="B688" s="99"/>
    </row>
    <row r="689" ht="15.75">
      <c r="B689" s="99"/>
    </row>
    <row r="690" ht="15.75">
      <c r="B690" s="99"/>
    </row>
    <row r="691" ht="15.75">
      <c r="B691" s="99"/>
    </row>
    <row r="692" ht="15.75">
      <c r="B692" s="99"/>
    </row>
    <row r="693" ht="15.75">
      <c r="B693" s="99"/>
    </row>
    <row r="694" ht="15.75">
      <c r="B694" s="99"/>
    </row>
    <row r="695" ht="15.75">
      <c r="B695" s="99"/>
    </row>
    <row r="696" ht="15.75">
      <c r="B696" s="99"/>
    </row>
    <row r="697" ht="15.75">
      <c r="B697" s="99"/>
    </row>
    <row r="698" ht="15.75">
      <c r="B698" s="99"/>
    </row>
    <row r="699" ht="15.75">
      <c r="B699" s="99"/>
    </row>
    <row r="700" ht="15.75">
      <c r="B700" s="99"/>
    </row>
    <row r="701" ht="15.75">
      <c r="B701" s="99"/>
    </row>
    <row r="702" ht="15.75">
      <c r="B702" s="99"/>
    </row>
    <row r="703" ht="15.75">
      <c r="B703" s="99"/>
    </row>
    <row r="704" ht="15.75">
      <c r="B704" s="99"/>
    </row>
    <row r="705" ht="15.75">
      <c r="B705" s="99"/>
    </row>
    <row r="706" ht="15.75">
      <c r="B706" s="99"/>
    </row>
    <row r="707" ht="15.75">
      <c r="B707" s="99"/>
    </row>
    <row r="708" ht="15.75">
      <c r="B708" s="99"/>
    </row>
    <row r="709" ht="15.75">
      <c r="B709" s="99"/>
    </row>
    <row r="710" ht="15.75">
      <c r="B710" s="99"/>
    </row>
    <row r="711" ht="15.75">
      <c r="B711" s="99"/>
    </row>
    <row r="712" ht="15.75">
      <c r="B712" s="99"/>
    </row>
    <row r="713" ht="15.75">
      <c r="B713" s="99"/>
    </row>
    <row r="714" ht="15.75">
      <c r="B714" s="99"/>
    </row>
    <row r="715" ht="15.75">
      <c r="B715" s="99"/>
    </row>
    <row r="716" ht="15.75">
      <c r="B716" s="99"/>
    </row>
    <row r="717" ht="15.75">
      <c r="B717" s="99"/>
    </row>
    <row r="718" ht="15.75">
      <c r="B718" s="99"/>
    </row>
    <row r="719" ht="15.75">
      <c r="B719" s="99"/>
    </row>
    <row r="720" ht="15.75">
      <c r="B720" s="99"/>
    </row>
    <row r="721" ht="15.75">
      <c r="B721" s="99"/>
    </row>
    <row r="722" ht="15.75">
      <c r="B722" s="99"/>
    </row>
    <row r="723" ht="15.75">
      <c r="B723" s="99"/>
    </row>
    <row r="724" ht="15.75">
      <c r="B724" s="99"/>
    </row>
    <row r="725" ht="15.75">
      <c r="B725" s="99"/>
    </row>
    <row r="726" ht="15.75">
      <c r="B726" s="99"/>
    </row>
    <row r="727" ht="15.75">
      <c r="B727" s="99"/>
    </row>
    <row r="728" ht="15.75">
      <c r="B728" s="99"/>
    </row>
    <row r="729" ht="15.75">
      <c r="B729" s="99"/>
    </row>
    <row r="730" ht="15.75">
      <c r="B730" s="99"/>
    </row>
    <row r="731" ht="15.75">
      <c r="B731" s="99"/>
    </row>
    <row r="732" ht="15.75">
      <c r="B732" s="99"/>
    </row>
    <row r="733" ht="15.75">
      <c r="B733" s="99"/>
    </row>
    <row r="734" ht="15.75">
      <c r="B734" s="99"/>
    </row>
    <row r="735" ht="15.75">
      <c r="B735" s="99"/>
    </row>
    <row r="736" ht="15.75">
      <c r="B736" s="99"/>
    </row>
    <row r="737" ht="15.75">
      <c r="B737" s="99"/>
    </row>
    <row r="738" ht="15.75">
      <c r="B738" s="99"/>
    </row>
    <row r="739" ht="15.75">
      <c r="B739" s="99"/>
    </row>
    <row r="740" ht="15.75">
      <c r="B740" s="99"/>
    </row>
    <row r="741" ht="15.75">
      <c r="B741" s="99"/>
    </row>
    <row r="742" ht="15.75">
      <c r="B742" s="99"/>
    </row>
    <row r="743" ht="15.75">
      <c r="B743" s="99"/>
    </row>
    <row r="744" ht="15.75">
      <c r="B744" s="99"/>
    </row>
    <row r="745" ht="15.75">
      <c r="B745" s="99"/>
    </row>
    <row r="746" ht="15.75">
      <c r="B746" s="99"/>
    </row>
    <row r="747" ht="15.75">
      <c r="B747" s="99"/>
    </row>
    <row r="748" ht="15.75">
      <c r="B748" s="99"/>
    </row>
    <row r="749" ht="15.75">
      <c r="B749" s="99"/>
    </row>
    <row r="750" ht="15.75">
      <c r="B750" s="99"/>
    </row>
    <row r="751" ht="15.75">
      <c r="B751" s="99"/>
    </row>
    <row r="752" ht="15.75">
      <c r="B752" s="99"/>
    </row>
    <row r="753" ht="15.75">
      <c r="B753" s="99"/>
    </row>
    <row r="754" ht="15.75">
      <c r="B754" s="99"/>
    </row>
    <row r="755" ht="15.75">
      <c r="B755" s="99"/>
    </row>
    <row r="756" ht="15.75">
      <c r="B756" s="99"/>
    </row>
    <row r="757" ht="15.75">
      <c r="B757" s="99"/>
    </row>
    <row r="758" ht="15.75">
      <c r="B758" s="99"/>
    </row>
    <row r="759" ht="15.75">
      <c r="B759" s="99"/>
    </row>
    <row r="760" ht="15.75">
      <c r="B760" s="99"/>
    </row>
    <row r="761" ht="15.75">
      <c r="B761" s="99"/>
    </row>
    <row r="762" ht="15.75">
      <c r="B762" s="99"/>
    </row>
    <row r="763" ht="15.75">
      <c r="B763" s="99"/>
    </row>
    <row r="764" ht="15.75">
      <c r="B764" s="99"/>
    </row>
    <row r="765" ht="15.75">
      <c r="B765" s="99"/>
    </row>
    <row r="766" ht="15.75">
      <c r="B766" s="99"/>
    </row>
    <row r="767" ht="15.75">
      <c r="B767" s="99"/>
    </row>
    <row r="768" ht="15.75">
      <c r="B768" s="99"/>
    </row>
    <row r="769" ht="15.75">
      <c r="B769" s="99"/>
    </row>
    <row r="770" ht="15.75">
      <c r="B770" s="99"/>
    </row>
    <row r="771" ht="15.75">
      <c r="B771" s="99"/>
    </row>
    <row r="772" ht="15.75">
      <c r="B772" s="99"/>
    </row>
    <row r="773" ht="15.75">
      <c r="B773" s="99"/>
    </row>
    <row r="774" ht="15.75">
      <c r="B774" s="99"/>
    </row>
    <row r="775" ht="15.75">
      <c r="B775" s="99"/>
    </row>
    <row r="776" ht="15.75">
      <c r="B776" s="99"/>
    </row>
    <row r="777" ht="15.75">
      <c r="B777" s="99"/>
    </row>
    <row r="778" ht="15.75">
      <c r="B778" s="99"/>
    </row>
    <row r="779" ht="15.75">
      <c r="B779" s="99"/>
    </row>
    <row r="780" ht="15.75">
      <c r="B780" s="99"/>
    </row>
    <row r="781" ht="15.75">
      <c r="B781" s="99"/>
    </row>
    <row r="782" ht="15.75">
      <c r="B782" s="99"/>
    </row>
    <row r="783" ht="15.75">
      <c r="B783" s="99"/>
    </row>
    <row r="784" ht="15.75">
      <c r="B784" s="99"/>
    </row>
    <row r="785" ht="15.75">
      <c r="B785" s="99"/>
    </row>
    <row r="786" ht="15.75">
      <c r="B786" s="99"/>
    </row>
    <row r="787" ht="15.75">
      <c r="B787" s="99"/>
    </row>
    <row r="788" ht="15.75">
      <c r="B788" s="99"/>
    </row>
    <row r="789" ht="15.75">
      <c r="B789" s="99"/>
    </row>
    <row r="790" ht="15.75">
      <c r="B790" s="99"/>
    </row>
    <row r="791" ht="15.75">
      <c r="B791" s="99"/>
    </row>
    <row r="792" ht="15.75">
      <c r="B792" s="99"/>
    </row>
    <row r="793" ht="15.75">
      <c r="B793" s="99"/>
    </row>
    <row r="794" ht="15.75">
      <c r="B794" s="99"/>
    </row>
    <row r="795" ht="15.75">
      <c r="B795" s="99"/>
    </row>
    <row r="796" ht="15.75">
      <c r="B796" s="99"/>
    </row>
    <row r="797" ht="15.75">
      <c r="B797" s="99"/>
    </row>
    <row r="798" ht="15.75">
      <c r="B798" s="99"/>
    </row>
    <row r="799" ht="15.75">
      <c r="B799" s="99"/>
    </row>
    <row r="800" ht="15.75">
      <c r="B800" s="99"/>
    </row>
    <row r="801" ht="15.75">
      <c r="B801" s="99"/>
    </row>
    <row r="802" ht="15.75">
      <c r="B802" s="99"/>
    </row>
    <row r="803" ht="15.75">
      <c r="B803" s="99"/>
    </row>
    <row r="804" ht="15.75">
      <c r="B804" s="99"/>
    </row>
    <row r="805" ht="15.75">
      <c r="B805" s="99"/>
    </row>
    <row r="806" ht="15.75">
      <c r="B806" s="99"/>
    </row>
    <row r="807" ht="15.75">
      <c r="B807" s="99"/>
    </row>
    <row r="808" ht="15.75">
      <c r="B808" s="99"/>
    </row>
    <row r="809" ht="15.75">
      <c r="B809" s="99"/>
    </row>
    <row r="810" ht="15.75">
      <c r="B810" s="99"/>
    </row>
    <row r="811" ht="15.75">
      <c r="B811" s="99"/>
    </row>
    <row r="812" ht="15.75">
      <c r="B812" s="99"/>
    </row>
    <row r="813" ht="15.75">
      <c r="B813" s="99"/>
    </row>
    <row r="814" ht="15.75">
      <c r="B814" s="99"/>
    </row>
    <row r="815" ht="15.75">
      <c r="B815" s="99"/>
    </row>
    <row r="816" ht="15.75">
      <c r="B816" s="99"/>
    </row>
    <row r="817" ht="15.75">
      <c r="B817" s="99"/>
    </row>
    <row r="818" ht="15.75">
      <c r="B818" s="99"/>
    </row>
    <row r="819" ht="15.75">
      <c r="B819" s="99"/>
    </row>
    <row r="820" ht="15.75">
      <c r="B820" s="99"/>
    </row>
    <row r="821" ht="15.75">
      <c r="B821" s="99"/>
    </row>
    <row r="822" ht="15.75">
      <c r="B822" s="99"/>
    </row>
    <row r="823" ht="15.75">
      <c r="B823" s="99"/>
    </row>
    <row r="824" ht="15.75">
      <c r="B824" s="99"/>
    </row>
    <row r="825" ht="15.75">
      <c r="B825" s="99"/>
    </row>
    <row r="826" ht="15.75">
      <c r="B826" s="99"/>
    </row>
    <row r="827" ht="15.75">
      <c r="B827" s="99"/>
    </row>
    <row r="828" ht="15.75">
      <c r="B828" s="99"/>
    </row>
    <row r="829" ht="15.75">
      <c r="B829" s="99"/>
    </row>
    <row r="830" ht="15.75">
      <c r="B830" s="99"/>
    </row>
    <row r="831" ht="15.75">
      <c r="B831" s="99"/>
    </row>
    <row r="832" ht="15.75">
      <c r="B832" s="99"/>
    </row>
    <row r="833" ht="15.75">
      <c r="B833" s="99"/>
    </row>
    <row r="834" ht="15.75">
      <c r="B834" s="99"/>
    </row>
    <row r="835" ht="15.75">
      <c r="B835" s="99"/>
    </row>
    <row r="836" ht="15.75">
      <c r="B836" s="99"/>
    </row>
    <row r="837" ht="15.75">
      <c r="B837" s="99"/>
    </row>
    <row r="838" ht="15.75">
      <c r="B838" s="99"/>
    </row>
    <row r="839" ht="15.75">
      <c r="B839" s="99"/>
    </row>
    <row r="840" ht="15.75">
      <c r="B840" s="99"/>
    </row>
    <row r="841" ht="15.75">
      <c r="B841" s="99"/>
    </row>
    <row r="842" ht="15.75">
      <c r="B842" s="99"/>
    </row>
    <row r="843" ht="15.75">
      <c r="B843" s="99"/>
    </row>
    <row r="844" ht="15.75">
      <c r="B844" s="99"/>
    </row>
    <row r="845" ht="15.75">
      <c r="B845" s="99"/>
    </row>
    <row r="846" ht="15.75">
      <c r="B846" s="99"/>
    </row>
    <row r="847" ht="15.75">
      <c r="B847" s="99"/>
    </row>
    <row r="848" ht="15.75">
      <c r="B848" s="99"/>
    </row>
    <row r="849" ht="15.75">
      <c r="B849" s="99"/>
    </row>
    <row r="850" ht="15.75">
      <c r="B850" s="99"/>
    </row>
    <row r="851" ht="15.75">
      <c r="B851" s="99"/>
    </row>
    <row r="852" ht="15.75">
      <c r="B852" s="99"/>
    </row>
    <row r="853" ht="15.75">
      <c r="B853" s="99"/>
    </row>
    <row r="854" ht="15.75">
      <c r="B854" s="99"/>
    </row>
    <row r="855" ht="15.75">
      <c r="B855" s="99"/>
    </row>
    <row r="856" ht="15.75">
      <c r="B856" s="99"/>
    </row>
    <row r="857" ht="15.75">
      <c r="B857" s="99"/>
    </row>
    <row r="858" ht="15.75">
      <c r="B858" s="99"/>
    </row>
    <row r="859" ht="15.75">
      <c r="B859" s="99"/>
    </row>
    <row r="860" ht="15.75">
      <c r="B860" s="99"/>
    </row>
    <row r="861" ht="15.75">
      <c r="B861" s="99"/>
    </row>
    <row r="862" ht="15.75">
      <c r="B862" s="99"/>
    </row>
    <row r="863" ht="15.75">
      <c r="B863" s="99"/>
    </row>
    <row r="864" ht="15.75">
      <c r="B864" s="99"/>
    </row>
    <row r="865" ht="15.75">
      <c r="B865" s="99"/>
    </row>
    <row r="866" ht="15.75">
      <c r="B866" s="99"/>
    </row>
    <row r="867" ht="15.75">
      <c r="B867" s="99"/>
    </row>
    <row r="868" ht="15.75">
      <c r="B868" s="99"/>
    </row>
    <row r="869" ht="15.75">
      <c r="B869" s="99"/>
    </row>
    <row r="870" ht="15.75">
      <c r="B870" s="99"/>
    </row>
    <row r="871" ht="15.75">
      <c r="B871" s="99"/>
    </row>
    <row r="872" ht="15.75">
      <c r="B872" s="99"/>
    </row>
    <row r="873" ht="15.75">
      <c r="B873" s="99"/>
    </row>
    <row r="874" ht="15.75">
      <c r="B874" s="99"/>
    </row>
    <row r="875" ht="15.75">
      <c r="B875" s="99"/>
    </row>
    <row r="876" ht="15.75">
      <c r="B876" s="99"/>
    </row>
    <row r="877" ht="15.75">
      <c r="B877" s="99"/>
    </row>
    <row r="878" ht="15.75">
      <c r="B878" s="99"/>
    </row>
    <row r="879" ht="15.75">
      <c r="B879" s="99"/>
    </row>
    <row r="880" ht="15.75">
      <c r="B880" s="99"/>
    </row>
    <row r="881" ht="15.75">
      <c r="B881" s="99"/>
    </row>
    <row r="882" ht="15.75">
      <c r="B882" s="99"/>
    </row>
    <row r="883" ht="15.75">
      <c r="B883" s="99"/>
    </row>
    <row r="884" ht="15.75">
      <c r="B884" s="99"/>
    </row>
    <row r="885" ht="15.75">
      <c r="B885" s="99"/>
    </row>
    <row r="886" ht="15.75">
      <c r="B886" s="99"/>
    </row>
    <row r="887" ht="15.75">
      <c r="B887" s="99"/>
    </row>
    <row r="888" ht="15.75">
      <c r="B888" s="99"/>
    </row>
    <row r="889" ht="15.75">
      <c r="B889" s="99"/>
    </row>
    <row r="890" ht="15.75">
      <c r="B890" s="99"/>
    </row>
    <row r="891" ht="15.75">
      <c r="B891" s="99"/>
    </row>
    <row r="892" ht="15.75">
      <c r="B892" s="99"/>
    </row>
    <row r="893" ht="15.75">
      <c r="B893" s="99"/>
    </row>
    <row r="894" ht="15.75">
      <c r="B894" s="99"/>
    </row>
    <row r="895" ht="15.75">
      <c r="B895" s="99"/>
    </row>
    <row r="896" ht="15.75">
      <c r="B896" s="99"/>
    </row>
    <row r="897" ht="15.75">
      <c r="B897" s="99"/>
    </row>
    <row r="898" ht="15.75">
      <c r="B898" s="99"/>
    </row>
    <row r="899" ht="15.75">
      <c r="B899" s="99"/>
    </row>
    <row r="900" ht="15.75">
      <c r="B900" s="99"/>
    </row>
    <row r="901" ht="15.75">
      <c r="B901" s="99"/>
    </row>
    <row r="902" ht="15.75">
      <c r="B902" s="99"/>
    </row>
    <row r="903" ht="15.75">
      <c r="B903" s="99"/>
    </row>
    <row r="904" ht="15.75">
      <c r="B904" s="99"/>
    </row>
    <row r="905" ht="15.75">
      <c r="B905" s="99"/>
    </row>
    <row r="906" ht="15.75">
      <c r="B906" s="99"/>
    </row>
    <row r="907" ht="15.75">
      <c r="B907" s="99"/>
    </row>
    <row r="908" ht="15.75">
      <c r="B908" s="99"/>
    </row>
    <row r="909" ht="15.75">
      <c r="B909" s="99"/>
    </row>
    <row r="910" ht="15.75">
      <c r="B910" s="99"/>
    </row>
    <row r="911" ht="15.75">
      <c r="B911" s="99"/>
    </row>
    <row r="912" ht="15.75">
      <c r="B912" s="99"/>
    </row>
    <row r="913" ht="15.75">
      <c r="B913" s="99"/>
    </row>
    <row r="914" ht="15.75">
      <c r="B914" s="99"/>
    </row>
    <row r="915" ht="15.75">
      <c r="B915" s="99"/>
    </row>
    <row r="916" ht="15.75">
      <c r="B916" s="99"/>
    </row>
    <row r="917" ht="15.75">
      <c r="B917" s="99"/>
    </row>
    <row r="918" ht="15.75">
      <c r="B918" s="99"/>
    </row>
    <row r="919" ht="15.75">
      <c r="B919" s="99"/>
    </row>
    <row r="920" ht="15.75">
      <c r="B920" s="99"/>
    </row>
    <row r="921" ht="15.75">
      <c r="B921" s="99"/>
    </row>
    <row r="922" ht="15.75">
      <c r="B922" s="99"/>
    </row>
    <row r="923" ht="15.75">
      <c r="B923" s="99"/>
    </row>
    <row r="924" ht="15.75">
      <c r="B924" s="99"/>
    </row>
    <row r="925" ht="15.75">
      <c r="B925" s="99"/>
    </row>
    <row r="926" ht="15.75">
      <c r="B926" s="99"/>
    </row>
    <row r="927" ht="15.75">
      <c r="B927" s="99"/>
    </row>
    <row r="928" ht="15.75">
      <c r="B928" s="99"/>
    </row>
    <row r="929" ht="15.75">
      <c r="B929" s="99"/>
    </row>
    <row r="930" ht="15.75">
      <c r="B930" s="99"/>
    </row>
    <row r="931" ht="15.75">
      <c r="B931" s="99"/>
    </row>
    <row r="932" ht="15.75">
      <c r="B932" s="99"/>
    </row>
    <row r="933" ht="15.75">
      <c r="B933" s="99"/>
    </row>
    <row r="934" ht="15.75">
      <c r="B934" s="99"/>
    </row>
    <row r="935" ht="15.75">
      <c r="B935" s="99"/>
    </row>
    <row r="936" ht="15.75">
      <c r="B936" s="99"/>
    </row>
    <row r="937" ht="15.75">
      <c r="B937" s="99"/>
    </row>
    <row r="938" ht="15.75">
      <c r="B938" s="99"/>
    </row>
    <row r="939" ht="15.75">
      <c r="B939" s="99"/>
    </row>
    <row r="940" ht="15.75">
      <c r="B940" s="99"/>
    </row>
    <row r="941" ht="15.75">
      <c r="B941" s="99"/>
    </row>
    <row r="942" ht="15.75">
      <c r="B942" s="99"/>
    </row>
    <row r="943" ht="15.75">
      <c r="B943" s="99"/>
    </row>
    <row r="944" ht="15.75">
      <c r="B944" s="99"/>
    </row>
    <row r="945" ht="15.75">
      <c r="B945" s="99"/>
    </row>
    <row r="946" ht="15.75">
      <c r="B946" s="99"/>
    </row>
    <row r="947" ht="15.75">
      <c r="B947" s="99"/>
    </row>
    <row r="948" ht="15.75">
      <c r="B948" s="99"/>
    </row>
    <row r="949" ht="15.75">
      <c r="B949" s="99"/>
    </row>
    <row r="950" ht="15.75">
      <c r="B950" s="99"/>
    </row>
    <row r="951" ht="15.75">
      <c r="B951" s="99"/>
    </row>
    <row r="952" ht="15.75">
      <c r="B952" s="99"/>
    </row>
    <row r="953" ht="15.75">
      <c r="B953" s="99"/>
    </row>
    <row r="954" ht="15.75">
      <c r="B954" s="99"/>
    </row>
    <row r="955" ht="15.75">
      <c r="B955" s="99"/>
    </row>
    <row r="956" ht="15.75">
      <c r="B956" s="99"/>
    </row>
    <row r="957" ht="15.75">
      <c r="B957" s="99"/>
    </row>
    <row r="958" ht="15.75">
      <c r="B958" s="99"/>
    </row>
    <row r="959" ht="15.75">
      <c r="B959" s="99"/>
    </row>
    <row r="960" ht="15.75">
      <c r="B960" s="99"/>
    </row>
    <row r="961" ht="15.75">
      <c r="B961" s="99"/>
    </row>
    <row r="962" ht="15.75">
      <c r="B962" s="99"/>
    </row>
    <row r="963" ht="15.75">
      <c r="B963" s="99"/>
    </row>
    <row r="964" ht="15.75">
      <c r="B964" s="99"/>
    </row>
    <row r="965" ht="15.75">
      <c r="B965" s="99"/>
    </row>
    <row r="966" ht="15.75">
      <c r="B966" s="99"/>
    </row>
    <row r="967" ht="15.75">
      <c r="B967" s="99"/>
    </row>
    <row r="968" ht="15.75">
      <c r="B968" s="99"/>
    </row>
    <row r="969" ht="15.75">
      <c r="B969" s="99"/>
    </row>
    <row r="970" ht="15.75">
      <c r="B970" s="99"/>
    </row>
    <row r="971" ht="15.75">
      <c r="B971" s="99"/>
    </row>
    <row r="972" ht="15.75">
      <c r="B972" s="99"/>
    </row>
    <row r="973" ht="15.75">
      <c r="B973" s="99"/>
    </row>
    <row r="974" ht="15.75">
      <c r="B974" s="99"/>
    </row>
    <row r="975" ht="15.75">
      <c r="B975" s="99"/>
    </row>
    <row r="976" ht="15.75">
      <c r="B976" s="99"/>
    </row>
    <row r="977" ht="15.75">
      <c r="B977" s="99"/>
    </row>
    <row r="978" ht="15.75">
      <c r="B978" s="99"/>
    </row>
    <row r="979" ht="15.75">
      <c r="B979" s="99"/>
    </row>
    <row r="980" ht="15.75">
      <c r="B980" s="99"/>
    </row>
    <row r="981" ht="15.75">
      <c r="B981" s="99"/>
    </row>
    <row r="982" ht="15.75">
      <c r="B982" s="99"/>
    </row>
    <row r="983" ht="15.75">
      <c r="B983" s="99"/>
    </row>
    <row r="984" ht="15.75">
      <c r="B984" s="99"/>
    </row>
    <row r="985" ht="15.75">
      <c r="B985" s="99"/>
    </row>
    <row r="986" ht="15.75">
      <c r="B986" s="99"/>
    </row>
    <row r="987" ht="15.75">
      <c r="B987" s="99"/>
    </row>
    <row r="988" ht="15.75">
      <c r="B988" s="99"/>
    </row>
    <row r="989" ht="15.75">
      <c r="B989" s="99"/>
    </row>
    <row r="990" ht="15.75">
      <c r="B990" s="99"/>
    </row>
    <row r="991" ht="15.75">
      <c r="B991" s="99"/>
    </row>
    <row r="992" ht="15.75">
      <c r="B992" s="99"/>
    </row>
    <row r="993" ht="15.75">
      <c r="B993" s="99"/>
    </row>
    <row r="994" ht="15.75">
      <c r="B994" s="99"/>
    </row>
    <row r="995" ht="15.75">
      <c r="B995" s="99"/>
    </row>
    <row r="996" ht="15.75">
      <c r="B996" s="99"/>
    </row>
    <row r="997" ht="15.75">
      <c r="B997" s="99"/>
    </row>
    <row r="998" ht="15.75">
      <c r="B998" s="99"/>
    </row>
    <row r="999" ht="15.75">
      <c r="B999" s="99"/>
    </row>
    <row r="1000" ht="15.75">
      <c r="B1000" s="99"/>
    </row>
    <row r="1001" ht="15.75">
      <c r="B1001" s="99"/>
    </row>
    <row r="1002" ht="15.75">
      <c r="B1002" s="99"/>
    </row>
    <row r="1003" ht="15.75">
      <c r="B1003" s="99"/>
    </row>
    <row r="1004" ht="15.75">
      <c r="B1004" s="99"/>
    </row>
    <row r="1005" ht="15.75">
      <c r="B1005" s="99"/>
    </row>
    <row r="1006" ht="15.75">
      <c r="B1006" s="99"/>
    </row>
    <row r="1007" ht="15.75">
      <c r="B1007" s="99"/>
    </row>
    <row r="1008" ht="15.75">
      <c r="B1008" s="99"/>
    </row>
    <row r="1009" ht="15.75">
      <c r="B1009" s="99"/>
    </row>
    <row r="1010" ht="15.75">
      <c r="B1010" s="99"/>
    </row>
    <row r="1011" ht="15.75">
      <c r="B1011" s="99"/>
    </row>
    <row r="1012" ht="15.75">
      <c r="B1012" s="99"/>
    </row>
    <row r="1013" ht="15.75">
      <c r="B1013" s="99"/>
    </row>
    <row r="1014" ht="15.75">
      <c r="B1014" s="99"/>
    </row>
    <row r="1015" ht="15.75">
      <c r="B1015" s="99"/>
    </row>
    <row r="1016" ht="15.75">
      <c r="B1016" s="99"/>
    </row>
    <row r="1017" ht="15.75">
      <c r="B1017" s="99"/>
    </row>
    <row r="1018" ht="15.75">
      <c r="B1018" s="99"/>
    </row>
    <row r="1019" ht="15.75">
      <c r="B1019" s="99"/>
    </row>
    <row r="1020" ht="15.75">
      <c r="B1020" s="99"/>
    </row>
    <row r="1021" ht="15.75">
      <c r="B1021" s="99"/>
    </row>
    <row r="1022" ht="15.75">
      <c r="B1022" s="99"/>
    </row>
    <row r="1023" ht="15.75">
      <c r="B1023" s="99"/>
    </row>
    <row r="1024" ht="15.75">
      <c r="B1024" s="99"/>
    </row>
    <row r="1025" ht="15.75">
      <c r="B1025" s="99"/>
    </row>
    <row r="1026" ht="15.75">
      <c r="B1026" s="99"/>
    </row>
    <row r="1027" ht="15.75">
      <c r="B1027" s="99"/>
    </row>
    <row r="1028" ht="15.75">
      <c r="B1028" s="99"/>
    </row>
    <row r="1029" ht="15.75">
      <c r="B1029" s="99"/>
    </row>
    <row r="1030" ht="15.75">
      <c r="B1030" s="99"/>
    </row>
    <row r="1031" ht="15.75">
      <c r="B1031" s="99"/>
    </row>
    <row r="1032" ht="15.75">
      <c r="B1032" s="99"/>
    </row>
    <row r="1033" ht="15.75">
      <c r="B1033" s="99"/>
    </row>
    <row r="1034" ht="15.75">
      <c r="B1034" s="99"/>
    </row>
    <row r="1035" ht="15.75">
      <c r="B1035" s="99"/>
    </row>
    <row r="1036" ht="15.75">
      <c r="B1036" s="99"/>
    </row>
    <row r="1037" ht="15.75">
      <c r="B1037" s="99"/>
    </row>
    <row r="1038" ht="15.75">
      <c r="B1038" s="99"/>
    </row>
    <row r="1039" ht="15.75">
      <c r="B1039" s="99"/>
    </row>
    <row r="1040" ht="15.75">
      <c r="B1040" s="99"/>
    </row>
    <row r="1041" ht="15.75">
      <c r="B1041" s="99"/>
    </row>
    <row r="1042" ht="15.75">
      <c r="B1042" s="99"/>
    </row>
    <row r="1043" ht="15.75">
      <c r="B1043" s="99"/>
    </row>
    <row r="1044" ht="15.75">
      <c r="B1044" s="99"/>
    </row>
    <row r="1045" ht="15.75">
      <c r="B1045" s="99"/>
    </row>
    <row r="1046" ht="15.75">
      <c r="B1046" s="99"/>
    </row>
    <row r="1047" ht="15.75">
      <c r="B1047" s="99"/>
    </row>
    <row r="1048" ht="15.75">
      <c r="B1048" s="99"/>
    </row>
    <row r="1049" ht="15.75">
      <c r="B1049" s="99"/>
    </row>
    <row r="1050" ht="15.75">
      <c r="B1050" s="99"/>
    </row>
    <row r="1051" ht="15.75">
      <c r="B1051" s="99"/>
    </row>
    <row r="1052" ht="15.75">
      <c r="B1052" s="99"/>
    </row>
    <row r="1053" ht="15.75">
      <c r="B1053" s="99"/>
    </row>
    <row r="1054" ht="15.75">
      <c r="B1054" s="99"/>
    </row>
    <row r="1055" ht="15.75">
      <c r="B1055" s="99"/>
    </row>
    <row r="1056" ht="15.75">
      <c r="B1056" s="99"/>
    </row>
    <row r="1057" ht="15.75">
      <c r="B1057" s="99"/>
    </row>
    <row r="1058" ht="15.75">
      <c r="B1058" s="99"/>
    </row>
    <row r="1059" ht="15.75">
      <c r="B1059" s="99"/>
    </row>
    <row r="1060" ht="15.75">
      <c r="B1060" s="99"/>
    </row>
    <row r="1061" ht="15.75">
      <c r="B1061" s="99"/>
    </row>
    <row r="1062" ht="15.75">
      <c r="B1062" s="99"/>
    </row>
    <row r="1063" ht="15.75">
      <c r="B1063" s="99"/>
    </row>
    <row r="1064" ht="15.75">
      <c r="B1064" s="99"/>
    </row>
    <row r="1065" ht="15.75">
      <c r="B1065" s="99"/>
    </row>
    <row r="1066" ht="15.75">
      <c r="B1066" s="99"/>
    </row>
    <row r="1067" ht="15.75">
      <c r="B1067" s="99"/>
    </row>
    <row r="1068" ht="15.75">
      <c r="B1068" s="99"/>
    </row>
    <row r="1069" ht="15.75">
      <c r="B1069" s="99"/>
    </row>
    <row r="1070" ht="15.75">
      <c r="B1070" s="99"/>
    </row>
    <row r="1071" ht="15.75">
      <c r="B1071" s="99"/>
    </row>
    <row r="1072" ht="15.75">
      <c r="B1072" s="99"/>
    </row>
    <row r="1073" ht="15.75">
      <c r="B1073" s="99"/>
    </row>
    <row r="1074" ht="15.75">
      <c r="B1074" s="99"/>
    </row>
    <row r="1075" ht="15.75">
      <c r="B1075" s="99"/>
    </row>
    <row r="1076" ht="15.75">
      <c r="B1076" s="99"/>
    </row>
    <row r="1077" ht="15.75">
      <c r="B1077" s="99"/>
    </row>
    <row r="1078" ht="15.75">
      <c r="B1078" s="99"/>
    </row>
    <row r="1079" ht="15.75">
      <c r="B1079" s="99"/>
    </row>
    <row r="1080" ht="15.75">
      <c r="B1080" s="99"/>
    </row>
    <row r="1081" ht="15.75">
      <c r="B1081" s="99"/>
    </row>
    <row r="1082" ht="15.75">
      <c r="B1082" s="99"/>
    </row>
    <row r="1083" ht="15.75">
      <c r="B1083" s="99"/>
    </row>
    <row r="1084" ht="15.75">
      <c r="B1084" s="99"/>
    </row>
    <row r="1085" ht="15.75">
      <c r="B1085" s="99"/>
    </row>
    <row r="1086" ht="15.75">
      <c r="B1086" s="99"/>
    </row>
    <row r="1087" ht="15.75">
      <c r="B1087" s="99"/>
    </row>
    <row r="1088" ht="15.75">
      <c r="B1088" s="99"/>
    </row>
    <row r="1089" ht="15.75">
      <c r="B1089" s="99"/>
    </row>
    <row r="1090" ht="15.75">
      <c r="B1090" s="99"/>
    </row>
    <row r="1091" ht="15.75">
      <c r="B1091" s="99"/>
    </row>
    <row r="1092" ht="15.75">
      <c r="B1092" s="99"/>
    </row>
    <row r="1093" ht="15.75">
      <c r="B1093" s="99"/>
    </row>
    <row r="1094" ht="15.75">
      <c r="B1094" s="99"/>
    </row>
    <row r="1095" ht="15.75">
      <c r="B1095" s="99"/>
    </row>
    <row r="1096" ht="15.75">
      <c r="B1096" s="99"/>
    </row>
    <row r="1097" ht="15.75">
      <c r="B1097" s="99"/>
    </row>
    <row r="1098" ht="15.75">
      <c r="B1098" s="99"/>
    </row>
    <row r="1099" ht="15.75">
      <c r="B1099" s="99"/>
    </row>
    <row r="1100" ht="15.75">
      <c r="B1100" s="99"/>
    </row>
    <row r="1101" ht="15.75">
      <c r="B1101" s="99"/>
    </row>
    <row r="1102" ht="15.75">
      <c r="B1102" s="99"/>
    </row>
    <row r="1103" ht="15.75">
      <c r="B1103" s="99"/>
    </row>
    <row r="1104" ht="15.75">
      <c r="B1104" s="99"/>
    </row>
    <row r="1105" ht="15.75">
      <c r="B1105" s="99"/>
    </row>
    <row r="1106" ht="15.75">
      <c r="B1106" s="99"/>
    </row>
    <row r="1107" ht="15.75">
      <c r="B1107" s="99"/>
    </row>
    <row r="1108" ht="15.75">
      <c r="B1108" s="99"/>
    </row>
    <row r="1109" ht="15.75">
      <c r="B1109" s="99"/>
    </row>
    <row r="1110" ht="15.75">
      <c r="B1110" s="99"/>
    </row>
    <row r="1111" ht="15.75">
      <c r="B1111" s="99"/>
    </row>
    <row r="1112" ht="15.75">
      <c r="B1112" s="99"/>
    </row>
    <row r="1113" ht="15.75">
      <c r="B1113" s="99"/>
    </row>
    <row r="1114" ht="15.75">
      <c r="B1114" s="99"/>
    </row>
    <row r="1115" ht="15.75">
      <c r="B1115" s="99"/>
    </row>
    <row r="1116" ht="15.75">
      <c r="B1116" s="99"/>
    </row>
    <row r="1117" ht="15.75">
      <c r="B1117" s="99"/>
    </row>
    <row r="1118" ht="15.75">
      <c r="B1118" s="99"/>
    </row>
    <row r="1119" ht="15.75">
      <c r="B1119" s="99"/>
    </row>
    <row r="1120" ht="15.75">
      <c r="B1120" s="99"/>
    </row>
    <row r="1121" ht="15.75">
      <c r="B1121" s="99"/>
    </row>
    <row r="1122" ht="15.75">
      <c r="B1122" s="99"/>
    </row>
    <row r="1123" ht="15.75">
      <c r="B1123" s="99"/>
    </row>
    <row r="1124" ht="15.75">
      <c r="B1124" s="99"/>
    </row>
    <row r="1125" ht="15.75">
      <c r="B1125" s="99"/>
    </row>
    <row r="1126" ht="15.75">
      <c r="B1126" s="99"/>
    </row>
    <row r="1127" ht="15.75">
      <c r="B1127" s="99"/>
    </row>
    <row r="1128" ht="15.75">
      <c r="B1128" s="99"/>
    </row>
    <row r="1129" ht="15.75">
      <c r="B1129" s="99"/>
    </row>
    <row r="1130" ht="15.75">
      <c r="B1130" s="99"/>
    </row>
    <row r="1131" ht="15.75">
      <c r="B1131" s="99"/>
    </row>
    <row r="1132" ht="15.75">
      <c r="B1132" s="99"/>
    </row>
    <row r="1133" ht="15.75">
      <c r="B1133" s="99"/>
    </row>
    <row r="1134" ht="15.75">
      <c r="B1134" s="99"/>
    </row>
    <row r="1135" ht="15.75">
      <c r="B1135" s="99"/>
    </row>
    <row r="1136" ht="15.75">
      <c r="B1136" s="99"/>
    </row>
    <row r="1137" ht="15.75">
      <c r="B1137" s="99"/>
    </row>
    <row r="1138" ht="15.75">
      <c r="B1138" s="99"/>
    </row>
    <row r="1139" ht="15.75">
      <c r="B1139" s="99"/>
    </row>
    <row r="1140" ht="15.75">
      <c r="B1140" s="99"/>
    </row>
    <row r="1141" ht="15.75">
      <c r="B1141" s="99"/>
    </row>
    <row r="1142" ht="15.75">
      <c r="B1142" s="99"/>
    </row>
    <row r="1143" ht="15.75">
      <c r="B1143" s="99"/>
    </row>
    <row r="1144" ht="15.75">
      <c r="B1144" s="99"/>
    </row>
    <row r="1145" ht="15.75">
      <c r="B1145" s="99"/>
    </row>
    <row r="1146" ht="15.75">
      <c r="B1146" s="99"/>
    </row>
    <row r="1147" ht="15.75">
      <c r="B1147" s="99"/>
    </row>
    <row r="1148" ht="15.75">
      <c r="B1148" s="99"/>
    </row>
    <row r="1149" ht="15.75">
      <c r="B1149" s="99"/>
    </row>
    <row r="1150" ht="15.75">
      <c r="B1150" s="99"/>
    </row>
    <row r="1151" ht="15.75">
      <c r="B1151" s="99"/>
    </row>
    <row r="1152" ht="15.75">
      <c r="B1152" s="99"/>
    </row>
    <row r="1153" ht="15.75">
      <c r="B1153" s="99"/>
    </row>
    <row r="1154" ht="15.75">
      <c r="B1154" s="99"/>
    </row>
    <row r="1155" ht="15.75">
      <c r="B1155" s="99"/>
    </row>
    <row r="1156" ht="15.75">
      <c r="B1156" s="99"/>
    </row>
    <row r="1157" ht="15.75">
      <c r="B1157" s="99"/>
    </row>
    <row r="1158" ht="15.75">
      <c r="B1158" s="99"/>
    </row>
    <row r="1159" ht="15.75">
      <c r="B1159" s="99"/>
    </row>
    <row r="1160" ht="15.75">
      <c r="B1160" s="99"/>
    </row>
    <row r="1161" ht="15.75">
      <c r="B1161" s="99"/>
    </row>
    <row r="1162" ht="15.75">
      <c r="B1162" s="99"/>
    </row>
    <row r="1163" ht="15.75">
      <c r="B1163" s="99"/>
    </row>
    <row r="1164" ht="15.75">
      <c r="B1164" s="99"/>
    </row>
    <row r="1165" ht="15.75">
      <c r="B1165" s="99"/>
    </row>
    <row r="1166" ht="15.75">
      <c r="B1166" s="99"/>
    </row>
    <row r="1167" ht="15.75">
      <c r="B1167" s="99"/>
    </row>
    <row r="1168" ht="15.75">
      <c r="B1168" s="99"/>
    </row>
    <row r="1169" ht="15.75">
      <c r="B1169" s="99"/>
    </row>
    <row r="1170" ht="15.75">
      <c r="B1170" s="99"/>
    </row>
    <row r="1171" ht="15.75">
      <c r="B1171" s="99"/>
    </row>
    <row r="1172" ht="15.75">
      <c r="B1172" s="99"/>
    </row>
    <row r="1173" ht="15.75">
      <c r="B1173" s="99"/>
    </row>
    <row r="1174" ht="15.75">
      <c r="B1174" s="99"/>
    </row>
    <row r="1175" ht="15.75">
      <c r="B1175" s="99"/>
    </row>
    <row r="1176" ht="15.75">
      <c r="B1176" s="99"/>
    </row>
    <row r="1177" ht="15.75">
      <c r="B1177" s="99"/>
    </row>
    <row r="1178" ht="15.75">
      <c r="B1178" s="99"/>
    </row>
    <row r="1179" ht="15.75">
      <c r="B1179" s="99"/>
    </row>
    <row r="1180" ht="15.75">
      <c r="B1180" s="99"/>
    </row>
    <row r="1181" ht="15.75">
      <c r="B1181" s="99"/>
    </row>
    <row r="1182" ht="15.75">
      <c r="B1182" s="99"/>
    </row>
    <row r="1183" ht="15.75">
      <c r="B1183" s="99"/>
    </row>
    <row r="1184" ht="15.75">
      <c r="B1184" s="99"/>
    </row>
    <row r="1185" ht="15.75">
      <c r="B1185" s="99"/>
    </row>
    <row r="1186" ht="15.75">
      <c r="B1186" s="99"/>
    </row>
    <row r="1187" ht="15.75">
      <c r="B1187" s="99"/>
    </row>
    <row r="1188" ht="15.75">
      <c r="B1188" s="99"/>
    </row>
    <row r="1189" ht="15.75">
      <c r="B1189" s="99"/>
    </row>
    <row r="1190" ht="15.75">
      <c r="B1190" s="99"/>
    </row>
    <row r="1191" ht="15.75">
      <c r="B1191" s="99"/>
    </row>
    <row r="1192" ht="15.75">
      <c r="B1192" s="99"/>
    </row>
    <row r="1193" ht="15.75">
      <c r="B1193" s="99"/>
    </row>
    <row r="1194" ht="15.75">
      <c r="B1194" s="99"/>
    </row>
    <row r="1195" ht="15.75">
      <c r="B1195" s="99"/>
    </row>
    <row r="1196" ht="15.75">
      <c r="B1196" s="99"/>
    </row>
    <row r="1197" ht="15.75">
      <c r="B1197" s="99"/>
    </row>
    <row r="1198" ht="15.75">
      <c r="B1198" s="99"/>
    </row>
    <row r="1199" ht="15.75">
      <c r="B1199" s="99"/>
    </row>
    <row r="1200" ht="15.75">
      <c r="B1200" s="99"/>
    </row>
    <row r="1201" ht="15.75">
      <c r="B1201" s="99"/>
    </row>
    <row r="1202" ht="15.75">
      <c r="B1202" s="99"/>
    </row>
    <row r="1203" ht="15.75">
      <c r="B1203" s="99"/>
    </row>
    <row r="1204" ht="15.75">
      <c r="B1204" s="99"/>
    </row>
    <row r="1205" ht="15.75">
      <c r="B1205" s="99"/>
    </row>
    <row r="1206" ht="15.75">
      <c r="B1206" s="99"/>
    </row>
    <row r="1207" ht="15.75">
      <c r="B1207" s="99"/>
    </row>
    <row r="1208" ht="15.75">
      <c r="B1208" s="99"/>
    </row>
    <row r="1209" ht="15.75">
      <c r="B1209" s="99"/>
    </row>
    <row r="1210" ht="15.75">
      <c r="B1210" s="99"/>
    </row>
    <row r="1211" ht="15.75">
      <c r="B1211" s="99"/>
    </row>
    <row r="1212" ht="15.75">
      <c r="B1212" s="99"/>
    </row>
    <row r="1213" ht="15.75">
      <c r="B1213" s="99"/>
    </row>
    <row r="1214" ht="15.75">
      <c r="B1214" s="99"/>
    </row>
    <row r="1215" ht="15.75">
      <c r="B1215" s="99"/>
    </row>
    <row r="1216" ht="15.75">
      <c r="B1216" s="99"/>
    </row>
    <row r="1217" ht="15.75">
      <c r="B1217" s="99"/>
    </row>
    <row r="1218" ht="15.75">
      <c r="B1218" s="99"/>
    </row>
    <row r="1219" ht="15.75">
      <c r="B1219" s="99"/>
    </row>
    <row r="1220" ht="15.75">
      <c r="B1220" s="99"/>
    </row>
    <row r="1221" ht="15.75">
      <c r="B1221" s="99"/>
    </row>
    <row r="1222" ht="15.75">
      <c r="B1222" s="99"/>
    </row>
    <row r="1223" ht="15.75">
      <c r="B1223" s="99"/>
    </row>
    <row r="1224" ht="15.75">
      <c r="B1224" s="99"/>
    </row>
    <row r="1225" ht="15.75">
      <c r="B1225" s="99"/>
    </row>
    <row r="1226" ht="15.75">
      <c r="B1226" s="99"/>
    </row>
    <row r="1227" ht="15.75">
      <c r="B1227" s="99"/>
    </row>
    <row r="1228" ht="15.75">
      <c r="B1228" s="99"/>
    </row>
    <row r="1229" ht="15.75">
      <c r="B1229" s="99"/>
    </row>
    <row r="1230" ht="15.75">
      <c r="B1230" s="99"/>
    </row>
    <row r="1231" ht="15.75">
      <c r="B1231" s="99"/>
    </row>
    <row r="1232" ht="15.75">
      <c r="B1232" s="99"/>
    </row>
    <row r="1233" ht="15.75">
      <c r="B1233" s="99"/>
    </row>
    <row r="1234" ht="15.75">
      <c r="B1234" s="99"/>
    </row>
    <row r="1235" ht="15.75">
      <c r="B1235" s="99"/>
    </row>
    <row r="1236" ht="15.75">
      <c r="B1236" s="99"/>
    </row>
    <row r="1237" ht="15.75">
      <c r="B1237" s="99"/>
    </row>
    <row r="1238" ht="15.75">
      <c r="B1238" s="99"/>
    </row>
    <row r="1239" ht="15.75">
      <c r="B1239" s="99"/>
    </row>
    <row r="1240" ht="15.75">
      <c r="B1240" s="99"/>
    </row>
    <row r="1241" ht="15.75">
      <c r="B1241" s="99"/>
    </row>
    <row r="1242" ht="15.75">
      <c r="B1242" s="99"/>
    </row>
    <row r="1243" ht="15.75">
      <c r="B1243" s="99"/>
    </row>
    <row r="1244" ht="15.75">
      <c r="B1244" s="99"/>
    </row>
    <row r="1245" ht="15.75">
      <c r="B1245" s="99"/>
    </row>
    <row r="1246" ht="15.75">
      <c r="B1246" s="99"/>
    </row>
    <row r="1247" ht="15.75">
      <c r="B1247" s="99"/>
    </row>
    <row r="1248" ht="15.75">
      <c r="B1248" s="99"/>
    </row>
    <row r="1249" ht="15.75">
      <c r="B1249" s="99"/>
    </row>
    <row r="1250" ht="15.75">
      <c r="B1250" s="99"/>
    </row>
    <row r="1251" ht="15.75">
      <c r="B1251" s="99"/>
    </row>
    <row r="1252" ht="15.75">
      <c r="B1252" s="99"/>
    </row>
    <row r="1253" ht="15.75">
      <c r="B1253" s="99"/>
    </row>
    <row r="1254" ht="15.75">
      <c r="B1254" s="99"/>
    </row>
    <row r="1255" ht="15.75">
      <c r="B1255" s="99"/>
    </row>
    <row r="1256" ht="15.75">
      <c r="B1256" s="99"/>
    </row>
    <row r="1257" ht="15.75">
      <c r="B1257" s="99"/>
    </row>
    <row r="1258" ht="15.75">
      <c r="B1258" s="99"/>
    </row>
    <row r="1259" ht="15.75">
      <c r="B1259" s="99"/>
    </row>
    <row r="1260" ht="15.75">
      <c r="B1260" s="99"/>
    </row>
    <row r="1261" ht="15.75">
      <c r="B1261" s="99"/>
    </row>
    <row r="1262" ht="15.75">
      <c r="B1262" s="99"/>
    </row>
    <row r="1263" ht="15.75">
      <c r="B1263" s="99"/>
    </row>
    <row r="1264" ht="15.75">
      <c r="B1264" s="99"/>
    </row>
    <row r="1265" ht="15.75">
      <c r="B1265" s="99"/>
    </row>
    <row r="1266" ht="15.75">
      <c r="B1266" s="99"/>
    </row>
    <row r="1267" ht="15.75">
      <c r="B1267" s="99"/>
    </row>
    <row r="1268" ht="15.75">
      <c r="B1268" s="99"/>
    </row>
    <row r="1269" ht="15.75">
      <c r="B1269" s="99"/>
    </row>
    <row r="1270" ht="15.75">
      <c r="B1270" s="99"/>
    </row>
    <row r="1271" ht="15.75">
      <c r="B1271" s="99"/>
    </row>
    <row r="1272" ht="15.75">
      <c r="B1272" s="99"/>
    </row>
    <row r="1273" ht="15.75">
      <c r="B1273" s="99"/>
    </row>
    <row r="1274" ht="15.75">
      <c r="B1274" s="99"/>
    </row>
    <row r="1275" ht="15.75">
      <c r="B1275" s="99"/>
    </row>
    <row r="1276" ht="15.75">
      <c r="B1276" s="99"/>
    </row>
    <row r="1277" ht="15.75">
      <c r="B1277" s="99"/>
    </row>
    <row r="1278" ht="15.75">
      <c r="B1278" s="99"/>
    </row>
    <row r="1279" ht="15.75">
      <c r="B1279" s="99"/>
    </row>
    <row r="1280" ht="15.75">
      <c r="B1280" s="99"/>
    </row>
    <row r="1281" ht="15.75">
      <c r="B1281" s="99"/>
    </row>
    <row r="1282" ht="15.75">
      <c r="B1282" s="99"/>
    </row>
    <row r="1283" ht="15.75">
      <c r="B1283" s="99"/>
    </row>
    <row r="1284" ht="15.75">
      <c r="B1284" s="99"/>
    </row>
    <row r="1285" ht="15.75">
      <c r="B1285" s="99"/>
    </row>
    <row r="1286" ht="15.75">
      <c r="B1286" s="99"/>
    </row>
    <row r="1287" ht="15.75">
      <c r="B1287" s="99"/>
    </row>
    <row r="1288" ht="15.75">
      <c r="B1288" s="99"/>
    </row>
    <row r="1289" ht="15.75">
      <c r="B1289" s="99"/>
    </row>
    <row r="1290" ht="15.75">
      <c r="B1290" s="99"/>
    </row>
    <row r="1291" ht="15.75">
      <c r="B1291" s="99"/>
    </row>
    <row r="1292" ht="15.75">
      <c r="B1292" s="99"/>
    </row>
    <row r="1293" ht="15.75">
      <c r="B1293" s="99"/>
    </row>
    <row r="1294" ht="15.75">
      <c r="B1294" s="99"/>
    </row>
    <row r="1295" ht="15.75">
      <c r="B1295" s="99"/>
    </row>
    <row r="1296" ht="15.75">
      <c r="B1296" s="99"/>
    </row>
    <row r="1297" ht="15.75">
      <c r="B1297" s="99"/>
    </row>
    <row r="1298" ht="15.75">
      <c r="B1298" s="99"/>
    </row>
    <row r="1299" ht="15.75">
      <c r="B1299" s="99"/>
    </row>
    <row r="1300" ht="15.75">
      <c r="B1300" s="99"/>
    </row>
    <row r="1301" ht="15.75">
      <c r="B1301" s="99"/>
    </row>
    <row r="1302" ht="15.75">
      <c r="B1302" s="99"/>
    </row>
    <row r="1303" ht="15.75">
      <c r="B1303" s="99"/>
    </row>
    <row r="1304" ht="15.75">
      <c r="B1304" s="99"/>
    </row>
    <row r="1305" ht="15.75">
      <c r="B1305" s="99"/>
    </row>
    <row r="1306" ht="15.75">
      <c r="B1306" s="99"/>
    </row>
    <row r="1307" ht="15.75">
      <c r="B1307" s="99"/>
    </row>
    <row r="1308" ht="15.75">
      <c r="B1308" s="99"/>
    </row>
    <row r="1309" ht="15.75">
      <c r="B1309" s="99"/>
    </row>
    <row r="1310" ht="15.75">
      <c r="B1310" s="99"/>
    </row>
    <row r="1311" ht="15.75">
      <c r="B1311" s="99"/>
    </row>
    <row r="1312" ht="15.75">
      <c r="B1312" s="99"/>
    </row>
    <row r="1313" ht="15.75">
      <c r="B1313" s="99"/>
    </row>
    <row r="1314" ht="15.75">
      <c r="B1314" s="99"/>
    </row>
    <row r="1315" ht="15.75">
      <c r="B1315" s="99"/>
    </row>
    <row r="1316" ht="15.75">
      <c r="B1316" s="99"/>
    </row>
    <row r="1317" ht="15.75">
      <c r="B1317" s="99"/>
    </row>
    <row r="1318" ht="15.75">
      <c r="B1318" s="99"/>
    </row>
    <row r="1319" ht="15.75">
      <c r="B1319" s="99"/>
    </row>
    <row r="1320" ht="15.75">
      <c r="B1320" s="99"/>
    </row>
    <row r="1321" ht="15.75">
      <c r="B1321" s="99"/>
    </row>
    <row r="1322" ht="15.75">
      <c r="B1322" s="99"/>
    </row>
    <row r="1323" ht="15.75">
      <c r="B1323" s="99"/>
    </row>
    <row r="1324" ht="15.75">
      <c r="B1324" s="99"/>
    </row>
    <row r="1325" ht="15.75">
      <c r="B1325" s="99"/>
    </row>
    <row r="1326" ht="15.75">
      <c r="B1326" s="99"/>
    </row>
    <row r="1327" ht="15.75">
      <c r="B1327" s="99"/>
    </row>
    <row r="1328" ht="15.75">
      <c r="B1328" s="99"/>
    </row>
    <row r="1329" ht="15.75">
      <c r="B1329" s="99"/>
    </row>
    <row r="1330" ht="15.75">
      <c r="B1330" s="99"/>
    </row>
    <row r="1331" ht="15.75">
      <c r="B1331" s="99"/>
    </row>
    <row r="1332" ht="15.75">
      <c r="B1332" s="99"/>
    </row>
    <row r="1333" ht="15.75">
      <c r="B1333" s="99"/>
    </row>
    <row r="1334" ht="15.75">
      <c r="B1334" s="99"/>
    </row>
    <row r="1335" ht="15.75">
      <c r="B1335" s="99"/>
    </row>
    <row r="1336" ht="15.75">
      <c r="B1336" s="99"/>
    </row>
    <row r="1337" ht="15.75">
      <c r="B1337" s="99"/>
    </row>
    <row r="1338" ht="15.75">
      <c r="B1338" s="99"/>
    </row>
    <row r="1339" ht="15.75">
      <c r="B1339" s="99"/>
    </row>
    <row r="1340" ht="15.75">
      <c r="B1340" s="99"/>
    </row>
    <row r="1341" ht="15.75">
      <c r="B1341" s="99"/>
    </row>
    <row r="1342" ht="15.75">
      <c r="B1342" s="99"/>
    </row>
    <row r="1343" ht="15.75">
      <c r="B1343" s="99"/>
    </row>
    <row r="1344" ht="15.75">
      <c r="B1344" s="99"/>
    </row>
    <row r="1345" ht="15.75">
      <c r="B1345" s="99"/>
    </row>
    <row r="1346" ht="15.75">
      <c r="B1346" s="99"/>
    </row>
    <row r="1347" ht="15.75">
      <c r="B1347" s="99"/>
    </row>
    <row r="1348" ht="15.75">
      <c r="B1348" s="99"/>
    </row>
    <row r="1349" ht="15.75">
      <c r="B1349" s="99"/>
    </row>
    <row r="1350" ht="15.75">
      <c r="B1350" s="99"/>
    </row>
    <row r="1351" ht="15.75">
      <c r="B1351" s="99"/>
    </row>
    <row r="1352" ht="15.75">
      <c r="B1352" s="99"/>
    </row>
    <row r="1353" ht="15.75">
      <c r="B1353" s="99"/>
    </row>
    <row r="1354" ht="15.75">
      <c r="B1354" s="99"/>
    </row>
    <row r="1355" ht="15.75">
      <c r="B1355" s="99"/>
    </row>
    <row r="1356" ht="15.75">
      <c r="B1356" s="99"/>
    </row>
    <row r="1357" ht="15.75">
      <c r="B1357" s="99"/>
    </row>
    <row r="1358" ht="15.75">
      <c r="B1358" s="99"/>
    </row>
    <row r="1359" ht="15.75">
      <c r="B1359" s="99"/>
    </row>
  </sheetData>
  <sheetProtection/>
  <mergeCells count="11">
    <mergeCell ref="C2:F2"/>
    <mergeCell ref="C6:F6"/>
    <mergeCell ref="C29:F29"/>
    <mergeCell ref="C80:F80"/>
    <mergeCell ref="C37:F37"/>
    <mergeCell ref="B111:F111"/>
    <mergeCell ref="B112:F112"/>
    <mergeCell ref="C3:F3"/>
    <mergeCell ref="C5:F5"/>
    <mergeCell ref="C99:F99"/>
    <mergeCell ref="B110:F110"/>
  </mergeCells>
  <printOptions/>
  <pageMargins left="0.7086614173228347" right="0.7086614173228347" top="0.29" bottom="0.52" header="0.31496062992125984" footer="0.53"/>
  <pageSetup fitToHeight="0" fitToWidth="1" horizontalDpi="300" verticalDpi="300" orientation="landscape" paperSize="9" scale="89" r:id="rId1"/>
  <headerFooter>
    <oddFooter>&amp;C&amp;A</oddFooter>
  </headerFooter>
  <rowBreaks count="4" manualBreakCount="4">
    <brk id="28" min="1" max="6" man="1"/>
    <brk id="51" min="1" max="6" man="1"/>
    <brk id="79" min="1" max="6" man="1"/>
    <brk id="9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Kohout</dc:creator>
  <cp:keywords/>
  <dc:description/>
  <cp:lastModifiedBy>Petr Panýr | AK Panýr</cp:lastModifiedBy>
  <cp:lastPrinted>2018-01-22T17:16:31Z</cp:lastPrinted>
  <dcterms:created xsi:type="dcterms:W3CDTF">2009-09-03T16:03:06Z</dcterms:created>
  <dcterms:modified xsi:type="dcterms:W3CDTF">2019-05-23T15:27:57Z</dcterms:modified>
  <cp:category/>
  <cp:version/>
  <cp:contentType/>
  <cp:contentStatus/>
</cp:coreProperties>
</file>