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starymaterov-my.sharepoint.com/personal/starosta_starymaterov_cz/Documents/Dokumenty/Obec/Projekty/Mosty a lávky/Veřejná zakázka/"/>
    </mc:Choice>
  </mc:AlternateContent>
  <xr:revisionPtr revIDLastSave="0" documentId="8_{62D12114-2D24-4AE3-B29F-6BC75B4E067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kapitulace" sheetId="3" r:id="rId1"/>
    <sheet name="SO 20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4" i="2" l="1"/>
  <c r="I104" i="2"/>
  <c r="I100" i="2"/>
  <c r="O100" i="2" s="1"/>
  <c r="I96" i="2"/>
  <c r="O96" i="2" s="1"/>
  <c r="I92" i="2"/>
  <c r="O92" i="2" s="1"/>
  <c r="I82" i="2"/>
  <c r="I87" i="2"/>
  <c r="O87" i="2" s="1"/>
  <c r="I83" i="2"/>
  <c r="O83" i="2" s="1"/>
  <c r="I78" i="2"/>
  <c r="O78" i="2" s="1"/>
  <c r="O74" i="2"/>
  <c r="I74" i="2"/>
  <c r="I70" i="2"/>
  <c r="O70" i="2" s="1"/>
  <c r="I66" i="2"/>
  <c r="O66" i="2" s="1"/>
  <c r="I61" i="2"/>
  <c r="I60" i="2" s="1"/>
  <c r="I56" i="2"/>
  <c r="I55" i="2" s="1"/>
  <c r="I51" i="2"/>
  <c r="O51" i="2" s="1"/>
  <c r="I47" i="2"/>
  <c r="I42" i="2" s="1"/>
  <c r="I43" i="2"/>
  <c r="O43" i="2" s="1"/>
  <c r="I38" i="2"/>
  <c r="O38" i="2" s="1"/>
  <c r="I34" i="2"/>
  <c r="O34" i="2" s="1"/>
  <c r="O30" i="2"/>
  <c r="I30" i="2"/>
  <c r="I26" i="2"/>
  <c r="O26" i="2" s="1"/>
  <c r="I21" i="2"/>
  <c r="O21" i="2" s="1"/>
  <c r="I17" i="2"/>
  <c r="O17" i="2" s="1"/>
  <c r="I13" i="2"/>
  <c r="O13" i="2" s="1"/>
  <c r="I9" i="2"/>
  <c r="O9" i="2" s="1"/>
  <c r="O47" i="2" l="1"/>
  <c r="D10" i="3" s="1"/>
  <c r="I65" i="2"/>
  <c r="O61" i="2"/>
  <c r="I91" i="2"/>
  <c r="I8" i="2"/>
  <c r="I25" i="2"/>
  <c r="O56" i="2"/>
  <c r="I3" i="2" l="1"/>
  <c r="C10" i="3" s="1"/>
  <c r="E10" i="3" l="1"/>
  <c r="C7" i="3" s="1"/>
  <c r="C6" i="3"/>
</calcChain>
</file>

<file path=xl/sharedStrings.xml><?xml version="1.0" encoding="utf-8"?>
<sst xmlns="http://schemas.openxmlformats.org/spreadsheetml/2006/main" count="335" uniqueCount="156">
  <si>
    <t>EstiCon</t>
  </si>
  <si>
    <t xml:space="preserve">Firma: </t>
  </si>
  <si>
    <t>Rekapitulace ceny</t>
  </si>
  <si>
    <t>Stavba: 10/2025 - 03-L, Lávka u vodní nádrže, Starý Mateřov</t>
  </si>
  <si>
    <t>Celková cena bez DPH:</t>
  </si>
  <si>
    <t>Celková cena s DPH:</t>
  </si>
  <si>
    <t>Objekt</t>
  </si>
  <si>
    <t>Popis</t>
  </si>
  <si>
    <t>Cena bez DPH</t>
  </si>
  <si>
    <t>DPH</t>
  </si>
  <si>
    <t>Cena s DPH</t>
  </si>
  <si>
    <t>SO 201</t>
  </si>
  <si>
    <t>Lávka 03-L</t>
  </si>
  <si>
    <t>Soupis prací objektu</t>
  </si>
  <si>
    <t>S</t>
  </si>
  <si>
    <t>Stavba:</t>
  </si>
  <si>
    <t>10/2025</t>
  </si>
  <si>
    <t>03-L, Lávka u vodní nádrže, Starý Mateřov</t>
  </si>
  <si>
    <t>O</t>
  </si>
  <si>
    <t>Rozpočet:</t>
  </si>
  <si>
    <t>Typ</t>
  </si>
  <si>
    <t>Poř. číslo</t>
  </si>
  <si>
    <t>Kód položky</t>
  </si>
  <si>
    <t>Varianta</t>
  </si>
  <si>
    <t>Název Položky</t>
  </si>
  <si>
    <t>MJ</t>
  </si>
  <si>
    <t>Množství</t>
  </si>
  <si>
    <t>Cena</t>
  </si>
  <si>
    <t>Cenová soustava</t>
  </si>
  <si>
    <t>Jednotková</t>
  </si>
  <si>
    <t>Celkem</t>
  </si>
  <si>
    <t>SD</t>
  </si>
  <si>
    <t>0</t>
  </si>
  <si>
    <t>Všeobecné konstrukce a práce</t>
  </si>
  <si>
    <t>P</t>
  </si>
  <si>
    <t>014121</t>
  </si>
  <si>
    <t>POPLATKY ZA SKLÁDKU TYP S-OO (OSTATNÍ ODPAD)</t>
  </si>
  <si>
    <t>M3</t>
  </si>
  <si>
    <t>OTSKP ~ 2025</t>
  </si>
  <si>
    <t>PP</t>
  </si>
  <si>
    <t>Poplatky za uložení zeminy - skládka dle zadávacích podmínek v režii dodavatele s poplatkem a evidencí.</t>
  </si>
  <si>
    <t>VV</t>
  </si>
  <si>
    <t>Položka 13673: 0,54 = 0,540 [A]_x000D_
Zpětný zásyp položka 17411: -0,324 = -0,324 [B]_x000D_
Celkové množství = 0,216</t>
  </si>
  <si>
    <t>TS</t>
  </si>
  <si>
    <t>Položka zahrnuje:
- veškeré poplatky provozovateli skládky související s uložením odpadu na skládce.
Položka nezahrnuje:
- x</t>
  </si>
  <si>
    <t>02720</t>
  </si>
  <si>
    <t/>
  </si>
  <si>
    <t>POMOC PRÁCE ZŘÍZ NEBO ZAJIŠŤ REGULACI A OCHRANU DOPRAVY</t>
  </si>
  <si>
    <t>KPL</t>
  </si>
  <si>
    <t>Úhrnná částka obsahující veškeré náklady na dočasné úpravy a regulaci dopravy (i pěší) na staveništi (VDZ, SDZ) a nezbytné značení a opatření vyplývající z požadavků BOZP na staveništi, včetně projektu a projednání. Trasy pro pěší v souladu s normou ČSN 73 4001 o obecných technických požadavcích zabezpečujících bezbariérové užívání staveb. Po dobu realizace stavby zajištěn přístup k objektům pro požární techniku, policii, záchranné služby. 
Položka zahrnuje nájemné dopravně-inženýrského opatření po celou dobu stavby.</t>
  </si>
  <si>
    <t>1 = 1,000 [A]_x000D_
Celkové množství = 1,000</t>
  </si>
  <si>
    <t>Položka zahrnuje:
- veškeré náklady spojené s objednatelem požadovanými zařízeními
Položka nezahrnuje:
- x</t>
  </si>
  <si>
    <t>02940</t>
  </si>
  <si>
    <t>OSTATNÍ POŽADAVKY - VYPRACOVÁNÍ DOKUMENTACE</t>
  </si>
  <si>
    <t>Zpracování POV a havarijního plánu.</t>
  </si>
  <si>
    <t>Položka zahrnuje:
- veškeré náklady spojené s objednatelem požadovanými pracemi
Položka nezahrnuje:
- x</t>
  </si>
  <si>
    <t>02943</t>
  </si>
  <si>
    <t>OSTATNÍ POŽADAVKY - VYPRACOVÁNÍ RDS</t>
  </si>
  <si>
    <t>Zpracování výrobně technické dokumentace.</t>
  </si>
  <si>
    <t>1</t>
  </si>
  <si>
    <t>Zemní práce</t>
  </si>
  <si>
    <t>11120</t>
  </si>
  <si>
    <t>ODSTRANĚNÍ KŘOVIN</t>
  </si>
  <si>
    <t>M2</t>
  </si>
  <si>
    <t>5 = 5,000 [A]_x000D_
Celkové množství = 5,000</t>
  </si>
  <si>
    <t>odstranění křovin a stromů do průměru 100 mm
doprava dřevin bez ohledu na vzdálenost
spálení na hromadách nebo štěpkování</t>
  </si>
  <si>
    <t>13673</t>
  </si>
  <si>
    <t>VYKOP V UZAVŘ PROSTORÁCH A POD ZÁKLADY TŘ. I</t>
  </si>
  <si>
    <t>Včetně odvozu a uložení na skládku do dodavatelem určené vzdálenosti.</t>
  </si>
  <si>
    <t>Výkop pro ochranné prahy podél P2: (1,3+0,25+0,25)*0,3*0,5 = 0,270 [A]_x000D_
Výkop pro ochranné prahy podél P3: (1,3+0,25+0,25)*0,3*0,5 = 0,270 [B]_x000D_
Celkové množství = 0,540</t>
  </si>
  <si>
    <t>Položka zahrnuje:
- svislou dopravu,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svahování a přesvah. svahů do konečného tvaru, výměna hornin v podloží a v pláni znehodnocené klimatickými vlivy
- ruční vykopávky, odstranění kořenů a napadávek
- pažení, vzepření a rozepření vč. přepažování (vyjma pažení záporového a štětových stěn)
- úpravu, ochranu a očištění dna, základové spáry, stěn a svahů
- odvedení nebo obvedení vody v okolí výkopiště a ve výkopišti
- třídění výkopku
- veškeré pomocné konstrukce umožňující provedení vykopávky (příjezdy, sjezdy, nájezdy, lešení, podpěr. konstr., přemostění, zpevněné plochy, zakrytí a pod.)
Položka nezahrnuje:
- vodorovnou dopravu
- uložení zeminy (na skládku, do násypu) ani poplatky za skládku, vykazují se v položce č.0141**</t>
  </si>
  <si>
    <t>17120</t>
  </si>
  <si>
    <t>ULOŽENÍ SYPANINY DO NÁSYPŮ A NA SKLÁDKY BEZ ZHUTNĚNÍ</t>
  </si>
  <si>
    <t>Položka 13673: 0,54 = 0,540 [A]_x000D_
Celkové množství = 0,540</t>
  </si>
  <si>
    <t>Položka zahrnuje:
- kompletní provedení zemní konstrukce do předepsaného tvaru
- ošetření úložiště po celou dobu práce v něm vč. klimatických opatření
- ztížení v okolí vedení, konstrukcí a objektů a jejich dočasné zajištění
- ztížení provádění ve ztížených podmínkách a stísněných prostorech
- ztížené ukládání sypaniny pod vodu
- ukládání po vrstvách a po jiných nutných částech (figurách) vč. dosypávek
- spouštění a nošení materiálu
- úprava, očištění a ochrana podloží a svahů
- svahování, uzavírání povrchů svahů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Položka nezahrnuje:
- x</t>
  </si>
  <si>
    <t>17411</t>
  </si>
  <si>
    <t>ZÁSYP JAM A RÝH ZEMINOU SE ZHUTNĚNÍM</t>
  </si>
  <si>
    <t>Zásyp železobetonových prahů 0,54-0,216 = 0,324 [A]_x000D_
Celkové množství = 0,324</t>
  </si>
  <si>
    <t>Položka zahrnuje:
- kompletní provedení zemní konstrukce vč. výběru vhodného materiálu
- úprava  ukládaného  materiálu  vlhčením,  tříděním,  promícháním  nebo  vysoušením,  příp. jiné úpravy za účelem zlepšení jeho  mech. vlastností
- hutnění i různé míry hutnění 
- ošetření úložiště po celou dobu práce v něm vč. klimatických opatření
- ztížení v okolí vedení, konstrukcí a objektů a jejich dočasné zajištění
- ztížení provádění vč. hutnění ve ztížených podmínkách a stísněných prostorech
- ztížené ukládání sypaniny pod vodu
- ukládání po vrstvách a po jiných nutných částech (figurách) vč. dosypávek
- spouštění a nošení materiálu
- výměna částí zemní konstrukce znehodnocené klimatickými vlivy
- ruční hutnění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Položka nezahrnuje:
- x</t>
  </si>
  <si>
    <t>2</t>
  </si>
  <si>
    <t>Základy</t>
  </si>
  <si>
    <t>23668</t>
  </si>
  <si>
    <t>TESNENÍ HRADÍCÍCH STEN ZE ZEMIN DOCASNÉ VCETNE ODSTRANENÍ</t>
  </si>
  <si>
    <t>Převedení toku pro zhotovení ochranných prahů 5*0,6*0,5 = 1,500 [A]_x000D_
Celkové množství = 1,500</t>
  </si>
  <si>
    <t>položka zahrnuje zrízení tesnení ze zemin, jeho údržbu behem trvání jeho funkce, odstranení a odvoz dle zadávací dokumentace a poplatek za skládku</t>
  </si>
  <si>
    <t>285392</t>
  </si>
  <si>
    <t>DODATEČNÉ KOTVENÍ VLEPENÍM BETONÁŘSKÉ VÝZTUŽE D DO 16MM DO VRTŮ</t>
  </si>
  <si>
    <t>KUS</t>
  </si>
  <si>
    <t>Kotvení přibetonávky vlepenými kotvami D12mm 8+8 = 16,000 [A]_x000D_
Celkové množství = 16,000</t>
  </si>
  <si>
    <t>Položka zahrnuje:
- dodání výztuže předepsaného profilu a předepsané délky (do 600mm)
- provedení vrtu předepsaného profilu a předepsané délky (do 300mm)
- vsunutí výztuže do vyvrtaného profilu a její zalepení předepsaným pojivem
- případně nutné lešení
Položka nezahrnuje:
- x</t>
  </si>
  <si>
    <t>285393</t>
  </si>
  <si>
    <t>DODATEČNÉ KOTVENÍ VLEPENÍM BETONÁŘSKÉ VÝZTUŽE D DO 20MM DO VRTŮ</t>
  </si>
  <si>
    <t>Kotvení zábradlí 11*4*2 = 88,000 [A]_x000D_
Celkové množství = 88,000</t>
  </si>
  <si>
    <t>4</t>
  </si>
  <si>
    <t>Vodorovné konstrukce</t>
  </si>
  <si>
    <t>467385</t>
  </si>
  <si>
    <t>STUPNĚ A PRAHY VOD KORYT ZE ŽELBET DO C30/37 VČET VÝZT</t>
  </si>
  <si>
    <t>NOVÝ ŽELEZOBETONOVÝ OCHRANNÝ PRÁH VYZTUŽENÝ 2 X KARI 8/100/100 KOTVENÝ KE STÁVAJÍCÍMU PILÍŘI</t>
  </si>
  <si>
    <t>PŘIBETONÁVKA OPĚR C 30/37 XC4 XF2 XD3 - pilíř P2 a P3 (1,3+0,25+0,25)*0,6*0,2*2 = 0,432 [A]_x000D_
Celkové množství = 0,432</t>
  </si>
  <si>
    <t>Položka zahrnuje:
- nutné zemní práce (hloubení rýh apod.)
- dodání  čerstvého  betonu  (betonové  směsi)  požadované  kvality,  jeho  uložení  do požadovaného tvaru při jakékoliv hustotě výztuže, konzistenci čerstvého betonu a způsobu hutnění, ošetření a ochranu betonu,
- zhotovení nepropustného, mrazuvzdorného betonu a betonu požadované trvanlivosti a vlastností,
- užití potřebných přísad a technologií výroby betonu,
- zřízení pracovních a dilatačních spar, včetně potřebných úprav, výplně, vložek, opracování, očištění a ošetření,
- bednění  požadovaných  konstr. (i ztracené) s úpravou  dle požadované  kvality povrchu betonu, včetně odbedňovacích a odskružovacích prostředků,
- podpěrné  konstr. (skruže) a lešení všech druhů pro bednění, uložení čerstvého betonu, výztuže a doplňkových konstr., vč. požadovaných otvorů, ochranných a bezpečnostních opatření a základů těchto konstrukcí a lešení,
- vytvoření kotevních čel, kapes, nálitků, a sedel,
- zřízení  všech  požadovaných  otvorů, kapes, výklenků, prostupů, dutin, drážek a pod., vč. ztížení práce a úprav  kolem nich,
- úpravy pro osazení výztuže, doplňkových konstrukcí a vybavení,
- úpravy povrchu pro položení požadované izolace, povlaků a nátěrů, případně vyspravení,
- konstrukce betonových kloubů, upevnění kotevních prvků a doplňkových konstrukcí,
- nátěry zabraňující soudržnost betonu a bednění,
- výplň, těsnění  a tmelení spar a spojů,
- opatření  povrchů  betonu  izolací  proti zemní vlhkosti v částech, kde přijdou do styku se zeminou nebo kamenivem,
- případné zřízení spojovací vrstvy u základů,
- úpravy pro osazení zařízení ochrany konstrukce proti vlivu bludných proudů
- dodání betonářské výztuže v požadované kvalitě, stříhání, řezání, ohýbání a spojování do všech požadovaných tvarů (vč. armakošů) a uložení s požadovaným zajištěním polohy a krytí výztuže betonem,
- veškeré svary nebo jiné spoje výztuže,
- pomocné konstrukce a práce pro osazení a upevnění výztuže,
- zednické výpomoci pro montáž betonářské výztuže,
- úpravy výztuže pro osazení doplňkových konstrukcí,
- ochranu výztuže do doby jejího zabetonování,
- úpravy výztuže pro zřízení železobetonových kloubů, kotevních prvků, závěsných ok a doplňkových konstrukcí,
- veškerá opatření pro zajištění soudržnosti výztuže a betonu,
- povrchovou antikorozní úpravu výztuže,
- separaci výztuže
Položka nezahrnuje:
- x</t>
  </si>
  <si>
    <t>5</t>
  </si>
  <si>
    <t>Komunikace</t>
  </si>
  <si>
    <t>56331</t>
  </si>
  <si>
    <t>VOZOVKOVÉ VRSTVY ZE ŠTĚRKODRTI TL. DO 50MM</t>
  </si>
  <si>
    <t>Dosypání nerovností stezky na předpolí mostu (3*2)*2 = 12,000 [A]_x000D_
Celkové množství = 12,000</t>
  </si>
  <si>
    <t>Položka zahrnuje:
- dodání kameniva předepsané kvality a zrnitosti
- rozprostření a zhutnění vrstvy v předepsané tloušťce
- zřízení vrstvy bez rozlišení šířky, pokládání vrstvy po etapách
Položka nezahrnuje:
- postřiky, nátěry</t>
  </si>
  <si>
    <t>6</t>
  </si>
  <si>
    <t>Úpravy povrchů, podlahy, výplně otvorů</t>
  </si>
  <si>
    <t>626122</t>
  </si>
  <si>
    <t>REPROFILACE PODHLEDŮ, SVISLÝCH PLOCH SANAČNÍ MALTOU DVOUVRST TL 50MM</t>
  </si>
  <si>
    <t>Pilíře 5% plochy (1,3+1,3+0,25+0,25)*1,5*2*0,05 = 0,465 [A]_x000D_
Podhled NK 5% plochy (1,7*6,5+0,17*10,725*2)*0,05 = 0,735 [B]_x000D_
Celkové množství = 1,200</t>
  </si>
  <si>
    <t>Položka zahrnuje:
- dodávku veškerého materiálu potřebného pro předepsanou úpravu v předepsané kvalitě
- nutné vyspravení podkladu, případně zatření spar zdiva
- položení vrstvy v předepsané tloušťce
- potřebná lešení a podpěrné konstrukce
Položka nezahrnuje:
- x</t>
  </si>
  <si>
    <t>626212</t>
  </si>
  <si>
    <t>REPROFILACE VODOROVNÝCH PLOCH SHORA SANACNÍ MALTOU JEDNOVRST TL 20MM</t>
  </si>
  <si>
    <t>SANACE A - pochozí část mostovky 10,725*1,7 = 18,233 [A]_x000D_
Celkové množství = 18,233</t>
  </si>
  <si>
    <t>položka zahrnuje:
dodávku veškerého materiálu potrebného pro predepsanou úpravu v predepsané kvalite
nutné vyspravení podkladu, prípadne zatrení spar zdiva
položení vrstvy v predepsané tlouštce
potrebná lešení a podperné konstrukce</t>
  </si>
  <si>
    <t>62631</t>
  </si>
  <si>
    <t>SPOJOVACÍ MUSTEK MEZI STARÝM A NOVÝM BETONEM</t>
  </si>
  <si>
    <t>SANACE A - pochozí část mostovky 10,725*1,7 = 18,233 [A]_x000D_
SANACE B - pilíře a spodní část mostovky 5% plochy 1,2 = 1,200 [B]_x000D_
Celkové množství = 19,433</t>
  </si>
  <si>
    <t>62652</t>
  </si>
  <si>
    <t>OCHRANA VÝZTUŽE PRI NEDOSTATECNÉM KRYTÍ</t>
  </si>
  <si>
    <t>Sanace typ B 1,2 = 1,200 [A]_x000D_
Celkové množství = 1,200</t>
  </si>
  <si>
    <t>položka zahrnuje:
dodávku veškerého materiálu potrebného pro predepsanou úpravu v predepsané kvalite
položení vrstvy v predepsané tlouštce
potrebná lešení a podperné konstrukce</t>
  </si>
  <si>
    <t>7</t>
  </si>
  <si>
    <t>Přidružená stavební výroba</t>
  </si>
  <si>
    <t>711415R</t>
  </si>
  <si>
    <t>PŘÍMOPOCHOZÍ HYDROIZOLACE S PROTISKLUZOVÝM POVRCHEM</t>
  </si>
  <si>
    <t>R ~ Položka</t>
  </si>
  <si>
    <t>10,725*1,7 = 18,233 [A]_x000D_
Celkové množství = 18,233</t>
  </si>
  <si>
    <t>Položka zahrnuje:
- izolace konstrukcí (mosty, propusty, kolektory)
- dodání předepsaného izolačního materiálu
- očištění a ošetření podkladu, zadávací dokumentace může zahrnout i případné vyspravení
- zřízení izolace jako kompletního povlaku, případně komplet. soustavy nebo systému podle příslušného  technolog. předpisu
- zřízení izolace i jednotlivých vrstev po etapách, včetně pracovních spár a spojů
- úprava u okrajů, rohů, hran, dilatačních i pracovních spojů, kotev, obrubníků, dilatačních zařízení, odvodnění, otvorů, neizolovaných míst a pod.
- zajištění odvodnění povrchu izolace, včetně odvodnění nejnižších míst, pokud dokumentace pro zadání stavby nestanoví jinak
- ochrana izolace do doby zřízení definitivní ochranné vrstvy nebo konstrukce
- úprava, očištění a ošetření prostoru kolem izolace
- provedení požadovaných zkoušek
Položka nezahrnuje:
---</t>
  </si>
  <si>
    <t>78382</t>
  </si>
  <si>
    <t>NÁTĚRY BETON KONSTR TYP S2 (OS-B)</t>
  </si>
  <si>
    <t>SANACE C - pilíře (1,3+1,3+0,25+0,25)*1,5*2+0,2*(1,3+0,25+0,25)*2 = 10,020 [A]_x000D_
SANACE C - podhled NK 1,7*6,5+0,17*10,725*2 = 14,697 [B]_x000D_
Celkové množství = 24,717</t>
  </si>
  <si>
    <t>Položka zahrnuje:
- kompletní povlaky (i různobarevné)
- úprava podkladu (odmaštění, odstranění starých nátěrů a nečistot) a jeho vyspravení
- provedení nátěru předepsaným postupem a splnění všech požadavků daných technologickým předpisem
Položka nezahrnuje:
- x</t>
  </si>
  <si>
    <t>9</t>
  </si>
  <si>
    <t>Ostatní konstrukce a práce</t>
  </si>
  <si>
    <t>9112A3</t>
  </si>
  <si>
    <t>ZÁBRADLÍ MOSTNÍ S VODOR MADLY - DEMONTÁŽ S PŘESUNEM</t>
  </si>
  <si>
    <t>M</t>
  </si>
  <si>
    <t>Zahrnuje demontáž, odstranění vč. odvozu a poplatku za skládku</t>
  </si>
  <si>
    <t>Odstranění stávajícího zábradlí 10+10 = 20,000 [A]_x000D_
Celkové množství = 20,000</t>
  </si>
  <si>
    <t>Položka zahrnuje:
- demontáž a odstranění zařízení
- jeho odvoz na předepsané místo
Položka nezahrnuje:
- x</t>
  </si>
  <si>
    <t>9112D1</t>
  </si>
  <si>
    <t>ZÁBRADLÍ MOSTNÍ S VÝPNÍ ZE SÍTÍ - DODÁVKA A MONTÁŽ</t>
  </si>
  <si>
    <t>DŘEVOOCELOVÉ ZÁBRADLÍ VÝŠKY 1,1M, KOTVENÉ DO SVISLÝCH PLOCH NK VLEPENÝMI KOTVAMI_x000D_
OCELOVÉ SLOUPKY A OCELOVÉ MADLO - OBLOŽENO DŘEVEM_x000D_
VÝPLŇ NEREZOVÁ SÍŤOVINA NAPNUTÁ V NEREZ LANU KOTVENÉM DO SLOUPKŮ</t>
  </si>
  <si>
    <t>10+10 = 20,000 [A]_x000D_
Celkové množství = 20,000</t>
  </si>
  <si>
    <t>Položka zahrnuje:
- kompletní dodávku všech dílů zábradlí včetně předepsané povrchové úpravy
- montáž a osazení zábradlí včetně kotvení dle zadávací dokumentace, t.j. kotevní desky, případné nivelační hmoty pod kotevní desky, kotvy a spojovací materiál, vrty a zálivku
Položka nezahrnuje:
- x</t>
  </si>
  <si>
    <t>919141</t>
  </si>
  <si>
    <t>ŘEZÁNÍ ŽELEZOBETONOVÝCH KONSTRUKCÍ TL DO 50MM</t>
  </si>
  <si>
    <t>ZAŘÍZNUTÍ BETONU VE VZDÁLENOSTI MIN. 50 mm OD HRANY VLOŽKY NA KAŽDOU STRANU DO HLOUBKY MIN. 50 mm, AVŠAK TAK, ABY NEBYLA ZASAŽENA SOUSEDNÍ VLOŽKA</t>
  </si>
  <si>
    <t>Sanace typ B: 4*2 = 8,000 [A]_x000D_
Celkové množství = 8,000</t>
  </si>
  <si>
    <t>Položka zahrnuje:
- řezání železobetonových konstrukcí v předepsané tloušťce
- spotřeba vody
Položka nezahrnuje:
- x</t>
  </si>
  <si>
    <t>938552</t>
  </si>
  <si>
    <t>OČIŠTĚNÍ BETON KONSTR OTRYSKÁNÍM NA SUCHO KŘEMIČ PÍSKEM</t>
  </si>
  <si>
    <t>Pilíře (1,3+1,3+0,25+0,25)*1,5*2 = 9,300 [A]_x000D_
NK podhled 1,7*6,5+0,17*10,725*2 = 14,697 [B]_x000D_
NK pochozí plocha 1,7*10,725 = 18,233 [C]_x000D_
Celkové množství = 42,230</t>
  </si>
  <si>
    <t>Položka zahrnuje:
- očištění předepsaným způsobem
- odklizení vzniklého odpadu
Položka nezahrnuje:
-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</si>
</sst>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\ ###\ ##0.00"/>
    <numFmt numFmtId="165" formatCode="#\ ###\ ###\ ###\ ##0.000"/>
  </numFmts>
  <fonts count="10" x14ac:knownFonts="1">
    <font>
      <sz val="11"/>
      <name val="Calibri"/>
      <family val="2"/>
      <scheme val="minor"/>
    </font>
    <font>
      <sz val="11"/>
      <color rgb="FFD9D9D9"/>
      <name val="Calibri"/>
      <family val="2"/>
      <scheme val="minor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11"/>
      <color rgb="FF000000"/>
      <name val="Arial"/>
      <family val="2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41A5BD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4">
    <xf numFmtId="0" fontId="0" fillId="0" borderId="0"/>
    <xf numFmtId="0" fontId="2" fillId="0" borderId="0">
      <alignment horizontal="left" vertical="center" wrapText="1"/>
    </xf>
    <xf numFmtId="0" fontId="3" fillId="0" borderId="0">
      <alignment horizontal="left" vertical="center" wrapText="1"/>
    </xf>
    <xf numFmtId="0" fontId="4" fillId="0" borderId="0">
      <alignment horizontal="right" vertical="center" wrapText="1"/>
    </xf>
    <xf numFmtId="0" fontId="5" fillId="0" borderId="0">
      <alignment horizontal="center" vertical="center" wrapText="1"/>
    </xf>
    <xf numFmtId="0" fontId="4" fillId="0" borderId="0">
      <alignment horizontal="left" vertical="center" wrapText="1"/>
    </xf>
    <xf numFmtId="0" fontId="6" fillId="0" borderId="0">
      <alignment horizontal="left" vertical="center" wrapText="1"/>
    </xf>
    <xf numFmtId="0" fontId="6" fillId="0" borderId="0">
      <alignment horizontal="left" vertical="center" wrapText="1"/>
    </xf>
    <xf numFmtId="0" fontId="4" fillId="0" borderId="0">
      <alignment horizontal="left" vertical="center" wrapText="1"/>
    </xf>
    <xf numFmtId="0" fontId="4" fillId="0" borderId="0">
      <alignment horizontal="left" vertical="center" wrapText="1"/>
    </xf>
    <xf numFmtId="0" fontId="4" fillId="0" borderId="0">
      <alignment horizontal="right" vertical="center" wrapText="1"/>
    </xf>
    <xf numFmtId="0" fontId="2" fillId="0" borderId="0">
      <alignment horizontal="left" vertical="center" wrapText="1"/>
    </xf>
    <xf numFmtId="0" fontId="2" fillId="0" borderId="0">
      <alignment horizontal="right" vertical="center" wrapText="1"/>
    </xf>
    <xf numFmtId="0" fontId="9" fillId="0" borderId="0">
      <alignment horizontal="left" vertical="center" wrapText="1"/>
    </xf>
  </cellStyleXfs>
  <cellXfs count="53">
    <xf numFmtId="0" fontId="0" fillId="0" borderId="0" xfId="0"/>
    <xf numFmtId="0" fontId="1" fillId="2" borderId="0" xfId="0" applyFont="1" applyFill="1"/>
    <xf numFmtId="0" fontId="2" fillId="2" borderId="0" xfId="1" applyFill="1">
      <alignment horizontal="left" vertical="center" wrapText="1"/>
    </xf>
    <xf numFmtId="0" fontId="0" fillId="2" borderId="0" xfId="0" applyFill="1"/>
    <xf numFmtId="0" fontId="3" fillId="2" borderId="0" xfId="2" applyFill="1">
      <alignment horizontal="left" vertical="center" wrapText="1"/>
    </xf>
    <xf numFmtId="0" fontId="4" fillId="2" borderId="0" xfId="3" applyFill="1">
      <alignment horizontal="right" vertical="center" wrapText="1"/>
    </xf>
    <xf numFmtId="164" fontId="4" fillId="2" borderId="0" xfId="3" applyNumberFormat="1" applyFill="1">
      <alignment horizontal="right" vertical="center" wrapText="1"/>
    </xf>
    <xf numFmtId="0" fontId="5" fillId="3" borderId="1" xfId="4" applyFill="1" applyBorder="1">
      <alignment horizontal="center" vertical="center" wrapText="1"/>
    </xf>
    <xf numFmtId="49" fontId="4" fillId="0" borderId="1" xfId="5" applyNumberFormat="1" applyBorder="1">
      <alignment horizontal="left" vertical="center" wrapText="1"/>
    </xf>
    <xf numFmtId="0" fontId="4" fillId="0" borderId="1" xfId="5" applyBorder="1">
      <alignment horizontal="left" vertical="center" wrapText="1"/>
    </xf>
    <xf numFmtId="164" fontId="4" fillId="0" borderId="1" xfId="5" applyNumberFormat="1" applyBorder="1">
      <alignment horizontal="left" vertical="center" wrapText="1"/>
    </xf>
    <xf numFmtId="0" fontId="0" fillId="2" borderId="2" xfId="0" applyFill="1" applyBorder="1"/>
    <xf numFmtId="0" fontId="0" fillId="2" borderId="3" xfId="0" applyFill="1" applyBorder="1"/>
    <xf numFmtId="0" fontId="2" fillId="2" borderId="3" xfId="1" applyFill="1" applyBorder="1">
      <alignment horizontal="left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6" fillId="2" borderId="5" xfId="6" applyFill="1" applyBorder="1">
      <alignment horizontal="left" vertical="center" wrapText="1"/>
    </xf>
    <xf numFmtId="0" fontId="6" fillId="2" borderId="0" xfId="6" applyFill="1">
      <alignment horizontal="left" vertical="center" wrapText="1"/>
    </xf>
    <xf numFmtId="0" fontId="0" fillId="2" borderId="7" xfId="0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5" fillId="3" borderId="9" xfId="4" applyFill="1" applyBorder="1">
      <alignment horizontal="center" vertical="center" wrapText="1"/>
    </xf>
    <xf numFmtId="0" fontId="5" fillId="3" borderId="10" xfId="4" applyFill="1" applyBorder="1">
      <alignment horizontal="center" vertical="center" wrapText="1"/>
    </xf>
    <xf numFmtId="0" fontId="5" fillId="3" borderId="11" xfId="4" applyFill="1" applyBorder="1">
      <alignment horizontal="center" vertical="center" wrapText="1"/>
    </xf>
    <xf numFmtId="0" fontId="5" fillId="3" borderId="12" xfId="4" applyFill="1" applyBorder="1">
      <alignment horizontal="center" vertical="center" wrapText="1"/>
    </xf>
    <xf numFmtId="0" fontId="7" fillId="2" borderId="7" xfId="0" applyFont="1" applyFill="1" applyBorder="1"/>
    <xf numFmtId="0" fontId="7" fillId="2" borderId="13" xfId="0" applyFont="1" applyFill="1" applyBorder="1"/>
    <xf numFmtId="0" fontId="7" fillId="2" borderId="7" xfId="0" applyFont="1" applyFill="1" applyBorder="1" applyAlignment="1">
      <alignment horizontal="right"/>
    </xf>
    <xf numFmtId="0" fontId="7" fillId="2" borderId="14" xfId="0" applyFont="1" applyFill="1" applyBorder="1"/>
    <xf numFmtId="164" fontId="7" fillId="2" borderId="7" xfId="0" applyNumberFormat="1" applyFont="1" applyFill="1" applyBorder="1" applyAlignment="1">
      <alignment horizontal="center"/>
    </xf>
    <xf numFmtId="0" fontId="0" fillId="2" borderId="15" xfId="0" applyFill="1" applyBorder="1"/>
    <xf numFmtId="0" fontId="0" fillId="0" borderId="7" xfId="0" applyBorder="1"/>
    <xf numFmtId="0" fontId="0" fillId="0" borderId="7" xfId="0" applyBorder="1" applyAlignment="1">
      <alignment horizontal="right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0" xfId="0" applyNumberFormat="1"/>
    <xf numFmtId="0" fontId="0" fillId="0" borderId="5" xfId="0" applyBorder="1"/>
    <xf numFmtId="0" fontId="0" fillId="0" borderId="6" xfId="0" applyBorder="1"/>
    <xf numFmtId="0" fontId="8" fillId="0" borderId="7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" fillId="2" borderId="0" xfId="2" applyFill="1">
      <alignment horizontal="left" vertical="center" wrapText="1"/>
    </xf>
    <xf numFmtId="0" fontId="0" fillId="2" borderId="0" xfId="0" applyFill="1"/>
    <xf numFmtId="0" fontId="5" fillId="3" borderId="1" xfId="4" applyFill="1" applyBorder="1">
      <alignment horizontal="center" vertical="center" wrapText="1"/>
    </xf>
    <xf numFmtId="0" fontId="5" fillId="3" borderId="10" xfId="4" applyFill="1" applyBorder="1">
      <alignment horizontal="center" vertical="center" wrapText="1"/>
    </xf>
    <xf numFmtId="0" fontId="6" fillId="2" borderId="0" xfId="6" applyFill="1" applyAlignment="1">
      <alignment horizontal="right" vertical="center" wrapText="1"/>
    </xf>
    <xf numFmtId="0" fontId="0" fillId="2" borderId="0" xfId="0" applyFill="1" applyAlignment="1">
      <alignment horizontal="right"/>
    </xf>
    <xf numFmtId="0" fontId="5" fillId="3" borderId="8" xfId="4" applyFill="1" applyBorder="1">
      <alignment horizontal="center" vertical="center" wrapText="1"/>
    </xf>
    <xf numFmtId="0" fontId="5" fillId="3" borderId="9" xfId="4" applyFill="1" applyBorder="1">
      <alignment horizontal="center" vertical="center" wrapText="1"/>
    </xf>
  </cellXfs>
  <cellStyles count="14">
    <cellStyle name="NadpisRekapitulaceSoupisPraciStyle" xfId="2" xr:uid="{00000000-0005-0000-0000-000002000000}"/>
    <cellStyle name="NadpisStrukturyStyle" xfId="7" xr:uid="{00000000-0005-0000-0000-000007000000}"/>
    <cellStyle name="NadpisySloupcuStyle" xfId="4" xr:uid="{00000000-0005-0000-0000-000004000000}"/>
    <cellStyle name="NormalBoldLeftStyle" xfId="9" xr:uid="{00000000-0005-0000-0000-000009000000}"/>
    <cellStyle name="NormalBoldRightStyle" xfId="10" xr:uid="{00000000-0005-0000-0000-00000A000000}"/>
    <cellStyle name="NormalBoldStyle" xfId="5" xr:uid="{00000000-0005-0000-0000-000005000000}"/>
    <cellStyle name="NormalLeftStyle" xfId="11" xr:uid="{00000000-0005-0000-0000-00000B000000}"/>
    <cellStyle name="Normální" xfId="0" builtinId="0"/>
    <cellStyle name="NormalRightStyle" xfId="12" xr:uid="{00000000-0005-0000-0000-00000C000000}"/>
    <cellStyle name="NormalStyle" xfId="1" xr:uid="{00000000-0005-0000-0000-000001000000}"/>
    <cellStyle name="PolDoplnInfoStyle" xfId="13" xr:uid="{00000000-0005-0000-0000-00000D000000}"/>
    <cellStyle name="RekapitulaceCenyStyle" xfId="3" xr:uid="{00000000-0005-0000-0000-000003000000}"/>
    <cellStyle name="StavbaRozpocetHeaderStyle" xfId="6" xr:uid="{00000000-0005-0000-0000-000006000000}"/>
    <cellStyle name="StavebniDilStyle" xfId="8" xr:uid="{00000000-0005-0000-0000-000008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"/>
  <sheetViews>
    <sheetView tabSelected="1" workbookViewId="0"/>
  </sheetViews>
  <sheetFormatPr defaultColWidth="8.85546875" defaultRowHeight="15" x14ac:dyDescent="0.25"/>
  <cols>
    <col min="1" max="2" width="32.42578125" customWidth="1"/>
    <col min="3" max="5" width="19.42578125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/>
      <c r="B2" s="45" t="s">
        <v>2</v>
      </c>
      <c r="C2" s="3"/>
      <c r="D2" s="3"/>
      <c r="E2" s="3"/>
    </row>
    <row r="3" spans="1:5" x14ac:dyDescent="0.25">
      <c r="A3" s="3"/>
      <c r="B3" s="46"/>
      <c r="C3" s="3"/>
      <c r="D3" s="3"/>
      <c r="E3" s="3"/>
    </row>
    <row r="4" spans="1:5" x14ac:dyDescent="0.25">
      <c r="A4" s="3"/>
      <c r="B4" s="45" t="s">
        <v>3</v>
      </c>
      <c r="C4" s="46"/>
      <c r="D4" s="46"/>
      <c r="E4" s="46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5" t="s">
        <v>4</v>
      </c>
      <c r="C6" s="6">
        <f>SUM(C10)</f>
        <v>0</v>
      </c>
      <c r="D6" s="3"/>
      <c r="E6" s="3"/>
    </row>
    <row r="7" spans="1:5" x14ac:dyDescent="0.25">
      <c r="A7" s="3"/>
      <c r="B7" s="5" t="s">
        <v>5</v>
      </c>
      <c r="C7" s="6">
        <f>SUM(E10)</f>
        <v>0</v>
      </c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</row>
    <row r="10" spans="1:5" x14ac:dyDescent="0.25">
      <c r="A10" s="8" t="s">
        <v>11</v>
      </c>
      <c r="B10" s="9" t="s">
        <v>12</v>
      </c>
      <c r="C10" s="10">
        <f>'SO 201'!I3</f>
        <v>0</v>
      </c>
      <c r="D10" s="10">
        <f>SUMIFS('SO 201'!O:O,'SO 201'!A:A,"P")</f>
        <v>0</v>
      </c>
      <c r="E10" s="10">
        <f>C10+D10</f>
        <v>0</v>
      </c>
    </row>
  </sheetData>
  <mergeCells count="2">
    <mergeCell ref="B2:B3"/>
    <mergeCell ref="B4:E4"/>
  </mergeCells>
  <pageMargins left="0.7" right="0.7" top="0.78740157499999996" bottom="0.78740157499999996" header="0.3" footer="0.3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07"/>
  <sheetViews>
    <sheetView topLeftCell="B1" workbookViewId="0"/>
  </sheetViews>
  <sheetFormatPr defaultColWidth="8.85546875" defaultRowHeight="15" x14ac:dyDescent="0.25"/>
  <cols>
    <col min="1" max="1" width="9.140625" hidden="1"/>
    <col min="2" max="2" width="16.140625" customWidth="1"/>
    <col min="3" max="3" width="9.7109375" customWidth="1"/>
    <col min="4" max="4" width="13" customWidth="1"/>
    <col min="5" max="5" width="64.85546875" customWidth="1"/>
    <col min="6" max="6" width="13" customWidth="1"/>
    <col min="7" max="9" width="16.140625" customWidth="1"/>
    <col min="10" max="10" width="14.85546875" bestFit="1" customWidth="1"/>
    <col min="15" max="16" width="9.140625" hidden="1"/>
  </cols>
  <sheetData>
    <row r="1" spans="1:16" x14ac:dyDescent="0.25">
      <c r="A1" s="1" t="s">
        <v>0</v>
      </c>
      <c r="B1" s="11"/>
      <c r="C1" s="12"/>
      <c r="D1" s="12"/>
      <c r="E1" s="13" t="s">
        <v>1</v>
      </c>
      <c r="F1" s="12"/>
      <c r="G1" s="12"/>
      <c r="H1" s="12"/>
      <c r="I1" s="12"/>
      <c r="J1" s="14"/>
      <c r="P1">
        <v>3</v>
      </c>
    </row>
    <row r="2" spans="1:16" ht="20.25" x14ac:dyDescent="0.25">
      <c r="A2" s="1"/>
      <c r="B2" s="15"/>
      <c r="C2" s="3"/>
      <c r="D2" s="3"/>
      <c r="E2" s="4" t="s">
        <v>13</v>
      </c>
      <c r="F2" s="3"/>
      <c r="G2" s="3"/>
      <c r="H2" s="3"/>
      <c r="I2" s="3"/>
      <c r="J2" s="16"/>
    </row>
    <row r="3" spans="1:16" x14ac:dyDescent="0.25">
      <c r="A3" s="3" t="s">
        <v>14</v>
      </c>
      <c r="B3" s="17" t="s">
        <v>15</v>
      </c>
      <c r="C3" s="49" t="s">
        <v>16</v>
      </c>
      <c r="D3" s="50"/>
      <c r="E3" s="18" t="s">
        <v>17</v>
      </c>
      <c r="F3" s="3"/>
      <c r="G3" s="3"/>
      <c r="H3" s="19" t="s">
        <v>11</v>
      </c>
      <c r="I3" s="20">
        <f>SUMIFS(I8:I107,A8:A107,"SD")</f>
        <v>0</v>
      </c>
      <c r="J3" s="16"/>
      <c r="O3">
        <v>0</v>
      </c>
      <c r="P3">
        <v>2</v>
      </c>
    </row>
    <row r="4" spans="1:16" x14ac:dyDescent="0.25">
      <c r="A4" s="3" t="s">
        <v>18</v>
      </c>
      <c r="B4" s="17" t="s">
        <v>19</v>
      </c>
      <c r="C4" s="49" t="s">
        <v>11</v>
      </c>
      <c r="D4" s="50"/>
      <c r="E4" s="18" t="s">
        <v>12</v>
      </c>
      <c r="F4" s="3"/>
      <c r="G4" s="3"/>
      <c r="H4" s="3"/>
      <c r="I4" s="3"/>
      <c r="J4" s="16"/>
      <c r="O4">
        <v>0.12</v>
      </c>
      <c r="P4">
        <v>2</v>
      </c>
    </row>
    <row r="5" spans="1:16" x14ac:dyDescent="0.25">
      <c r="A5" s="51" t="s">
        <v>20</v>
      </c>
      <c r="B5" s="52" t="s">
        <v>21</v>
      </c>
      <c r="C5" s="47" t="s">
        <v>22</v>
      </c>
      <c r="D5" s="47" t="s">
        <v>23</v>
      </c>
      <c r="E5" s="47" t="s">
        <v>24</v>
      </c>
      <c r="F5" s="47" t="s">
        <v>25</v>
      </c>
      <c r="G5" s="47" t="s">
        <v>26</v>
      </c>
      <c r="H5" s="47" t="s">
        <v>27</v>
      </c>
      <c r="I5" s="47"/>
      <c r="J5" s="48" t="s">
        <v>28</v>
      </c>
      <c r="O5">
        <v>0.21</v>
      </c>
    </row>
    <row r="6" spans="1:16" x14ac:dyDescent="0.25">
      <c r="A6" s="51"/>
      <c r="B6" s="52"/>
      <c r="C6" s="47"/>
      <c r="D6" s="47"/>
      <c r="E6" s="47"/>
      <c r="F6" s="47"/>
      <c r="G6" s="47"/>
      <c r="H6" s="7" t="s">
        <v>29</v>
      </c>
      <c r="I6" s="7" t="s">
        <v>30</v>
      </c>
      <c r="J6" s="48"/>
    </row>
    <row r="7" spans="1:16" x14ac:dyDescent="0.25">
      <c r="A7" s="23">
        <v>0</v>
      </c>
      <c r="B7" s="21">
        <v>1</v>
      </c>
      <c r="C7" s="24">
        <v>2</v>
      </c>
      <c r="D7" s="7">
        <v>3</v>
      </c>
      <c r="E7" s="24">
        <v>4</v>
      </c>
      <c r="F7" s="7">
        <v>5</v>
      </c>
      <c r="G7" s="7">
        <v>6</v>
      </c>
      <c r="H7" s="7">
        <v>7</v>
      </c>
      <c r="I7" s="24">
        <v>8</v>
      </c>
      <c r="J7" s="22">
        <v>9</v>
      </c>
    </row>
    <row r="8" spans="1:16" x14ac:dyDescent="0.25">
      <c r="A8" s="25" t="s">
        <v>31</v>
      </c>
      <c r="B8" s="26"/>
      <c r="C8" s="27" t="s">
        <v>32</v>
      </c>
      <c r="D8" s="28"/>
      <c r="E8" s="25" t="s">
        <v>33</v>
      </c>
      <c r="F8" s="28"/>
      <c r="G8" s="28"/>
      <c r="H8" s="28"/>
      <c r="I8" s="29">
        <f>SUMIFS(I9:I24,A9:A24,"P")</f>
        <v>0</v>
      </c>
      <c r="J8" s="30"/>
    </row>
    <row r="9" spans="1:16" x14ac:dyDescent="0.25">
      <c r="A9" s="31" t="s">
        <v>34</v>
      </c>
      <c r="B9" s="31">
        <v>1</v>
      </c>
      <c r="C9" s="32" t="s">
        <v>35</v>
      </c>
      <c r="D9" s="31"/>
      <c r="E9" s="33" t="s">
        <v>36</v>
      </c>
      <c r="F9" s="34" t="s">
        <v>37</v>
      </c>
      <c r="G9" s="35">
        <v>0.216</v>
      </c>
      <c r="H9" s="36">
        <v>0</v>
      </c>
      <c r="I9" s="36">
        <f>ROUND(G9*H9,P4)</f>
        <v>0</v>
      </c>
      <c r="J9" s="34" t="s">
        <v>38</v>
      </c>
      <c r="O9" s="37">
        <f>I9*0.21</f>
        <v>0</v>
      </c>
      <c r="P9">
        <v>3</v>
      </c>
    </row>
    <row r="10" spans="1:16" ht="30" x14ac:dyDescent="0.25">
      <c r="A10" s="31" t="s">
        <v>39</v>
      </c>
      <c r="B10" s="38"/>
      <c r="E10" s="33" t="s">
        <v>40</v>
      </c>
      <c r="J10" s="39"/>
    </row>
    <row r="11" spans="1:16" ht="45" x14ac:dyDescent="0.25">
      <c r="A11" s="31" t="s">
        <v>41</v>
      </c>
      <c r="B11" s="38"/>
      <c r="E11" s="40" t="s">
        <v>42</v>
      </c>
      <c r="J11" s="39"/>
    </row>
    <row r="12" spans="1:16" ht="75" x14ac:dyDescent="0.25">
      <c r="A12" s="31" t="s">
        <v>43</v>
      </c>
      <c r="B12" s="38"/>
      <c r="E12" s="33" t="s">
        <v>44</v>
      </c>
      <c r="J12" s="39"/>
    </row>
    <row r="13" spans="1:16" x14ac:dyDescent="0.25">
      <c r="A13" s="31" t="s">
        <v>34</v>
      </c>
      <c r="B13" s="31">
        <v>2</v>
      </c>
      <c r="C13" s="32" t="s">
        <v>45</v>
      </c>
      <c r="D13" s="31" t="s">
        <v>46</v>
      </c>
      <c r="E13" s="33" t="s">
        <v>47</v>
      </c>
      <c r="F13" s="34" t="s">
        <v>48</v>
      </c>
      <c r="G13" s="35">
        <v>1</v>
      </c>
      <c r="H13" s="36">
        <v>0</v>
      </c>
      <c r="I13" s="36">
        <f>ROUND(G13*H13,P4)</f>
        <v>0</v>
      </c>
      <c r="J13" s="34" t="s">
        <v>38</v>
      </c>
      <c r="O13" s="37">
        <f>I13*0.21</f>
        <v>0</v>
      </c>
      <c r="P13">
        <v>3</v>
      </c>
    </row>
    <row r="14" spans="1:16" ht="135" x14ac:dyDescent="0.25">
      <c r="A14" s="31" t="s">
        <v>39</v>
      </c>
      <c r="B14" s="38"/>
      <c r="E14" s="33" t="s">
        <v>49</v>
      </c>
      <c r="J14" s="39"/>
    </row>
    <row r="15" spans="1:16" ht="30" x14ac:dyDescent="0.25">
      <c r="A15" s="31" t="s">
        <v>41</v>
      </c>
      <c r="B15" s="38"/>
      <c r="E15" s="40" t="s">
        <v>50</v>
      </c>
      <c r="J15" s="39"/>
    </row>
    <row r="16" spans="1:16" ht="60" x14ac:dyDescent="0.25">
      <c r="A16" s="31" t="s">
        <v>43</v>
      </c>
      <c r="B16" s="38"/>
      <c r="E16" s="33" t="s">
        <v>51</v>
      </c>
      <c r="J16" s="39"/>
    </row>
    <row r="17" spans="1:16" x14ac:dyDescent="0.25">
      <c r="A17" s="31" t="s">
        <v>34</v>
      </c>
      <c r="B17" s="31">
        <v>3</v>
      </c>
      <c r="C17" s="32" t="s">
        <v>52</v>
      </c>
      <c r="D17" s="31" t="s">
        <v>46</v>
      </c>
      <c r="E17" s="33" t="s">
        <v>53</v>
      </c>
      <c r="F17" s="34" t="s">
        <v>48</v>
      </c>
      <c r="G17" s="35">
        <v>1</v>
      </c>
      <c r="H17" s="36">
        <v>0</v>
      </c>
      <c r="I17" s="36">
        <f>ROUND(G17*H17,P4)</f>
        <v>0</v>
      </c>
      <c r="J17" s="34" t="s">
        <v>38</v>
      </c>
      <c r="O17" s="37">
        <f>I17*0.21</f>
        <v>0</v>
      </c>
      <c r="P17">
        <v>3</v>
      </c>
    </row>
    <row r="18" spans="1:16" x14ac:dyDescent="0.25">
      <c r="A18" s="31" t="s">
        <v>39</v>
      </c>
      <c r="B18" s="38"/>
      <c r="E18" s="33" t="s">
        <v>54</v>
      </c>
      <c r="J18" s="39"/>
    </row>
    <row r="19" spans="1:16" ht="30" x14ac:dyDescent="0.25">
      <c r="A19" s="31" t="s">
        <v>41</v>
      </c>
      <c r="B19" s="38"/>
      <c r="E19" s="40" t="s">
        <v>50</v>
      </c>
      <c r="J19" s="39"/>
    </row>
    <row r="20" spans="1:16" ht="60" x14ac:dyDescent="0.25">
      <c r="A20" s="31" t="s">
        <v>43</v>
      </c>
      <c r="B20" s="38"/>
      <c r="E20" s="33" t="s">
        <v>55</v>
      </c>
      <c r="J20" s="39"/>
    </row>
    <row r="21" spans="1:16" x14ac:dyDescent="0.25">
      <c r="A21" s="31" t="s">
        <v>34</v>
      </c>
      <c r="B21" s="31">
        <v>4</v>
      </c>
      <c r="C21" s="32" t="s">
        <v>56</v>
      </c>
      <c r="D21" s="31" t="s">
        <v>46</v>
      </c>
      <c r="E21" s="33" t="s">
        <v>57</v>
      </c>
      <c r="F21" s="34" t="s">
        <v>48</v>
      </c>
      <c r="G21" s="35">
        <v>1</v>
      </c>
      <c r="H21" s="36">
        <v>0</v>
      </c>
      <c r="I21" s="36">
        <f>ROUND(G21*H21,P4)</f>
        <v>0</v>
      </c>
      <c r="J21" s="34" t="s">
        <v>38</v>
      </c>
      <c r="O21" s="37">
        <f>I21*0.21</f>
        <v>0</v>
      </c>
      <c r="P21">
        <v>3</v>
      </c>
    </row>
    <row r="22" spans="1:16" x14ac:dyDescent="0.25">
      <c r="A22" s="31" t="s">
        <v>39</v>
      </c>
      <c r="B22" s="38"/>
      <c r="E22" s="33" t="s">
        <v>58</v>
      </c>
      <c r="J22" s="39"/>
    </row>
    <row r="23" spans="1:16" ht="30" x14ac:dyDescent="0.25">
      <c r="A23" s="31" t="s">
        <v>41</v>
      </c>
      <c r="B23" s="38"/>
      <c r="E23" s="40" t="s">
        <v>50</v>
      </c>
      <c r="J23" s="39"/>
    </row>
    <row r="24" spans="1:16" ht="60" x14ac:dyDescent="0.25">
      <c r="A24" s="31" t="s">
        <v>43</v>
      </c>
      <c r="B24" s="38"/>
      <c r="E24" s="33" t="s">
        <v>55</v>
      </c>
      <c r="J24" s="39"/>
    </row>
    <row r="25" spans="1:16" x14ac:dyDescent="0.25">
      <c r="A25" s="25" t="s">
        <v>31</v>
      </c>
      <c r="B25" s="26"/>
      <c r="C25" s="27" t="s">
        <v>59</v>
      </c>
      <c r="D25" s="28"/>
      <c r="E25" s="25" t="s">
        <v>60</v>
      </c>
      <c r="F25" s="28"/>
      <c r="G25" s="28"/>
      <c r="H25" s="28"/>
      <c r="I25" s="29">
        <f>SUMIFS(I26:I41,A26:A41,"P")</f>
        <v>0</v>
      </c>
      <c r="J25" s="30"/>
    </row>
    <row r="26" spans="1:16" x14ac:dyDescent="0.25">
      <c r="A26" s="31" t="s">
        <v>34</v>
      </c>
      <c r="B26" s="31">
        <v>5</v>
      </c>
      <c r="C26" s="32" t="s">
        <v>61</v>
      </c>
      <c r="D26" s="31" t="s">
        <v>46</v>
      </c>
      <c r="E26" s="33" t="s">
        <v>62</v>
      </c>
      <c r="F26" s="34" t="s">
        <v>63</v>
      </c>
      <c r="G26" s="35">
        <v>5</v>
      </c>
      <c r="H26" s="36">
        <v>0</v>
      </c>
      <c r="I26" s="36">
        <f>ROUND(G26*H26,P4)</f>
        <v>0</v>
      </c>
      <c r="J26" s="34" t="s">
        <v>38</v>
      </c>
      <c r="O26" s="37">
        <f>I26*0.21</f>
        <v>0</v>
      </c>
      <c r="P26">
        <v>3</v>
      </c>
    </row>
    <row r="27" spans="1:16" x14ac:dyDescent="0.25">
      <c r="A27" s="31" t="s">
        <v>39</v>
      </c>
      <c r="B27" s="38"/>
      <c r="E27" s="41" t="s">
        <v>46</v>
      </c>
      <c r="J27" s="39"/>
    </row>
    <row r="28" spans="1:16" ht="30" x14ac:dyDescent="0.25">
      <c r="A28" s="31" t="s">
        <v>41</v>
      </c>
      <c r="B28" s="38"/>
      <c r="E28" s="40" t="s">
        <v>64</v>
      </c>
      <c r="J28" s="39"/>
    </row>
    <row r="29" spans="1:16" ht="45" x14ac:dyDescent="0.25">
      <c r="A29" s="31" t="s">
        <v>43</v>
      </c>
      <c r="B29" s="38"/>
      <c r="E29" s="33" t="s">
        <v>65</v>
      </c>
      <c r="J29" s="39"/>
    </row>
    <row r="30" spans="1:16" x14ac:dyDescent="0.25">
      <c r="A30" s="31" t="s">
        <v>34</v>
      </c>
      <c r="B30" s="31">
        <v>6</v>
      </c>
      <c r="C30" s="32" t="s">
        <v>66</v>
      </c>
      <c r="D30" s="31" t="s">
        <v>46</v>
      </c>
      <c r="E30" s="33" t="s">
        <v>67</v>
      </c>
      <c r="F30" s="34" t="s">
        <v>37</v>
      </c>
      <c r="G30" s="35">
        <v>0.54</v>
      </c>
      <c r="H30" s="36">
        <v>0</v>
      </c>
      <c r="I30" s="36">
        <f>ROUND(G30*H30,P4)</f>
        <v>0</v>
      </c>
      <c r="J30" s="34" t="s">
        <v>38</v>
      </c>
      <c r="O30" s="37">
        <f>I30*0.21</f>
        <v>0</v>
      </c>
      <c r="P30">
        <v>3</v>
      </c>
    </row>
    <row r="31" spans="1:16" ht="30" x14ac:dyDescent="0.25">
      <c r="A31" s="31" t="s">
        <v>39</v>
      </c>
      <c r="B31" s="38"/>
      <c r="E31" s="33" t="s">
        <v>68</v>
      </c>
      <c r="J31" s="39"/>
    </row>
    <row r="32" spans="1:16" ht="75" x14ac:dyDescent="0.25">
      <c r="A32" s="31" t="s">
        <v>41</v>
      </c>
      <c r="B32" s="38"/>
      <c r="E32" s="40" t="s">
        <v>69</v>
      </c>
      <c r="J32" s="39"/>
    </row>
    <row r="33" spans="1:16" ht="409.5" x14ac:dyDescent="0.25">
      <c r="A33" s="31" t="s">
        <v>43</v>
      </c>
      <c r="B33" s="38"/>
      <c r="E33" s="33" t="s">
        <v>70</v>
      </c>
      <c r="J33" s="39"/>
    </row>
    <row r="34" spans="1:16" x14ac:dyDescent="0.25">
      <c r="A34" s="31" t="s">
        <v>34</v>
      </c>
      <c r="B34" s="31">
        <v>7</v>
      </c>
      <c r="C34" s="32" t="s">
        <v>71</v>
      </c>
      <c r="D34" s="31" t="s">
        <v>46</v>
      </c>
      <c r="E34" s="33" t="s">
        <v>72</v>
      </c>
      <c r="F34" s="34" t="s">
        <v>37</v>
      </c>
      <c r="G34" s="35">
        <v>0.54</v>
      </c>
      <c r="H34" s="36">
        <v>0</v>
      </c>
      <c r="I34" s="36">
        <f>ROUND(G34*H34,P4)</f>
        <v>0</v>
      </c>
      <c r="J34" s="34" t="s">
        <v>38</v>
      </c>
      <c r="O34" s="37">
        <f>I34*0.21</f>
        <v>0</v>
      </c>
      <c r="P34">
        <v>3</v>
      </c>
    </row>
    <row r="35" spans="1:16" x14ac:dyDescent="0.25">
      <c r="A35" s="31" t="s">
        <v>39</v>
      </c>
      <c r="B35" s="38"/>
      <c r="E35" s="41" t="s">
        <v>46</v>
      </c>
      <c r="J35" s="39"/>
    </row>
    <row r="36" spans="1:16" ht="30" x14ac:dyDescent="0.25">
      <c r="A36" s="31" t="s">
        <v>41</v>
      </c>
      <c r="B36" s="38"/>
      <c r="E36" s="40" t="s">
        <v>73</v>
      </c>
      <c r="J36" s="39"/>
    </row>
    <row r="37" spans="1:16" ht="285" x14ac:dyDescent="0.25">
      <c r="A37" s="31" t="s">
        <v>43</v>
      </c>
      <c r="B37" s="38"/>
      <c r="E37" s="33" t="s">
        <v>74</v>
      </c>
      <c r="J37" s="39"/>
    </row>
    <row r="38" spans="1:16" x14ac:dyDescent="0.25">
      <c r="A38" s="31" t="s">
        <v>34</v>
      </c>
      <c r="B38" s="31">
        <v>8</v>
      </c>
      <c r="C38" s="32" t="s">
        <v>75</v>
      </c>
      <c r="D38" s="31" t="s">
        <v>46</v>
      </c>
      <c r="E38" s="33" t="s">
        <v>76</v>
      </c>
      <c r="F38" s="34" t="s">
        <v>37</v>
      </c>
      <c r="G38" s="35">
        <v>0.32400000000000001</v>
      </c>
      <c r="H38" s="36">
        <v>0</v>
      </c>
      <c r="I38" s="36">
        <f>ROUND(G38*H38,P4)</f>
        <v>0</v>
      </c>
      <c r="J38" s="34" t="s">
        <v>38</v>
      </c>
      <c r="O38" s="37">
        <f>I38*0.21</f>
        <v>0</v>
      </c>
      <c r="P38">
        <v>3</v>
      </c>
    </row>
    <row r="39" spans="1:16" x14ac:dyDescent="0.25">
      <c r="A39" s="31" t="s">
        <v>39</v>
      </c>
      <c r="B39" s="38"/>
      <c r="E39" s="41" t="s">
        <v>46</v>
      </c>
      <c r="J39" s="39"/>
    </row>
    <row r="40" spans="1:16" ht="30" x14ac:dyDescent="0.25">
      <c r="A40" s="31" t="s">
        <v>41</v>
      </c>
      <c r="B40" s="38"/>
      <c r="E40" s="40" t="s">
        <v>77</v>
      </c>
      <c r="J40" s="39"/>
    </row>
    <row r="41" spans="1:16" ht="375" x14ac:dyDescent="0.25">
      <c r="A41" s="31" t="s">
        <v>43</v>
      </c>
      <c r="B41" s="38"/>
      <c r="E41" s="33" t="s">
        <v>78</v>
      </c>
      <c r="J41" s="39"/>
    </row>
    <row r="42" spans="1:16" x14ac:dyDescent="0.25">
      <c r="A42" s="25" t="s">
        <v>31</v>
      </c>
      <c r="B42" s="26"/>
      <c r="C42" s="27" t="s">
        <v>79</v>
      </c>
      <c r="D42" s="28"/>
      <c r="E42" s="25" t="s">
        <v>80</v>
      </c>
      <c r="F42" s="28"/>
      <c r="G42" s="28"/>
      <c r="H42" s="28"/>
      <c r="I42" s="29">
        <f>SUMIFS(I43:I54,A43:A54,"P")</f>
        <v>0</v>
      </c>
      <c r="J42" s="30"/>
    </row>
    <row r="43" spans="1:16" x14ac:dyDescent="0.25">
      <c r="A43" s="31" t="s">
        <v>34</v>
      </c>
      <c r="B43" s="31">
        <v>9</v>
      </c>
      <c r="C43" s="32" t="s">
        <v>81</v>
      </c>
      <c r="D43" s="31" t="s">
        <v>46</v>
      </c>
      <c r="E43" s="33" t="s">
        <v>82</v>
      </c>
      <c r="F43" s="34" t="s">
        <v>37</v>
      </c>
      <c r="G43" s="35">
        <v>1.5</v>
      </c>
      <c r="H43" s="36">
        <v>0</v>
      </c>
      <c r="I43" s="36">
        <f>ROUND(G43*H43,P4)</f>
        <v>0</v>
      </c>
      <c r="J43" s="34" t="s">
        <v>38</v>
      </c>
      <c r="O43" s="37">
        <f>I43*0.21</f>
        <v>0</v>
      </c>
      <c r="P43">
        <v>3</v>
      </c>
    </row>
    <row r="44" spans="1:16" x14ac:dyDescent="0.25">
      <c r="A44" s="31" t="s">
        <v>39</v>
      </c>
      <c r="B44" s="38"/>
      <c r="E44" s="41" t="s">
        <v>46</v>
      </c>
      <c r="J44" s="39"/>
    </row>
    <row r="45" spans="1:16" ht="30" x14ac:dyDescent="0.25">
      <c r="A45" s="31" t="s">
        <v>41</v>
      </c>
      <c r="B45" s="38"/>
      <c r="E45" s="40" t="s">
        <v>83</v>
      </c>
      <c r="J45" s="39"/>
    </row>
    <row r="46" spans="1:16" ht="45" x14ac:dyDescent="0.25">
      <c r="A46" s="31" t="s">
        <v>43</v>
      </c>
      <c r="B46" s="38"/>
      <c r="E46" s="33" t="s">
        <v>84</v>
      </c>
      <c r="J46" s="39"/>
    </row>
    <row r="47" spans="1:16" ht="30" x14ac:dyDescent="0.25">
      <c r="A47" s="31" t="s">
        <v>34</v>
      </c>
      <c r="B47" s="31">
        <v>10</v>
      </c>
      <c r="C47" s="32" t="s">
        <v>85</v>
      </c>
      <c r="D47" s="31" t="s">
        <v>46</v>
      </c>
      <c r="E47" s="33" t="s">
        <v>86</v>
      </c>
      <c r="F47" s="34" t="s">
        <v>87</v>
      </c>
      <c r="G47" s="35">
        <v>16</v>
      </c>
      <c r="H47" s="36">
        <v>0</v>
      </c>
      <c r="I47" s="36">
        <f>ROUND(G47*H47,P4)</f>
        <v>0</v>
      </c>
      <c r="J47" s="34" t="s">
        <v>38</v>
      </c>
      <c r="O47" s="37">
        <f>I47*0.21</f>
        <v>0</v>
      </c>
      <c r="P47">
        <v>3</v>
      </c>
    </row>
    <row r="48" spans="1:16" x14ac:dyDescent="0.25">
      <c r="A48" s="31" t="s">
        <v>39</v>
      </c>
      <c r="B48" s="38"/>
      <c r="E48" s="41" t="s">
        <v>46</v>
      </c>
      <c r="J48" s="39"/>
    </row>
    <row r="49" spans="1:16" ht="30" x14ac:dyDescent="0.25">
      <c r="A49" s="31" t="s">
        <v>41</v>
      </c>
      <c r="B49" s="38"/>
      <c r="E49" s="40" t="s">
        <v>88</v>
      </c>
      <c r="J49" s="39"/>
    </row>
    <row r="50" spans="1:16" ht="150" x14ac:dyDescent="0.25">
      <c r="A50" s="31" t="s">
        <v>43</v>
      </c>
      <c r="B50" s="38"/>
      <c r="E50" s="33" t="s">
        <v>89</v>
      </c>
      <c r="J50" s="39"/>
    </row>
    <row r="51" spans="1:16" ht="30" x14ac:dyDescent="0.25">
      <c r="A51" s="31" t="s">
        <v>34</v>
      </c>
      <c r="B51" s="31">
        <v>11</v>
      </c>
      <c r="C51" s="32" t="s">
        <v>90</v>
      </c>
      <c r="D51" s="31" t="s">
        <v>46</v>
      </c>
      <c r="E51" s="33" t="s">
        <v>91</v>
      </c>
      <c r="F51" s="34" t="s">
        <v>87</v>
      </c>
      <c r="G51" s="35">
        <v>88</v>
      </c>
      <c r="H51" s="36">
        <v>0</v>
      </c>
      <c r="I51" s="36">
        <f>ROUND(G51*H51,P4)</f>
        <v>0</v>
      </c>
      <c r="J51" s="34" t="s">
        <v>38</v>
      </c>
      <c r="O51" s="37">
        <f>I51*0.21</f>
        <v>0</v>
      </c>
      <c r="P51">
        <v>3</v>
      </c>
    </row>
    <row r="52" spans="1:16" x14ac:dyDescent="0.25">
      <c r="A52" s="31" t="s">
        <v>39</v>
      </c>
      <c r="B52" s="38"/>
      <c r="E52" s="41" t="s">
        <v>46</v>
      </c>
      <c r="J52" s="39"/>
    </row>
    <row r="53" spans="1:16" ht="30" x14ac:dyDescent="0.25">
      <c r="A53" s="31" t="s">
        <v>41</v>
      </c>
      <c r="B53" s="38"/>
      <c r="E53" s="40" t="s">
        <v>92</v>
      </c>
      <c r="J53" s="39"/>
    </row>
    <row r="54" spans="1:16" ht="150" x14ac:dyDescent="0.25">
      <c r="A54" s="31" t="s">
        <v>43</v>
      </c>
      <c r="B54" s="38"/>
      <c r="E54" s="33" t="s">
        <v>89</v>
      </c>
      <c r="J54" s="39"/>
    </row>
    <row r="55" spans="1:16" x14ac:dyDescent="0.25">
      <c r="A55" s="25" t="s">
        <v>31</v>
      </c>
      <c r="B55" s="26"/>
      <c r="C55" s="27" t="s">
        <v>93</v>
      </c>
      <c r="D55" s="28"/>
      <c r="E55" s="25" t="s">
        <v>94</v>
      </c>
      <c r="F55" s="28"/>
      <c r="G55" s="28"/>
      <c r="H55" s="28"/>
      <c r="I55" s="29">
        <f>SUMIFS(I56:I59,A56:A59,"P")</f>
        <v>0</v>
      </c>
      <c r="J55" s="30"/>
    </row>
    <row r="56" spans="1:16" x14ac:dyDescent="0.25">
      <c r="A56" s="31" t="s">
        <v>34</v>
      </c>
      <c r="B56" s="31">
        <v>12</v>
      </c>
      <c r="C56" s="32" t="s">
        <v>95</v>
      </c>
      <c r="D56" s="31" t="s">
        <v>46</v>
      </c>
      <c r="E56" s="33" t="s">
        <v>96</v>
      </c>
      <c r="F56" s="34" t="s">
        <v>37</v>
      </c>
      <c r="G56" s="35">
        <v>0.432</v>
      </c>
      <c r="H56" s="36">
        <v>0</v>
      </c>
      <c r="I56" s="36">
        <f>ROUND(G56*H56,P4)</f>
        <v>0</v>
      </c>
      <c r="J56" s="34" t="s">
        <v>38</v>
      </c>
      <c r="O56" s="37">
        <f>I56*0.21</f>
        <v>0</v>
      </c>
      <c r="P56">
        <v>3</v>
      </c>
    </row>
    <row r="57" spans="1:16" ht="30" x14ac:dyDescent="0.25">
      <c r="A57" s="31" t="s">
        <v>39</v>
      </c>
      <c r="B57" s="38"/>
      <c r="E57" s="33" t="s">
        <v>97</v>
      </c>
      <c r="J57" s="39"/>
    </row>
    <row r="58" spans="1:16" ht="45" x14ac:dyDescent="0.25">
      <c r="A58" s="31" t="s">
        <v>41</v>
      </c>
      <c r="B58" s="38"/>
      <c r="E58" s="40" t="s">
        <v>98</v>
      </c>
      <c r="J58" s="39"/>
    </row>
    <row r="59" spans="1:16" ht="409.5" x14ac:dyDescent="0.25">
      <c r="A59" s="31" t="s">
        <v>43</v>
      </c>
      <c r="B59" s="38"/>
      <c r="E59" s="33" t="s">
        <v>99</v>
      </c>
      <c r="J59" s="39"/>
    </row>
    <row r="60" spans="1:16" x14ac:dyDescent="0.25">
      <c r="A60" s="25" t="s">
        <v>31</v>
      </c>
      <c r="B60" s="26"/>
      <c r="C60" s="27" t="s">
        <v>100</v>
      </c>
      <c r="D60" s="28"/>
      <c r="E60" s="25" t="s">
        <v>101</v>
      </c>
      <c r="F60" s="28"/>
      <c r="G60" s="28"/>
      <c r="H60" s="28"/>
      <c r="I60" s="29">
        <f>SUMIFS(I61:I64,A61:A64,"P")</f>
        <v>0</v>
      </c>
      <c r="J60" s="30"/>
    </row>
    <row r="61" spans="1:16" x14ac:dyDescent="0.25">
      <c r="A61" s="31" t="s">
        <v>34</v>
      </c>
      <c r="B61" s="31">
        <v>13</v>
      </c>
      <c r="C61" s="32" t="s">
        <v>102</v>
      </c>
      <c r="D61" s="31" t="s">
        <v>46</v>
      </c>
      <c r="E61" s="33" t="s">
        <v>103</v>
      </c>
      <c r="F61" s="34" t="s">
        <v>63</v>
      </c>
      <c r="G61" s="35">
        <v>12</v>
      </c>
      <c r="H61" s="36">
        <v>0</v>
      </c>
      <c r="I61" s="36">
        <f>ROUND(G61*H61,P4)</f>
        <v>0</v>
      </c>
      <c r="J61" s="34" t="s">
        <v>38</v>
      </c>
      <c r="O61" s="37">
        <f>I61*0.21</f>
        <v>0</v>
      </c>
      <c r="P61">
        <v>3</v>
      </c>
    </row>
    <row r="62" spans="1:16" x14ac:dyDescent="0.25">
      <c r="A62" s="31" t="s">
        <v>39</v>
      </c>
      <c r="B62" s="38"/>
      <c r="E62" s="41" t="s">
        <v>46</v>
      </c>
      <c r="J62" s="39"/>
    </row>
    <row r="63" spans="1:16" ht="30" x14ac:dyDescent="0.25">
      <c r="A63" s="31" t="s">
        <v>41</v>
      </c>
      <c r="B63" s="38"/>
      <c r="E63" s="40" t="s">
        <v>104</v>
      </c>
      <c r="J63" s="39"/>
    </row>
    <row r="64" spans="1:16" ht="90" x14ac:dyDescent="0.25">
      <c r="A64" s="31" t="s">
        <v>43</v>
      </c>
      <c r="B64" s="38"/>
      <c r="E64" s="33" t="s">
        <v>105</v>
      </c>
      <c r="J64" s="39"/>
    </row>
    <row r="65" spans="1:16" x14ac:dyDescent="0.25">
      <c r="A65" s="25" t="s">
        <v>31</v>
      </c>
      <c r="B65" s="26"/>
      <c r="C65" s="27" t="s">
        <v>106</v>
      </c>
      <c r="D65" s="28"/>
      <c r="E65" s="25" t="s">
        <v>107</v>
      </c>
      <c r="F65" s="28"/>
      <c r="G65" s="28"/>
      <c r="H65" s="28"/>
      <c r="I65" s="29">
        <f>SUMIFS(I66:I81,A66:A81,"P")</f>
        <v>0</v>
      </c>
      <c r="J65" s="30"/>
    </row>
    <row r="66" spans="1:16" ht="30" x14ac:dyDescent="0.25">
      <c r="A66" s="31" t="s">
        <v>34</v>
      </c>
      <c r="B66" s="31">
        <v>14</v>
      </c>
      <c r="C66" s="32" t="s">
        <v>108</v>
      </c>
      <c r="D66" s="31" t="s">
        <v>46</v>
      </c>
      <c r="E66" s="33" t="s">
        <v>109</v>
      </c>
      <c r="F66" s="34" t="s">
        <v>63</v>
      </c>
      <c r="G66" s="35">
        <v>1.2</v>
      </c>
      <c r="H66" s="36">
        <v>0</v>
      </c>
      <c r="I66" s="36">
        <f>ROUND(G66*H66,P4)</f>
        <v>0</v>
      </c>
      <c r="J66" s="34" t="s">
        <v>38</v>
      </c>
      <c r="O66" s="37">
        <f>I66*0.21</f>
        <v>0</v>
      </c>
      <c r="P66">
        <v>3</v>
      </c>
    </row>
    <row r="67" spans="1:16" x14ac:dyDescent="0.25">
      <c r="A67" s="31" t="s">
        <v>39</v>
      </c>
      <c r="B67" s="38"/>
      <c r="E67" s="41" t="s">
        <v>46</v>
      </c>
      <c r="J67" s="39"/>
    </row>
    <row r="68" spans="1:16" ht="45" x14ac:dyDescent="0.25">
      <c r="A68" s="31" t="s">
        <v>41</v>
      </c>
      <c r="B68" s="38"/>
      <c r="E68" s="40" t="s">
        <v>110</v>
      </c>
      <c r="J68" s="39"/>
    </row>
    <row r="69" spans="1:16" ht="120" x14ac:dyDescent="0.25">
      <c r="A69" s="31" t="s">
        <v>43</v>
      </c>
      <c r="B69" s="38"/>
      <c r="E69" s="33" t="s">
        <v>111</v>
      </c>
      <c r="J69" s="39"/>
    </row>
    <row r="70" spans="1:16" ht="30" x14ac:dyDescent="0.25">
      <c r="A70" s="31" t="s">
        <v>34</v>
      </c>
      <c r="B70" s="31">
        <v>15</v>
      </c>
      <c r="C70" s="32" t="s">
        <v>112</v>
      </c>
      <c r="D70" s="31" t="s">
        <v>46</v>
      </c>
      <c r="E70" s="33" t="s">
        <v>113</v>
      </c>
      <c r="F70" s="34" t="s">
        <v>63</v>
      </c>
      <c r="G70" s="35">
        <v>18.233000000000001</v>
      </c>
      <c r="H70" s="36">
        <v>0</v>
      </c>
      <c r="I70" s="36">
        <f>ROUND(G70*H70,P4)</f>
        <v>0</v>
      </c>
      <c r="J70" s="34" t="s">
        <v>38</v>
      </c>
      <c r="O70" s="37">
        <f>I70*0.21</f>
        <v>0</v>
      </c>
      <c r="P70">
        <v>3</v>
      </c>
    </row>
    <row r="71" spans="1:16" x14ac:dyDescent="0.25">
      <c r="A71" s="31" t="s">
        <v>39</v>
      </c>
      <c r="B71" s="38"/>
      <c r="E71" s="41" t="s">
        <v>46</v>
      </c>
      <c r="J71" s="39"/>
    </row>
    <row r="72" spans="1:16" ht="30" x14ac:dyDescent="0.25">
      <c r="A72" s="31" t="s">
        <v>41</v>
      </c>
      <c r="B72" s="38"/>
      <c r="E72" s="40" t="s">
        <v>114</v>
      </c>
      <c r="J72" s="39"/>
    </row>
    <row r="73" spans="1:16" ht="90" x14ac:dyDescent="0.25">
      <c r="A73" s="31" t="s">
        <v>43</v>
      </c>
      <c r="B73" s="38"/>
      <c r="E73" s="33" t="s">
        <v>115</v>
      </c>
      <c r="J73" s="39"/>
    </row>
    <row r="74" spans="1:16" x14ac:dyDescent="0.25">
      <c r="A74" s="31" t="s">
        <v>34</v>
      </c>
      <c r="B74" s="31">
        <v>16</v>
      </c>
      <c r="C74" s="32" t="s">
        <v>116</v>
      </c>
      <c r="D74" s="31" t="s">
        <v>46</v>
      </c>
      <c r="E74" s="33" t="s">
        <v>117</v>
      </c>
      <c r="F74" s="34" t="s">
        <v>63</v>
      </c>
      <c r="G74" s="35">
        <v>19.433</v>
      </c>
      <c r="H74" s="36">
        <v>0</v>
      </c>
      <c r="I74" s="36">
        <f>ROUND(G74*H74,P4)</f>
        <v>0</v>
      </c>
      <c r="J74" s="34" t="s">
        <v>38</v>
      </c>
      <c r="O74" s="37">
        <f>I74*0.21</f>
        <v>0</v>
      </c>
      <c r="P74">
        <v>3</v>
      </c>
    </row>
    <row r="75" spans="1:16" x14ac:dyDescent="0.25">
      <c r="A75" s="31" t="s">
        <v>39</v>
      </c>
      <c r="B75" s="38"/>
      <c r="E75" s="41" t="s">
        <v>46</v>
      </c>
      <c r="J75" s="39"/>
    </row>
    <row r="76" spans="1:16" ht="45" x14ac:dyDescent="0.25">
      <c r="A76" s="31" t="s">
        <v>41</v>
      </c>
      <c r="B76" s="38"/>
      <c r="E76" s="40" t="s">
        <v>118</v>
      </c>
      <c r="J76" s="39"/>
    </row>
    <row r="77" spans="1:16" ht="90" x14ac:dyDescent="0.25">
      <c r="A77" s="31" t="s">
        <v>43</v>
      </c>
      <c r="B77" s="38"/>
      <c r="E77" s="33" t="s">
        <v>115</v>
      </c>
      <c r="J77" s="39"/>
    </row>
    <row r="78" spans="1:16" x14ac:dyDescent="0.25">
      <c r="A78" s="31" t="s">
        <v>34</v>
      </c>
      <c r="B78" s="31">
        <v>17</v>
      </c>
      <c r="C78" s="32" t="s">
        <v>119</v>
      </c>
      <c r="D78" s="31" t="s">
        <v>46</v>
      </c>
      <c r="E78" s="33" t="s">
        <v>120</v>
      </c>
      <c r="F78" s="34" t="s">
        <v>63</v>
      </c>
      <c r="G78" s="35">
        <v>1.2</v>
      </c>
      <c r="H78" s="36">
        <v>0</v>
      </c>
      <c r="I78" s="36">
        <f>ROUND(G78*H78,P4)</f>
        <v>0</v>
      </c>
      <c r="J78" s="34" t="s">
        <v>38</v>
      </c>
      <c r="O78" s="37">
        <f>I78*0.21</f>
        <v>0</v>
      </c>
      <c r="P78">
        <v>3</v>
      </c>
    </row>
    <row r="79" spans="1:16" x14ac:dyDescent="0.25">
      <c r="A79" s="31" t="s">
        <v>39</v>
      </c>
      <c r="B79" s="38"/>
      <c r="E79" s="41" t="s">
        <v>46</v>
      </c>
      <c r="J79" s="39"/>
    </row>
    <row r="80" spans="1:16" ht="30" x14ac:dyDescent="0.25">
      <c r="A80" s="31" t="s">
        <v>41</v>
      </c>
      <c r="B80" s="38"/>
      <c r="E80" s="40" t="s">
        <v>121</v>
      </c>
      <c r="J80" s="39"/>
    </row>
    <row r="81" spans="1:16" ht="75" x14ac:dyDescent="0.25">
      <c r="A81" s="31" t="s">
        <v>43</v>
      </c>
      <c r="B81" s="38"/>
      <c r="E81" s="33" t="s">
        <v>122</v>
      </c>
      <c r="J81" s="39"/>
    </row>
    <row r="82" spans="1:16" x14ac:dyDescent="0.25">
      <c r="A82" s="25" t="s">
        <v>31</v>
      </c>
      <c r="B82" s="26"/>
      <c r="C82" s="27" t="s">
        <v>123</v>
      </c>
      <c r="D82" s="28"/>
      <c r="E82" s="25" t="s">
        <v>124</v>
      </c>
      <c r="F82" s="28"/>
      <c r="G82" s="28"/>
      <c r="H82" s="28"/>
      <c r="I82" s="29">
        <f>SUMIFS(I83:I90,A83:A90,"P")</f>
        <v>0</v>
      </c>
      <c r="J82" s="30"/>
    </row>
    <row r="83" spans="1:16" x14ac:dyDescent="0.25">
      <c r="A83" s="31" t="s">
        <v>34</v>
      </c>
      <c r="B83" s="31">
        <v>18</v>
      </c>
      <c r="C83" s="32" t="s">
        <v>125</v>
      </c>
      <c r="D83" s="31" t="s">
        <v>46</v>
      </c>
      <c r="E83" s="33" t="s">
        <v>126</v>
      </c>
      <c r="F83" s="34" t="s">
        <v>63</v>
      </c>
      <c r="G83" s="35">
        <v>18.233000000000001</v>
      </c>
      <c r="H83" s="36">
        <v>0</v>
      </c>
      <c r="I83" s="36">
        <f>ROUND(G83*H83,P4)</f>
        <v>0</v>
      </c>
      <c r="J83" s="34" t="s">
        <v>127</v>
      </c>
      <c r="O83" s="37">
        <f>I83*0.21</f>
        <v>0</v>
      </c>
      <c r="P83">
        <v>3</v>
      </c>
    </row>
    <row r="84" spans="1:16" x14ac:dyDescent="0.25">
      <c r="A84" s="31" t="s">
        <v>39</v>
      </c>
      <c r="B84" s="38"/>
      <c r="E84" s="41" t="s">
        <v>46</v>
      </c>
      <c r="J84" s="39"/>
    </row>
    <row r="85" spans="1:16" ht="30" x14ac:dyDescent="0.25">
      <c r="A85" s="31" t="s">
        <v>41</v>
      </c>
      <c r="B85" s="38"/>
      <c r="E85" s="40" t="s">
        <v>128</v>
      </c>
      <c r="J85" s="39"/>
    </row>
    <row r="86" spans="1:16" ht="300" x14ac:dyDescent="0.25">
      <c r="A86" s="31" t="s">
        <v>43</v>
      </c>
      <c r="B86" s="38"/>
      <c r="E86" s="33" t="s">
        <v>129</v>
      </c>
      <c r="J86" s="39"/>
    </row>
    <row r="87" spans="1:16" x14ac:dyDescent="0.25">
      <c r="A87" s="31" t="s">
        <v>34</v>
      </c>
      <c r="B87" s="31">
        <v>19</v>
      </c>
      <c r="C87" s="32" t="s">
        <v>130</v>
      </c>
      <c r="D87" s="31" t="s">
        <v>46</v>
      </c>
      <c r="E87" s="33" t="s">
        <v>131</v>
      </c>
      <c r="F87" s="34" t="s">
        <v>63</v>
      </c>
      <c r="G87" s="35">
        <v>24.716999999999999</v>
      </c>
      <c r="H87" s="36">
        <v>0</v>
      </c>
      <c r="I87" s="36">
        <f>ROUND(G87*H87,P4)</f>
        <v>0</v>
      </c>
      <c r="J87" s="34" t="s">
        <v>38</v>
      </c>
      <c r="O87" s="37">
        <f>I87*0.21</f>
        <v>0</v>
      </c>
      <c r="P87">
        <v>3</v>
      </c>
    </row>
    <row r="88" spans="1:16" x14ac:dyDescent="0.25">
      <c r="A88" s="31" t="s">
        <v>39</v>
      </c>
      <c r="B88" s="38"/>
      <c r="E88" s="41" t="s">
        <v>46</v>
      </c>
      <c r="J88" s="39"/>
    </row>
    <row r="89" spans="1:16" ht="60" x14ac:dyDescent="0.25">
      <c r="A89" s="31" t="s">
        <v>41</v>
      </c>
      <c r="B89" s="38"/>
      <c r="E89" s="40" t="s">
        <v>132</v>
      </c>
      <c r="J89" s="39"/>
    </row>
    <row r="90" spans="1:16" ht="120" x14ac:dyDescent="0.25">
      <c r="A90" s="31" t="s">
        <v>43</v>
      </c>
      <c r="B90" s="38"/>
      <c r="E90" s="33" t="s">
        <v>133</v>
      </c>
      <c r="J90" s="39"/>
    </row>
    <row r="91" spans="1:16" x14ac:dyDescent="0.25">
      <c r="A91" s="25" t="s">
        <v>31</v>
      </c>
      <c r="B91" s="26"/>
      <c r="C91" s="27" t="s">
        <v>134</v>
      </c>
      <c r="D91" s="28"/>
      <c r="E91" s="25" t="s">
        <v>135</v>
      </c>
      <c r="F91" s="28"/>
      <c r="G91" s="28"/>
      <c r="H91" s="28"/>
      <c r="I91" s="29">
        <f>SUMIFS(I92:I107,A92:A107,"P")</f>
        <v>0</v>
      </c>
      <c r="J91" s="30"/>
    </row>
    <row r="92" spans="1:16" x14ac:dyDescent="0.25">
      <c r="A92" s="31" t="s">
        <v>34</v>
      </c>
      <c r="B92" s="31">
        <v>20</v>
      </c>
      <c r="C92" s="32" t="s">
        <v>136</v>
      </c>
      <c r="D92" s="31" t="s">
        <v>46</v>
      </c>
      <c r="E92" s="33" t="s">
        <v>137</v>
      </c>
      <c r="F92" s="34" t="s">
        <v>138</v>
      </c>
      <c r="G92" s="35">
        <v>20</v>
      </c>
      <c r="H92" s="36">
        <v>0</v>
      </c>
      <c r="I92" s="36">
        <f>ROUND(G92*H92,P4)</f>
        <v>0</v>
      </c>
      <c r="J92" s="34" t="s">
        <v>38</v>
      </c>
      <c r="O92" s="37">
        <f>I92*0.21</f>
        <v>0</v>
      </c>
      <c r="P92">
        <v>3</v>
      </c>
    </row>
    <row r="93" spans="1:16" x14ac:dyDescent="0.25">
      <c r="A93" s="31" t="s">
        <v>39</v>
      </c>
      <c r="B93" s="38"/>
      <c r="E93" s="33" t="s">
        <v>139</v>
      </c>
      <c r="J93" s="39"/>
    </row>
    <row r="94" spans="1:16" ht="30" x14ac:dyDescent="0.25">
      <c r="A94" s="31" t="s">
        <v>41</v>
      </c>
      <c r="B94" s="38"/>
      <c r="E94" s="40" t="s">
        <v>140</v>
      </c>
      <c r="J94" s="39"/>
    </row>
    <row r="95" spans="1:16" ht="75" x14ac:dyDescent="0.25">
      <c r="A95" s="31" t="s">
        <v>43</v>
      </c>
      <c r="B95" s="38"/>
      <c r="E95" s="33" t="s">
        <v>141</v>
      </c>
      <c r="J95" s="39"/>
    </row>
    <row r="96" spans="1:16" x14ac:dyDescent="0.25">
      <c r="A96" s="31" t="s">
        <v>34</v>
      </c>
      <c r="B96" s="31">
        <v>21</v>
      </c>
      <c r="C96" s="32" t="s">
        <v>142</v>
      </c>
      <c r="D96" s="31" t="s">
        <v>46</v>
      </c>
      <c r="E96" s="33" t="s">
        <v>143</v>
      </c>
      <c r="F96" s="34" t="s">
        <v>138</v>
      </c>
      <c r="G96" s="35">
        <v>20</v>
      </c>
      <c r="H96" s="36">
        <v>0</v>
      </c>
      <c r="I96" s="36">
        <f>ROUND(G96*H96,P4)</f>
        <v>0</v>
      </c>
      <c r="J96" s="34" t="s">
        <v>38</v>
      </c>
      <c r="O96" s="37">
        <f>I96*0.21</f>
        <v>0</v>
      </c>
      <c r="P96">
        <v>3</v>
      </c>
    </row>
    <row r="97" spans="1:16" ht="75" x14ac:dyDescent="0.25">
      <c r="A97" s="31" t="s">
        <v>39</v>
      </c>
      <c r="B97" s="38"/>
      <c r="E97" s="33" t="s">
        <v>144</v>
      </c>
      <c r="J97" s="39"/>
    </row>
    <row r="98" spans="1:16" ht="30" x14ac:dyDescent="0.25">
      <c r="A98" s="31" t="s">
        <v>41</v>
      </c>
      <c r="B98" s="38"/>
      <c r="E98" s="40" t="s">
        <v>145</v>
      </c>
      <c r="J98" s="39"/>
    </row>
    <row r="99" spans="1:16" ht="120" x14ac:dyDescent="0.25">
      <c r="A99" s="31" t="s">
        <v>43</v>
      </c>
      <c r="B99" s="38"/>
      <c r="E99" s="33" t="s">
        <v>146</v>
      </c>
      <c r="J99" s="39"/>
    </row>
    <row r="100" spans="1:16" x14ac:dyDescent="0.25">
      <c r="A100" s="31" t="s">
        <v>34</v>
      </c>
      <c r="B100" s="31">
        <v>22</v>
      </c>
      <c r="C100" s="32" t="s">
        <v>147</v>
      </c>
      <c r="D100" s="31" t="s">
        <v>46</v>
      </c>
      <c r="E100" s="33" t="s">
        <v>148</v>
      </c>
      <c r="F100" s="34" t="s">
        <v>138</v>
      </c>
      <c r="G100" s="35">
        <v>8</v>
      </c>
      <c r="H100" s="36">
        <v>0</v>
      </c>
      <c r="I100" s="36">
        <f>ROUND(G100*H100,P4)</f>
        <v>0</v>
      </c>
      <c r="J100" s="34" t="s">
        <v>38</v>
      </c>
      <c r="O100" s="37">
        <f>I100*0.21</f>
        <v>0</v>
      </c>
      <c r="P100">
        <v>3</v>
      </c>
    </row>
    <row r="101" spans="1:16" ht="45" x14ac:dyDescent="0.25">
      <c r="A101" s="31" t="s">
        <v>39</v>
      </c>
      <c r="B101" s="38"/>
      <c r="E101" s="33" t="s">
        <v>149</v>
      </c>
      <c r="J101" s="39"/>
    </row>
    <row r="102" spans="1:16" ht="30" x14ac:dyDescent="0.25">
      <c r="A102" s="31" t="s">
        <v>41</v>
      </c>
      <c r="B102" s="38"/>
      <c r="E102" s="40" t="s">
        <v>150</v>
      </c>
      <c r="J102" s="39"/>
    </row>
    <row r="103" spans="1:16" ht="75" x14ac:dyDescent="0.25">
      <c r="A103" s="31" t="s">
        <v>43</v>
      </c>
      <c r="B103" s="38"/>
      <c r="E103" s="33" t="s">
        <v>151</v>
      </c>
      <c r="J103" s="39"/>
    </row>
    <row r="104" spans="1:16" x14ac:dyDescent="0.25">
      <c r="A104" s="31" t="s">
        <v>34</v>
      </c>
      <c r="B104" s="31">
        <v>23</v>
      </c>
      <c r="C104" s="32" t="s">
        <v>152</v>
      </c>
      <c r="D104" s="31" t="s">
        <v>46</v>
      </c>
      <c r="E104" s="33" t="s">
        <v>153</v>
      </c>
      <c r="F104" s="34" t="s">
        <v>63</v>
      </c>
      <c r="G104" s="35">
        <v>42.23</v>
      </c>
      <c r="H104" s="36">
        <v>0</v>
      </c>
      <c r="I104" s="36">
        <f>ROUND(G104*H104,P4)</f>
        <v>0</v>
      </c>
      <c r="J104" s="34" t="s">
        <v>38</v>
      </c>
      <c r="O104" s="37">
        <f>I104*0.21</f>
        <v>0</v>
      </c>
      <c r="P104">
        <v>3</v>
      </c>
    </row>
    <row r="105" spans="1:16" x14ac:dyDescent="0.25">
      <c r="A105" s="31" t="s">
        <v>39</v>
      </c>
      <c r="B105" s="38"/>
      <c r="E105" s="41" t="s">
        <v>46</v>
      </c>
      <c r="J105" s="39"/>
    </row>
    <row r="106" spans="1:16" ht="60" x14ac:dyDescent="0.25">
      <c r="A106" s="31" t="s">
        <v>41</v>
      </c>
      <c r="B106" s="38"/>
      <c r="E106" s="40" t="s">
        <v>154</v>
      </c>
      <c r="J106" s="39"/>
    </row>
    <row r="107" spans="1:16" ht="75" x14ac:dyDescent="0.25">
      <c r="A107" s="31" t="s">
        <v>43</v>
      </c>
      <c r="B107" s="42"/>
      <c r="C107" s="43"/>
      <c r="D107" s="43"/>
      <c r="E107" s="33" t="s">
        <v>155</v>
      </c>
      <c r="F107" s="43"/>
      <c r="G107" s="43"/>
      <c r="H107" s="43"/>
      <c r="I107" s="43"/>
      <c r="J107" s="44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Margins left="0.7" right="0.7" top="0.78740157499999996" bottom="0.78740157499999996" header="0.3" footer="0.3"/>
  <pageSetup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Rekapitulace</vt:lpstr>
      <vt:lpstr>SO 201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obec Starý Mateřov - starosta</dc:creator>
  <cp:keywords/>
  <dc:description/>
  <cp:lastModifiedBy>obec Starý Mateřov - starosta</cp:lastModifiedBy>
  <dcterms:created xsi:type="dcterms:W3CDTF">2025-06-29T15:59:38Z</dcterms:created>
  <dcterms:modified xsi:type="dcterms:W3CDTF">2026-02-17T13:36:31Z</dcterms:modified>
  <cp:category/>
</cp:coreProperties>
</file>