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Synology\Data\Dokumenty 2024\Písek\ZŠ T. Šobra\ZD TDS\ZD Přílohy\"/>
    </mc:Choice>
  </mc:AlternateContent>
  <xr:revisionPtr revIDLastSave="0" documentId="13_ncr:1_{4EA46801-7E24-4D5D-B51C-5CA8399F2D88}" xr6:coauthVersionLast="47" xr6:coauthVersionMax="47" xr10:uidLastSave="{00000000-0000-0000-0000-000000000000}"/>
  <bookViews>
    <workbookView xWindow="27345" yWindow="330" windowWidth="25920" windowHeight="18975" activeTab="2" xr2:uid="{00000000-000D-0000-FFFF-FFFF00000000}"/>
  </bookViews>
  <sheets>
    <sheet name="Krycí list" sheetId="3" r:id="rId1"/>
    <sheet name="Rekapitulace" sheetId="2" r:id="rId2"/>
    <sheet name="Soupis položek služeb " sheetId="1" r:id="rId3"/>
    <sheet name="Cesty"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9" i="1" l="1"/>
  <c r="J288" i="1"/>
  <c r="J287" i="1"/>
  <c r="J286" i="1"/>
  <c r="I134" i="1"/>
  <c r="I133" i="1"/>
  <c r="I129" i="1"/>
  <c r="J7" i="1"/>
  <c r="F4" i="4"/>
  <c r="G8" i="4" l="1"/>
  <c r="H287" i="1" s="1"/>
  <c r="H288" i="1" s="1"/>
  <c r="G10" i="4"/>
  <c r="H293" i="1" s="1"/>
  <c r="H294" i="1" s="1"/>
  <c r="I294" i="1"/>
  <c r="I288" i="1"/>
  <c r="J294" i="1" l="1"/>
  <c r="J293" i="1"/>
  <c r="J292" i="1" s="1"/>
  <c r="J143" i="1" l="1"/>
  <c r="H96" i="1"/>
  <c r="I95" i="1"/>
  <c r="I94" i="1"/>
  <c r="I161" i="1" l="1"/>
  <c r="I159" i="1"/>
  <c r="I158" i="1"/>
  <c r="I157" i="1"/>
  <c r="I36" i="1"/>
  <c r="I35" i="1"/>
  <c r="G12" i="4" l="1"/>
  <c r="H299" i="1" s="1"/>
  <c r="H300" i="1" s="1"/>
  <c r="G11" i="4"/>
  <c r="H296" i="1" s="1"/>
  <c r="H297" i="1" s="1"/>
  <c r="G9" i="4"/>
  <c r="G7" i="4"/>
  <c r="H284" i="1" s="1"/>
  <c r="H285" i="1" s="1"/>
  <c r="G6" i="4"/>
  <c r="H281" i="1" s="1"/>
  <c r="H282" i="1" s="1"/>
  <c r="G5" i="4"/>
  <c r="H277" i="1" s="1"/>
  <c r="H278" i="1" s="1"/>
  <c r="I300" i="1"/>
  <c r="I297" i="1"/>
  <c r="I291" i="1"/>
  <c r="I285" i="1"/>
  <c r="I282" i="1"/>
  <c r="I278" i="1"/>
  <c r="I276" i="1"/>
  <c r="H290" i="1" l="1"/>
  <c r="H291" i="1" s="1"/>
  <c r="J291" i="1" s="1"/>
  <c r="J290" i="1"/>
  <c r="J296" i="1"/>
  <c r="J297" i="1"/>
  <c r="J300" i="1"/>
  <c r="J285" i="1"/>
  <c r="J278" i="1"/>
  <c r="J299" i="1"/>
  <c r="J284" i="1"/>
  <c r="J277" i="1"/>
  <c r="J269" i="1" l="1"/>
  <c r="I266" i="1"/>
  <c r="I265" i="1"/>
  <c r="I264" i="1"/>
  <c r="I263" i="1"/>
  <c r="H267" i="1"/>
  <c r="G267" i="1" s="1"/>
  <c r="I258" i="1"/>
  <c r="I257" i="1"/>
  <c r="H259" i="1"/>
  <c r="G259" i="1" s="1"/>
  <c r="I254" i="1"/>
  <c r="I253" i="1"/>
  <c r="I252" i="1"/>
  <c r="I251" i="1"/>
  <c r="I250" i="1"/>
  <c r="I249" i="1"/>
  <c r="H255" i="1"/>
  <c r="G255" i="1" s="1"/>
  <c r="I244" i="1"/>
  <c r="I243" i="1"/>
  <c r="I242" i="1"/>
  <c r="I241" i="1"/>
  <c r="I240" i="1"/>
  <c r="I239" i="1"/>
  <c r="I238" i="1"/>
  <c r="H245" i="1"/>
  <c r="G245" i="1" s="1"/>
  <c r="I235" i="1"/>
  <c r="I234" i="1"/>
  <c r="I233" i="1"/>
  <c r="I232" i="1"/>
  <c r="I231" i="1"/>
  <c r="I230" i="1"/>
  <c r="I229" i="1"/>
  <c r="I228" i="1"/>
  <c r="I227" i="1"/>
  <c r="I226" i="1"/>
  <c r="I225" i="1"/>
  <c r="H236" i="1"/>
  <c r="G236" i="1" s="1"/>
  <c r="I222" i="1"/>
  <c r="I221" i="1"/>
  <c r="I220" i="1"/>
  <c r="I219" i="1"/>
  <c r="I218" i="1"/>
  <c r="I217" i="1"/>
  <c r="I216" i="1"/>
  <c r="H223" i="1"/>
  <c r="G223" i="1" s="1"/>
  <c r="I213" i="1"/>
  <c r="I212" i="1"/>
  <c r="H214" i="1"/>
  <c r="G214" i="1" s="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H210" i="1"/>
  <c r="G210" i="1" s="1"/>
  <c r="I178" i="1"/>
  <c r="I177" i="1"/>
  <c r="I176" i="1"/>
  <c r="I175" i="1"/>
  <c r="I174" i="1"/>
  <c r="I173" i="1"/>
  <c r="I172" i="1"/>
  <c r="I171" i="1"/>
  <c r="I170" i="1"/>
  <c r="I169" i="1"/>
  <c r="I168" i="1"/>
  <c r="I167" i="1"/>
  <c r="I166" i="1"/>
  <c r="H179" i="1"/>
  <c r="G179" i="1" s="1"/>
  <c r="I162" i="1"/>
  <c r="I160" i="1"/>
  <c r="I156" i="1"/>
  <c r="I155" i="1"/>
  <c r="I154" i="1"/>
  <c r="I153" i="1"/>
  <c r="H163" i="1"/>
  <c r="G163" i="1" s="1"/>
  <c r="I135" i="1"/>
  <c r="H135" i="1"/>
  <c r="G135" i="1" s="1"/>
  <c r="I130" i="1"/>
  <c r="I128" i="1"/>
  <c r="H131" i="1"/>
  <c r="G131" i="1" s="1"/>
  <c r="I116" i="1"/>
  <c r="I115" i="1"/>
  <c r="I114" i="1"/>
  <c r="I113" i="1"/>
  <c r="I112" i="1"/>
  <c r="I111" i="1"/>
  <c r="I107" i="1"/>
  <c r="I106" i="1"/>
  <c r="I105" i="1"/>
  <c r="H117" i="1"/>
  <c r="G117" i="1" s="1"/>
  <c r="H108" i="1"/>
  <c r="G108" i="1" s="1"/>
  <c r="I102" i="1"/>
  <c r="I101" i="1"/>
  <c r="I100" i="1"/>
  <c r="I99" i="1"/>
  <c r="I98" i="1"/>
  <c r="H103" i="1"/>
  <c r="G103" i="1" s="1"/>
  <c r="I93" i="1"/>
  <c r="I92" i="1"/>
  <c r="I91" i="1"/>
  <c r="I90" i="1"/>
  <c r="I89" i="1"/>
  <c r="I88" i="1"/>
  <c r="I87" i="1"/>
  <c r="G96" i="1"/>
  <c r="I84" i="1"/>
  <c r="I83" i="1"/>
  <c r="I82" i="1"/>
  <c r="H85" i="1"/>
  <c r="G85" i="1" s="1"/>
  <c r="I79" i="1"/>
  <c r="I78" i="1"/>
  <c r="I77" i="1"/>
  <c r="I76" i="1"/>
  <c r="I75" i="1"/>
  <c r="I74" i="1"/>
  <c r="I73" i="1"/>
  <c r="I72" i="1"/>
  <c r="I71" i="1"/>
  <c r="I70" i="1"/>
  <c r="I69" i="1"/>
  <c r="I68" i="1"/>
  <c r="I67" i="1"/>
  <c r="I66" i="1"/>
  <c r="I65" i="1"/>
  <c r="I64" i="1"/>
  <c r="I63" i="1"/>
  <c r="I62" i="1"/>
  <c r="I61" i="1"/>
  <c r="I60" i="1"/>
  <c r="I59" i="1"/>
  <c r="I58" i="1"/>
  <c r="H80" i="1"/>
  <c r="G80" i="1" s="1"/>
  <c r="H55" i="1"/>
  <c r="G55" i="1" s="1"/>
  <c r="I54" i="1"/>
  <c r="I53" i="1"/>
  <c r="I52" i="1"/>
  <c r="I51" i="1"/>
  <c r="I50" i="1"/>
  <c r="I49" i="1"/>
  <c r="I48" i="1"/>
  <c r="I47" i="1"/>
  <c r="I46" i="1"/>
  <c r="I45" i="1"/>
  <c r="I44" i="1"/>
  <c r="I43" i="1"/>
  <c r="I42" i="1"/>
  <c r="I37" i="1"/>
  <c r="I34" i="1"/>
  <c r="I33" i="1"/>
  <c r="I32" i="1"/>
  <c r="I31" i="1"/>
  <c r="I30" i="1"/>
  <c r="H38" i="1"/>
  <c r="G38" i="1" s="1"/>
  <c r="I96" i="1" l="1"/>
  <c r="I267" i="1"/>
  <c r="I259" i="1"/>
  <c r="I255" i="1"/>
  <c r="I245" i="1"/>
  <c r="I236" i="1"/>
  <c r="I223" i="1"/>
  <c r="I214" i="1"/>
  <c r="I210" i="1"/>
  <c r="I179" i="1"/>
  <c r="I163" i="1"/>
  <c r="I131" i="1"/>
  <c r="I117" i="1"/>
  <c r="I108" i="1"/>
  <c r="I103" i="1"/>
  <c r="I80" i="1"/>
  <c r="I85" i="1"/>
  <c r="I55" i="1"/>
  <c r="I38" i="1"/>
  <c r="J298" i="1"/>
  <c r="J295" i="1"/>
  <c r="J289" i="1"/>
  <c r="J283" i="1"/>
  <c r="J301" i="1"/>
  <c r="J20" i="1" l="1"/>
  <c r="G4" i="4"/>
  <c r="H275" i="1" s="1"/>
  <c r="J282" i="1"/>
  <c r="J281" i="1"/>
  <c r="J270" i="1"/>
  <c r="J268" i="1"/>
  <c r="J262" i="1"/>
  <c r="J261" i="1" s="1"/>
  <c r="J260" i="1"/>
  <c r="J256" i="1"/>
  <c r="J248" i="1"/>
  <c r="J247" i="1" s="1"/>
  <c r="J246" i="1"/>
  <c r="J237" i="1"/>
  <c r="J224" i="1"/>
  <c r="J215" i="1"/>
  <c r="J211" i="1"/>
  <c r="J181" i="1"/>
  <c r="J180" i="1"/>
  <c r="J165" i="1"/>
  <c r="J164" i="1" s="1"/>
  <c r="J118" i="1"/>
  <c r="J110" i="1"/>
  <c r="J109" i="1" s="1"/>
  <c r="J152" i="1"/>
  <c r="J151" i="1"/>
  <c r="J150" i="1"/>
  <c r="J149" i="1"/>
  <c r="J148" i="1"/>
  <c r="J147" i="1"/>
  <c r="J146" i="1"/>
  <c r="J145" i="1"/>
  <c r="J144" i="1"/>
  <c r="J142" i="1"/>
  <c r="J141" i="1"/>
  <c r="J139" i="1"/>
  <c r="J138" i="1"/>
  <c r="J122" i="1"/>
  <c r="J104" i="1"/>
  <c r="J97" i="1"/>
  <c r="J86" i="1"/>
  <c r="J81" i="1"/>
  <c r="J57" i="1"/>
  <c r="J56" i="1"/>
  <c r="J41" i="1"/>
  <c r="J40" i="1" s="1"/>
  <c r="J39" i="1"/>
  <c r="J29" i="1"/>
  <c r="J28" i="1"/>
  <c r="J27" i="1"/>
  <c r="J26" i="1"/>
  <c r="J25" i="1"/>
  <c r="J24" i="1"/>
  <c r="J23" i="1"/>
  <c r="J22" i="1"/>
  <c r="J21" i="1"/>
  <c r="J19" i="1"/>
  <c r="J18" i="1"/>
  <c r="J16" i="1"/>
  <c r="J15" i="1"/>
  <c r="J14" i="1"/>
  <c r="I17" i="1" l="1"/>
  <c r="J17" i="1" s="1"/>
  <c r="J6" i="1" s="1"/>
  <c r="J5" i="1" s="1"/>
  <c r="I140" i="1"/>
  <c r="J140" i="1" s="1"/>
  <c r="J121" i="1" s="1"/>
  <c r="J120" i="1" s="1"/>
  <c r="E11" i="2"/>
  <c r="H276" i="1"/>
  <c r="J276" i="1" s="1"/>
  <c r="J275" i="1"/>
  <c r="E7" i="2"/>
  <c r="J280" i="1"/>
  <c r="E12" i="2"/>
  <c r="E8" i="2"/>
  <c r="E13" i="2"/>
  <c r="J274" i="1" l="1"/>
  <c r="J137" i="1"/>
  <c r="J136" i="1"/>
  <c r="J132" i="1"/>
  <c r="J127" i="1"/>
  <c r="J126" i="1"/>
  <c r="J125" i="1"/>
  <c r="J124" i="1"/>
  <c r="J123" i="1"/>
  <c r="J304" i="1" l="1"/>
  <c r="J303" i="1"/>
  <c r="J302" i="1"/>
  <c r="J273" i="1"/>
  <c r="J13" i="1"/>
  <c r="J12" i="1"/>
  <c r="J11" i="1"/>
  <c r="J10" i="1"/>
  <c r="J9" i="1"/>
  <c r="J8" i="1"/>
  <c r="J305" i="1" l="1"/>
  <c r="J307" i="1" s="1"/>
  <c r="E14" i="2"/>
  <c r="I19" i="3" s="1"/>
  <c r="E9" i="2"/>
  <c r="I18" i="3" s="1"/>
  <c r="E10" i="2"/>
  <c r="E5" i="2" l="1"/>
  <c r="E6" i="2"/>
  <c r="I17" i="3" l="1"/>
  <c r="I20" i="3" s="1"/>
  <c r="I23" i="3" s="1"/>
  <c r="C24" i="3" s="1"/>
  <c r="E15" i="2"/>
  <c r="F24" i="3" l="1"/>
  <c r="I24" i="3" s="1"/>
</calcChain>
</file>

<file path=xl/sharedStrings.xml><?xml version="1.0" encoding="utf-8"?>
<sst xmlns="http://schemas.openxmlformats.org/spreadsheetml/2006/main" count="1210" uniqueCount="666">
  <si>
    <t>Stavební úpravy za účelem vybudování odborných učeben a komunitní tělocvičny u ZŠ T. Šobra Písek</t>
  </si>
  <si>
    <t>Položka plnění Smlouvy</t>
  </si>
  <si>
    <t xml:space="preserve">Jednotka </t>
  </si>
  <si>
    <t>Počet jednotek</t>
  </si>
  <si>
    <t>Kč bez DPH /jednotka</t>
  </si>
  <si>
    <t xml:space="preserve">Celkem Kč bez DPH </t>
  </si>
  <si>
    <t>1.1.</t>
  </si>
  <si>
    <t>1.1.1.</t>
  </si>
  <si>
    <t>kpl</t>
  </si>
  <si>
    <t>1.1.2.</t>
  </si>
  <si>
    <t>1.1.3.</t>
  </si>
  <si>
    <t>1.1.4.</t>
  </si>
  <si>
    <t>1.1.5.</t>
  </si>
  <si>
    <t>1.1.6.</t>
  </si>
  <si>
    <t>1.1.7.</t>
  </si>
  <si>
    <t>1.1.8.</t>
  </si>
  <si>
    <t>2.1.</t>
  </si>
  <si>
    <t xml:space="preserve">Z toho </t>
  </si>
  <si>
    <t>2.1.1.</t>
  </si>
  <si>
    <t>2.1.2.</t>
  </si>
  <si>
    <t>2.1.3.</t>
  </si>
  <si>
    <t>4.1.</t>
  </si>
  <si>
    <t>4.1.1.</t>
  </si>
  <si>
    <t>4.1.2.</t>
  </si>
  <si>
    <t>4.1.3.</t>
  </si>
  <si>
    <t xml:space="preserve">Celkem </t>
  </si>
  <si>
    <t xml:space="preserve">POKYNY PRO VYPLNĚNÍ ROZPOČTU </t>
  </si>
  <si>
    <t xml:space="preserve">1. </t>
  </si>
  <si>
    <t xml:space="preserve">2. </t>
  </si>
  <si>
    <t>Modře vybarvená pole vyplněna být nemusí - vysvětlení je pod bodem 4 pokynů pro vyplnění rozpočtu</t>
  </si>
  <si>
    <t xml:space="preserve">3. </t>
  </si>
  <si>
    <t xml:space="preserve">4. </t>
  </si>
  <si>
    <t>*)</t>
  </si>
  <si>
    <t xml:space="preserve">5. </t>
  </si>
  <si>
    <t>**)</t>
  </si>
  <si>
    <t>Rozpočet činností Příkazníka</t>
  </si>
  <si>
    <t>Výkon činnosti Příkazníka - část demolice</t>
  </si>
  <si>
    <t>-</t>
  </si>
  <si>
    <t>podle odst. 1.10.1.4. provedení kontroly úplnosti PD a jejího souladu s výkazem výměr, soupisem prací dodávek a služeb</t>
  </si>
  <si>
    <t xml:space="preserve">podle odst. 1.10.1.3. seznámení se s PROJEKTEM - část odstranění stavby </t>
  </si>
  <si>
    <t xml:space="preserve">podle odst. 1.10.1.5. provedení kontroly shody tištěné a digitální verze PROJEKTU - část odstranění stavby </t>
  </si>
  <si>
    <t>podle odst. 1.10.1.6. podrobné seznámení s SoD - část demolice</t>
  </si>
  <si>
    <t xml:space="preserve">podle odst. 1.10.1.7. organizace předání staveniště </t>
  </si>
  <si>
    <t xml:space="preserve">podle odst. 1.10.1.8. předání napojovacích míst </t>
  </si>
  <si>
    <t xml:space="preserve">podle odst. 1.10.1.9. kontrola umístění, instalace a stálosti publicity </t>
  </si>
  <si>
    <t xml:space="preserve">podle odst. 1.10.1.10. pasportizace příjezdových tras ke staveništi </t>
  </si>
  <si>
    <t>podle odst. 1.10.1.11. pasportizace ploch staveniště, ploch a staveb bezprostředně sousedících se staveništěm a objektem č. 83</t>
  </si>
  <si>
    <t>1.1.9.</t>
  </si>
  <si>
    <t>1.1.10.</t>
  </si>
  <si>
    <t>1.1.11.</t>
  </si>
  <si>
    <t>1.1.12.</t>
  </si>
  <si>
    <t>1.1.13.</t>
  </si>
  <si>
    <t>1.1.14.</t>
  </si>
  <si>
    <t>1.1.11.1</t>
  </si>
  <si>
    <t>1.1.11.2</t>
  </si>
  <si>
    <t xml:space="preserve">z toho mimořádných KD </t>
  </si>
  <si>
    <t>den</t>
  </si>
  <si>
    <t xml:space="preserve">podle odst. 1.10.1.13. stanovení požadavků na provoz stavební techniky na staveništi i mimo něj s důrazem na zajištění bezpečnosti a ochrany zdraví osob a ochrany majetku </t>
  </si>
  <si>
    <t xml:space="preserve">Písemná zpráva </t>
  </si>
  <si>
    <t xml:space="preserve">Zápis z KD </t>
  </si>
  <si>
    <t>Písemná zpráva + plán BOZP</t>
  </si>
  <si>
    <t>1.1.15.</t>
  </si>
  <si>
    <t>podle 1.10.1.16 zajištění připojení pracovníků Zhotovitele na docházkový systém Příkazce</t>
  </si>
  <si>
    <t>1.1.16.</t>
  </si>
  <si>
    <t>1.1.17.</t>
  </si>
  <si>
    <t>1.1.18.</t>
  </si>
  <si>
    <t>1.1.19.</t>
  </si>
  <si>
    <t>podle 1.10.1.17 	upozornění  Zhotovitele na místa a zdroje možného ohrožení pracovníků na předávaném staveništi/pracovišti</t>
  </si>
  <si>
    <t>1.1.20.</t>
  </si>
  <si>
    <t>podle 1.10.1.19 písemná upozornění Zhotovitele na objekty, které je nutné ochránit před staveništním provozem (budovy a jejich části, technická zařízení, hřiště, zeleň apod); stanoví případná ochranná pásma technického řešení způsobu ochrany</t>
  </si>
  <si>
    <t>1.1.21.</t>
  </si>
  <si>
    <t xml:space="preserve">z toho podle Příkazní smlouvy - část před zahájením realizace </t>
  </si>
  <si>
    <t xml:space="preserve">z toho podle Příkazní smlouvy - část v průběhu realizace </t>
  </si>
  <si>
    <t>1.2.</t>
  </si>
  <si>
    <t>1.2.1.</t>
  </si>
  <si>
    <t>podle 1.10.2.2. odsouhlasení způsobu oplocení/ohrazení prostoru staveniště a opatření k zajištění ochrany a bezpečnosti osob pohybujících se v blízkosti staveniště</t>
  </si>
  <si>
    <t>1.2.2.</t>
  </si>
  <si>
    <t>1.2.3.</t>
  </si>
  <si>
    <t>Písemná zpráva + zápis do deníku</t>
  </si>
  <si>
    <t xml:space="preserve">Písemná zpráva + foto + zápis do deníku </t>
  </si>
  <si>
    <t xml:space="preserve">Písemná zpráva+zápis do deníku </t>
  </si>
  <si>
    <t>Písemná zpráva+zápis do deníku (písm. e)</t>
  </si>
  <si>
    <t xml:space="preserve">podle 1.10.1.21 kontrola a schválení aktualizovaného plánu demolice </t>
  </si>
  <si>
    <t>1.2.4.</t>
  </si>
  <si>
    <t>Písemná zpráva + protokol</t>
  </si>
  <si>
    <t xml:space="preserve">podle 1.10.2.15. 1.10.2.16, 1.10.2.17 kontrola nakládání s odpady </t>
  </si>
  <si>
    <t>1.2.5.</t>
  </si>
  <si>
    <t>Písemná zpráva</t>
  </si>
  <si>
    <t>1.2.6.</t>
  </si>
  <si>
    <t xml:space="preserve">podle 1.10.2.20. 1.10.2.21, 1.10.2.22, 1.10.2.23, 1.10.2.24  řešení změn </t>
  </si>
  <si>
    <t>1.2.7.</t>
  </si>
  <si>
    <t xml:space="preserve">z toho podle Příkazní smlouvy - část předání DÍLA Zhotovitelem Objednateli  </t>
  </si>
  <si>
    <t>1.3.</t>
  </si>
  <si>
    <t>1.3.1.</t>
  </si>
  <si>
    <t>Písemná zpráva + protokol + zápis do deníku</t>
  </si>
  <si>
    <t>1.3.2.</t>
  </si>
  <si>
    <t>podle 1.10.3.1., 1.10.3.2., 1.10.3.3., 1.10.3.4.. 1.10.3.6., 1.10.3.7. služby související s předáním a převzetím DÍLA a staveniště od Zhotovitele Objednateli</t>
  </si>
  <si>
    <t>2.1.4.</t>
  </si>
  <si>
    <t>podle odst. 1.11.1.4. provedení kontroly úplnosti PD a jejího souladu s výkazem výměr, soupisem prací dodávek a služeb</t>
  </si>
  <si>
    <t>podle odst. 1.11.1.3. seznámení se s PROJEKTEM - část přístavba, strojovna, fotovoltaika</t>
  </si>
  <si>
    <t xml:space="preserve">podle odst. 1.11.1.5., 1.11.1.6., 1.11.1.7. provedení kontroly shody tištěné a digitální verze PROJEKTU - část přístavba, strojovna, fotovoltaika </t>
  </si>
  <si>
    <t>2.1.5.</t>
  </si>
  <si>
    <t>podle odst. 1.11.1.8. podrobné seznámení s SoD - část přístavba, strojovna, fotovoltaika</t>
  </si>
  <si>
    <t>2.1.6.</t>
  </si>
  <si>
    <t>Písemná zpráva  + protokol + zípis do deníku</t>
  </si>
  <si>
    <t>2.1.7.</t>
  </si>
  <si>
    <t>2.1.8.</t>
  </si>
  <si>
    <t>2.1.9.</t>
  </si>
  <si>
    <t xml:space="preserve">podle odst. 1.11.1.14. předání napojovacích míst </t>
  </si>
  <si>
    <t>2.1.10.</t>
  </si>
  <si>
    <t>2.1.11.</t>
  </si>
  <si>
    <t>2.1.12.</t>
  </si>
  <si>
    <t>2.1.12.1</t>
  </si>
  <si>
    <t>2.1.12.2</t>
  </si>
  <si>
    <t>2.1.13.</t>
  </si>
  <si>
    <t>2.1.14.</t>
  </si>
  <si>
    <t xml:space="preserve">podle 1.11.1.19 kontrola provedení opatření DIO </t>
  </si>
  <si>
    <t>2.1.15.</t>
  </si>
  <si>
    <t>2.1.16.</t>
  </si>
  <si>
    <t>2.1.17.</t>
  </si>
  <si>
    <t>2.1.18.</t>
  </si>
  <si>
    <t>podle 1.11.1.21 určení způsobu proškolení pracovníků Zhotovitele v zásadách BOZP</t>
  </si>
  <si>
    <t>podle 1.11.1.21 zajištění připojení pracovníků Zhotovitele na docházkový systém Příkazce</t>
  </si>
  <si>
    <t>podle 1.11.1.22 upozornění  Zhotovitele na místa a zdroje možného ohrožení pracovníků na předávaném staveništi/pracovišti</t>
  </si>
  <si>
    <t>podle 1.11.1.23 písemná upozornění Zhotovitele na objekty, které je nutné ochránit před staveništním provozem (budovy a jejich části, technická zařízení, hřiště, zeleň apod); stanoví případná ochranná pásma technického řešení způsobu ochrany</t>
  </si>
  <si>
    <t>2.2.</t>
  </si>
  <si>
    <t>2.2.1.</t>
  </si>
  <si>
    <t>podle 1.11.2.2. odsouhlasení způsobu oplocení/ohrazení prostoru staveniště a opatření k zajištění ochrany a bezpečnosti osob pohybujících se v blízkosti staveniště</t>
  </si>
  <si>
    <t>podle 1.11.2.20., 1.11.2.21., kontrola nakládání s odpady</t>
  </si>
  <si>
    <t xml:space="preserve">podle 1.11.2.22., 1.11.2.23., 1.11.2.24., 1.11.2.25., 1.11.2.26., 1.11.2.27., 1.11.2.28., řešení změn </t>
  </si>
  <si>
    <t>2.3.</t>
  </si>
  <si>
    <t>2.3.1.</t>
  </si>
  <si>
    <t>2.3.2.</t>
  </si>
  <si>
    <t>podle 1.11.3.1., 1.11.3.2., 1.11.3.3., 1.11.3.4.. 1.11.3.5., 1.11.3.6. služby související s předáním a převzetím DÍLA a staveniště od Zhotovitele Objednateli</t>
  </si>
  <si>
    <t>2.3.3.</t>
  </si>
  <si>
    <t xml:space="preserve">podle 1.11.3.7.,1.11.3.8., činosti související s kolaudačním řízením  </t>
  </si>
  <si>
    <t>podle 1.10.3.9., kontrola odstranění vad a nedodělků, vyklizení staveniště a kontrola napravení případných škod způsobených Zhotovitelem</t>
  </si>
  <si>
    <t xml:space="preserve">Ostatní činnosti Příkazníka </t>
  </si>
  <si>
    <t>3.3.1.</t>
  </si>
  <si>
    <t>3.3.2.</t>
  </si>
  <si>
    <t>3.3.3.</t>
  </si>
  <si>
    <t>Osnova prezentace</t>
  </si>
  <si>
    <t>PROHLÁŠENÍ PŘÍKAZNÍKA</t>
  </si>
  <si>
    <t>Inflace *)</t>
  </si>
  <si>
    <t>4.1.5.</t>
  </si>
  <si>
    <t>Písemná zpráva  + protokol + zápis do deníku</t>
  </si>
  <si>
    <t>podle 1.11.1.24 vypracování oznámení o Stavbě příslušnému úřadu památkové péče pro případný archeologický dohled při provádění zemních prací</t>
  </si>
  <si>
    <t xml:space="preserve">Písemná zpráva, protokol, zápis do  deníku </t>
  </si>
  <si>
    <t xml:space="preserve">CELKEM BEZ DPH </t>
  </si>
  <si>
    <t xml:space="preserve">Rekapitulace rozpočtu činností Zhotovitele </t>
  </si>
  <si>
    <t xml:space="preserve">Kč bez DPH </t>
  </si>
  <si>
    <t xml:space="preserve">část před zahájením realizace </t>
  </si>
  <si>
    <t>část v průběhu realizace</t>
  </si>
  <si>
    <t xml:space="preserve">část předání DÍLA Zhotovitelem Objednateli  </t>
  </si>
  <si>
    <t>Název akce:</t>
  </si>
  <si>
    <t>Objednatel:</t>
  </si>
  <si>
    <t>Základní škola Tomáše Šobra a Mateřská škola Písek</t>
  </si>
  <si>
    <t>IČ/DIČ:</t>
  </si>
  <si>
    <t>70943168</t>
  </si>
  <si>
    <t>Druh nákladů:</t>
  </si>
  <si>
    <t xml:space="preserve">Arapanea s.r.o. </t>
  </si>
  <si>
    <t>03023095/CZ03023095</t>
  </si>
  <si>
    <t>Lokalita:</t>
  </si>
  <si>
    <t>Písek</t>
  </si>
  <si>
    <t>Dodavatel</t>
  </si>
  <si>
    <t>Začátek realizace:</t>
  </si>
  <si>
    <t>Konec realizace:</t>
  </si>
  <si>
    <t>Položek:</t>
  </si>
  <si>
    <t xml:space="preserve">Klasifikace ocenění </t>
  </si>
  <si>
    <t>Zpracoval:</t>
  </si>
  <si>
    <t>Datum:</t>
  </si>
  <si>
    <t>Rozpočtové náklady v Kč</t>
  </si>
  <si>
    <t>A</t>
  </si>
  <si>
    <t>1.</t>
  </si>
  <si>
    <t>2.</t>
  </si>
  <si>
    <t xml:space="preserve">Nabídková cena </t>
  </si>
  <si>
    <t>Celkem bez DPH</t>
  </si>
  <si>
    <t>Základ 0%</t>
  </si>
  <si>
    <t>Základ 15%</t>
  </si>
  <si>
    <t>DPH 15%</t>
  </si>
  <si>
    <t>Základ 21%</t>
  </si>
  <si>
    <t>DPH 21%</t>
  </si>
  <si>
    <t>Celkem včetně DPH</t>
  </si>
  <si>
    <t>Projektant</t>
  </si>
  <si>
    <t>Datum, razítko a podpis</t>
  </si>
  <si>
    <t>Poznámka:</t>
  </si>
  <si>
    <t>Služby</t>
  </si>
  <si>
    <t>4</t>
  </si>
  <si>
    <t xml:space="preserve">Rozpočtové náklady pro výkon činnosti Technického dozoru stavebníka a Koordinátora BOZP na stavbě </t>
  </si>
  <si>
    <t xml:space="preserve">Služby výkonu Technického dozoru stavebníka a Koordinátora BOZP na stavbě </t>
  </si>
  <si>
    <t>Demolice</t>
  </si>
  <si>
    <t xml:space="preserve">Ostatní </t>
  </si>
  <si>
    <t>Rozpočtář:</t>
  </si>
  <si>
    <t>Krycí list soupisu služeb</t>
  </si>
  <si>
    <t>podle odst. 1.10.1.1. a 1.10.1.2. (1.13.6.1.)- zpracování oznámení o zahájení prací a zpracování aktualizace plánu BOZP</t>
  </si>
  <si>
    <t xml:space="preserve">podle 1.11.1.1., 1.11.1.2., (1.13.6.1)  zpracování oznámení o zahájení prací a zpracování aktualizace plánu BOZP </t>
  </si>
  <si>
    <t>Sankční rizika a úroky z prodlení dle čl. 10 Příkazní smlouvy *)</t>
  </si>
  <si>
    <t xml:space="preserve">podle 1.10.2.26., 1.10.2.27., 1.10.2.28.  kontrola fakturace (ve vazbě k odst. 8.27) </t>
  </si>
  <si>
    <t>4.1.2.1</t>
  </si>
  <si>
    <t xml:space="preserve">km </t>
  </si>
  <si>
    <t>Vyúčtování dle skutečnosti</t>
  </si>
  <si>
    <t>4.1.2.3.</t>
  </si>
  <si>
    <t>4.1.2.2</t>
  </si>
  <si>
    <t>Maximální počet km s ohledem na fyzickou přítomnost specialisty Zástupce vedoucího TDS na staveništi **</t>
  </si>
  <si>
    <t xml:space="preserve">Tabulka počtu km </t>
  </si>
  <si>
    <t>Specialista</t>
  </si>
  <si>
    <t xml:space="preserve">Místo sídla nebo pracovní působnosti </t>
  </si>
  <si>
    <t xml:space="preserve">Vedoucí TDS </t>
  </si>
  <si>
    <t>Zástupce vedoucího TDS</t>
  </si>
  <si>
    <t>Specialista pro statiku</t>
  </si>
  <si>
    <t>Specialista pro stavební a prostorovou akustiku</t>
  </si>
  <si>
    <t>Specialista KOO-BOZP</t>
  </si>
  <si>
    <t>podle odst. 1.10.1.12. a 8.23 organizace a vedení řádných a mimořádných KD po celou dobu provádění stavebních prací s účastí vedoucího nebo zástupce TDS (1.13.1, 1.13.2) a KD Koordinátora BOZP (1.13.6.)</t>
  </si>
  <si>
    <t>z toho KD BOZP (1x za měsíc)</t>
  </si>
  <si>
    <t xml:space="preserve">podle 1.10.2.3. 1.10.2.4, 1.10.2.5., 1.10.2.7., 1.10.2.9., 1.10.2.10., 1.10.2.11., 1.10.2.12., 1.10.2.13., 1.10.2.14., 1.10.2.25., 1.10.2.30., 1.10.2.31., 1.10.2.32., 1.10.2.33.,1.10.2.34., 1.10.2.35.,1.10.2.36 (8.28)., 1.10.2.37., 1.10.2.40., 1.10.2.41., 1.10.2.42.,kontrola průběhu prací </t>
  </si>
  <si>
    <t>podle 1.10.2.1., 1.10.2.6., 1.10.2.8., 1.10.2.43., 1.10.2.44., 1.10.2.45., 1.10.2.46., 1.10.2.47., 1.10.2.48., 1.10.2.49.,kontrola Zhotovitele při dodržování zásad BOZP a související činnosti</t>
  </si>
  <si>
    <t>podle odst. 1.11.1.10., 1.11.1.12. organizace a koordinace předání částí provedeného Díla Zhotovitelům/dodavatelům vybavení nezabudovaného do stavby</t>
  </si>
  <si>
    <t>2.1.19.</t>
  </si>
  <si>
    <t>2.1.20.</t>
  </si>
  <si>
    <t>2.1.21.</t>
  </si>
  <si>
    <t>2.2.2.</t>
  </si>
  <si>
    <t>2.2.3.</t>
  </si>
  <si>
    <t>2.2.4.</t>
  </si>
  <si>
    <t>2.2.5.</t>
  </si>
  <si>
    <t>2.2.6.</t>
  </si>
  <si>
    <t>2.2.7.</t>
  </si>
  <si>
    <t>2.2.8.</t>
  </si>
  <si>
    <t>podle 1.11.2.1. 1.11.2.8., 1.11.2.9.,1.11.2.58.,1.11.2.59, 1.11.2.60., 1.11.2.61., 1.11.2.62., 1.11.2.63.,1.11.2.64.,  kontrola Zhotovitele při dodržování zásad BOZP a související činnosti</t>
  </si>
  <si>
    <t xml:space="preserve">podle 1.11.2.31.,1.11.2.43., 1.11.2.46., 1.11.2.47., 1.11.2.48., 1.11.2.51.,1.11.2.52.,1.11.2.53., 1.11.2.65.,1.11.2.67.,1.11.2.68., ostatní čnnosti </t>
  </si>
  <si>
    <t>3.3.4.</t>
  </si>
  <si>
    <t>4.1.3.1.</t>
  </si>
  <si>
    <t>4.1.3.1.1</t>
  </si>
  <si>
    <t>4.1.3.1.2.</t>
  </si>
  <si>
    <t>4.1.2.4.</t>
  </si>
  <si>
    <t xml:space="preserve">Maximální počet km s ohledem na fyzickou přítomnost specialisty na staveništi </t>
  </si>
  <si>
    <t>4.1.3.2.</t>
  </si>
  <si>
    <t>4.1.4.</t>
  </si>
  <si>
    <t>4.1.3.2.1.</t>
  </si>
  <si>
    <t>4.1.3.2.2.</t>
  </si>
  <si>
    <t>4.1.3.3</t>
  </si>
  <si>
    <t>4.1.3.3.1.</t>
  </si>
  <si>
    <t>4.1.3.3.2..</t>
  </si>
  <si>
    <t>4.1.3.4.</t>
  </si>
  <si>
    <t>4.1.3.4.1.</t>
  </si>
  <si>
    <t>4.1.3.5.</t>
  </si>
  <si>
    <t>4.1.3.5.1.</t>
  </si>
  <si>
    <t>4.1.3.5.2.</t>
  </si>
  <si>
    <t>4.1.6.</t>
  </si>
  <si>
    <t>4.1.7.</t>
  </si>
  <si>
    <t>%</t>
  </si>
  <si>
    <t>Kontrola stanovení procent - součet musí být 100%</t>
  </si>
  <si>
    <t>1.2.1.1.</t>
  </si>
  <si>
    <t>1.1.20.7.</t>
  </si>
  <si>
    <t>1.1.20.6.</t>
  </si>
  <si>
    <t>1.1.20.5.</t>
  </si>
  <si>
    <t>1.1.20.4.</t>
  </si>
  <si>
    <t>1.1.20.3.</t>
  </si>
  <si>
    <t>1.1.20.2.</t>
  </si>
  <si>
    <t>1.1.20.1.</t>
  </si>
  <si>
    <t>kontrola Zhotovitele při provádění přípravných prací, prací spojených se zařízením staveniště, dodržování předpisů BOZP, požární ochrany a ochrany životního prostředí, udržování pořádku a čistoty na staveništi</t>
  </si>
  <si>
    <t>kontrola, zda zhotovitelé dodržují plán BOZP a projednávání s nimi přijetí opatření a termíny k nápravě zjištěných nedostatků</t>
  </si>
  <si>
    <t>1.2.1.2.</t>
  </si>
  <si>
    <t>provádění součinnost při vyšetřování případné pracovní úrazovosti</t>
  </si>
  <si>
    <t>1.2.1.3.</t>
  </si>
  <si>
    <t>1.2.1.4.</t>
  </si>
  <si>
    <t>informování všech dotčených osob Zhotovitele DÍLA o bezpečnostních a zdravotních rizicích, která vznikla na staveništi během provádění DÍLA</t>
  </si>
  <si>
    <t>sledování provádění prací na staveništi se zaměřením na zjišťování, zda jsou dodržovány požadavky na bezpečnost a ochranu zdraví při práci a požadavky na organizaci práce a pracovní postupy podle přílohy č. 3 k Nařízení vlády BOZP;</t>
  </si>
  <si>
    <t>1.2.1.5.</t>
  </si>
  <si>
    <t>upozorňování Zhotovitele DÍLA na nedostatky v uplatňování požadavků na BOZP zjištěném na staveništi; vyžadování zjednání nápravy zápisem do Deníku koordinátora BOZP, kde rovněž zaznamenávání zda, a jakým způsobem byly odstraněny</t>
  </si>
  <si>
    <t>1.2.1.6.</t>
  </si>
  <si>
    <t>oznamování Příkazci případy, kdy došlo k porušení bezpečnostních předpisů ze strany Zhotovitele; porušení podléhá pokutě dle čl. 13.8. Smlouvy o DÍLO</t>
  </si>
  <si>
    <t>1.2.1.7.</t>
  </si>
  <si>
    <t>průběžné provádění kontroly nad přítomností pracovníků Zhotovitele na staveništi podle docházkového systému a to s pozorností, zda se jedná o pracovníky, kteří byli proškoleni v BOZP a z hlediska pracovních výkonů dle schváleného harmonogramu</t>
  </si>
  <si>
    <t>1.2.1.8.</t>
  </si>
  <si>
    <t>koordinování spolupráce Zhotovitelů nebo osob jimi pověřených při přijímání opatření k zajištění bezpečnosti a ochrany zdraví při práci se zřetelem na povahu provádění DÍLA a na všeobecné zásady prevence rizik a činnosti prováděné na staveništi současně popřípadě v těsné návaznosti, s cílem chránit zdraví fyzických osob, zabraňovat pracovním úrazům a předcházet vzniku nemocí z povolání</t>
  </si>
  <si>
    <t>1.2.1.9.</t>
  </si>
  <si>
    <t>podávání podnětů a doporučení pro technická řešení nebo opatření k zajištění bezpečnosti a ochrany zdraví při práci pro stanovení pracovních nebo technologických postupů a plánování bezpečného provádění prací, které se s ohledem na věcné a časové vazby při realizaci stavby uskuteční současně nebo na sebe budou bezprostředně navazovat</t>
  </si>
  <si>
    <t>1.2.1.10.</t>
  </si>
  <si>
    <t>spolupráce s účastníky stavby při stanovení času potřebného k bezpečnému provádění jednotlivých předmětných prací nebo činností se zřetelem na specifická opatření, pracovní nebo technologické postupy a procesy a potřebnou organizaci prací v průběhu provádění DÍLA</t>
  </si>
  <si>
    <t>provádění zápisů z kontrolní činnosti koordinátora BOZP na staveništi do Deníku koordinátora BOZP</t>
  </si>
  <si>
    <t>1.2.1.11.</t>
  </si>
  <si>
    <t>1.2.1.12.</t>
  </si>
  <si>
    <t xml:space="preserve">kontrola odsouhlaseného způsobu oplocení/ohrazení prostoru staveniště a opatření k zajištění ochrany a bezpečnosti osob pohybujících se v blízkosti staveniště </t>
  </si>
  <si>
    <t>1.2.1.13.</t>
  </si>
  <si>
    <t>1.2.3.1.</t>
  </si>
  <si>
    <t xml:space="preserve">kontrola a odpovědnost souladu s průběhem prací zvláště podle odst. 1.10.2.3. Smlouvy bodu a) až e) </t>
  </si>
  <si>
    <t>kontrola dodržování smluvních podmínek Zhotovitele vyplývajících ze Smlouvy o DÍLO</t>
  </si>
  <si>
    <t>1.2.3.2.</t>
  </si>
  <si>
    <t>posuzování, kontrola a odsouhlasování dokumentů a dokumentace zpracované Zhotovitelem DÍLA</t>
  </si>
  <si>
    <t>1.2.3.3.</t>
  </si>
  <si>
    <t>kontrola postupu prací Zhotovitele DÍLA, zapisování výsledků do stavebního deníku; v případě jejich zpoždění oproti schválenému harmonogramu nebo oproti termínům stanovených ve Smlouvě o DÍLO projednávání přijetí opatření k nápravě</t>
  </si>
  <si>
    <t>sledování zápisů ve stavebním deníku a  jeho řádné a každodenní vedení, správnosti a úplnosti zápisů zhotovitele, připojování svých stanovisek, souhlasů nebo námitek</t>
  </si>
  <si>
    <t>kontrola technologických postupů demontáží jednotlivých konstrukcí, zvláště těch, které obsahují azbest a těch konstrukcí, materiálů a zařizovacích předmětů, které Příkazce vyjmul Zhotoviteli podle čl. 9.10 Smlouvy o DÍLO</t>
  </si>
  <si>
    <t>kontrola technologických postupů prací, sledování, zda jsou práce prováděny dle Smlouvy o DÍLO, zvláště pak v souladu s odsouhlaseným plánem demolice, dále dle předpisů vztahujících se k příslušným druhům prací a v souladu s rozhodnutími veřejnoprávních orgánů</t>
  </si>
  <si>
    <t>kontrola výsledků předepsaných zkoušek, zvláště dodržení nepřekročení limitů azbestových a minerálních vláken ve vnitřním prostředí</t>
  </si>
  <si>
    <t>kontrola Zhotovitele při dodržování limitů stanovených pro hluk ze stavby (bouracích prací); účastní se měření</t>
  </si>
  <si>
    <t>kontrola provádění prací Zhotovitele ve smyslu odsouhlasených změn a následně dodatků ke Smlouvě o DÍLO</t>
  </si>
  <si>
    <t>poskytování informací Příkazci o všech závažných okolnostech vyskytujících se při realizaci DÍLA</t>
  </si>
  <si>
    <t>zaznamenávání každého přerušení či zastavení stavebních prací do stavebního deníku; pokud k němu dojde z důvodů na straně Příkazce, zajišťování součinnosti k řešení odstranění překážek bránící v pokračování prací;</t>
  </si>
  <si>
    <t>evidence pochybení Zhotovitele podléhajících smluvním pokutám a náhradám škod dle Smlouvy o DÍLO (čl. 13), vyhotovvování podkladů pro účtování pokut v případě porušení smluvních závazků Zhotovitele;</t>
  </si>
  <si>
    <t>kontrola prácí a dodávek, které by byly případně v dalším postupu zakryty, nebo znepřístupněny</t>
  </si>
  <si>
    <t>koordinace části DÍLA (demolice) s dalšími navazujícími částmi DÍLA – pracemi a dodávkami (přístavba)</t>
  </si>
  <si>
    <t>hlášení případných archeologických nálezů</t>
  </si>
  <si>
    <t>průběžné pořizování fotodokumentaci provádění DÍLA včetně archivace pro Příkazce</t>
  </si>
  <si>
    <t>kontrola provádění opatření na ochranu zeleně na plochách přilehlých ke Stavbě</t>
  </si>
  <si>
    <t>kontrola provádění opatření na ochranu plochy hřiště vedle staveniště</t>
  </si>
  <si>
    <t>kontrola technického stavu sousedících objektů a inženýrských sítí, které by mohly být dotčeny prováděním DÍLA</t>
  </si>
  <si>
    <t>vedení dokumentace odvážených či přemísťovaných vybouraných a demontovaných částí odstraňované stavby písemnou i fotografickou formou s uvedením datumu a času pořízení; dokumentaci archivuje pro Příkazce</t>
  </si>
  <si>
    <t>kontrola Zhotovitele při nakládání s odpady; soustřeďování a kompletace pro Příkazce v rámci administrace všech dokladů prokazující likvidaci odpadů; provádění kontroly vážních lístků z provedené likvidace odpadů; kontrola REPORTu přehledu množství odpadů vzniklého v průběhu plnění DÍLA Zhotovitele části demolice s porovnáním průkazných dokumentů předkládaných tímto Zhotovitelem ke každé faktuře, v případě chyb navrácení REPORTu Zhotoviteli k opravě; zjišťování plnění zásad DNSH v rámci pravidel OPŽP a IROP</t>
  </si>
  <si>
    <t>spolupráce s Příkazcem na organizaci přesunu konstrukcí, uskladnění materiálů a zařizovacích předmětů vyjmutých Zhotoviteli podle čl. 9.10 Smlouvy o DÍLO</t>
  </si>
  <si>
    <t>připrava podkladů pro reklamaci vad včetně návrhů reklamačních dopisů</t>
  </si>
  <si>
    <t>projednávání dodatků a změny projektové dokumentace, které nezvyšují náklady na provádění DÍLA a neprodlužují smluvní termíny a dílčí termíny schváleného harmonogramu; projednávání změny DÍLA, které si Zadavatel vymezil v zadávací dokumentaci v souladu s § 100 ZZVZ pokud by nastaly, nebo změny, které z různých důvodů vyplynuly při realizaci DÍLA; projednávání těchto změn na kontrolních dnech spolu s Příkazcem (v případě dopadu na zvýšení ceny DÍLA vazba k čl. 8.21); pro odsouhlasené změny připravování návrhů dodatků ke Smlouvě o DÍLO a případně i návrhy změn termínů v harmonogramu;</t>
  </si>
  <si>
    <t>v případě požadavku Příkazce zabezpečení odborného posouzení a stanoviska nezávislých specialistů nebo soudních znalců na postupy u nichž došlo ke sporu o kvalitě DÍLA nebo řešení škod (na náklady Příkazce)</t>
  </si>
  <si>
    <t>projednávání požadavků, námětů a stížnosti občanů, orgánů a organizací ve vztahu k provádění DÍLA; účast na jednání s orgány ve správním řízení</t>
  </si>
  <si>
    <t>účast na kontrolních prohlídkách provádění DÍLA, k níž byl přizván stavebním úřadem podle zvláštního právního předpisu</t>
  </si>
  <si>
    <t>koordinace přípravy podkladů pro likvidaci pojistné události v souvislosti s prováděním DÍLA, v případě  že by k ní došlo</t>
  </si>
  <si>
    <t xml:space="preserve">upozornění Příkazce na zřejmou nevhodnost jeho pokynů, které by mohly mít za následek vznik škody nebo překážek v řádném provedení DÍLA; </t>
  </si>
  <si>
    <t>1.2.3.4.</t>
  </si>
  <si>
    <t>1.2.3.5.</t>
  </si>
  <si>
    <t>1.2.3.6.</t>
  </si>
  <si>
    <t>1.2.3.7.</t>
  </si>
  <si>
    <t>1.2.3.8.</t>
  </si>
  <si>
    <t>1.2.3.9.</t>
  </si>
  <si>
    <t>1.2.3.10.</t>
  </si>
  <si>
    <t>1.2.3.11.</t>
  </si>
  <si>
    <t>1.2.3.12.</t>
  </si>
  <si>
    <t>1.2.3.13.</t>
  </si>
  <si>
    <t>1.2.3.14.</t>
  </si>
  <si>
    <t>1.2.3.15.</t>
  </si>
  <si>
    <t>1.2.3.16.</t>
  </si>
  <si>
    <t>1.2.3.17.</t>
  </si>
  <si>
    <t>1.2.3.18.</t>
  </si>
  <si>
    <t>1.2.3.19.</t>
  </si>
  <si>
    <t>1.2.3.20.</t>
  </si>
  <si>
    <t>1.2.3.21.</t>
  </si>
  <si>
    <t>1.2.3.22.</t>
  </si>
  <si>
    <t>1.2.4.1.</t>
  </si>
  <si>
    <t>1.2.4.2.</t>
  </si>
  <si>
    <t>1.2.4.3.</t>
  </si>
  <si>
    <t>1.2.5.1.</t>
  </si>
  <si>
    <t>1.2.5.2.</t>
  </si>
  <si>
    <t>1.2.5.3.</t>
  </si>
  <si>
    <t>1.2.5.4.</t>
  </si>
  <si>
    <t>1.2.5.5.</t>
  </si>
  <si>
    <t>1.2.5.6.</t>
  </si>
  <si>
    <t>1.2.5.7.</t>
  </si>
  <si>
    <t>posuzování nezbytnosti změn v provedení prací, tj. dodatečných prácí, které nebyly obsaženy v projektu a byly vyvolány nepředvídatelnými okolnostmi; méně práce, které byly vyvolány nepředvídatelnými okolnostmi; předkládání změn Příkazci k odsouhlasení ve formě návrhů změnových listů vypracovaných Zhotovitelem v předepsané formě dle Smlouvy o DÍLO (čl. 1.2 Změny DÍLA) s vlastním odůvodňujícím komentářem; (změny jsou projednávány na KD a výsledky jsou součástí zápisů z KD)</t>
  </si>
  <si>
    <t>kontrola ocenění změn vypracovaného Zhotovitelem (soulad s čl. 4.4. Smlouvy o DÍLO)</t>
  </si>
  <si>
    <t xml:space="preserve">evidence Příkazcem odsouhlasených změn/doplňků realizační projektové dokumentace a kontrola nepřekročení finanční hodnoty změn ve vztahu k § 222 odst. 4 ZZVZ vyplněním protokolu v předepsané formě (příloha XXX); v případě překročení finančních limitů stanovených v § 222 odst. 4 ZZVZ informace Příkazci s návrhem dalšího postupu v souladu se ZZVZ </t>
  </si>
  <si>
    <t>evidence Příkazcem odsouhlasených změn/doplňků realizační projektové dokumentace, připrava podkladů pro písemné dodatky ke Smlouvě o DÍLO</t>
  </si>
  <si>
    <t>kontrola správnostI a oprávněnostI všech návrhů Zhotovitelů na změny ceny, termínů plnění nebo jiných podmínek smlouvy o DÍLO</t>
  </si>
  <si>
    <t>1.2.6.1.</t>
  </si>
  <si>
    <t>1.2.6.2.</t>
  </si>
  <si>
    <t>1.2.6.3.</t>
  </si>
  <si>
    <t>1.2.6.4.</t>
  </si>
  <si>
    <t>1.2.6.5.</t>
  </si>
  <si>
    <t>provádění kontroly věcné a cenové správnosti faktur, úplnosti oceňovaných podkladů a Smlouvou o DÍLO předepsaných příloh faktur, jejich soulad s platebními podmínkami ve Smlouvě o DÍLO (čl. 5) a odsouhlasování splnění všech těchto podmínek elektronickým podpisem na krycím listu faktury Zhotovitele;</t>
  </si>
  <si>
    <t>provádění průběžné kontroly a odsouhlasování rozsahu provádění DÍLA, věcné kontroly skutečně provedených prací, dodávek a služeb a jejich soulad s položkami ocenění, kontrola oprávněnosti fakturace jednotlivých položek a fakturačních podkladů Zhotovitele, jejich návaznost na projektovou dokumentaci a rozpočet ke Smlouvě o DÍLO, odsouhlasování podpisem v souladu s čl. 5. Smlouvy o DÍLO</t>
  </si>
  <si>
    <t>průběžně eviduje všechny faktury Zhotovitele stavby a kontroluje stav postupu demoličních prací podle platného harmonogramu</t>
  </si>
  <si>
    <t>provedení výpisu případných odchylek od projektové dokumentace podle zápisu ve stavebním deníku</t>
  </si>
  <si>
    <t>1.2.7.1.</t>
  </si>
  <si>
    <t>1.2.7.2.</t>
  </si>
  <si>
    <t>1.2.7.3.</t>
  </si>
  <si>
    <t xml:space="preserve">podle odst. 1.11.1.9., 1.11.1.26 organizace předání staveniště a kontrola úplnosti částí DÍLA dalším zhotovitelům pro řádné pokračování </t>
  </si>
  <si>
    <t>vypracování soupisu příslušných dokladů, informací a údajů nezbytných pro zahájení prací na Stavbě a kontrola písemného potvrzení o jejich převzetí Zhotoviteli, kontrola správnosti vyplnění úvodní strany elektronického stavebního deníku každým Zhotovitelem</t>
  </si>
  <si>
    <t>2.1.6.1.</t>
  </si>
  <si>
    <t>2.1.6.2.</t>
  </si>
  <si>
    <t>účast při kontrolních měření a zkouškách před zahájím prací každé části Stavby a dodávek podléhajících předáním a převzetím mezi Zhotoviteli/dodavateli, pokud jsou předepsány Smlouvou, požadovány nebo doporučeny Příkazcem</t>
  </si>
  <si>
    <t>kontrola úplnosti a připravenosti části DÍLA pro pokračování jiným Zhotovitelem/dodavatelem; v případě Strojovny – elektro, data, MaR, otopná soustava, voda, funkční geotermální systém apod.; v případě Fotovoltaiky – střecha, prostupy pro kabeláž, elektro část potřebná pro napojení, MaR, bezpečnostní systémy apod.</t>
  </si>
  <si>
    <t>organizuje a koordinuje předání funkční částí provedeného DÍLA Zhotovitelům / dodavatelům vybavení závislých při montážích na připravenost pro zabudování, připojení nebo napojení dodávaného vybavení na provedené částí Stavby, např. teleskopické hlediště, vybavení a zařízení závislé na datové a elektrické síti apod</t>
  </si>
  <si>
    <t>2.1.7.1.</t>
  </si>
  <si>
    <t>2.1.7.2.</t>
  </si>
  <si>
    <t>podle 1.11.1.20 určení a kontrola seznámení Zhotovitele s interními předpisy Příkazce v návaznosti na bezpečnost a ochranu zdraví osob při pohybu stavební techniky, materiálu, stavebních hmot, technologických celků a vybavení v prostředí areálu školy</t>
  </si>
  <si>
    <t>2.1.21.1.</t>
  </si>
  <si>
    <t>2.1.21.2.</t>
  </si>
  <si>
    <t>2.1.21.3.</t>
  </si>
  <si>
    <t>2.1.21.4.</t>
  </si>
  <si>
    <t>2.1.21.5.</t>
  </si>
  <si>
    <t>2.1.21.6.</t>
  </si>
  <si>
    <t>2.2.1.1.</t>
  </si>
  <si>
    <t>informování všech dotčených Zhotovitelů DÍLA o bezpečnostních a zdravotních rizicích, která vznikla na staveništi během provádění DÍLA</t>
  </si>
  <si>
    <t>kontrola provádění prací na staveništi se zaměřením na zjišťování, zda jsou dodržovány požadavky na bezpečnost a ochranu zdraví při práci a požadavky na organizaci práce a pracovní postupy podle přílohy č. 3 k Nařízení vlády BOZP;</t>
  </si>
  <si>
    <t>provádění součinnosti při vyšetřování případné pracovní úrazovosti</t>
  </si>
  <si>
    <t>upozorňování Zhotovitelů DÍLA na nedostatky v uplatňování požadavků na BOZP zjištěném na staveništi; vyžadování zjednání nápravy zápisem do Deníku koordinátora BOZP, zaznamenávání jakým způsobem byly odstraněny</t>
  </si>
  <si>
    <t>oznamování případů Příkazci, kdy došlo k porušení bezpečnostních předpisů ze strany Zhotovitele; porušení podléhá pokutě dle čl. 13.8. Smlouvy o DÍLO</t>
  </si>
  <si>
    <t>průběžně provádění kontroly nad přítomností pracovníků Zhotovitele na staveništi podle docházkového systému a to s pozorností, zda se jedná o pracovníky, kteří byli proškoleni v BOZP a z hlediska pracovních výkonů dle schváleného harmonogramu</t>
  </si>
  <si>
    <t>koordinace spolupráce Zhotovitelů nebo osob jimi pověřených při přijímání opatření k zajištění bezpečnosti a ochrany zdraví při práci se zřetelem na povahu provádění DÍLA a na všeobecné zásady prevence rizik a činnosti prováděné na staveništi současně popřípadě v těsné návaznosti, s cílem chránit zdraví fyzických osob, zabraňovat pracovním úrazům a předcházet vzniku nemocí z povolání</t>
  </si>
  <si>
    <t>kontrola  odsouhlaseného způsobu zabezpečení obvodu staveniště, včetně vstupu a vjezdu na staveniště s cílem zamezit vstup nepovolaným fyzickým osobám (1.11.2.2.)</t>
  </si>
  <si>
    <t>2.2.1.2.</t>
  </si>
  <si>
    <t>2.2.1.3.</t>
  </si>
  <si>
    <t>2.2.1.4.</t>
  </si>
  <si>
    <t>2.2.1.5.</t>
  </si>
  <si>
    <t>2.2.1.6.</t>
  </si>
  <si>
    <t>2.2.1.7.</t>
  </si>
  <si>
    <t>2.2.1.8.</t>
  </si>
  <si>
    <t>2.2.1.9.</t>
  </si>
  <si>
    <t>2.2.1.10.</t>
  </si>
  <si>
    <t>2.2.1.11.</t>
  </si>
  <si>
    <t>2.2.1.12.</t>
  </si>
  <si>
    <t>2.2.1.13.</t>
  </si>
  <si>
    <t xml:space="preserve">kontrola a odpovědnost souladu s průběhem prací zvláště podle odst. 1.11.2.3. Smlouvy bodu a) až c) </t>
  </si>
  <si>
    <t>kontrola dodržování smluvních podmínek Zhotovitelů vyplývajících ze Smluv o DÍLO</t>
  </si>
  <si>
    <t>průběžná posouzení, kontrola a odsouhlasování dokumentů a dokumentaci skutečného provedení DÍLA zpracovanou Zhotoviteli DÍLA, zvláště u technického vybavení a jiných konstrukcí, které se stanou nepřístupnými po jejich zakrytí a zda jsou v souladu s případnými schválenými změnami</t>
  </si>
  <si>
    <t>průběžná kontrola jednotlivých Zhotovitelů, zda při provádění DÍLA dodržují příslušné normy a předpisy a technologické postupy prací; sleduje, zda jsou práce prováděny dle Smlouvy o DÍLO, dle předpisů vztahujících se k příslušným druhům prací a v souladu s rozhodnutími veřejnoprávních orgánů</t>
  </si>
  <si>
    <t>koordinace součinnosti mezi Zhotoviteli; v případě části DÍLA Fotovoltaika kontroluje, aby při instalaci nebyly poškozeny konstrukce a krytiny střechy provedené Zhotovitelem Přístavby;</t>
  </si>
  <si>
    <t>upozorňování Zhotovitelů na nedostatky zjištěné v průběhu provádění prací zápisem ve stavebním deníku, požaduje a kontroluje okamžité zjednání náprav</t>
  </si>
  <si>
    <t>průběžný dohled nad dodržováním kvality prováděných prací dle Smlouvy o DÍLO, technických norem a technologických předpisů</t>
  </si>
  <si>
    <t>administrace, soustřeďování a kompletace dokladů prokazující dodržení předepsané kvality prací, materiálů a výrobků, dodržení norem a legislativních předpisů a pořizování o tom zápisů do stavebního a montážního deníku;</t>
  </si>
  <si>
    <t>kontrola Zhotovitele při dodržování limitů stanovených pro hluk ze stavby; účast při jeho měření</t>
  </si>
  <si>
    <t>provádění dozoru nad respektováním ustanovení stavebního zákona, jeho prováděcích předpisů a dalších souvisejících předpisů, vč. závěrů ze správních řízení a závěrů z provedených kontrol</t>
  </si>
  <si>
    <t>kontroluje provádění prací Zhotovitelů ve smyslu odsouhlasených změn a následně dodatků ke Smlouvě o DÍLO;</t>
  </si>
  <si>
    <t>dohled a kontrola Zhotovitele při provádění přípravných prací, prací spojených se zařízením staveniště, dodržování předpisů BOZP, požární ochrany a ochrany životního prostředí, udržování pořádku a čistoty na staveništi</t>
  </si>
  <si>
    <t xml:space="preserve">dohled, zda Zhotovitelé dodržují plán BOZP a projednávání s nimi přijetí opatření a termíny k nápravě zjištěných nedostatků; </t>
  </si>
  <si>
    <t>připrava podnětů a doporučování technických řešení nebo opatření k zajištění bezpečnosti a ochrany zdraví při práci pro stanovení pracovních nebo technologických postupů a plánování bezpečného provádění prací, které se s ohledem na věcné a časové vazby při realizaci stavby uskuteční současně nebo na sebe budou bezprostředně navazovat</t>
  </si>
  <si>
    <t>zaznamenávání každého přerušení či zastavení stavebních prací do stavebního deníku; pokud k němu dojde z důvodů na straně Příkazce, zajišťování součinnost k řešení odstranění překážek bránící v pokračování prací</t>
  </si>
  <si>
    <t>kontrola práce a dodávky před tím, než budou v dalším postupu zakryty, nebo znepřístupněny</t>
  </si>
  <si>
    <t>kontrola prostorového umístění stavebních prvků, jejich souladu s Projektem, Stavebním povolením a všeobecnými technickými požadavky realizace prací</t>
  </si>
  <si>
    <t>organizace předkládání vzorků materiálů Zhotovitelem k výběru Příkazci (povrchové úpravy, barevné řešení - např. fasády, obklady, dlažby, podlahoviny, podhledové materiály apod.); kontrola realizaci vybraných materiálů na Stavbě</t>
  </si>
  <si>
    <t>kontrola řádného uskladnění materiálu, výrobků a strojů zajišťovaných Zhotoviteli</t>
  </si>
  <si>
    <t>kontrola plnění smluvních závazků Zhotovitelů vztahujících se k provozování stavby, přejímání související dokumentace a dokladů (např. dokumentace skutečného provedení či provozní dokumentace), kontroluje plnění závazků, kterými je podmíněno schválení příslušných protokolů souvisejících s předáním Stavby do užívání a také plnění závazků každého z účastníků výstavby vyplývajících z podmínek záruční doby Stavby a její součástí (materiály, výrobky, technologie, zařizovací předměty apod);</t>
  </si>
  <si>
    <t>2.2.3.1.</t>
  </si>
  <si>
    <t>2.2.3.2.</t>
  </si>
  <si>
    <t>2.2.3.3.</t>
  </si>
  <si>
    <t>2.2.3.4.</t>
  </si>
  <si>
    <t>2.2.3.5.</t>
  </si>
  <si>
    <t>2.2.3.6.</t>
  </si>
  <si>
    <t>2.2.3.7.</t>
  </si>
  <si>
    <t>2.2.3.8.</t>
  </si>
  <si>
    <t>2.2.3.9.</t>
  </si>
  <si>
    <t>2.2.3.10.</t>
  </si>
  <si>
    <t>2.2.3.11.</t>
  </si>
  <si>
    <t>2.2.3.12.</t>
  </si>
  <si>
    <t>2.2.3.13.</t>
  </si>
  <si>
    <t>2.2.3.14.</t>
  </si>
  <si>
    <t>2.2.3.15.</t>
  </si>
  <si>
    <t>2.2.3.16.</t>
  </si>
  <si>
    <t>2.2.3.17.</t>
  </si>
  <si>
    <t>2.2.3.18.</t>
  </si>
  <si>
    <t>2.2.3.19.</t>
  </si>
  <si>
    <t>2.2.3.20.</t>
  </si>
  <si>
    <t>2.2.3.21.</t>
  </si>
  <si>
    <t>2.2.3.22.</t>
  </si>
  <si>
    <t>2.2.3.23.</t>
  </si>
  <si>
    <t>2.2.3.24.</t>
  </si>
  <si>
    <t>2.2.3.25.</t>
  </si>
  <si>
    <t>2.2.3.26.</t>
  </si>
  <si>
    <t>2.2.3.27.</t>
  </si>
  <si>
    <t>2.2.3.28.</t>
  </si>
  <si>
    <t>kontrola Zhotovitele při nakládání s odpady; v rámci administrace soustřeďování a kompletace dokladů prokazující likvidaci odpadů; provádění kontroly vážních lístků z provedené likvidace odpadů</t>
  </si>
  <si>
    <t>dohled nad plněním povinností Zhotovitelů z hlediska environmentálních principů viz Příloha I Smlouvy (zvláštní podmínky k Příkazní smlouvě); kontrola (měsíčně) REPORTu přehledu množství odpadů vzniklého v průběhu plnění DÍLA Zhotovitele Přístavby s porovnáním průkazných dokumentů předkládaných tímto Zhotovitelem ke každé faktuře, kontrola plnění zásad DNSH v rámci pravidel OPŽP a IROP</t>
  </si>
  <si>
    <t>projednávání dodatků a změn projektové dokumentace, které nezvyšují náklady na provádění DÍLA a neprodlužují smluvní termíny a dílčí termíny schváleného harmonogramu; projednávání změny DÍLA, které si Zadavatel vymezil v zadávací dokumentaci v souladu s § 100 ZZVZ pokud by nastaly, nebo změny, které z různých důvodů vyplynuly při realizaci DÍLA; projednávání změn na kontrolních dnech spolu s Příkazcem (v případě dopadu na zvýšení ceny DÍLA vazba k čl. 8.21); pro odsouhlasené změny připrava návrhů dodatků ke Smlouvám o DÍLO a případně i návrhů změn termínů v harmonogramu</t>
  </si>
  <si>
    <t>2.2.4.1.</t>
  </si>
  <si>
    <t>2.2.4.2.</t>
  </si>
  <si>
    <t>posuzování nezbytnosti změn v provedení prací, tj. dodatečné práce, které nebyly obsaženy v projektu a byly vyvolány nepředvídatelnými okolnostmi; méně práce, které byly vyvolány nepředvídatelnými okolnostmi; předkládání změn Příkazci k odsouhlasení ve formě návrhů změnových listů vypracovaných Zhotovitelem v předepsané formě dle Smlouvy o DÍLO (čl. 1.2 Změny DÍLA) s vlastním odůvodňujícím komentářem; kontrola nepřekročení limitů závazků ve smyslu § 222 odst. 4 a odst. 9 ZZVZ průběžným vyplňováním protokolu v předepsané formě (příloha XXX), (změny jsou projednávány na KD a výsledky jsou součástí zápisů z KD)</t>
  </si>
  <si>
    <t>kontrola ocenění změn vypracované Zhotovitelem v souladu s čl. 4 Smlouvy o DÍLO a odsouhlasených Příkazcem; odsouhlasování cenotvorby jednotkových cen, které nejsou uvedeny v oceněném soupisu stavebních prací, dodávek a služeb s výkazem výměr ze Smlouvy o DÍLO</t>
  </si>
  <si>
    <t>upozorňování Příkazce v případě podstatných změn závazku ze smlouvy se Zhotoviteli definovaných v § 222 ZZVZ a navrhování řešení;</t>
  </si>
  <si>
    <t>připrava podkladů pro písemné dodatky ke Smlouvě o DÍLO na základě Příkazcem odsouhlasených změn/doplňků realizační projektové dokumentace</t>
  </si>
  <si>
    <t>v případě změn podle § 222 odst. 5 a 6 ZZVZ příprava oznámení o změně závazku k uveřejnění a jeho odeslání ve smyslu § 222 odst. 8 ZZVZ způsobem podle § 212 ZZVZ</t>
  </si>
  <si>
    <t>spolupráce s administrátorem dotací poskytnutých z OPŽP a IROP, podávání mu všech informací dotýkajícího se procesu administrace dotací, tj. zejména, nikoliv však pouze, změny závazků ze smluv se Zhotoviteli/dodavateli – cenové, množstevní, termínové, smluvní;</t>
  </si>
  <si>
    <t>shromažďování, evidence a archivace dokladů a dokumentací Zhotovitelů (certifikáty, atesty, protokoly) se zvláštním zřetelem na podklady k přejímacímu řízení, zkušebnímu provozu a kolaudaci Stavby v souladu s požadavky smluvních dokumentů, právních a technických předpisů;</t>
  </si>
  <si>
    <t>podávání informací Příkazci o všech závažných okolnostech vyskytujících se při realizaci DÍLA;</t>
  </si>
  <si>
    <t>evidence pochybení Zhotovitele podléhajících smluvním pokutám a náhradám škod dle Smlouvy o DÍLO (čl. XXX), vyhotovování podkladů pro účtování pokut v případě porušení smluvních závazků Zhotovitele;</t>
  </si>
  <si>
    <t>spolupráce s projektanty vykonávajícími autorský dozor</t>
  </si>
  <si>
    <t>v případě požadavku Příkazce zabezpečení odborného posouzení a stanoviska nezávislých specialistů nebo soudních znalců na postupy u nichž došlo ke sporu o kvalitě nebo řešení škod (na náklady Příkazce);</t>
  </si>
  <si>
    <t>projednávání požadavků, námětů a stížností občanů, orgánů a organizací ve vztahu k provádění DÍLA; účast na jednání s orgány ve správním řízení;</t>
  </si>
  <si>
    <t>účast kontrolních prohlídek provádění DÍLA, k níž byl Příkazce přizván stavebním úřadem podle zvláštního právního předpisu;</t>
  </si>
  <si>
    <t>v případě, že dojde k pojistné události v souvislosti s prováděním DÍLA, koordinace přípravu podkladů pro její likvidaci</t>
  </si>
  <si>
    <t>kontrola měsíčních zjišťovacích protokolů Zhotovitelů s ohledem na jednotkové ceny a čerpání rozpočtu dle oceněného soupisu stavebních prací, dodávek a služeb s výkazem výměr ze Smlouvy o dílo;</t>
  </si>
  <si>
    <t>provádění průběžné kontroly a odsouhlasování rozsahu provádění DÍLA, věcné kontroly skutečně provedených prací, dodávek a služeb a jejich soulad s položkami oceněného soupisu prací dodávek a služeb ke Smlouvě o DÍLO</t>
  </si>
  <si>
    <t xml:space="preserve">provádění kontroly věcné a cenové správnosti faktur a úplnosti oceňovaných podkladů v odsouhlaseném, skutečně provedeném a převzatém množství a kvalitě tj. prací, dodaných výrobků, materiálu a stavebních dílců podle Smlouvy o DÍLO tj. oprávněnost fakturace v souladu s oceněným soupisem prací, skutečně provedenými výměrami a specifikací prací, dodávek a služeb; provádění kontroly předepsaných příloh faktur, jejich soulad s platebními podmínkami ve Smlouvě o DÍLO (čl. XXX) a odsouhlasování splnění všech těchto podmínek elektronickým podpisem na krycím listu faktury Zhotovitele; </t>
  </si>
  <si>
    <t xml:space="preserve">provádění řešení problematiky plateb poddodavatelům Zhotovitelů podle podmínek čl. III Férové dodavatelské vztahy – příloha 1 SoD zvláštní podmínky (Odpovědné veřejné zadávání); kontrola oprávněnosti požadavků poddodavatelů, shromažďování všech podstatných informací od Zhotovitele a poddodavatele a vypracovává pro Příkazce zprávu s výstupem jednoznačně prokazujícím splnění podmínek podle jmenovaného čl. III a oprávněnost nebo neoprávněnost proplacení fakturovaných nákladů poddodavatelům; </t>
  </si>
  <si>
    <t>kontrola plnění finančního plánu podle schváleného finančního harmonogramu, poskytování informací o zjištěných skutečnostech Příkazci a přítomným na KD a uvádění těchto skutečnosti i do zápisu z KD; příprava návrhů  Příkazci na úpravy finančního plánu podle vývoje situace na Stavbě s odůvodněním změn;</t>
  </si>
  <si>
    <t>spolupráce se Zhotoviteli DÍLA a s Příkazcem na průběžném a závěrečném vyúčtování Stavby</t>
  </si>
  <si>
    <t xml:space="preserve">podle 1.11.2.45, příprava podkladů pro zprávy dle čl. 8.29 a Závěrečnou zprávu hodnocení Stavby dle čl. 8.30 </t>
  </si>
  <si>
    <t>organizace předběžné prohlídky předávaného DÍLA a staveniště;</t>
  </si>
  <si>
    <t>provedení výpisu případných odchylek od projektové dokumentace podle zápisu ve stavebním deníku a zajistění doplnění projektové dokumentace podle skutečného provedení</t>
  </si>
  <si>
    <t>stanovení návrhu termínu předání a převzetí DÍLA a po jeho odsouhlasení Příkazcem zabezpečení účast osob určených Příkazcem na přejímacím řízení;</t>
  </si>
  <si>
    <t>písemné potvrzení odstranění vad a nedodělků a v případě nedodržení dohodnutých termínů k jejich odstranění vypracování podkladů pro Příkazce pro vyúčtování smluvní pokuty (čl. XXX Smlouvy o DÍLO);</t>
  </si>
  <si>
    <t>provádění kontroly jmenovitých seznamů osob (pracovníků Zhotovitelů) registrovaných v docházkovém systému školy s osobami pohybujících se na staveništi;</t>
  </si>
  <si>
    <t>kontrola aktualizace seznamu poddodavatelů jednotlivých Zhotovitelů DÍLA; kontrola povinností ve vztahu k ruským/běloruským subjektům</t>
  </si>
  <si>
    <t>poskytování spolupůsobení při kontrole a vyhodnocení zkušebního provozu</t>
  </si>
  <si>
    <t>Dohled nad instalaci pamětní desky (OPŽP, IROP) do 2 měsíců od vydání Kolaudačního rozhodnutí;</t>
  </si>
  <si>
    <t xml:space="preserve">podle 1.12.1.5. administrace průběhu provádění STAVBY - podle podkladů dle 1.11.2.45. vypracování souhrnné měsíční zprávy (čl. 8.29).   </t>
  </si>
  <si>
    <t>podle 1.12.1.7. spolupráce s Příkazcem na přípravě uspořádání slavnostního ceremoniálu , sestavení návrhu programu a osnovy komentářů prezentace průběhu stavebních prací veřejnosti</t>
  </si>
  <si>
    <t>2.2.5.1.</t>
  </si>
  <si>
    <t>2.2.5.2.</t>
  </si>
  <si>
    <t>2.2.5.3.</t>
  </si>
  <si>
    <t>2.2.5.4.</t>
  </si>
  <si>
    <t>2.2.5.5.</t>
  </si>
  <si>
    <t>2.2.5.6.</t>
  </si>
  <si>
    <t>2.2.5.7.</t>
  </si>
  <si>
    <t>2.2.6.1.</t>
  </si>
  <si>
    <t>2.2.6.2.</t>
  </si>
  <si>
    <t>2.2.6.3.</t>
  </si>
  <si>
    <t>2.2.6.4.</t>
  </si>
  <si>
    <t>2.2.6.5.</t>
  </si>
  <si>
    <t>2.2.6.6.</t>
  </si>
  <si>
    <t>2.2.6.7.</t>
  </si>
  <si>
    <t>2.2.6.8.</t>
  </si>
  <si>
    <t>2.2.6.9.</t>
  </si>
  <si>
    <t>2.2.6.10.</t>
  </si>
  <si>
    <t>2.2.6.11.</t>
  </si>
  <si>
    <t>2.2.7.1.</t>
  </si>
  <si>
    <t>2.2.7.2.</t>
  </si>
  <si>
    <t>2.2.7.3.</t>
  </si>
  <si>
    <t>2.2.7.4.</t>
  </si>
  <si>
    <t>2.2.7.5.</t>
  </si>
  <si>
    <t>2.2.7.6.</t>
  </si>
  <si>
    <t>2.2.7.7.</t>
  </si>
  <si>
    <t>2.3.1.1.</t>
  </si>
  <si>
    <t>2.3.1.2.</t>
  </si>
  <si>
    <t>2.3.1.3.</t>
  </si>
  <si>
    <t>2.3.1.4.</t>
  </si>
  <si>
    <t>2.3.1.5.</t>
  </si>
  <si>
    <t>2.3.1.6.</t>
  </si>
  <si>
    <t>2.3.2.1.</t>
  </si>
  <si>
    <t>2.3.2.2.</t>
  </si>
  <si>
    <t>2.3.3.1.</t>
  </si>
  <si>
    <t>2.3.3.2.</t>
  </si>
  <si>
    <t>2.3.3.3.</t>
  </si>
  <si>
    <t>2.3.3.4.</t>
  </si>
  <si>
    <t>kontrola správnosti a oprávněnosti všech návrhů Zhotovitelů na změny ceny, termínů nebo jiných podmínek uzavřených Smluv o DÍLO</t>
  </si>
  <si>
    <t>Nepředvídaně vyvolané jízdy nad rámec řádku 4.1.2.3. v max. objemu 20 % počtu km řádku 4.1.2.3.</t>
  </si>
  <si>
    <t xml:space="preserve">Dopravní náklady spojené s činností výkonu specialisty Vedoucí TDS a zástupce TDS (1.13.1. a 1.13.2. Smlouvy) </t>
  </si>
  <si>
    <t>Nepředvídaně vyvolané jízdy nad rámec řádku 4.1.3.1.1. v max. objemu 20 % počtu km řádku 4.1.3.1.1.</t>
  </si>
  <si>
    <t>Nepředvídaně vyvolané jízdy nad rámec řádku 4.1.3.2.1. v max. objemu 20 % počtu km řádku 4.1.3.2.1.</t>
  </si>
  <si>
    <t xml:space="preserve">Maximální počet km s ohledem na fyzickou přítomnost specialisty na staveništi. </t>
  </si>
  <si>
    <t>Nepředvídaně vyvolané jízdy nad rámec řádku 4.1.3.3.1. v max. objemu 20 % počtu km řádku 4.1.3.3.1.</t>
  </si>
  <si>
    <t>Mzdy, smluvní odměny, dohody o provedení práce nebo pracovní činnosti včetně odvodů ve spojení s plněním Smlouvy *)</t>
  </si>
  <si>
    <t>Specialista - profese statika (1.13.3. Smlouvy) **)</t>
  </si>
  <si>
    <t>Specialista - profese stavební a prostorová akustika (1.13.5. Smlouvy) **)</t>
  </si>
  <si>
    <t>Specialista - profese Koordinátor BOZP (1.13.6. Smlouvy) **)</t>
  </si>
  <si>
    <t>Maximální počet km s ohledem na fyzickou přítomnost specialisty na staveništi (odst. 1.8. Smlouvy)</t>
  </si>
  <si>
    <t>Maximální počet km s ohledem na fyzickou přítomnost specialisty Vedoucí TDS na staveništi **)</t>
  </si>
  <si>
    <t xml:space="preserve">Tyto vyčleněné položky plnění považuje Zadavatel za důležité a Zadavatel je vyčlenil proto, aby je dodavatel neopomenul zahrnout do ceny svého nabídkového rozpočtu. Dodavatel nemusí tyto položky oceňovat, ale v tom případě platí, že jsou v jeho nabídkovém rozpočtu zahrnuty v rámci ostatních oceněných položek. </t>
  </si>
  <si>
    <t xml:space="preserve">Nepředvídaně vyvolané jízdy nad rámec řádku 4.1.2.1. v max. objemu 20 % počtu km řádku 4.1.2.1. </t>
  </si>
  <si>
    <t>Dopravní náklady spojené s činností výkonu ostatních specialistů</t>
  </si>
  <si>
    <t>z toho mimořádných KD (odhad)</t>
  </si>
  <si>
    <t xml:space="preserve">Počet km dodavatel nastavuje jako nejkratší vzdálenost mezi místem jeho sídla nebo pracovní působnosti vygenerovanou v prohlížeči www.mapy.cz. Nastavená vzdálenost je pevná po celou dobu výkonu čiností příkazníka. K případným změnám místa pracovní působnosti během trvání příkazní smlouvy nebude přihlíženo, stejné platí i v případě jakýchkoliv dopravních objížděk.  </t>
  </si>
  <si>
    <t xml:space="preserve">Počet km na adresu Šobrova 2070, 397 01 Písek z místa sídla nebo působnosti </t>
  </si>
  <si>
    <t>Počet jednosměrných cest po dobu plnění Smlouvy</t>
  </si>
  <si>
    <t>Dopravní prostředek</t>
  </si>
  <si>
    <t>Místo A</t>
  </si>
  <si>
    <t>Místo B</t>
  </si>
  <si>
    <t>Počet km celkem z místa A do místa B a zpět</t>
  </si>
  <si>
    <t xml:space="preserve">Pokyny pro vyplnění </t>
  </si>
  <si>
    <t xml:space="preserve">Pokud dodavatel místo sídla nebo pracovní působnosti, počet km a pčet jednosměrných cest u položek pod č. 2 až 7 nevyplní, je tato nevyplněná položka považována za zahrnutou do položky vedoucího TDS, tzn. že cestují jedním dopravním prostředkem nebo bude použito jiného způsobu dopravy jejíž náklady dodavatel zahrnul do ceny v rámci ostatních oceněných položek. </t>
  </si>
  <si>
    <t>Pokud dodavatel místo sídla nebo pracovní působnosti a počet km u položky pod č. 1 nevyplní, je tato nevyplněná položka považována  za položku. kdy bude použito jiného způsobu dopravy jejíž náklady dodavatel zahrnul do ceny v rámci ostatních oceněných položek</t>
  </si>
  <si>
    <t xml:space="preserve">podle 1.10.1.18 kontrola splnění povinnosti Zhotovitele ustanovené v § 41 Zákona 258/2000 Sb. O ochraně veřejného zdraví ve znění pozdějších předpisů a § 5 Vyhlášky 432/2003 Sb. kterou se stanoví podmínky pro zařazování prací do kategorií, limitní hodnoty ukazatelů biologických expozičních testů, podmínky odběru biologického materiálu pro provádění biologických expozičních testů a náležitosti hlášení prací s azbestem a biologickými činiteli, ve znění pozdějších předpisů </t>
  </si>
  <si>
    <t>podle 1.10.1.16 písemné určení způsobu proškolení pracovníků Zhotovitele v zásadách BOZP</t>
  </si>
  <si>
    <t>§ 160 odst. 2 písm. c,) Stavebního zákona - "oznámit stavebnímu úřadu předem termín zahájení provádění nebo odstraňování stavby, zařízení nebo terénní úpravy, název a sídlo stavebního podnikatele, který je bude provádět nebo odstraňovat, u stavby prováděné nebo odstraňované svépomocí jméno a příjmení stavbyvedoucího, nebo osoby, která bude vykonávat stavební dozor, a změny v těchto skutečnostech oznámit neprodleně stavebnímu úřadu"</t>
  </si>
  <si>
    <t xml:space="preserve"> § 160 odst. 2 písm. e) Stavebního zákona - "zajistit, aby na stavbě nebo na staveništi byla k dispozici ověřená dokumentace pro povolení stavby a dokumentace pro provádění stavby, popřípadě ověřená dokumentace pro odstranění stavby, a všechny doklady týkající se prováděné nebo odstraňované stavby, popřípadě jejich kopie"</t>
  </si>
  <si>
    <t>§ 160 odst. 2 písm. f) Stavebního zákona - "ohlašovat stavebnímu úřadu fáze výstavby stanovené v podmínkách povolení za účelem provedení kontrolních prohlídek stavby, umožnit provedení kontrolní prohlídky, a pokud tomu nebrání vážné důvody, této prohlídky se zúčastnit"</t>
  </si>
  <si>
    <t>§ 160 odst. 2 písm. g) Stavebního zákona - "oznámit stavebnímu úřadu předem zahájení zkušebního provozu"</t>
  </si>
  <si>
    <t>§ 167 písm. b)  Stavebního zákona - "neprodleně ohlásit stavebnímu úřadu závady na stavbě nebo zařízení, které ohrožují životy, zdraví osob nebo zvířat"</t>
  </si>
  <si>
    <t>1.1.20.8.</t>
  </si>
  <si>
    <t>§ 167 písm. d)  Stavebního zákona - "Stavebního zákona - uchovávat po celou dobu trvání stavby ověřenou projektovou dokumentaci, dokumentaci pro provádění stavby, dokumentaci stavby, došlo-li k odchylce od dokumentace pro povolení stavby, popřípadě dokumentaci skutečného provedení stavby, včetně její geodetické části, nebo pasport stavby, rozhodnutí, osvědčení, souhlasy a jiné důležité doklady týkající se stavby nebo zařízení; dokumentaci lze uchovávat i v elektronické formě"</t>
  </si>
  <si>
    <t>podle 1.10.1.20 plnění povinnosti podle § 160 odst. 2 písm. b, c, d, e), f), § 167 odst. b) a odst. d) a § 166 odst. 5 Zákona 283/2021 Sb. Stavební zákon (v relevantních případech platí i pro oddíl 1.10.2 a 1.10.3. této Smlouvy)</t>
  </si>
  <si>
    <t>§ 166 odst. 5 Stavebního zákona "zajištění vedení stavebního deníku v elektronické formě."</t>
  </si>
  <si>
    <t>podle 1.11.1.25 plnění povinnosti podle podle § 160 odst. 2 písm. b, c, d, e), f), g) a h) a § 167 odst. b) a odst. d) a § 166 odst. 5 Zákona 283/2021 Sb. Stavební zákon; v relevantních případech platí i pro oddíl 1.11.2 a 1.11.3. této Smlouvy;</t>
  </si>
  <si>
    <t>§ 160 odst. 2 písm. h) Stavebního zákona - "při výstavbě, nejpozději k žádosti o vydání kolaudačního rozhodnutí, pokud jiný právní předpis nestanoví jinak (zák. 406/2000 Sb.), opatřit průkaz energetické náročnosti budovy, je-li vyžadován jiným právním předpisem (Zákon 406/2000 Sb. o hospodařní s energií, ve znění pozdějších předpisů"</t>
  </si>
  <si>
    <t>2.1.21.7.</t>
  </si>
  <si>
    <t>2.1.21.8.</t>
  </si>
  <si>
    <t>2.1.21.9.</t>
  </si>
  <si>
    <t>2.1.21.10.</t>
  </si>
  <si>
    <t>§ 160 odst. 2 písm. d) Stavebního zákona - "před zahájením provádění nebo odstraňování stavby umístit na viditelném místě u vstupu na staveniště štítek obsahující identifikační údaje o stavbě a ponechat jej tam až do dokončení stavby, popřípadě do vydání kolaudačního rozhodnutí, nebo do jejího odstranění; rozsáhlé stavby se mohou označit jiným vhodným způsobem s uvedením údajů ze štítku dle § 161 odst. 4 Stavebního zákona"</t>
  </si>
  <si>
    <t xml:space="preserve">§ 160 odst. 2 písm. b) Stavebního zákona - "před zahájením stavby opatřit souhlas orgánu státního požárního dozoru k dokumentaci pro provádění stavby, je-li vyžadován jiným právním předpisem (Zákon č. 133/1985 Sb., o požární ochraně, ve znění pozdějších předpisů. Vyhláška č. 23/2008 Sb., o technických podmínkách požární ochrany staveb, ve znění vyhlášky č. 268/2011 Sb.)" </t>
  </si>
  <si>
    <t xml:space="preserve">upozorňování Zhotovitele zápisem ve stavebním deníku na nedostatky zjištěné v průběhu provádění prací, požadování okamžité zjednání náprav a kontrola jejich provedení </t>
  </si>
  <si>
    <t>organizace a řízení společných jednání účastníků Stavby a pořizování z jednání záznamy (mimo řádné a mimořádné kontrolní dny)</t>
  </si>
  <si>
    <t>podle 1.10.2.18., 1.10.2.19., 1.10.2.29.,1.10.2.38., 1.10.2.39., 1.10.2.50, 1.10.2.51.,1.10.2.52, 1.10.2.53 ostatní služby</t>
  </si>
  <si>
    <t>provádění řešení problematiky plateb poddodavatelům Zhotovitelů podle podmínek čl. III Férové dodavatelské vztahy – příloha 1 SoD zvláštní podmínky (Odpovědné veřejné zadávání); kontroluje oprávněnost požadavků poddodavatele, shromažďuje všechny podstatné informace od Zhotovitele a poddodavatele a vypracovává pro Příkazce zprávu s výstupem jednoznačně prokazujícím splnění podmínek podle jmenovaného čl. III a oprávněnost nebo neoprávněnost proplacení fakturovaných nákladů poddodavateli;</t>
  </si>
  <si>
    <t>1.2.5.8.</t>
  </si>
  <si>
    <t>1.2.5.9.</t>
  </si>
  <si>
    <t>spolupráce s administrátorem dotací poskytnutých z OPŽP a IROP, podává mu všechny informace dotýkajícího se procesu administrace dotací, tj. zejména, nikoliv však pouze, změny závazků ze smluv se Zhotoviteli/dodavateli – cenové, množstevní, termínové, smluvní</t>
  </si>
  <si>
    <t xml:space="preserve">podle 1.12.1.1., 1.12.1.2., 1.12.1.4, 1.12.1.6., 8.6., - ostatní činnosti </t>
  </si>
  <si>
    <t>podle 1.11.2.32., 1.11.2.33.,1.11.2.34., 1.11.2.35.(1.12.1.3.),1.11.2.36., 1.11.2.38.,1.11.2.39.,  kontrola fakturace (ve vazbě k čl. 8.27)</t>
  </si>
  <si>
    <t xml:space="preserve">podle odst. 1.11.1.11., 1.11.1.13 kontrola správnosti vytyčení stavby - přejímka základové spáry, pláně, dna propojovacích rýh geotermální výstroje, zaměření umístění vrtů (pilotů i geotermálních), zaměření spojovacích tras a šachet pro vedení výstroje geotermálních vrtů, základů stavby a souvisejících zemních objektů </t>
  </si>
  <si>
    <t xml:space="preserve">podle odst. 1.11.1.17. 1.13.6.1. a 8.23 organizace a vedení řádných a mimořádných KD po celou dobu provádění stavebních prací </t>
  </si>
  <si>
    <t>2.1.12.3</t>
  </si>
  <si>
    <t>Prokazování plnění</t>
  </si>
  <si>
    <t>převzetí dokladů od Zhotovitelů připravených k přejímce Stavby včetně vnitřního vybavení (zabudovaného do stavby), dokumentací skutečného provedení stavby, provedení jejich kontroly a jejich předložení Příkazci spolu s případnými dalšími potřebnými doklady pro odevzdání a převzetí DÍLA vyhotovené Příkazníkem</t>
  </si>
  <si>
    <t>Příkazník prohlašuje, že do rozpočtu započítal všechny náklady na činnosti. (mzdy, odměny a režie) jednotlivých specialistů uvedených v čl. 1.13 Příkazní smlouvy a náklady související s povinostmi podle čl. 8 Příkazní smlouvy a taktéž další náklady na činnosti přímo neuvedené soupisu služeb, ale vyplývající z textu a příloh Příkazní smlouvy.</t>
  </si>
  <si>
    <t xml:space="preserve">Ve sloupci F je pak uvedeno, jak bude při fakturaci Příkazník prokazovat Příkazci plnění rozpočtovaných služeb.  </t>
  </si>
  <si>
    <t>1.1.11.3</t>
  </si>
  <si>
    <t xml:space="preserve">Kód činnosti </t>
  </si>
  <si>
    <t xml:space="preserve"> Písemná zpráva</t>
  </si>
  <si>
    <t>Protokol  + zápis do deníku, písemná zpráva</t>
  </si>
  <si>
    <t xml:space="preserve">Protokol, písemná zpráva </t>
  </si>
  <si>
    <t xml:space="preserve">Protokol + foto, zápis do deníku, písemná zpráva  </t>
  </si>
  <si>
    <t xml:space="preserve">Protokol +foto  zápis do deníku, písemná zpráva </t>
  </si>
  <si>
    <t>podle 1.10.1.14 kontrola provedení povinností Zhotovitele  po bodem a) až i)</t>
  </si>
  <si>
    <t>1.3.1.1.</t>
  </si>
  <si>
    <t>1.3.1.2.</t>
  </si>
  <si>
    <t>1.3.1.3.</t>
  </si>
  <si>
    <t>1.3.1.4.</t>
  </si>
  <si>
    <t>1.3.1.5.</t>
  </si>
  <si>
    <t>1.3.1.6.</t>
  </si>
  <si>
    <t>Písemná zpráva  + protokol + zípis do deníku +foto</t>
  </si>
  <si>
    <t>kontrola připravenosti dílčích částí DÍLA pro navazující práce jednotlivých profesí a Zhotovitelů/dodavatelů/poddodavatelů</t>
  </si>
  <si>
    <t>organizace a řízení společných jednání účastníků Stavby a pořizování záznamů z těchto  jednání (mimo řádné a mimořádné kontrolní dny); záznamem se rozumí zápis do deníku nebo zpráva</t>
  </si>
  <si>
    <t xml:space="preserve">připrava všech podkladů a žádosti pro vydání Rozhodnutí o povolení užívání Stavby nebo její části </t>
  </si>
  <si>
    <t>připrava všech podkladů pro kolaudační řízení, zajištění jeho průběhu;</t>
  </si>
  <si>
    <t>Provozní náklady (režijní) mimo dopravních a položky 4.1.8., které jsou  oceňovány samostatně</t>
  </si>
  <si>
    <t xml:space="preserve">Počet jednosměrných cest u specialisty koordinátora BOZP je přednastaveno podle povinných dohlídek na stavěništi podle čl. 1.8. Smlouvy. </t>
  </si>
  <si>
    <t>§ 100</t>
  </si>
  <si>
    <t>4.1.3.4.2.</t>
  </si>
  <si>
    <t>Specialista pro UT</t>
  </si>
  <si>
    <t>Specialista pro VZT</t>
  </si>
  <si>
    <t xml:space="preserve">Specialista pro silnoproud </t>
  </si>
  <si>
    <t>Specialista pro slaboproud</t>
  </si>
  <si>
    <t xml:space="preserve">Počet jednosměrných cest u specialistů pod bodem 3, 4, 5, 6,7 a 8 dodavatel nastaví odhadem podle předpokládaných dohlídek těchto specialistů na staveniště v průběhu plnění příkazní smlouvy  </t>
  </si>
  <si>
    <t>Specialista - profese TZB (1.13.4. Smlouvy) - UT **)</t>
  </si>
  <si>
    <t>Specialista - profese TZB (1.13.4. Smlouvy) - VZT **)</t>
  </si>
  <si>
    <t>Specialista - profese TZB (1.13.4. Smlouvy) - silnoproud **)</t>
  </si>
  <si>
    <t>Specialista - profese TZB (1.13.4. Smlouvy) - slaboproud **)</t>
  </si>
  <si>
    <t>4.1.3.6.</t>
  </si>
  <si>
    <t>4.1.3.6.1.</t>
  </si>
  <si>
    <t>4.1.3.6.2.</t>
  </si>
  <si>
    <t>4.1.3.7.</t>
  </si>
  <si>
    <t>4.1.3.7.1.</t>
  </si>
  <si>
    <t>4.1.3.7.2.</t>
  </si>
  <si>
    <t>podle 1.10.1.15 písemné určení seznámení Zhotovitele s interními předpisy Příkazce a provádění průběžné kontroly plnění</t>
  </si>
  <si>
    <t xml:space="preserve">Přímé vyhrazené změny </t>
  </si>
  <si>
    <t>zajištění přípravy a průběhu přejímacího řízení; vypracování zprávy pro Příkazce v podrobnostech, jak provedené DÍLO odpovídá projektové dokumentaci, stavebnímu povolení, smluvním podmínkám, právním předpisům a technickým normám; zpráva musí obsahovat vyhodnocení zkoušek, které byly provedeny, soupis případných vad a nedodělků, stanovení termínů pro jejich odstranění; prořízení zápisu z předání a převzetí Stavby;</t>
  </si>
  <si>
    <t xml:space="preserve">podle 1.12.1.5. administrace průběhu provádění STAVBY - podle podkladů dle 1.11.2.45, 1.11.3.5, 1.11.2.17, 1.11.2,20 a výsledků vyhodnocení zkušebního provozu vypracování Závěrečné zprávy vyhodnocení Stavby (odst. 8.30 Smlouvy)  </t>
  </si>
  <si>
    <t xml:space="preserve">Dodavatel v listě "Cesty" uvede předpokládaný maximální počet km a odhad počtu jízd z místa pracovních  působností jednotlivých specialistů do místa staveniště v průběhu jeho činnosti dle Příkazní smlouvy. V případě vedoucího TDS je počet jízd přednastaven tj. podle jeho přítomnosti na staveništi při fyzické kontrolní činnosti předpokládané dle odst. 1.7.1.1. (4 dny), odst. 1.7.1.2. (14 dní) a odst. 1.7.2.1. (184 dní) tj. celkem 202 dní. V případě vedoucího Specialisty Koordinátora BOZP je počet jízd přednastaven tj. podle jeho přítomnosti na staveništi při fyzické kontrolní činnosti předpokládané dle odst. 1.8. Smlouvy (92 dnů). Počty km jsou do příslušných polí pod položkou 4.1.2. a 4.1.3. načítány z listu "Cesty". Pokud Dodavatel položku 4.1.2.1. nebo 4.1.2.3. neocení, má se za to, že se jedná o dochozí vzdálenost do místa plnění (realizace stavebních prací) nebo použití jiného způsobu dopravy jejíž náklady dodavatel zahrnul do ceny v rámci ostatních oceněných položek; pokud položku 4.1.2.1. nebo 4.1.2.3. ocení a některou z podpoložek 4.1.3. nikoliv, má se za to, že se u takové neoceněné podpoložky jedná o dochozí vzdálenost nebo příslušný specialista bude cestovat spolu s vedoucím TDS nebo jeho zástupcem jedním dopravním prostředkem nebo bude použito jiného způsobu dopravy jejíž náklady dodavatel zahrnul do ceny v rámci ostatních oceněných položek. </t>
  </si>
  <si>
    <t xml:space="preserve">Počet jednosměrných cest u vedoucího TDS je přednastaveno podle povinných fyzických dohlídek na staveništi dle Smlouvy čl. 1.7.1 a 1.7.2 (4+14+184 dnů = 202). Vedoucího TDS může zastoupit jeho zástupce. Pokud dodavatel uvede odhadem počet jednosměrních cest u zástupce vedoucího, pak se automaticky o tento počet sníží počet jednosměrných cest u vedoucího TDS. </t>
  </si>
  <si>
    <t>průběžně kontroluje stav prostavěnosti podle týdenních výkazů práce Zhotovitele (čl. 8.6 SOD), jeho porovnávání se schváleným harmonogramem, podávání informací o zjištěných skutečnostech Příkazci a přítomným na KD a uvádění těchto skutečnosti i do zápisu z KD; v případě termínových skluzů vyvíjení iniciativy vedoucí ke splnění uzlových mezníků harmonogramu</t>
  </si>
  <si>
    <t>zajištění projednání termínu dalšího pokračování plnění DÍLA – část PŘÍSTAVBA</t>
  </si>
  <si>
    <t>provedení vizuální kontroly stavu částí objektů školy dotčených bouracími pracemi, evidence případných škody, navrh jejich řešení</t>
  </si>
  <si>
    <t xml:space="preserve">podle 1.10.3.7., vypracování Zprávy o provádění části DÍLA DEMOLICE s vyhodnocením </t>
  </si>
  <si>
    <t>podle odst. 1.11.1.15. účast na pasportizaci nových příjezdových tras ke staveništi. kontrola protokolu o pasportizaci (věcně i formálně) sepsaného Zhotovitelem a odsouhlaseným správcem komunikací doplněného o fotodokumentaci</t>
  </si>
  <si>
    <t>podle odst. 1.11.1.16. pasportizace nových ploch staveniště, ploch a staveb bezprostředně sousedících se staveništěm, vyhotovení protokolu s fotodokumentací</t>
  </si>
  <si>
    <t xml:space="preserve">podle odst. 1.11.1.18.  stanovení požadavků na provoz stavební techniky na staveništi i mimo něj s důrazem na zajištění bezpečnosti a ochrany zdraví osob a ochrany majetku </t>
  </si>
  <si>
    <t>podle 1.11.2.3., 1.11.2.4., 1.11.2.5., 1.11.2.5.,1.11.2.6.,1.11.2.7., 1.11.2.10., 1.11.2.11., 1.11.2.12., 1.11.2.13., 1.11.2.14., 1.11.2.15., 1.11.2.16., 1.11.2.17., 1.11.2.18., 1.11.2.19., 1.11.2.29., 1.11.2.30., 1.11.2.37., 1.11.2.40.,1.11.2.41., 1.11.2.42., 1.11.2.44., 1.11.2.50., 1.11.2.54., 1.11.2.55.,1.11.2.56.,1.11.2.57.,1.11.2.66., - kontrola provádění DÍLA</t>
  </si>
  <si>
    <t>kontrola dodržování plánu POV Zhotovitele</t>
  </si>
  <si>
    <t>kontrola postupu prací Zhotovitelů DÍLA, zapisování výsledků do stavebního deníku; v případě jejich zpoždění oproti schválenému harmonogramu nebo oproti termínům stanovených v POV nebo ve Smlouvě o DÍLO projednávání přijetí opatření k nápravě; kontrola zápisů ve stavebním a montážním deníku a jeho řádného a každodenního vedení, kontrola správnosti a úplnosti zápisů Zhotovitelů s připojením stanovisek, souhlasů nebo námitek</t>
  </si>
  <si>
    <t>kontrola Zhotovitelů, aby prováděli předepsané nebo dohodnuté zkoušky materiálů a konstrukcí, zařízení vč. revizí, individuální a komplexní zkoušky, zvláště provozní zkoušky (UT, VZT,.ELEKTRO), zkoušky akustické, zkoušky osvětlení, zkoušky průvzdušnosti apod., kontrola jejich výsledků;  v případě vad zjištěných při zkouškách nařizování provedení náprav a opakování zkoušek s opětováním provedení náprav tolikrát, než budou předepsané parametry splněny, vedení Knihy zkoušek</t>
  </si>
  <si>
    <t>kontrola a schvalování prováděcí/dílenské/montážní/výrobní dokumentace překládané Zhotovitelem; kontrola, zda Zhotovitelé průběžně a systematicky zakreslují do jednoho vyhotovení projektu veškeré odsouhlasené změny k nimž došlo při provádění DÍLA a provádění evidence dokumentace dokončených částí Stavby</t>
  </si>
  <si>
    <t>kontrola všech materiálů, konstrukcí a dodávek, které mají být dle PROJEKTU zabudovány do Stavby, zda splňují technické a energetické parametry předepsané v textu Smlouvy o DÍLO, Projektu a podmínkách Pravidel OPŽP a IROP; kontrola certifikátů, atestů, osvědčení o jakosti a technických listů dodaných Zhotoviteli, zda přísluší a jsou ve shodě s dodávanými stavebními materiály a konstrukcemi, dodávkami technologiemi a výrobky pro Stavbu, vedení Knihy dodávek;  kontrola plnění energetických parametrů předepsaných v energetickým posudku PORSENA; kontrola souladu materiálů a dodávek se Smlouvou o DÍLO nebo shody s technickou dokumentaci předkládanou Zhotoviteli k dodávaným materiálům a dodávkám</t>
  </si>
  <si>
    <t>kontrola provádění DÍLA na Stavbě z hlediska úplnosti a kvality DÍLA včetně projektovaných a Smlouvou o DÍLO požadovaných parametrů, tj. prostorové polohy, tvary, rozměry, druhy konstrukcí a technologických zařízení Stavby, dodávky materiálů, výrobků, technologií a jejich funkce při dodržování obecně platných vyhlášek a právních předpisů, platných norem majících vztah k provádění DÍLA, souladu s podmínkami stavebního povolení a Pravidel OPŽP a IROP</t>
  </si>
  <si>
    <t>organizace předání staveniště Zhotovitelům každé částí Stavby (Strojovna, Fotovoltaika), koordinace součinnosti mezi Zhotoviteli, vypracování protokolu o předání a převzetí staveniště mezi zhotoviteli a podílení se na zápisu o předání a převzetí částí staveniště do stavebního deníku</t>
  </si>
  <si>
    <t>Náklady na pojištění dle čl. 14 Příkazní smlouvy a zajištění závazků dle čl., 15 Příkazní smlouvy</t>
  </si>
  <si>
    <t>Výkon činnosti Příkazníka - část přístavba, strojovna, fotovoltaika,tribuna</t>
  </si>
  <si>
    <t>Ostatní náklady dle Smlouvy pro  celou STAVBU (demolice, přístavba, strojovna, FVE,tribuna)</t>
  </si>
  <si>
    <t>Přístavba, strojovna,FVE,tribuna</t>
  </si>
  <si>
    <t>4 Q/2024</t>
  </si>
  <si>
    <t>4Q/2026</t>
  </si>
  <si>
    <t>Výkon činnosti Příkazníka - část přístavba, strojovna, fotovoltaika, tribuna</t>
  </si>
  <si>
    <t>organizace předběžné prohlídky provedené části  DÍLA</t>
  </si>
  <si>
    <t>kontrola a potvrzování zápisem odstranění vad a nedodělků (protokol)</t>
  </si>
  <si>
    <t>zastoupení Příkazce při kontrole odstranění vad a nedodělků kontrola změny zařízení staveniště pro realizaci části PŘÍSTAVBA</t>
  </si>
  <si>
    <t xml:space="preserve">z toho podle Příkazní smlouvy - část dokončení  stavební části DEMOLICE Zhotovitelem Objednateli  </t>
  </si>
  <si>
    <t>z toho podle Příkazní smlouvy - část v průběhu realizace DEMOLICE</t>
  </si>
  <si>
    <t>z toho podle Příkazní smlouvy - část před zahájením realizace DEMOLICE</t>
  </si>
  <si>
    <t>z toho řádných KD (1x/týden/23 měsíců = cca 92 dní</t>
  </si>
  <si>
    <t xml:space="preserve">U všech dílčích částí agregovaných položek 1.1.20., 1.2.1., 1.2.3., 1.2.4., 1.2.5., 1.2.6., 1.2.7., 1.3.1., 2.1.6., 2.1.7., 2.1.21., 2.2.1., 2.2.3., 2.2.4., 2.2.5., 2.2.6., 2.2.7., 2.3.1., 2.3.2., 3.3.1 musí  dodavatel vyplnit míru procenta vyšší hodnotou než 0 %. V modře podbarveným řádku pod skupinou těchto podpoložek je kontrolní políčko, které indikuje chybu nebo správnost součtové hodnoty. Pokud je tato hodnota 100 %, pak indikace je "OK", pokud je tato hodnota menší nebo větší než 100 %, pak je indikace "CHYBA". Dodavatelem oceněná agregovaná položka se po vyplnění míry procent rozpočítá ke každé podpoložce. Cena této podpoložky je pak závazná pro plnění této služby (činnosti) po celou dobu trvání Smlouvy. </t>
  </si>
  <si>
    <t>z toho řádných KD (4 za měsíc x cca 2,6 měsíce = 11)</t>
  </si>
  <si>
    <t>z toho  kontrolní dny zaměřené na bezpečnost práce na staveništi minimálně 1x měsíčně (trvání stavby 20 měsíců)</t>
  </si>
  <si>
    <t>Nepředvídaně vyvolané jízdy nad rámec řádku 4.1.3.5.1. v max. objemu 20 % počtu km řádku 4.1.3.5.1.</t>
  </si>
  <si>
    <t>Nepředvídaně vyvolané jízdy nad rámec řádku 4.1.3.6.1. v max. objemu 20 % počtu km řádku 4.1.3..6.1.</t>
  </si>
  <si>
    <t>Nepředvídaně vyvolané jízdy nad rámec řádku 4.1.3.7.1. v max. objemu 20 % počtu km řádku 4.1.3..7.1.</t>
  </si>
  <si>
    <t>Nepředvídaně vyvolané jízdy nad rámec řádku 4.1.3.4.1. v max. objemu 20 % počtu km řádku 4.1.3.4.1.</t>
  </si>
  <si>
    <r>
      <t xml:space="preserve">Všechna světle žlutě vyznačená pole </t>
    </r>
    <r>
      <rPr>
        <b/>
        <sz val="11"/>
        <color theme="1"/>
        <rFont val="Segoe UI"/>
        <family val="2"/>
        <charset val="238"/>
      </rPr>
      <t>(odemčená)</t>
    </r>
    <r>
      <rPr>
        <sz val="11"/>
        <color theme="1"/>
        <rFont val="Segoe UI"/>
        <family val="2"/>
        <charset val="238"/>
      </rPr>
      <t xml:space="preserve"> musí být vyplněna</t>
    </r>
  </si>
  <si>
    <t>Příkazce</t>
  </si>
  <si>
    <t>Příkazník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</si>
</sst>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30" x14ac:knownFonts="1">
    <font>
      <sz val="11"/>
      <color theme="1"/>
      <name val="Calibri"/>
      <family val="2"/>
      <charset val="238"/>
      <scheme val="minor"/>
    </font>
    <font>
      <sz val="10"/>
      <color theme="1"/>
      <name val="Segoe UI"/>
      <family val="2"/>
      <charset val="238"/>
    </font>
    <font>
      <b/>
      <sz val="14"/>
      <color theme="1"/>
      <name val="Segoe UI"/>
      <family val="2"/>
      <charset val="238"/>
    </font>
    <font>
      <sz val="11"/>
      <color theme="1"/>
      <name val="Segoe UI"/>
      <family val="2"/>
      <charset val="238"/>
    </font>
    <font>
      <b/>
      <sz val="12"/>
      <color theme="1"/>
      <name val="Segoe UI"/>
      <family val="2"/>
      <charset val="238"/>
    </font>
    <font>
      <b/>
      <sz val="11"/>
      <color theme="1"/>
      <name val="Segoe UI"/>
      <family val="2"/>
      <charset val="238"/>
    </font>
    <font>
      <b/>
      <sz val="11"/>
      <name val="Segoe UI"/>
      <family val="2"/>
      <charset val="238"/>
    </font>
    <font>
      <sz val="9"/>
      <color rgb="FF0000FF"/>
      <name val="Segoe UI"/>
      <family val="2"/>
      <charset val="238"/>
    </font>
    <font>
      <b/>
      <sz val="11"/>
      <color rgb="FF0000FF"/>
      <name val="Segoe UI"/>
      <family val="2"/>
      <charset val="238"/>
    </font>
    <font>
      <sz val="10"/>
      <color rgb="FF0000FF"/>
      <name val="Segoe UI"/>
      <family val="2"/>
      <charset val="238"/>
    </font>
    <font>
      <sz val="11"/>
      <color rgb="FF0000FF"/>
      <name val="Segoe UI"/>
      <family val="2"/>
      <charset val="238"/>
    </font>
    <font>
      <sz val="9"/>
      <color rgb="FF00B050"/>
      <name val="Segoe UI"/>
      <family val="2"/>
      <charset val="238"/>
    </font>
    <font>
      <sz val="8"/>
      <color rgb="FF0000FF"/>
      <name val="Segoe UI"/>
      <family val="2"/>
      <charset val="238"/>
    </font>
    <font>
      <sz val="8"/>
      <color rgb="FF00B050"/>
      <name val="Segoe UI"/>
      <family val="2"/>
      <charset val="238"/>
    </font>
    <font>
      <i/>
      <sz val="8"/>
      <color rgb="FF00B050"/>
      <name val="Segoe UI"/>
      <family val="2"/>
      <charset val="238"/>
    </font>
    <font>
      <i/>
      <sz val="8"/>
      <color rgb="FF0000FF"/>
      <name val="Segoe UI"/>
      <family val="2"/>
      <charset val="238"/>
    </font>
    <font>
      <sz val="11"/>
      <color rgb="FF00B050"/>
      <name val="Segoe UI"/>
      <family val="2"/>
      <charset val="238"/>
    </font>
    <font>
      <i/>
      <sz val="8"/>
      <color theme="1"/>
      <name val="Segoe UI"/>
      <family val="2"/>
      <charset val="238"/>
    </font>
    <font>
      <b/>
      <sz val="20"/>
      <color indexed="8"/>
      <name val="Arial"/>
      <family val="2"/>
      <charset val="238"/>
    </font>
    <font>
      <sz val="10"/>
      <color indexed="8"/>
      <name val="Arial"/>
      <family val="2"/>
      <charset val="238"/>
    </font>
    <font>
      <b/>
      <sz val="18"/>
      <color indexed="8"/>
      <name val="Arial"/>
      <family val="2"/>
      <charset val="238"/>
    </font>
    <font>
      <b/>
      <sz val="11"/>
      <color indexed="8"/>
      <name val="Arial"/>
      <family val="2"/>
      <charset val="238"/>
    </font>
    <font>
      <b/>
      <sz val="12"/>
      <color indexed="8"/>
      <name val="Arial"/>
      <family val="2"/>
      <charset val="238"/>
    </font>
    <font>
      <sz val="12"/>
      <color indexed="8"/>
      <name val="Arial"/>
      <family val="2"/>
      <charset val="238"/>
    </font>
    <font>
      <i/>
      <sz val="8"/>
      <color indexed="8"/>
      <name val="Arial"/>
      <family val="2"/>
      <charset val="238"/>
    </font>
    <font>
      <sz val="11"/>
      <color indexed="8"/>
      <name val="Arial"/>
      <family val="2"/>
      <charset val="238"/>
    </font>
    <font>
      <b/>
      <sz val="9"/>
      <color rgb="FF00B050"/>
      <name val="Segoe UI"/>
      <family val="2"/>
      <charset val="238"/>
    </font>
    <font>
      <sz val="9"/>
      <color theme="0"/>
      <name val="Segoe UI"/>
      <family val="2"/>
      <charset val="238"/>
    </font>
    <font>
      <b/>
      <sz val="9"/>
      <color theme="0"/>
      <name val="Segoe UI"/>
      <family val="2"/>
      <charset val="238"/>
    </font>
    <font>
      <b/>
      <sz val="11"/>
      <color theme="1"/>
      <name val="Calibri"/>
      <family val="2"/>
      <charset val="238"/>
      <scheme val="minor"/>
    </font>
  </fonts>
  <fills count="9">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CC"/>
        <bgColor indexed="64"/>
      </patternFill>
    </fill>
    <fill>
      <patternFill patternType="solid">
        <fgColor indexed="22"/>
        <bgColor indexed="9"/>
      </patternFill>
    </fill>
    <fill>
      <patternFill patternType="solid">
        <fgColor theme="4"/>
        <bgColor indexed="64"/>
      </patternFill>
    </fill>
    <fill>
      <patternFill patternType="solid">
        <fgColor theme="7"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230">
    <xf numFmtId="0" fontId="0" fillId="0" borderId="0" xfId="0"/>
    <xf numFmtId="0" fontId="3" fillId="0" borderId="0" xfId="0" applyFont="1" applyAlignment="1">
      <alignment vertical="center"/>
    </xf>
    <xf numFmtId="0" fontId="5" fillId="0" borderId="1" xfId="0" applyFont="1" applyBorder="1" applyAlignment="1">
      <alignment horizontal="center" vertical="center"/>
    </xf>
    <xf numFmtId="4" fontId="5" fillId="0" borderId="1" xfId="0" applyNumberFormat="1" applyFont="1" applyBorder="1" applyAlignment="1">
      <alignment horizontal="center" vertical="center" wrapText="1"/>
    </xf>
    <xf numFmtId="0" fontId="3" fillId="0" borderId="0" xfId="0" applyFont="1" applyAlignment="1">
      <alignment horizontal="center" vertical="center"/>
    </xf>
    <xf numFmtId="4" fontId="6" fillId="0" borderId="1" xfId="0" applyNumberFormat="1" applyFont="1" applyBorder="1" applyAlignment="1">
      <alignment vertical="center"/>
    </xf>
    <xf numFmtId="4" fontId="3" fillId="0" borderId="1" xfId="0" applyNumberFormat="1" applyFont="1" applyBorder="1" applyAlignment="1">
      <alignment vertical="center"/>
    </xf>
    <xf numFmtId="4" fontId="5" fillId="0" borderId="1" xfId="0" applyNumberFormat="1" applyFont="1" applyBorder="1" applyAlignment="1">
      <alignment vertical="center"/>
    </xf>
    <xf numFmtId="0" fontId="3" fillId="0" borderId="1" xfId="0" applyFont="1" applyBorder="1" applyAlignment="1">
      <alignment horizontal="center" vertical="center"/>
    </xf>
    <xf numFmtId="4" fontId="3" fillId="0" borderId="0" xfId="0" applyNumberFormat="1" applyFont="1" applyAlignment="1">
      <alignment vertical="center"/>
    </xf>
    <xf numFmtId="49" fontId="18" fillId="0" borderId="0" xfId="0" applyNumberFormat="1" applyFont="1" applyAlignment="1">
      <alignment horizontal="center" vertical="center"/>
    </xf>
    <xf numFmtId="0" fontId="18"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19" fillId="0" borderId="0" xfId="0" applyFont="1" applyAlignment="1">
      <alignment horizontal="center" vertical="center"/>
    </xf>
    <xf numFmtId="49" fontId="20" fillId="0" borderId="0" xfId="0" applyNumberFormat="1" applyFont="1" applyAlignment="1">
      <alignment horizontal="center" vertical="center"/>
    </xf>
    <xf numFmtId="0" fontId="20" fillId="0" borderId="0" xfId="0" applyFont="1" applyAlignment="1">
      <alignment horizontal="center" vertical="center"/>
    </xf>
    <xf numFmtId="49" fontId="18" fillId="6" borderId="19" xfId="0" applyNumberFormat="1" applyFont="1" applyFill="1" applyBorder="1" applyAlignment="1">
      <alignment horizontal="center" vertical="center"/>
    </xf>
    <xf numFmtId="4" fontId="23" fillId="0" borderId="11" xfId="0" applyNumberFormat="1" applyFont="1" applyBorder="1" applyAlignment="1">
      <alignment vertical="center"/>
    </xf>
    <xf numFmtId="4" fontId="23" fillId="0" borderId="18" xfId="0" applyNumberFormat="1" applyFont="1" applyBorder="1" applyAlignment="1">
      <alignment vertical="center"/>
    </xf>
    <xf numFmtId="49" fontId="22" fillId="0" borderId="26" xfId="0" applyNumberFormat="1" applyFont="1" applyBorder="1" applyAlignment="1">
      <alignment horizontal="center" vertical="center"/>
    </xf>
    <xf numFmtId="0" fontId="19" fillId="0" borderId="8" xfId="0" applyFont="1" applyBorder="1" applyAlignment="1">
      <alignment vertical="center"/>
    </xf>
    <xf numFmtId="4" fontId="22" fillId="6" borderId="4" xfId="0" applyNumberFormat="1" applyFont="1" applyFill="1" applyBorder="1" applyAlignment="1">
      <alignment horizontal="right" vertical="center"/>
    </xf>
    <xf numFmtId="0" fontId="19" fillId="0" borderId="7" xfId="0" applyFont="1" applyBorder="1" applyAlignment="1">
      <alignment vertical="center"/>
    </xf>
    <xf numFmtId="0" fontId="19" fillId="0" borderId="30" xfId="0" applyFont="1" applyBorder="1" applyAlignment="1">
      <alignment vertical="center"/>
    </xf>
    <xf numFmtId="49" fontId="24" fillId="0" borderId="21" xfId="0" applyNumberFormat="1" applyFont="1" applyBorder="1" applyAlignment="1">
      <alignment horizontal="left" vertical="center"/>
    </xf>
    <xf numFmtId="0" fontId="19" fillId="0" borderId="21" xfId="0" applyFont="1" applyBorder="1" applyAlignment="1">
      <alignment vertical="center"/>
    </xf>
    <xf numFmtId="4" fontId="23" fillId="0" borderId="40" xfId="0" applyNumberFormat="1" applyFont="1" applyBorder="1" applyAlignment="1">
      <alignment vertical="center"/>
    </xf>
    <xf numFmtId="49" fontId="22" fillId="4" borderId="35" xfId="0" applyNumberFormat="1" applyFont="1" applyFill="1" applyBorder="1" applyAlignment="1">
      <alignment vertical="center"/>
    </xf>
    <xf numFmtId="49" fontId="22" fillId="4" borderId="36" xfId="0" applyNumberFormat="1" applyFont="1" applyFill="1" applyBorder="1" applyAlignment="1">
      <alignment vertical="center"/>
    </xf>
    <xf numFmtId="4" fontId="22" fillId="4" borderId="41" xfId="0" applyNumberFormat="1" applyFont="1" applyFill="1" applyBorder="1" applyAlignment="1">
      <alignment vertical="center"/>
    </xf>
    <xf numFmtId="165" fontId="7" fillId="5" borderId="5" xfId="0" applyNumberFormat="1" applyFont="1" applyFill="1" applyBorder="1" applyAlignment="1" applyProtection="1">
      <alignment vertical="center"/>
      <protection locked="0"/>
    </xf>
    <xf numFmtId="165" fontId="7" fillId="5" borderId="1" xfId="0" applyNumberFormat="1" applyFont="1" applyFill="1" applyBorder="1" applyAlignment="1" applyProtection="1">
      <alignment vertical="center"/>
      <protection locked="0"/>
    </xf>
    <xf numFmtId="0" fontId="0" fillId="5" borderId="1" xfId="0" applyFill="1" applyBorder="1" applyAlignment="1" applyProtection="1">
      <alignment vertical="center"/>
      <protection locked="0"/>
    </xf>
    <xf numFmtId="49" fontId="23" fillId="0" borderId="34" xfId="0" applyNumberFormat="1" applyFont="1" applyBorder="1" applyAlignment="1">
      <alignment horizontal="left" vertical="center"/>
    </xf>
    <xf numFmtId="0" fontId="23" fillId="0" borderId="35" xfId="0" applyFont="1" applyBorder="1" applyAlignment="1">
      <alignment horizontal="left" vertical="center"/>
    </xf>
    <xf numFmtId="0" fontId="23" fillId="0" borderId="36" xfId="0" applyFont="1" applyBorder="1" applyAlignment="1">
      <alignment horizontal="left" vertical="center"/>
    </xf>
    <xf numFmtId="49" fontId="25" fillId="0" borderId="42" xfId="0" applyNumberFormat="1" applyFont="1" applyBorder="1" applyAlignment="1">
      <alignment vertical="center"/>
    </xf>
    <xf numFmtId="49" fontId="25" fillId="0" borderId="43" xfId="0" applyNumberFormat="1" applyFont="1" applyBorder="1" applyAlignment="1">
      <alignment vertical="center"/>
    </xf>
    <xf numFmtId="49" fontId="23" fillId="0" borderId="32" xfId="0" applyNumberFormat="1" applyFont="1" applyBorder="1" applyAlignment="1">
      <alignment horizontal="left" vertical="center"/>
    </xf>
    <xf numFmtId="0" fontId="23" fillId="0" borderId="0" xfId="0" applyFont="1" applyAlignment="1">
      <alignment horizontal="left" vertical="center"/>
    </xf>
    <xf numFmtId="0" fontId="23" fillId="0" borderId="33" xfId="0" applyFont="1" applyBorder="1" applyAlignment="1">
      <alignment horizontal="left" vertical="center"/>
    </xf>
    <xf numFmtId="49" fontId="23" fillId="0" borderId="31" xfId="0" applyNumberFormat="1" applyFont="1" applyBorder="1" applyAlignment="1">
      <alignment horizontal="left" vertical="center"/>
    </xf>
    <xf numFmtId="0" fontId="23" fillId="0" borderId="21" xfId="0" applyFont="1" applyBorder="1" applyAlignment="1">
      <alignment horizontal="left" vertical="center"/>
    </xf>
    <xf numFmtId="0" fontId="23" fillId="0" borderId="22" xfId="0" applyFont="1" applyBorder="1" applyAlignment="1">
      <alignment horizontal="left" vertical="center"/>
    </xf>
    <xf numFmtId="49" fontId="22" fillId="6" borderId="2" xfId="0" applyNumberFormat="1" applyFont="1" applyFill="1" applyBorder="1" applyAlignment="1">
      <alignment horizontal="left" vertical="center"/>
    </xf>
    <xf numFmtId="0" fontId="22" fillId="6" borderId="3" xfId="0" applyFont="1" applyFill="1" applyBorder="1" applyAlignment="1">
      <alignment horizontal="left" vertical="center"/>
    </xf>
    <xf numFmtId="49" fontId="20" fillId="0" borderId="0" xfId="0" applyNumberFormat="1" applyFont="1" applyAlignment="1">
      <alignment horizontal="center" vertical="center"/>
    </xf>
    <xf numFmtId="0" fontId="20" fillId="0" borderId="0" xfId="0" applyFont="1" applyAlignment="1">
      <alignment horizontal="center" vertical="center"/>
    </xf>
    <xf numFmtId="49" fontId="21" fillId="0" borderId="20" xfId="0" applyNumberFormat="1" applyFont="1" applyBorder="1" applyAlignment="1">
      <alignment horizontal="center" vertical="center" wrapText="1"/>
    </xf>
    <xf numFmtId="49" fontId="21" fillId="0" borderId="21" xfId="0" applyNumberFormat="1" applyFont="1" applyBorder="1" applyAlignment="1">
      <alignment horizontal="center" vertical="center" wrapText="1"/>
    </xf>
    <xf numFmtId="49" fontId="21" fillId="0" borderId="22" xfId="0" applyNumberFormat="1" applyFont="1" applyBorder="1" applyAlignment="1">
      <alignment horizontal="center" vertical="center" wrapText="1"/>
    </xf>
    <xf numFmtId="0" fontId="22" fillId="0" borderId="23" xfId="0" applyFont="1" applyBorder="1" applyAlignment="1">
      <alignment horizontal="center" vertical="center"/>
    </xf>
    <xf numFmtId="0" fontId="22" fillId="0" borderId="38" xfId="0" applyFont="1" applyBorder="1" applyAlignment="1">
      <alignment horizontal="center" vertical="center"/>
    </xf>
    <xf numFmtId="0" fontId="22" fillId="0" borderId="25" xfId="0" applyFont="1" applyBorder="1" applyAlignment="1">
      <alignment horizontal="center" vertical="center"/>
    </xf>
    <xf numFmtId="49" fontId="22" fillId="0" borderId="9" xfId="0" applyNumberFormat="1" applyFont="1" applyBorder="1" applyAlignment="1">
      <alignment horizontal="left" vertical="center" wrapText="1"/>
    </xf>
    <xf numFmtId="49" fontId="22" fillId="0" borderId="10" xfId="0" applyNumberFormat="1" applyFont="1" applyBorder="1" applyAlignment="1">
      <alignment horizontal="left" vertical="center" wrapText="1"/>
    </xf>
    <xf numFmtId="49" fontId="22" fillId="0" borderId="24" xfId="0" applyNumberFormat="1" applyFont="1" applyBorder="1" applyAlignment="1">
      <alignment horizontal="left" vertical="center" wrapText="1"/>
    </xf>
    <xf numFmtId="49" fontId="22" fillId="0" borderId="39" xfId="0" applyNumberFormat="1" applyFont="1" applyBorder="1" applyAlignment="1">
      <alignment horizontal="left" vertical="center" wrapText="1"/>
    </xf>
    <xf numFmtId="49" fontId="22" fillId="0" borderId="6" xfId="0" applyNumberFormat="1" applyFont="1" applyBorder="1" applyAlignment="1">
      <alignment horizontal="left" vertical="center" wrapText="1"/>
    </xf>
    <xf numFmtId="49" fontId="22" fillId="0" borderId="7" xfId="0" applyNumberFormat="1" applyFont="1" applyBorder="1" applyAlignment="1">
      <alignment horizontal="left" vertical="center" wrapText="1"/>
    </xf>
    <xf numFmtId="49" fontId="22" fillId="0" borderId="16" xfId="0" applyNumberFormat="1" applyFont="1" applyBorder="1" applyAlignment="1">
      <alignment horizontal="left" vertical="center" wrapText="1"/>
    </xf>
    <xf numFmtId="49" fontId="22" fillId="0" borderId="17" xfId="0" applyNumberFormat="1" applyFont="1" applyBorder="1" applyAlignment="1">
      <alignment horizontal="left" vertical="center" wrapText="1"/>
    </xf>
    <xf numFmtId="49" fontId="22" fillId="0" borderId="42" xfId="0" applyNumberFormat="1" applyFont="1" applyBorder="1" applyAlignment="1">
      <alignment horizontal="left" vertical="center" wrapText="1"/>
    </xf>
    <xf numFmtId="49" fontId="25" fillId="0" borderId="10" xfId="0" applyNumberFormat="1" applyFont="1" applyBorder="1" applyAlignment="1">
      <alignment vertical="center"/>
    </xf>
    <xf numFmtId="49" fontId="25" fillId="0" borderId="1" xfId="0" applyNumberFormat="1" applyFont="1" applyBorder="1" applyAlignment="1">
      <alignment vertical="center" wrapText="1"/>
    </xf>
    <xf numFmtId="49" fontId="22" fillId="4" borderId="34" xfId="0" applyNumberFormat="1" applyFont="1" applyFill="1" applyBorder="1" applyAlignment="1">
      <alignment horizontal="left" vertical="center"/>
    </xf>
    <xf numFmtId="0" fontId="22" fillId="4" borderId="37" xfId="0" applyFont="1" applyFill="1" applyBorder="1" applyAlignment="1">
      <alignment horizontal="left" vertical="center"/>
    </xf>
    <xf numFmtId="14" fontId="19" fillId="0" borderId="13" xfId="0" applyNumberFormat="1" applyFont="1" applyBorder="1" applyAlignment="1">
      <alignment horizontal="center" vertical="center"/>
    </xf>
    <xf numFmtId="0" fontId="19" fillId="0" borderId="18" xfId="0" applyFont="1" applyBorder="1" applyAlignment="1">
      <alignment horizontal="center" vertical="center"/>
    </xf>
    <xf numFmtId="0" fontId="19" fillId="0" borderId="12" xfId="0" applyFont="1" applyBorder="1" applyAlignment="1">
      <alignment horizontal="left" vertical="center" wrapText="1"/>
    </xf>
    <xf numFmtId="0" fontId="19" fillId="0" borderId="1" xfId="0" applyFont="1" applyBorder="1" applyAlignment="1">
      <alignment horizontal="left" vertical="center"/>
    </xf>
    <xf numFmtId="0" fontId="19" fillId="0" borderId="12" xfId="0" applyFont="1" applyBorder="1" applyAlignment="1">
      <alignment horizontal="left" vertical="center"/>
    </xf>
    <xf numFmtId="49" fontId="19" fillId="0" borderId="1" xfId="0" applyNumberFormat="1" applyFont="1" applyBorder="1" applyAlignment="1">
      <alignment vertical="center"/>
    </xf>
    <xf numFmtId="0" fontId="19" fillId="0" borderId="1" xfId="0" applyFont="1" applyBorder="1" applyAlignment="1">
      <alignment vertical="center"/>
    </xf>
    <xf numFmtId="0" fontId="19" fillId="0" borderId="1" xfId="0" applyFont="1" applyBorder="1" applyAlignment="1">
      <alignment horizontal="left" vertical="center" wrapText="1"/>
    </xf>
    <xf numFmtId="49" fontId="19" fillId="0" borderId="1" xfId="0" applyNumberFormat="1" applyFont="1" applyBorder="1" applyAlignment="1">
      <alignment horizontal="center" vertical="center"/>
    </xf>
    <xf numFmtId="49" fontId="19" fillId="0" borderId="1" xfId="0" applyNumberFormat="1" applyFont="1" applyBorder="1" applyAlignment="1">
      <alignment horizontal="left" vertical="center"/>
    </xf>
    <xf numFmtId="49" fontId="19" fillId="0" borderId="14" xfId="0" applyNumberFormat="1"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left" vertical="center"/>
    </xf>
    <xf numFmtId="0" fontId="19" fillId="0" borderId="17" xfId="0" applyFont="1" applyBorder="1" applyAlignment="1">
      <alignment horizontal="left" vertical="center"/>
    </xf>
    <xf numFmtId="49" fontId="19" fillId="0" borderId="13" xfId="0" applyNumberFormat="1" applyFont="1" applyBorder="1" applyAlignment="1">
      <alignment horizontal="left" vertical="center"/>
    </xf>
    <xf numFmtId="0" fontId="19" fillId="0" borderId="13" xfId="0" applyFont="1" applyBorder="1" applyAlignment="1">
      <alignment horizontal="left"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49" fontId="19" fillId="0" borderId="13" xfId="0" applyNumberFormat="1" applyFont="1" applyBorder="1" applyAlignment="1">
      <alignment horizontal="center" vertical="center"/>
    </xf>
    <xf numFmtId="0" fontId="19" fillId="0" borderId="13" xfId="0" applyFont="1" applyBorder="1" applyAlignment="1">
      <alignment horizontal="center" vertical="center"/>
    </xf>
    <xf numFmtId="49" fontId="18" fillId="0" borderId="0" xfId="0" applyNumberFormat="1" applyFont="1" applyAlignment="1">
      <alignment horizontal="center" vertical="center"/>
    </xf>
    <xf numFmtId="0" fontId="18" fillId="0" borderId="0" xfId="0" applyFont="1" applyAlignment="1">
      <alignment horizontal="center" vertical="center"/>
    </xf>
    <xf numFmtId="0" fontId="19" fillId="0" borderId="9" xfId="0" applyFont="1" applyBorder="1" applyAlignment="1">
      <alignment horizontal="left" vertical="center" wrapText="1"/>
    </xf>
    <xf numFmtId="0" fontId="19" fillId="0" borderId="10" xfId="0" applyFont="1" applyBorder="1" applyAlignment="1">
      <alignment horizontal="left" vertical="center"/>
    </xf>
    <xf numFmtId="0" fontId="19" fillId="0" borderId="10" xfId="0" applyFont="1" applyBorder="1" applyAlignment="1">
      <alignment vertical="center" wrapText="1"/>
    </xf>
    <xf numFmtId="0" fontId="19" fillId="0" borderId="10" xfId="0" applyFont="1" applyBorder="1" applyAlignment="1">
      <alignment vertical="center"/>
    </xf>
    <xf numFmtId="0" fontId="19" fillId="0" borderId="10" xfId="0" applyFont="1" applyBorder="1" applyAlignment="1">
      <alignment horizontal="left" vertical="center" wrapText="1"/>
    </xf>
    <xf numFmtId="49" fontId="19" fillId="0" borderId="11" xfId="0" applyNumberFormat="1"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4" fontId="7" fillId="5" borderId="1" xfId="0" applyNumberFormat="1" applyFont="1" applyFill="1" applyBorder="1" applyAlignment="1" applyProtection="1">
      <alignment vertical="center" shrinkToFit="1"/>
      <protection locked="0"/>
    </xf>
    <xf numFmtId="4" fontId="7" fillId="5" borderId="5" xfId="0" applyNumberFormat="1" applyFont="1" applyFill="1" applyBorder="1" applyAlignment="1" applyProtection="1">
      <alignment vertical="center" shrinkToFit="1"/>
      <protection locked="0"/>
    </xf>
    <xf numFmtId="4" fontId="11" fillId="3" borderId="1" xfId="0" applyNumberFormat="1" applyFont="1" applyFill="1" applyBorder="1" applyAlignment="1" applyProtection="1">
      <alignment vertical="center" shrinkToFit="1"/>
      <protection locked="0"/>
    </xf>
    <xf numFmtId="4" fontId="14" fillId="3" borderId="1" xfId="0" applyNumberFormat="1" applyFont="1" applyFill="1" applyBorder="1" applyAlignment="1" applyProtection="1">
      <alignment vertical="center" shrinkToFit="1"/>
      <protection locked="0"/>
    </xf>
    <xf numFmtId="4" fontId="14" fillId="3" borderId="4" xfId="0" applyNumberFormat="1" applyFont="1" applyFill="1" applyBorder="1" applyAlignment="1" applyProtection="1">
      <alignment vertical="center" shrinkToFit="1"/>
      <protection locked="0"/>
    </xf>
    <xf numFmtId="4" fontId="7" fillId="3" borderId="1" xfId="0" applyNumberFormat="1" applyFont="1" applyFill="1" applyBorder="1" applyAlignment="1" applyProtection="1">
      <alignment vertical="center" shrinkToFit="1"/>
      <protection locked="0"/>
    </xf>
    <xf numFmtId="4" fontId="7" fillId="3" borderId="5" xfId="0" applyNumberFormat="1" applyFont="1" applyFill="1" applyBorder="1" applyAlignment="1" applyProtection="1">
      <alignment vertical="center" shrinkToFit="1"/>
      <protection locked="0"/>
    </xf>
    <xf numFmtId="0" fontId="2" fillId="0" borderId="1"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vertical="center"/>
    </xf>
    <xf numFmtId="0" fontId="4" fillId="0" borderId="0" xfId="0" applyFont="1" applyAlignment="1" applyProtection="1">
      <alignment horizontal="center" vertical="center"/>
    </xf>
    <xf numFmtId="0" fontId="5" fillId="0" borderId="1" xfId="0" applyFont="1" applyBorder="1" applyAlignment="1" applyProtection="1">
      <alignment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4" fontId="5" fillId="0" borderId="1" xfId="0" applyNumberFormat="1" applyFont="1" applyBorder="1" applyAlignment="1" applyProtection="1">
      <alignment horizontal="center" vertical="center" wrapText="1"/>
    </xf>
    <xf numFmtId="0" fontId="1" fillId="0" borderId="0" xfId="0" applyFont="1" applyAlignment="1" applyProtection="1">
      <alignment horizontal="center" vertical="center" wrapText="1"/>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4" xfId="0" applyFont="1" applyBorder="1" applyAlignment="1" applyProtection="1">
      <alignment vertical="center"/>
    </xf>
    <xf numFmtId="4" fontId="5" fillId="4" borderId="1" xfId="0" applyNumberFormat="1" applyFont="1" applyFill="1" applyBorder="1" applyAlignment="1" applyProtection="1">
      <alignment vertical="center" shrinkToFit="1"/>
    </xf>
    <xf numFmtId="0" fontId="1" fillId="0" borderId="1" xfId="0" applyFont="1" applyBorder="1" applyAlignment="1" applyProtection="1">
      <alignment horizontal="center" vertical="center"/>
    </xf>
    <xf numFmtId="0" fontId="3" fillId="0" borderId="2" xfId="0" applyFont="1" applyBorder="1" applyAlignment="1" applyProtection="1">
      <alignment vertical="center"/>
    </xf>
    <xf numFmtId="0" fontId="3" fillId="0" borderId="3" xfId="0" applyFont="1" applyBorder="1" applyAlignment="1" applyProtection="1">
      <alignment vertical="center"/>
    </xf>
    <xf numFmtId="0" fontId="3" fillId="0" borderId="4" xfId="0" applyFont="1" applyBorder="1" applyAlignment="1" applyProtection="1">
      <alignment vertical="center"/>
    </xf>
    <xf numFmtId="14" fontId="7" fillId="0" borderId="1" xfId="0" applyNumberFormat="1" applyFont="1" applyBorder="1" applyAlignment="1" applyProtection="1">
      <alignment horizontal="center" vertical="center"/>
    </xf>
    <xf numFmtId="0" fontId="7" fillId="0" borderId="1" xfId="0" applyFont="1" applyBorder="1" applyAlignment="1" applyProtection="1">
      <alignment vertical="center" wrapText="1"/>
    </xf>
    <xf numFmtId="0" fontId="12"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4" fontId="7" fillId="0" borderId="1" xfId="0" applyNumberFormat="1" applyFont="1" applyBorder="1" applyAlignment="1" applyProtection="1">
      <alignment vertical="center" shrinkToFit="1"/>
    </xf>
    <xf numFmtId="0" fontId="7" fillId="0" borderId="1" xfId="0" applyFont="1" applyBorder="1" applyAlignment="1" applyProtection="1">
      <alignment vertical="center"/>
    </xf>
    <xf numFmtId="14" fontId="7" fillId="0" borderId="5" xfId="0" applyNumberFormat="1" applyFont="1" applyBorder="1" applyAlignment="1" applyProtection="1">
      <alignment horizontal="center" vertical="center"/>
    </xf>
    <xf numFmtId="0" fontId="7" fillId="0" borderId="5" xfId="0" applyFont="1" applyBorder="1" applyAlignment="1" applyProtection="1">
      <alignment vertical="center"/>
    </xf>
    <xf numFmtId="0" fontId="12" fillId="0" borderId="5" xfId="0" applyFont="1" applyBorder="1" applyAlignment="1" applyProtection="1">
      <alignment horizontal="center" vertical="center" wrapText="1"/>
    </xf>
    <xf numFmtId="0" fontId="7" fillId="0" borderId="5" xfId="0" applyFont="1" applyBorder="1" applyAlignment="1" applyProtection="1">
      <alignment horizontal="center" vertical="center"/>
    </xf>
    <xf numFmtId="0" fontId="7" fillId="0" borderId="5" xfId="0" applyFont="1" applyBorder="1" applyAlignment="1" applyProtection="1">
      <alignment vertical="center" wrapText="1"/>
    </xf>
    <xf numFmtId="4" fontId="7" fillId="0" borderId="5" xfId="0" applyNumberFormat="1" applyFont="1" applyBorder="1" applyAlignment="1" applyProtection="1">
      <alignment vertical="center" shrinkToFit="1"/>
    </xf>
    <xf numFmtId="14" fontId="11" fillId="0" borderId="5" xfId="0" applyNumberFormat="1" applyFont="1" applyBorder="1" applyAlignment="1" applyProtection="1">
      <alignment horizontal="center" vertical="center"/>
    </xf>
    <xf numFmtId="0" fontId="11" fillId="0" borderId="5" xfId="0" applyFont="1" applyBorder="1" applyAlignment="1" applyProtection="1">
      <alignment vertical="center" wrapText="1"/>
    </xf>
    <xf numFmtId="0" fontId="13" fillId="0" borderId="5" xfId="0" applyFont="1" applyBorder="1" applyAlignment="1" applyProtection="1">
      <alignment horizontal="center" vertical="center" wrapText="1"/>
    </xf>
    <xf numFmtId="0" fontId="11" fillId="0" borderId="5" xfId="0" applyFont="1" applyBorder="1" applyAlignment="1" applyProtection="1">
      <alignment horizontal="center" vertical="center"/>
    </xf>
    <xf numFmtId="4" fontId="11" fillId="0" borderId="5" xfId="0" applyNumberFormat="1" applyFont="1" applyBorder="1" applyAlignment="1" applyProtection="1">
      <alignment vertical="center" shrinkToFit="1"/>
    </xf>
    <xf numFmtId="165" fontId="11" fillId="0" borderId="5" xfId="0" applyNumberFormat="1" applyFont="1" applyBorder="1" applyAlignment="1" applyProtection="1">
      <alignment vertical="center" shrinkToFit="1"/>
    </xf>
    <xf numFmtId="14" fontId="11" fillId="7" borderId="5" xfId="0" applyNumberFormat="1" applyFont="1" applyFill="1" applyBorder="1" applyAlignment="1" applyProtection="1">
      <alignment horizontal="center" vertical="center"/>
    </xf>
    <xf numFmtId="14" fontId="7" fillId="7" borderId="5" xfId="0" applyNumberFormat="1" applyFont="1" applyFill="1" applyBorder="1" applyAlignment="1" applyProtection="1">
      <alignment horizontal="center" vertical="center"/>
    </xf>
    <xf numFmtId="0" fontId="28" fillId="7" borderId="5" xfId="0" applyFont="1" applyFill="1" applyBorder="1" applyAlignment="1" applyProtection="1">
      <alignment vertical="center" wrapText="1"/>
    </xf>
    <xf numFmtId="0" fontId="12" fillId="7" borderId="5" xfId="0" applyFont="1" applyFill="1" applyBorder="1" applyAlignment="1" applyProtection="1">
      <alignment horizontal="center" vertical="center" wrapText="1"/>
    </xf>
    <xf numFmtId="0" fontId="28" fillId="7" borderId="5" xfId="0" applyFont="1" applyFill="1" applyBorder="1" applyAlignment="1" applyProtection="1">
      <alignment horizontal="center" vertical="center"/>
    </xf>
    <xf numFmtId="164" fontId="27" fillId="7" borderId="5" xfId="0" applyNumberFormat="1" applyFont="1" applyFill="1" applyBorder="1" applyAlignment="1" applyProtection="1">
      <alignment horizontal="center" vertical="center"/>
    </xf>
    <xf numFmtId="165" fontId="27" fillId="7" borderId="5" xfId="0" applyNumberFormat="1" applyFont="1" applyFill="1" applyBorder="1" applyAlignment="1" applyProtection="1">
      <alignment vertical="center" shrinkToFit="1"/>
    </xf>
    <xf numFmtId="0" fontId="1" fillId="0" borderId="0" xfId="0" applyFont="1" applyAlignment="1" applyProtection="1">
      <alignment horizontal="center" vertical="center"/>
    </xf>
    <xf numFmtId="165" fontId="27" fillId="7" borderId="5" xfId="0" applyNumberFormat="1" applyFont="1" applyFill="1" applyBorder="1" applyAlignment="1" applyProtection="1">
      <alignment horizontal="center" vertical="center" shrinkToFit="1"/>
    </xf>
    <xf numFmtId="165" fontId="27" fillId="7" borderId="5" xfId="0" applyNumberFormat="1" applyFont="1" applyFill="1" applyBorder="1" applyAlignment="1" applyProtection="1">
      <alignment horizontal="center" vertical="center"/>
    </xf>
    <xf numFmtId="0" fontId="11" fillId="0" borderId="1" xfId="0" applyFont="1" applyBorder="1" applyAlignment="1" applyProtection="1">
      <alignment vertical="center" wrapText="1"/>
    </xf>
    <xf numFmtId="4" fontId="3" fillId="0" borderId="0" xfId="0" applyNumberFormat="1" applyFont="1" applyAlignment="1" applyProtection="1">
      <alignment vertical="center" shrinkToFit="1"/>
    </xf>
    <xf numFmtId="0" fontId="3" fillId="0" borderId="1" xfId="0" applyFont="1" applyBorder="1" applyAlignment="1" applyProtection="1">
      <alignment vertical="center"/>
    </xf>
    <xf numFmtId="164" fontId="11" fillId="0" borderId="5" xfId="0" applyNumberFormat="1" applyFont="1" applyBorder="1" applyAlignment="1" applyProtection="1">
      <alignment vertical="center" shrinkToFit="1"/>
    </xf>
    <xf numFmtId="164" fontId="27" fillId="7" borderId="5" xfId="0" applyNumberFormat="1" applyFont="1" applyFill="1" applyBorder="1" applyAlignment="1" applyProtection="1">
      <alignment vertical="center" shrinkToFit="1"/>
    </xf>
    <xf numFmtId="0" fontId="5" fillId="0" borderId="6" xfId="0" applyFont="1" applyBorder="1" applyAlignment="1" applyProtection="1">
      <alignment horizontal="center" vertical="center"/>
    </xf>
    <xf numFmtId="4" fontId="5" fillId="4" borderId="6" xfId="0" applyNumberFormat="1" applyFont="1" applyFill="1" applyBorder="1" applyAlignment="1" applyProtection="1">
      <alignment vertical="center" shrinkToFit="1"/>
    </xf>
    <xf numFmtId="0" fontId="8" fillId="0" borderId="1" xfId="0" applyFont="1" applyBorder="1" applyAlignment="1" applyProtection="1">
      <alignment horizontal="center" vertical="center"/>
    </xf>
    <xf numFmtId="0" fontId="8" fillId="0" borderId="2" xfId="0" applyFont="1" applyBorder="1" applyAlignment="1" applyProtection="1">
      <alignment vertical="center"/>
    </xf>
    <xf numFmtId="0" fontId="8" fillId="0" borderId="3" xfId="0" applyFont="1" applyBorder="1" applyAlignment="1" applyProtection="1">
      <alignment vertical="center"/>
    </xf>
    <xf numFmtId="0" fontId="8" fillId="0" borderId="4" xfId="0" applyFont="1" applyBorder="1" applyAlignment="1" applyProtection="1">
      <alignment vertical="center"/>
    </xf>
    <xf numFmtId="0" fontId="8" fillId="0" borderId="1" xfId="0" applyFont="1" applyBorder="1" applyAlignment="1" applyProtection="1">
      <alignment vertical="center" shrinkToFit="1"/>
    </xf>
    <xf numFmtId="0" fontId="9"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1" xfId="0" applyFont="1" applyBorder="1" applyAlignment="1" applyProtection="1">
      <alignment vertical="center" shrinkToFit="1"/>
    </xf>
    <xf numFmtId="0" fontId="7" fillId="0" borderId="2" xfId="0" applyFont="1" applyBorder="1" applyAlignment="1" applyProtection="1">
      <alignment vertical="center" wrapText="1"/>
    </xf>
    <xf numFmtId="0" fontId="7" fillId="0" borderId="3" xfId="0" applyFont="1" applyBorder="1" applyAlignment="1" applyProtection="1">
      <alignment vertical="center" wrapText="1"/>
    </xf>
    <xf numFmtId="0" fontId="7" fillId="0" borderId="4" xfId="0" applyFont="1" applyBorder="1" applyAlignment="1" applyProtection="1">
      <alignment vertical="center" wrapText="1"/>
    </xf>
    <xf numFmtId="14" fontId="14" fillId="0" borderId="1" xfId="0" applyNumberFormat="1" applyFont="1" applyBorder="1" applyAlignment="1" applyProtection="1">
      <alignment horizontal="center" vertical="center"/>
    </xf>
    <xf numFmtId="14" fontId="11" fillId="0" borderId="1" xfId="0" applyNumberFormat="1" applyFont="1" applyBorder="1" applyAlignment="1" applyProtection="1">
      <alignment horizontal="center" vertical="center"/>
    </xf>
    <xf numFmtId="0" fontId="14" fillId="0" borderId="1" xfId="0" applyFont="1" applyBorder="1" applyAlignment="1" applyProtection="1">
      <alignment vertical="center"/>
    </xf>
    <xf numFmtId="0" fontId="14" fillId="0" borderId="1" xfId="0" applyFont="1" applyBorder="1" applyAlignment="1" applyProtection="1">
      <alignment horizontal="center" vertical="center" wrapText="1"/>
    </xf>
    <xf numFmtId="0" fontId="14" fillId="0" borderId="1" xfId="0" applyFont="1" applyBorder="1" applyAlignment="1" applyProtection="1">
      <alignment horizontal="center" vertical="center"/>
    </xf>
    <xf numFmtId="3" fontId="11" fillId="0" borderId="1" xfId="0" applyNumberFormat="1" applyFont="1" applyBorder="1" applyAlignment="1" applyProtection="1">
      <alignment horizontal="center" vertical="center"/>
    </xf>
    <xf numFmtId="4" fontId="13" fillId="0" borderId="1" xfId="0" applyNumberFormat="1" applyFont="1" applyBorder="1" applyAlignment="1" applyProtection="1">
      <alignment vertical="center" shrinkToFit="1"/>
    </xf>
    <xf numFmtId="0" fontId="14" fillId="0" borderId="1" xfId="0" applyFont="1" applyBorder="1" applyAlignment="1" applyProtection="1">
      <alignment vertical="center" wrapText="1"/>
    </xf>
    <xf numFmtId="4" fontId="11" fillId="0" borderId="1" xfId="0" applyNumberFormat="1" applyFont="1" applyBorder="1" applyAlignment="1" applyProtection="1">
      <alignment vertical="center" shrinkToFit="1"/>
    </xf>
    <xf numFmtId="0" fontId="7" fillId="0" borderId="1" xfId="0" applyFont="1" applyBorder="1" applyAlignment="1" applyProtection="1">
      <alignment vertical="center" shrinkToFit="1"/>
    </xf>
    <xf numFmtId="14" fontId="26" fillId="0" borderId="1" xfId="0" applyNumberFormat="1" applyFont="1" applyBorder="1" applyAlignment="1" applyProtection="1">
      <alignment horizontal="center" vertical="center"/>
    </xf>
    <xf numFmtId="0" fontId="26" fillId="0" borderId="2" xfId="0" applyFont="1" applyBorder="1" applyAlignment="1" applyProtection="1">
      <alignment vertical="center"/>
    </xf>
    <xf numFmtId="0" fontId="26" fillId="0" borderId="3" xfId="0" applyFont="1" applyBorder="1" applyAlignment="1" applyProtection="1">
      <alignment vertical="center"/>
    </xf>
    <xf numFmtId="0" fontId="26" fillId="0" borderId="4" xfId="0" applyFont="1" applyBorder="1" applyAlignment="1" applyProtection="1">
      <alignment vertical="center"/>
    </xf>
    <xf numFmtId="4" fontId="26" fillId="0" borderId="1" xfId="0" applyNumberFormat="1" applyFont="1" applyBorder="1" applyAlignment="1" applyProtection="1">
      <alignment vertical="center" shrinkToFit="1"/>
    </xf>
    <xf numFmtId="0" fontId="17" fillId="0" borderId="0" xfId="0" applyFont="1" applyAlignment="1" applyProtection="1">
      <alignment horizontal="center" vertical="center"/>
    </xf>
    <xf numFmtId="14" fontId="15" fillId="0" borderId="1" xfId="0" applyNumberFormat="1" applyFont="1" applyBorder="1" applyAlignment="1" applyProtection="1">
      <alignment horizontal="center" vertical="center"/>
    </xf>
    <xf numFmtId="3" fontId="14" fillId="0" borderId="1" xfId="0" applyNumberFormat="1" applyFont="1" applyBorder="1" applyAlignment="1" applyProtection="1">
      <alignment horizontal="center" vertical="center"/>
    </xf>
    <xf numFmtId="0" fontId="17" fillId="0" borderId="0" xfId="0" applyFont="1" applyAlignment="1" applyProtection="1">
      <alignment vertical="center"/>
    </xf>
    <xf numFmtId="0" fontId="16" fillId="0" borderId="0" xfId="0" applyFont="1" applyAlignment="1" applyProtection="1">
      <alignment horizontal="center" vertical="center"/>
    </xf>
    <xf numFmtId="0" fontId="16" fillId="0" borderId="0" xfId="0" applyFont="1" applyAlignment="1" applyProtection="1">
      <alignment vertical="center"/>
    </xf>
    <xf numFmtId="4" fontId="3" fillId="0" borderId="0" xfId="0" applyNumberFormat="1" applyFont="1" applyAlignment="1" applyProtection="1">
      <alignment vertical="center"/>
    </xf>
    <xf numFmtId="0" fontId="5" fillId="0" borderId="29" xfId="0" applyFont="1" applyBorder="1" applyAlignment="1" applyProtection="1">
      <alignment horizontal="center" vertical="center"/>
    </xf>
    <xf numFmtId="0" fontId="5" fillId="0" borderId="29" xfId="0" applyFont="1" applyBorder="1" applyAlignment="1" applyProtection="1">
      <alignment vertical="center"/>
    </xf>
    <xf numFmtId="0" fontId="5" fillId="0" borderId="27" xfId="0" applyFont="1" applyBorder="1" applyAlignment="1" applyProtection="1">
      <alignment vertical="center"/>
    </xf>
    <xf numFmtId="0" fontId="5" fillId="0" borderId="28" xfId="0" applyFont="1" applyBorder="1" applyAlignment="1" applyProtection="1">
      <alignment vertical="center"/>
    </xf>
    <xf numFmtId="4" fontId="5" fillId="4" borderId="28" xfId="0" applyNumberFormat="1" applyFont="1" applyFill="1" applyBorder="1" applyAlignment="1" applyProtection="1">
      <alignment vertical="center" shrinkToFit="1"/>
    </xf>
    <xf numFmtId="0" fontId="5" fillId="0" borderId="0" xfId="0" applyFont="1" applyAlignment="1" applyProtection="1">
      <alignment horizontal="center" vertical="center"/>
    </xf>
    <xf numFmtId="0" fontId="5" fillId="0" borderId="0" xfId="0" applyFont="1" applyAlignment="1" applyProtection="1">
      <alignment vertical="center"/>
    </xf>
    <xf numFmtId="0" fontId="5" fillId="2" borderId="1" xfId="0"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1" xfId="0" applyFont="1" applyBorder="1" applyAlignment="1" applyProtection="1">
      <alignment vertical="center"/>
    </xf>
    <xf numFmtId="0" fontId="3" fillId="0" borderId="2" xfId="0" applyFont="1" applyBorder="1" applyAlignment="1" applyProtection="1">
      <alignment vertical="center" wrapText="1"/>
    </xf>
    <xf numFmtId="0" fontId="3" fillId="0" borderId="3" xfId="0" applyFont="1" applyBorder="1" applyAlignment="1" applyProtection="1">
      <alignment vertical="center" wrapText="1"/>
    </xf>
    <xf numFmtId="0" fontId="3" fillId="0" borderId="4" xfId="0" applyFont="1" applyBorder="1" applyAlignment="1" applyProtection="1">
      <alignment vertical="center" wrapText="1"/>
    </xf>
    <xf numFmtId="0" fontId="10" fillId="0" borderId="1" xfId="0" applyFont="1" applyBorder="1" applyAlignment="1" applyProtection="1">
      <alignment horizontal="center" vertical="center"/>
    </xf>
    <xf numFmtId="0" fontId="10" fillId="0" borderId="1" xfId="0" applyFont="1" applyBorder="1" applyAlignment="1" applyProtection="1">
      <alignment vertical="center" wrapText="1"/>
    </xf>
    <xf numFmtId="0" fontId="10" fillId="0" borderId="2" xfId="0" applyFont="1" applyBorder="1" applyAlignment="1" applyProtection="1">
      <alignment vertical="center" wrapText="1"/>
    </xf>
    <xf numFmtId="0" fontId="10" fillId="0" borderId="3" xfId="0" applyFont="1" applyBorder="1" applyAlignment="1" applyProtection="1">
      <alignment vertical="center" wrapText="1"/>
    </xf>
    <xf numFmtId="0" fontId="10" fillId="0" borderId="4" xfId="0" applyFont="1" applyBorder="1" applyAlignment="1" applyProtection="1">
      <alignment vertical="center" wrapText="1"/>
    </xf>
    <xf numFmtId="0" fontId="3" fillId="0" borderId="1" xfId="0" applyFont="1" applyBorder="1" applyAlignment="1" applyProtection="1">
      <alignment horizontal="left" vertical="center" wrapText="1"/>
    </xf>
    <xf numFmtId="164" fontId="11" fillId="5" borderId="5" xfId="0" applyNumberFormat="1" applyFont="1" applyFill="1" applyBorder="1" applyAlignment="1" applyProtection="1">
      <alignment horizontal="center" vertical="center"/>
      <protection locked="0"/>
    </xf>
    <xf numFmtId="0" fontId="0" fillId="0" borderId="0" xfId="0" applyAlignment="1" applyProtection="1">
      <alignment vertical="center"/>
    </xf>
    <xf numFmtId="0" fontId="29" fillId="0" borderId="0" xfId="0" applyFont="1" applyAlignment="1" applyProtection="1">
      <alignment vertical="center"/>
    </xf>
    <xf numFmtId="0" fontId="0" fillId="0" borderId="1" xfId="0" applyBorder="1" applyAlignment="1" applyProtection="1">
      <alignment horizontal="center" vertical="center"/>
    </xf>
    <xf numFmtId="0" fontId="0" fillId="0" borderId="1" xfId="0" applyBorder="1" applyAlignment="1" applyProtection="1">
      <alignment horizontal="center" vertical="center"/>
    </xf>
    <xf numFmtId="0" fontId="0" fillId="0" borderId="1"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 xfId="0" applyBorder="1" applyAlignment="1" applyProtection="1">
      <alignment vertical="center"/>
    </xf>
    <xf numFmtId="3" fontId="0" fillId="0" borderId="1" xfId="0" applyNumberFormat="1" applyBorder="1" applyAlignment="1" applyProtection="1">
      <alignment vertical="center"/>
    </xf>
    <xf numFmtId="0" fontId="0" fillId="0" borderId="1" xfId="0"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0" fillId="0" borderId="0" xfId="0" applyAlignment="1" applyProtection="1">
      <alignment horizontal="left" vertical="center" wrapText="1"/>
    </xf>
    <xf numFmtId="4" fontId="3" fillId="8" borderId="1" xfId="0" applyNumberFormat="1" applyFont="1" applyFill="1" applyBorder="1" applyAlignment="1" applyProtection="1">
      <alignment vertical="center" shrinkToFit="1"/>
    </xf>
    <xf numFmtId="4" fontId="8" fillId="8" borderId="1" xfId="0" applyNumberFormat="1" applyFont="1" applyFill="1" applyBorder="1" applyAlignment="1" applyProtection="1">
      <alignment vertical="center" shrinkToFit="1"/>
    </xf>
  </cellXfs>
  <cellStyles count="1">
    <cellStyle name="Normální"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873C3-CAC4-4ED8-AD25-87F1F1D125DA}">
  <dimension ref="A1:I31"/>
  <sheetViews>
    <sheetView workbookViewId="0">
      <selection activeCell="D23" sqref="D23:E23"/>
    </sheetView>
  </sheetViews>
  <sheetFormatPr defaultRowHeight="15" x14ac:dyDescent="0.25"/>
  <cols>
    <col min="2" max="2" width="13.7109375" customWidth="1"/>
    <col min="3" max="3" width="23.7109375" customWidth="1"/>
    <col min="4" max="4" width="10.7109375" customWidth="1"/>
    <col min="5" max="5" width="14.7109375" customWidth="1"/>
    <col min="6" max="6" width="22.7109375" customWidth="1"/>
    <col min="7" max="7" width="9.7109375" customWidth="1"/>
    <col min="8" max="8" width="13.7109375" customWidth="1"/>
    <col min="9" max="9" width="23.7109375" customWidth="1"/>
  </cols>
  <sheetData>
    <row r="1" spans="1:9" ht="26.25" x14ac:dyDescent="0.25">
      <c r="A1" s="88" t="s">
        <v>193</v>
      </c>
      <c r="B1" s="89"/>
      <c r="C1" s="89"/>
      <c r="D1" s="89"/>
      <c r="E1" s="89"/>
      <c r="F1" s="89"/>
      <c r="G1" s="89"/>
      <c r="H1" s="89"/>
      <c r="I1" s="89"/>
    </row>
    <row r="2" spans="1:9" ht="27" thickBot="1" x14ac:dyDescent="0.3">
      <c r="A2" s="10"/>
      <c r="B2" s="11"/>
      <c r="C2" s="11"/>
      <c r="D2" s="11"/>
      <c r="E2" s="11"/>
      <c r="F2" s="11"/>
      <c r="G2" s="11"/>
      <c r="H2" s="11"/>
      <c r="I2" s="11"/>
    </row>
    <row r="3" spans="1:9" ht="24.95" customHeight="1" x14ac:dyDescent="0.25">
      <c r="A3" s="90" t="s">
        <v>154</v>
      </c>
      <c r="B3" s="91"/>
      <c r="C3" s="92" t="s">
        <v>0</v>
      </c>
      <c r="D3" s="93"/>
      <c r="E3" s="94" t="s">
        <v>155</v>
      </c>
      <c r="F3" s="94" t="s">
        <v>156</v>
      </c>
      <c r="G3" s="91"/>
      <c r="H3" s="94" t="s">
        <v>157</v>
      </c>
      <c r="I3" s="95" t="s">
        <v>158</v>
      </c>
    </row>
    <row r="4" spans="1:9" ht="24.95" customHeight="1" x14ac:dyDescent="0.25">
      <c r="A4" s="72"/>
      <c r="B4" s="71"/>
      <c r="C4" s="74"/>
      <c r="D4" s="74"/>
      <c r="E4" s="71"/>
      <c r="F4" s="71"/>
      <c r="G4" s="71"/>
      <c r="H4" s="71"/>
      <c r="I4" s="87"/>
    </row>
    <row r="5" spans="1:9" ht="15" customHeight="1" x14ac:dyDescent="0.25">
      <c r="A5" s="70" t="s">
        <v>159</v>
      </c>
      <c r="B5" s="71"/>
      <c r="C5" s="75" t="s">
        <v>186</v>
      </c>
      <c r="D5" s="71"/>
      <c r="E5" s="75" t="s">
        <v>192</v>
      </c>
      <c r="F5" s="84" t="s">
        <v>160</v>
      </c>
      <c r="G5" s="85"/>
      <c r="H5" s="75" t="s">
        <v>157</v>
      </c>
      <c r="I5" s="86" t="s">
        <v>161</v>
      </c>
    </row>
    <row r="6" spans="1:9" x14ac:dyDescent="0.25">
      <c r="A6" s="72"/>
      <c r="B6" s="71"/>
      <c r="C6" s="71"/>
      <c r="D6" s="71"/>
      <c r="E6" s="71"/>
      <c r="F6" s="85"/>
      <c r="G6" s="85"/>
      <c r="H6" s="71"/>
      <c r="I6" s="87"/>
    </row>
    <row r="7" spans="1:9" x14ac:dyDescent="0.25">
      <c r="A7" s="70" t="s">
        <v>162</v>
      </c>
      <c r="B7" s="71"/>
      <c r="C7" s="75" t="s">
        <v>163</v>
      </c>
      <c r="D7" s="71"/>
      <c r="E7" s="75" t="s">
        <v>164</v>
      </c>
      <c r="F7" s="75"/>
      <c r="G7" s="71"/>
      <c r="H7" s="75" t="s">
        <v>157</v>
      </c>
      <c r="I7" s="82"/>
    </row>
    <row r="8" spans="1:9" x14ac:dyDescent="0.25">
      <c r="A8" s="72"/>
      <c r="B8" s="71"/>
      <c r="C8" s="71"/>
      <c r="D8" s="71"/>
      <c r="E8" s="71"/>
      <c r="F8" s="71"/>
      <c r="G8" s="71"/>
      <c r="H8" s="71"/>
      <c r="I8" s="83"/>
    </row>
    <row r="9" spans="1:9" ht="15" customHeight="1" x14ac:dyDescent="0.25">
      <c r="A9" s="70" t="s">
        <v>165</v>
      </c>
      <c r="B9" s="71"/>
      <c r="C9" s="73" t="s">
        <v>646</v>
      </c>
      <c r="D9" s="74"/>
      <c r="E9" s="75" t="s">
        <v>166</v>
      </c>
      <c r="F9" s="76" t="s">
        <v>647</v>
      </c>
      <c r="G9" s="76"/>
      <c r="H9" s="77" t="s">
        <v>167</v>
      </c>
      <c r="I9" s="78" t="s">
        <v>187</v>
      </c>
    </row>
    <row r="10" spans="1:9" x14ac:dyDescent="0.25">
      <c r="A10" s="72"/>
      <c r="B10" s="71"/>
      <c r="C10" s="74"/>
      <c r="D10" s="74"/>
      <c r="E10" s="71"/>
      <c r="F10" s="76"/>
      <c r="G10" s="76"/>
      <c r="H10" s="71"/>
      <c r="I10" s="79"/>
    </row>
    <row r="11" spans="1:9" ht="15" customHeight="1" x14ac:dyDescent="0.25">
      <c r="A11" s="70" t="s">
        <v>168</v>
      </c>
      <c r="B11" s="71"/>
      <c r="C11" s="75"/>
      <c r="D11" s="71"/>
      <c r="E11" s="75" t="s">
        <v>169</v>
      </c>
      <c r="F11" s="75"/>
      <c r="G11" s="71"/>
      <c r="H11" s="77" t="s">
        <v>170</v>
      </c>
      <c r="I11" s="68"/>
    </row>
    <row r="12" spans="1:9" ht="15.75" thickBot="1" x14ac:dyDescent="0.3">
      <c r="A12" s="80"/>
      <c r="B12" s="81"/>
      <c r="C12" s="81"/>
      <c r="D12" s="81"/>
      <c r="E12" s="81"/>
      <c r="F12" s="81"/>
      <c r="G12" s="81"/>
      <c r="H12" s="81"/>
      <c r="I12" s="69"/>
    </row>
    <row r="13" spans="1:9" x14ac:dyDescent="0.25">
      <c r="A13" s="13"/>
      <c r="B13" s="13"/>
      <c r="C13" s="13"/>
      <c r="D13" s="13"/>
      <c r="E13" s="13"/>
      <c r="F13" s="13"/>
      <c r="G13" s="13"/>
      <c r="H13" s="13"/>
      <c r="I13" s="14"/>
    </row>
    <row r="14" spans="1:9" ht="23.25" x14ac:dyDescent="0.25">
      <c r="A14" s="47" t="s">
        <v>171</v>
      </c>
      <c r="B14" s="48"/>
      <c r="C14" s="48"/>
      <c r="D14" s="48"/>
      <c r="E14" s="48"/>
      <c r="F14" s="48"/>
      <c r="G14" s="48"/>
      <c r="H14" s="48"/>
      <c r="I14" s="48"/>
    </row>
    <row r="15" spans="1:9" ht="24" thickBot="1" x14ac:dyDescent="0.3">
      <c r="A15" s="15"/>
      <c r="B15" s="16"/>
      <c r="C15" s="16"/>
      <c r="D15" s="16"/>
      <c r="E15" s="16"/>
      <c r="F15" s="16"/>
      <c r="G15" s="16"/>
      <c r="H15" s="16"/>
      <c r="I15" s="16"/>
    </row>
    <row r="16" spans="1:9" ht="27" thickBot="1" x14ac:dyDescent="0.3">
      <c r="A16" s="17" t="s">
        <v>172</v>
      </c>
      <c r="B16" s="49" t="s">
        <v>188</v>
      </c>
      <c r="C16" s="50"/>
      <c r="D16" s="50"/>
      <c r="E16" s="50"/>
      <c r="F16" s="50"/>
      <c r="G16" s="50"/>
      <c r="H16" s="50"/>
      <c r="I16" s="51"/>
    </row>
    <row r="17" spans="1:9" x14ac:dyDescent="0.25">
      <c r="A17" s="52" t="s">
        <v>173</v>
      </c>
      <c r="B17" s="55" t="s">
        <v>189</v>
      </c>
      <c r="C17" s="56"/>
      <c r="D17" s="56"/>
      <c r="E17" s="56"/>
      <c r="F17" s="57"/>
      <c r="G17" s="64" t="s">
        <v>190</v>
      </c>
      <c r="H17" s="64"/>
      <c r="I17" s="18">
        <f>Rekapitulace!E5</f>
        <v>0</v>
      </c>
    </row>
    <row r="18" spans="1:9" ht="30" customHeight="1" x14ac:dyDescent="0.25">
      <c r="A18" s="53"/>
      <c r="B18" s="58"/>
      <c r="C18" s="59"/>
      <c r="D18" s="59"/>
      <c r="E18" s="59"/>
      <c r="F18" s="60"/>
      <c r="G18" s="65" t="s">
        <v>645</v>
      </c>
      <c r="H18" s="65"/>
      <c r="I18" s="27">
        <f>Rekapitulace!E9</f>
        <v>0</v>
      </c>
    </row>
    <row r="19" spans="1:9" ht="15.75" thickBot="1" x14ac:dyDescent="0.3">
      <c r="A19" s="54"/>
      <c r="B19" s="61"/>
      <c r="C19" s="62"/>
      <c r="D19" s="62"/>
      <c r="E19" s="62"/>
      <c r="F19" s="63"/>
      <c r="G19" s="37" t="s">
        <v>191</v>
      </c>
      <c r="H19" s="38"/>
      <c r="I19" s="19">
        <f>Rekapitulace!E13+Rekapitulace!E14</f>
        <v>0</v>
      </c>
    </row>
    <row r="20" spans="1:9" ht="16.5" thickBot="1" x14ac:dyDescent="0.3">
      <c r="A20" s="20" t="s">
        <v>174</v>
      </c>
      <c r="B20" s="28" t="s">
        <v>175</v>
      </c>
      <c r="C20" s="28"/>
      <c r="D20" s="28"/>
      <c r="E20" s="28"/>
      <c r="F20" s="29"/>
      <c r="G20" s="66" t="s">
        <v>176</v>
      </c>
      <c r="H20" s="67"/>
      <c r="I20" s="30">
        <f>SUM(I17:I19)</f>
        <v>0</v>
      </c>
    </row>
    <row r="21" spans="1:9" x14ac:dyDescent="0.25">
      <c r="A21" s="21"/>
      <c r="B21" s="21"/>
      <c r="C21" s="21"/>
      <c r="G21" s="12"/>
      <c r="H21" s="12"/>
      <c r="I21" s="12"/>
    </row>
    <row r="22" spans="1:9" ht="15.75" x14ac:dyDescent="0.25">
      <c r="A22" s="45" t="s">
        <v>177</v>
      </c>
      <c r="B22" s="46"/>
      <c r="C22" s="22"/>
      <c r="D22" s="23"/>
      <c r="E22" s="21"/>
      <c r="F22" s="21"/>
      <c r="G22" s="21"/>
      <c r="H22" s="21"/>
      <c r="I22" s="21"/>
    </row>
    <row r="23" spans="1:9" ht="15.75" x14ac:dyDescent="0.25">
      <c r="A23" s="45" t="s">
        <v>178</v>
      </c>
      <c r="B23" s="46"/>
      <c r="C23" s="22"/>
      <c r="D23" s="45" t="s">
        <v>179</v>
      </c>
      <c r="E23" s="46"/>
      <c r="F23" s="22"/>
      <c r="G23" s="45" t="s">
        <v>176</v>
      </c>
      <c r="H23" s="46"/>
      <c r="I23" s="22">
        <f>I20</f>
        <v>0</v>
      </c>
    </row>
    <row r="24" spans="1:9" ht="15.75" x14ac:dyDescent="0.25">
      <c r="A24" s="45" t="s">
        <v>180</v>
      </c>
      <c r="B24" s="46"/>
      <c r="C24" s="22">
        <f>I23</f>
        <v>0</v>
      </c>
      <c r="D24" s="45" t="s">
        <v>181</v>
      </c>
      <c r="E24" s="46"/>
      <c r="F24" s="22">
        <f>C24*21%</f>
        <v>0</v>
      </c>
      <c r="G24" s="45" t="s">
        <v>182</v>
      </c>
      <c r="H24" s="46"/>
      <c r="I24" s="22">
        <f>C24+F24</f>
        <v>0</v>
      </c>
    </row>
    <row r="25" spans="1:9" ht="15.75" thickBot="1" x14ac:dyDescent="0.3">
      <c r="A25" s="24"/>
      <c r="B25" s="24"/>
      <c r="C25" s="24"/>
      <c r="D25" s="24"/>
      <c r="E25" s="24"/>
      <c r="F25" s="24"/>
      <c r="G25" s="24"/>
      <c r="H25" s="24"/>
      <c r="I25" s="24"/>
    </row>
    <row r="26" spans="1:9" x14ac:dyDescent="0.25">
      <c r="A26" s="42" t="s">
        <v>183</v>
      </c>
      <c r="B26" s="43"/>
      <c r="C26" s="44"/>
      <c r="D26" s="42" t="s">
        <v>664</v>
      </c>
      <c r="E26" s="43"/>
      <c r="F26" s="44"/>
      <c r="G26" s="42" t="s">
        <v>665</v>
      </c>
      <c r="H26" s="43"/>
      <c r="I26" s="44"/>
    </row>
    <row r="27" spans="1:9" x14ac:dyDescent="0.25">
      <c r="A27" s="39"/>
      <c r="B27" s="40"/>
      <c r="C27" s="41"/>
      <c r="D27" s="39"/>
      <c r="E27" s="40"/>
      <c r="F27" s="41"/>
      <c r="G27" s="39"/>
      <c r="H27" s="40"/>
      <c r="I27" s="41"/>
    </row>
    <row r="28" spans="1:9" x14ac:dyDescent="0.25">
      <c r="A28" s="39"/>
      <c r="B28" s="40"/>
      <c r="C28" s="41"/>
      <c r="D28" s="39"/>
      <c r="E28" s="40"/>
      <c r="F28" s="41"/>
      <c r="G28" s="39"/>
      <c r="H28" s="40"/>
      <c r="I28" s="41"/>
    </row>
    <row r="29" spans="1:9" x14ac:dyDescent="0.25">
      <c r="A29" s="39"/>
      <c r="B29" s="40"/>
      <c r="C29" s="41"/>
      <c r="D29" s="39"/>
      <c r="E29" s="40"/>
      <c r="F29" s="41"/>
      <c r="G29" s="39"/>
      <c r="H29" s="40"/>
      <c r="I29" s="41"/>
    </row>
    <row r="30" spans="1:9" ht="15.75" thickBot="1" x14ac:dyDescent="0.3">
      <c r="A30" s="34" t="s">
        <v>184</v>
      </c>
      <c r="B30" s="35"/>
      <c r="C30" s="36"/>
      <c r="D30" s="34" t="s">
        <v>184</v>
      </c>
      <c r="E30" s="35"/>
      <c r="F30" s="36"/>
      <c r="G30" s="34" t="s">
        <v>184</v>
      </c>
      <c r="H30" s="35"/>
      <c r="I30" s="36"/>
    </row>
    <row r="31" spans="1:9" x14ac:dyDescent="0.25">
      <c r="A31" s="25" t="s">
        <v>185</v>
      </c>
      <c r="B31" s="26"/>
      <c r="C31" s="26"/>
      <c r="D31" s="26"/>
      <c r="E31" s="26"/>
      <c r="F31" s="26"/>
      <c r="G31" s="26"/>
      <c r="H31" s="26"/>
      <c r="I31" s="26"/>
    </row>
  </sheetData>
  <sheetProtection algorithmName="SHA-512" hashValue="R1OjEXewFwAQnczt9v/Mozzgy9j+McBE/PdiuCoPEZKufCVOsTcsMxg9J+d6KGqgZsY7BTO3EJi6utt+G9v3jA==" saltValue="ldAnX3eFqUlgOgRawE1DfA==" spinCount="100000" sheet="1" objects="1" scenarios="1"/>
  <mergeCells count="61">
    <mergeCell ref="A1:I1"/>
    <mergeCell ref="A3:B4"/>
    <mergeCell ref="C3:D4"/>
    <mergeCell ref="E3:E4"/>
    <mergeCell ref="F3:G4"/>
    <mergeCell ref="H3:H4"/>
    <mergeCell ref="I3:I4"/>
    <mergeCell ref="I7:I8"/>
    <mergeCell ref="A5:B6"/>
    <mergeCell ref="C5:D6"/>
    <mergeCell ref="E5:E6"/>
    <mergeCell ref="F5:G6"/>
    <mergeCell ref="H5:H6"/>
    <mergeCell ref="I5:I6"/>
    <mergeCell ref="A7:B8"/>
    <mergeCell ref="C7:D8"/>
    <mergeCell ref="E7:E8"/>
    <mergeCell ref="F7:G8"/>
    <mergeCell ref="H7:H8"/>
    <mergeCell ref="I11:I12"/>
    <mergeCell ref="A9:B10"/>
    <mergeCell ref="C9:D10"/>
    <mergeCell ref="E9:E10"/>
    <mergeCell ref="F9:G10"/>
    <mergeCell ref="H9:H10"/>
    <mergeCell ref="I9:I10"/>
    <mergeCell ref="A11:B12"/>
    <mergeCell ref="C11:D12"/>
    <mergeCell ref="E11:E12"/>
    <mergeCell ref="F11:G12"/>
    <mergeCell ref="H11:H12"/>
    <mergeCell ref="A24:B24"/>
    <mergeCell ref="D24:E24"/>
    <mergeCell ref="G24:H24"/>
    <mergeCell ref="A14:I14"/>
    <mergeCell ref="B16:I16"/>
    <mergeCell ref="A17:A19"/>
    <mergeCell ref="B17:F19"/>
    <mergeCell ref="G17:H17"/>
    <mergeCell ref="G18:H18"/>
    <mergeCell ref="G20:H20"/>
    <mergeCell ref="A22:B22"/>
    <mergeCell ref="A23:B23"/>
    <mergeCell ref="D23:E23"/>
    <mergeCell ref="G23:H23"/>
    <mergeCell ref="A30:C30"/>
    <mergeCell ref="D30:F30"/>
    <mergeCell ref="G30:I30"/>
    <mergeCell ref="G19:H19"/>
    <mergeCell ref="A28:C28"/>
    <mergeCell ref="D28:F28"/>
    <mergeCell ref="G28:I28"/>
    <mergeCell ref="A29:C29"/>
    <mergeCell ref="D29:F29"/>
    <mergeCell ref="G29:I29"/>
    <mergeCell ref="A26:C26"/>
    <mergeCell ref="D26:F26"/>
    <mergeCell ref="G26:I26"/>
    <mergeCell ref="A27:C27"/>
    <mergeCell ref="D27:F27"/>
    <mergeCell ref="G27:I27"/>
  </mergeCells>
  <pageMargins left="0.51181102362204722" right="0.11811023622047245" top="0.39370078740157483"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4AA2-9208-4622-995A-A8938ACFA363}">
  <dimension ref="A1:E15"/>
  <sheetViews>
    <sheetView workbookViewId="0">
      <selection activeCell="E15" sqref="E15"/>
    </sheetView>
  </sheetViews>
  <sheetFormatPr defaultRowHeight="16.5" x14ac:dyDescent="0.25"/>
  <cols>
    <col min="1" max="2" width="3.85546875" style="4" customWidth="1"/>
    <col min="3" max="3" width="5.28515625" style="4" customWidth="1"/>
    <col min="4" max="4" width="71.7109375" style="1" customWidth="1"/>
    <col min="5" max="5" width="14.7109375" style="9" bestFit="1" customWidth="1"/>
    <col min="6" max="16384" width="9.140625" style="1"/>
  </cols>
  <sheetData>
    <row r="1" spans="1:5" ht="20.25" x14ac:dyDescent="0.25">
      <c r="A1" s="100" t="s">
        <v>149</v>
      </c>
      <c r="B1" s="100"/>
      <c r="C1" s="100"/>
      <c r="D1" s="100"/>
      <c r="E1" s="100"/>
    </row>
    <row r="2" spans="1:5" ht="42" customHeight="1" x14ac:dyDescent="0.25">
      <c r="A2" s="101" t="s">
        <v>0</v>
      </c>
      <c r="B2" s="101"/>
      <c r="C2" s="101"/>
      <c r="D2" s="101"/>
      <c r="E2" s="101"/>
    </row>
    <row r="3" spans="1:5" x14ac:dyDescent="0.25">
      <c r="A3" s="96" t="s">
        <v>1</v>
      </c>
      <c r="B3" s="96"/>
      <c r="C3" s="96"/>
      <c r="D3" s="96"/>
      <c r="E3" s="3" t="s">
        <v>150</v>
      </c>
    </row>
    <row r="4" spans="1:5" x14ac:dyDescent="0.25">
      <c r="A4" s="8"/>
      <c r="B4" s="98"/>
      <c r="C4" s="98"/>
      <c r="D4" s="98"/>
      <c r="E4" s="6"/>
    </row>
    <row r="5" spans="1:5" x14ac:dyDescent="0.25">
      <c r="A5" s="2">
        <v>1</v>
      </c>
      <c r="B5" s="96" t="s">
        <v>36</v>
      </c>
      <c r="C5" s="96"/>
      <c r="D5" s="96"/>
      <c r="E5" s="5">
        <f>'Soupis položek služeb '!J5</f>
        <v>0</v>
      </c>
    </row>
    <row r="6" spans="1:5" x14ac:dyDescent="0.25">
      <c r="A6" s="8" t="s">
        <v>6</v>
      </c>
      <c r="B6" s="99" t="s">
        <v>151</v>
      </c>
      <c r="C6" s="99"/>
      <c r="D6" s="99"/>
      <c r="E6" s="6">
        <f>'Soupis položek služeb '!J6</f>
        <v>0</v>
      </c>
    </row>
    <row r="7" spans="1:5" x14ac:dyDescent="0.25">
      <c r="A7" s="8" t="s">
        <v>73</v>
      </c>
      <c r="B7" s="99" t="s">
        <v>152</v>
      </c>
      <c r="C7" s="99"/>
      <c r="D7" s="99"/>
      <c r="E7" s="6">
        <f>'Soupis položek služeb '!J40</f>
        <v>0</v>
      </c>
    </row>
    <row r="8" spans="1:5" x14ac:dyDescent="0.25">
      <c r="A8" s="8" t="s">
        <v>92</v>
      </c>
      <c r="B8" s="99" t="s">
        <v>153</v>
      </c>
      <c r="C8" s="99"/>
      <c r="D8" s="99"/>
      <c r="E8" s="6">
        <f>'Soupis položek služeb '!J109</f>
        <v>0</v>
      </c>
    </row>
    <row r="9" spans="1:5" x14ac:dyDescent="0.25">
      <c r="A9" s="2">
        <v>2</v>
      </c>
      <c r="B9" s="96" t="s">
        <v>643</v>
      </c>
      <c r="C9" s="96"/>
      <c r="D9" s="96"/>
      <c r="E9" s="7">
        <f>'Soupis položek služeb '!J120</f>
        <v>0</v>
      </c>
    </row>
    <row r="10" spans="1:5" x14ac:dyDescent="0.25">
      <c r="A10" s="8" t="s">
        <v>16</v>
      </c>
      <c r="B10" s="99" t="s">
        <v>151</v>
      </c>
      <c r="C10" s="99"/>
      <c r="D10" s="99"/>
      <c r="E10" s="6">
        <f>'Soupis položek služeb '!J121</f>
        <v>0</v>
      </c>
    </row>
    <row r="11" spans="1:5" x14ac:dyDescent="0.25">
      <c r="A11" s="8" t="s">
        <v>125</v>
      </c>
      <c r="B11" s="99" t="s">
        <v>152</v>
      </c>
      <c r="C11" s="99"/>
      <c r="D11" s="99"/>
      <c r="E11" s="6">
        <f>'Soupis položek služeb '!J164</f>
        <v>0</v>
      </c>
    </row>
    <row r="12" spans="1:5" x14ac:dyDescent="0.25">
      <c r="A12" s="8" t="s">
        <v>130</v>
      </c>
      <c r="B12" s="99" t="s">
        <v>153</v>
      </c>
      <c r="C12" s="99"/>
      <c r="D12" s="99"/>
      <c r="E12" s="6">
        <f>'Soupis položek služeb '!J247</f>
        <v>0</v>
      </c>
    </row>
    <row r="13" spans="1:5" x14ac:dyDescent="0.25">
      <c r="A13" s="2">
        <v>3</v>
      </c>
      <c r="B13" s="96" t="s">
        <v>137</v>
      </c>
      <c r="C13" s="96"/>
      <c r="D13" s="96"/>
      <c r="E13" s="7">
        <f>'Soupis položek služeb '!J261</f>
        <v>0</v>
      </c>
    </row>
    <row r="14" spans="1:5" ht="35.1" customHeight="1" x14ac:dyDescent="0.25">
      <c r="A14" s="2">
        <v>4</v>
      </c>
      <c r="B14" s="97" t="s">
        <v>644</v>
      </c>
      <c r="C14" s="97"/>
      <c r="D14" s="97"/>
      <c r="E14" s="7">
        <f>'Soupis položek služeb '!J305</f>
        <v>0</v>
      </c>
    </row>
    <row r="15" spans="1:5" x14ac:dyDescent="0.25">
      <c r="A15" s="2">
        <v>8</v>
      </c>
      <c r="B15" s="96" t="s">
        <v>25</v>
      </c>
      <c r="C15" s="96"/>
      <c r="D15" s="96"/>
      <c r="E15" s="7">
        <f>E5+E9+E13+E14</f>
        <v>0</v>
      </c>
    </row>
  </sheetData>
  <sheetProtection algorithmName="SHA-512" hashValue="7CWgus0Iz74m5YGhu24U0AHq9RNyAtHvh14y+yEBSL7xYwJuGMYRfCHi13y+uuAtuGT39N53GDeUMSShqlA1fQ==" saltValue="0YoXF2bacfxUvaDNMRDp1g==" spinCount="100000" sheet="1" objects="1" scenarios="1"/>
  <mergeCells count="15">
    <mergeCell ref="A1:E1"/>
    <mergeCell ref="A2:E2"/>
    <mergeCell ref="A3:D3"/>
    <mergeCell ref="B5:D5"/>
    <mergeCell ref="B6:D6"/>
    <mergeCell ref="B9:D9"/>
    <mergeCell ref="B13:D13"/>
    <mergeCell ref="B14:D14"/>
    <mergeCell ref="B15:D15"/>
    <mergeCell ref="B4:D4"/>
    <mergeCell ref="B7:D7"/>
    <mergeCell ref="B10:D10"/>
    <mergeCell ref="B11:D11"/>
    <mergeCell ref="B12:D12"/>
    <mergeCell ref="B8:D8"/>
  </mergeCells>
  <pageMargins left="0.51181102362204722" right="0.11811023622047245" top="0.78740157480314965" bottom="0.78740157480314965" header="0.31496062992125984" footer="0.31496062992125984"/>
  <pageSetup paperSize="9" scale="9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7"/>
  <sheetViews>
    <sheetView tabSelected="1" topLeftCell="A289" workbookViewId="0">
      <selection activeCell="L308" sqref="L308"/>
    </sheetView>
  </sheetViews>
  <sheetFormatPr defaultRowHeight="16.5" x14ac:dyDescent="0.25"/>
  <cols>
    <col min="1" max="2" width="3.85546875" style="110" customWidth="1"/>
    <col min="3" max="3" width="7.140625" style="110" customWidth="1"/>
    <col min="4" max="4" width="12.85546875" style="110" customWidth="1"/>
    <col min="5" max="5" width="67.140625" style="111" customWidth="1"/>
    <col min="6" max="7" width="11.28515625" style="110" customWidth="1"/>
    <col min="8" max="8" width="9.7109375" style="110" customWidth="1"/>
    <col min="9" max="10" width="14.7109375" style="195" bestFit="1" customWidth="1"/>
    <col min="11" max="11" width="7.28515625" style="110" bestFit="1" customWidth="1"/>
    <col min="12" max="12" width="9.28515625" style="110" bestFit="1" customWidth="1"/>
    <col min="13" max="16384" width="9.140625" style="111"/>
  </cols>
  <sheetData>
    <row r="1" spans="1:12" ht="26.25" customHeight="1" x14ac:dyDescent="0.25">
      <c r="A1" s="109" t="s">
        <v>35</v>
      </c>
      <c r="B1" s="109"/>
      <c r="C1" s="109"/>
      <c r="D1" s="109"/>
      <c r="E1" s="109"/>
      <c r="F1" s="109"/>
      <c r="G1" s="109"/>
      <c r="H1" s="109"/>
      <c r="I1" s="109"/>
      <c r="J1" s="109"/>
    </row>
    <row r="2" spans="1:12" ht="27" customHeight="1" x14ac:dyDescent="0.25">
      <c r="A2" s="112" t="s">
        <v>0</v>
      </c>
      <c r="B2" s="112"/>
      <c r="C2" s="112"/>
      <c r="D2" s="112"/>
      <c r="E2" s="112"/>
      <c r="F2" s="112"/>
      <c r="G2" s="112"/>
      <c r="H2" s="112"/>
      <c r="I2" s="112"/>
      <c r="J2" s="112"/>
    </row>
    <row r="3" spans="1:12" ht="49.5" x14ac:dyDescent="0.25">
      <c r="A3" s="113" t="s">
        <v>1</v>
      </c>
      <c r="B3" s="113"/>
      <c r="C3" s="113"/>
      <c r="D3" s="113"/>
      <c r="E3" s="113"/>
      <c r="F3" s="114" t="s">
        <v>579</v>
      </c>
      <c r="G3" s="115" t="s">
        <v>2</v>
      </c>
      <c r="H3" s="114" t="s">
        <v>3</v>
      </c>
      <c r="I3" s="116" t="s">
        <v>4</v>
      </c>
      <c r="J3" s="116" t="s">
        <v>5</v>
      </c>
      <c r="K3" s="117" t="s">
        <v>584</v>
      </c>
      <c r="L3" s="117" t="s">
        <v>622</v>
      </c>
    </row>
    <row r="5" spans="1:12" x14ac:dyDescent="0.25">
      <c r="A5" s="115">
        <v>1</v>
      </c>
      <c r="B5" s="118" t="s">
        <v>36</v>
      </c>
      <c r="C5" s="119"/>
      <c r="D5" s="119"/>
      <c r="E5" s="119"/>
      <c r="F5" s="119"/>
      <c r="G5" s="119"/>
      <c r="H5" s="119"/>
      <c r="I5" s="120"/>
      <c r="J5" s="121">
        <f>J6+J40+J109</f>
        <v>0</v>
      </c>
    </row>
    <row r="6" spans="1:12" x14ac:dyDescent="0.25">
      <c r="B6" s="122" t="s">
        <v>6</v>
      </c>
      <c r="C6" s="123" t="s">
        <v>654</v>
      </c>
      <c r="D6" s="124"/>
      <c r="E6" s="124"/>
      <c r="F6" s="124"/>
      <c r="G6" s="124"/>
      <c r="H6" s="124"/>
      <c r="I6" s="125"/>
      <c r="J6" s="228">
        <f>(SUM(J7:J17))+(SUM(J21:J39))</f>
        <v>0</v>
      </c>
    </row>
    <row r="7" spans="1:12" ht="31.5" x14ac:dyDescent="0.25">
      <c r="C7" s="126" t="s">
        <v>7</v>
      </c>
      <c r="D7" s="126" t="s">
        <v>37</v>
      </c>
      <c r="E7" s="127" t="s">
        <v>194</v>
      </c>
      <c r="F7" s="128" t="s">
        <v>60</v>
      </c>
      <c r="G7" s="129" t="s">
        <v>8</v>
      </c>
      <c r="H7" s="129">
        <v>1</v>
      </c>
      <c r="I7" s="102"/>
      <c r="J7" s="130">
        <f>H7*I7</f>
        <v>0</v>
      </c>
      <c r="K7" s="110">
        <v>2</v>
      </c>
    </row>
    <row r="8" spans="1:12" ht="21" x14ac:dyDescent="0.25">
      <c r="C8" s="126" t="s">
        <v>9</v>
      </c>
      <c r="D8" s="126" t="s">
        <v>37</v>
      </c>
      <c r="E8" s="131" t="s">
        <v>39</v>
      </c>
      <c r="F8" s="128" t="s">
        <v>585</v>
      </c>
      <c r="G8" s="129" t="s">
        <v>8</v>
      </c>
      <c r="H8" s="129">
        <v>1</v>
      </c>
      <c r="I8" s="102"/>
      <c r="J8" s="130">
        <f t="shared" ref="J8:J17" si="0">H8*I8</f>
        <v>0</v>
      </c>
      <c r="K8" s="110">
        <v>1</v>
      </c>
    </row>
    <row r="9" spans="1:12" ht="24" x14ac:dyDescent="0.25">
      <c r="C9" s="126" t="s">
        <v>10</v>
      </c>
      <c r="D9" s="126" t="s">
        <v>37</v>
      </c>
      <c r="E9" s="127" t="s">
        <v>38</v>
      </c>
      <c r="F9" s="128" t="s">
        <v>58</v>
      </c>
      <c r="G9" s="129" t="s">
        <v>8</v>
      </c>
      <c r="H9" s="129">
        <v>1</v>
      </c>
      <c r="I9" s="102"/>
      <c r="J9" s="130">
        <f t="shared" si="0"/>
        <v>0</v>
      </c>
      <c r="K9" s="110">
        <v>1</v>
      </c>
    </row>
    <row r="10" spans="1:12" ht="24" x14ac:dyDescent="0.25">
      <c r="C10" s="126" t="s">
        <v>11</v>
      </c>
      <c r="D10" s="126" t="s">
        <v>37</v>
      </c>
      <c r="E10" s="127" t="s">
        <v>40</v>
      </c>
      <c r="F10" s="128" t="s">
        <v>58</v>
      </c>
      <c r="G10" s="129" t="s">
        <v>8</v>
      </c>
      <c r="H10" s="129">
        <v>1</v>
      </c>
      <c r="I10" s="102"/>
      <c r="J10" s="130">
        <f t="shared" si="0"/>
        <v>0</v>
      </c>
      <c r="K10" s="110">
        <v>1</v>
      </c>
    </row>
    <row r="11" spans="1:12" ht="21" x14ac:dyDescent="0.25">
      <c r="C11" s="126" t="s">
        <v>12</v>
      </c>
      <c r="D11" s="126" t="s">
        <v>37</v>
      </c>
      <c r="E11" s="131" t="s">
        <v>41</v>
      </c>
      <c r="F11" s="128" t="s">
        <v>58</v>
      </c>
      <c r="G11" s="129" t="s">
        <v>8</v>
      </c>
      <c r="H11" s="129">
        <v>1</v>
      </c>
      <c r="I11" s="102"/>
      <c r="J11" s="130">
        <f t="shared" si="0"/>
        <v>0</v>
      </c>
      <c r="K11" s="110">
        <v>1</v>
      </c>
    </row>
    <row r="12" spans="1:12" ht="52.5" x14ac:dyDescent="0.25">
      <c r="C12" s="126" t="s">
        <v>13</v>
      </c>
      <c r="D12" s="126" t="s">
        <v>37</v>
      </c>
      <c r="E12" s="131" t="s">
        <v>42</v>
      </c>
      <c r="F12" s="128" t="s">
        <v>586</v>
      </c>
      <c r="G12" s="129" t="s">
        <v>8</v>
      </c>
      <c r="H12" s="129">
        <v>1</v>
      </c>
      <c r="I12" s="102"/>
      <c r="J12" s="130">
        <f t="shared" si="0"/>
        <v>0</v>
      </c>
      <c r="K12" s="110">
        <v>1</v>
      </c>
    </row>
    <row r="13" spans="1:12" ht="31.5" x14ac:dyDescent="0.25">
      <c r="C13" s="126" t="s">
        <v>14</v>
      </c>
      <c r="D13" s="126" t="s">
        <v>37</v>
      </c>
      <c r="E13" s="131" t="s">
        <v>43</v>
      </c>
      <c r="F13" s="128" t="s">
        <v>587</v>
      </c>
      <c r="G13" s="129" t="s">
        <v>8</v>
      </c>
      <c r="H13" s="129">
        <v>1</v>
      </c>
      <c r="I13" s="102"/>
      <c r="J13" s="130">
        <f t="shared" si="0"/>
        <v>0</v>
      </c>
      <c r="K13" s="110">
        <v>1</v>
      </c>
    </row>
    <row r="14" spans="1:12" ht="21" x14ac:dyDescent="0.25">
      <c r="C14" s="132" t="s">
        <v>15</v>
      </c>
      <c r="D14" s="132" t="s">
        <v>37</v>
      </c>
      <c r="E14" s="133" t="s">
        <v>44</v>
      </c>
      <c r="F14" s="134" t="s">
        <v>58</v>
      </c>
      <c r="G14" s="135" t="s">
        <v>8</v>
      </c>
      <c r="H14" s="135">
        <v>1</v>
      </c>
      <c r="I14" s="103"/>
      <c r="J14" s="130">
        <f t="shared" si="0"/>
        <v>0</v>
      </c>
      <c r="K14" s="110">
        <v>2</v>
      </c>
    </row>
    <row r="15" spans="1:12" ht="52.5" x14ac:dyDescent="0.25">
      <c r="C15" s="132" t="s">
        <v>47</v>
      </c>
      <c r="D15" s="132" t="s">
        <v>37</v>
      </c>
      <c r="E15" s="133" t="s">
        <v>45</v>
      </c>
      <c r="F15" s="134" t="s">
        <v>588</v>
      </c>
      <c r="G15" s="135" t="s">
        <v>8</v>
      </c>
      <c r="H15" s="135">
        <v>1</v>
      </c>
      <c r="I15" s="103"/>
      <c r="J15" s="130">
        <f t="shared" si="0"/>
        <v>0</v>
      </c>
      <c r="K15" s="110">
        <v>1</v>
      </c>
    </row>
    <row r="16" spans="1:12" ht="52.5" x14ac:dyDescent="0.25">
      <c r="C16" s="132" t="s">
        <v>48</v>
      </c>
      <c r="D16" s="132" t="s">
        <v>37</v>
      </c>
      <c r="E16" s="136" t="s">
        <v>46</v>
      </c>
      <c r="F16" s="134" t="s">
        <v>589</v>
      </c>
      <c r="G16" s="135" t="s">
        <v>8</v>
      </c>
      <c r="H16" s="135">
        <v>1</v>
      </c>
      <c r="I16" s="103"/>
      <c r="J16" s="130">
        <f t="shared" si="0"/>
        <v>0</v>
      </c>
      <c r="K16" s="110">
        <v>1</v>
      </c>
    </row>
    <row r="17" spans="3:12" ht="36" x14ac:dyDescent="0.25">
      <c r="C17" s="132" t="s">
        <v>49</v>
      </c>
      <c r="D17" s="132" t="s">
        <v>37</v>
      </c>
      <c r="E17" s="136" t="s">
        <v>212</v>
      </c>
      <c r="F17" s="134" t="s">
        <v>59</v>
      </c>
      <c r="G17" s="135" t="s">
        <v>8</v>
      </c>
      <c r="H17" s="135">
        <v>1</v>
      </c>
      <c r="I17" s="137">
        <f>SUM(J18:J20)</f>
        <v>0</v>
      </c>
      <c r="J17" s="130">
        <f t="shared" si="0"/>
        <v>0</v>
      </c>
      <c r="L17" s="110" t="s">
        <v>604</v>
      </c>
    </row>
    <row r="18" spans="3:12" x14ac:dyDescent="0.25">
      <c r="C18" s="138" t="s">
        <v>53</v>
      </c>
      <c r="D18" s="138" t="s">
        <v>37</v>
      </c>
      <c r="E18" s="139" t="s">
        <v>657</v>
      </c>
      <c r="F18" s="140"/>
      <c r="G18" s="141" t="s">
        <v>56</v>
      </c>
      <c r="H18" s="141">
        <v>11</v>
      </c>
      <c r="I18" s="103"/>
      <c r="J18" s="142">
        <f>H18*I18</f>
        <v>0</v>
      </c>
      <c r="K18" s="110">
        <v>3</v>
      </c>
      <c r="L18" s="110" t="s">
        <v>604</v>
      </c>
    </row>
    <row r="19" spans="3:12" x14ac:dyDescent="0.25">
      <c r="C19" s="138" t="s">
        <v>54</v>
      </c>
      <c r="D19" s="138" t="s">
        <v>37</v>
      </c>
      <c r="E19" s="139" t="s">
        <v>55</v>
      </c>
      <c r="F19" s="140"/>
      <c r="G19" s="141" t="s">
        <v>56</v>
      </c>
      <c r="H19" s="141">
        <v>2</v>
      </c>
      <c r="I19" s="103"/>
      <c r="J19" s="142">
        <f>H19*I19</f>
        <v>0</v>
      </c>
      <c r="K19" s="110">
        <v>3</v>
      </c>
      <c r="L19" s="110" t="s">
        <v>604</v>
      </c>
    </row>
    <row r="20" spans="3:12" x14ac:dyDescent="0.25">
      <c r="C20" s="138" t="s">
        <v>583</v>
      </c>
      <c r="D20" s="138" t="s">
        <v>37</v>
      </c>
      <c r="E20" s="139" t="s">
        <v>213</v>
      </c>
      <c r="F20" s="140"/>
      <c r="G20" s="141" t="s">
        <v>56</v>
      </c>
      <c r="H20" s="141">
        <v>3</v>
      </c>
      <c r="I20" s="103"/>
      <c r="J20" s="142">
        <f>H20*I20</f>
        <v>0</v>
      </c>
      <c r="K20" s="110">
        <v>3</v>
      </c>
      <c r="L20" s="110" t="s">
        <v>604</v>
      </c>
    </row>
    <row r="21" spans="3:12" ht="42" x14ac:dyDescent="0.25">
      <c r="C21" s="132" t="s">
        <v>50</v>
      </c>
      <c r="D21" s="132" t="s">
        <v>37</v>
      </c>
      <c r="E21" s="136" t="s">
        <v>57</v>
      </c>
      <c r="F21" s="134" t="s">
        <v>78</v>
      </c>
      <c r="G21" s="135" t="s">
        <v>8</v>
      </c>
      <c r="H21" s="135">
        <v>1</v>
      </c>
      <c r="I21" s="103"/>
      <c r="J21" s="137">
        <f>H21*I21</f>
        <v>0</v>
      </c>
      <c r="K21" s="110">
        <v>1</v>
      </c>
    </row>
    <row r="22" spans="3:12" ht="42" x14ac:dyDescent="0.25">
      <c r="C22" s="132" t="s">
        <v>51</v>
      </c>
      <c r="D22" s="132" t="s">
        <v>37</v>
      </c>
      <c r="E22" s="136" t="s">
        <v>590</v>
      </c>
      <c r="F22" s="134" t="s">
        <v>79</v>
      </c>
      <c r="G22" s="135" t="s">
        <v>8</v>
      </c>
      <c r="H22" s="135">
        <v>1</v>
      </c>
      <c r="I22" s="103"/>
      <c r="J22" s="137">
        <f t="shared" ref="J22:J39" si="1">H22*I22</f>
        <v>0</v>
      </c>
      <c r="K22" s="110">
        <v>1</v>
      </c>
    </row>
    <row r="23" spans="3:12" ht="31.5" x14ac:dyDescent="0.25">
      <c r="C23" s="132" t="s">
        <v>52</v>
      </c>
      <c r="D23" s="132" t="s">
        <v>37</v>
      </c>
      <c r="E23" s="136" t="s">
        <v>621</v>
      </c>
      <c r="F23" s="134" t="s">
        <v>80</v>
      </c>
      <c r="G23" s="135" t="s">
        <v>8</v>
      </c>
      <c r="H23" s="135">
        <v>1</v>
      </c>
      <c r="I23" s="103"/>
      <c r="J23" s="137">
        <f t="shared" si="1"/>
        <v>0</v>
      </c>
      <c r="K23" s="110">
        <v>2</v>
      </c>
    </row>
    <row r="24" spans="3:12" ht="31.5" x14ac:dyDescent="0.25">
      <c r="C24" s="132" t="s">
        <v>61</v>
      </c>
      <c r="D24" s="132" t="s">
        <v>37</v>
      </c>
      <c r="E24" s="136" t="s">
        <v>549</v>
      </c>
      <c r="F24" s="134" t="s">
        <v>80</v>
      </c>
      <c r="G24" s="135" t="s">
        <v>8</v>
      </c>
      <c r="H24" s="135">
        <v>1</v>
      </c>
      <c r="I24" s="103"/>
      <c r="J24" s="137">
        <f t="shared" si="1"/>
        <v>0</v>
      </c>
      <c r="K24" s="110">
        <v>2</v>
      </c>
    </row>
    <row r="25" spans="3:12" ht="31.5" x14ac:dyDescent="0.25">
      <c r="C25" s="132" t="s">
        <v>63</v>
      </c>
      <c r="D25" s="132" t="s">
        <v>37</v>
      </c>
      <c r="E25" s="136" t="s">
        <v>62</v>
      </c>
      <c r="F25" s="134" t="s">
        <v>80</v>
      </c>
      <c r="G25" s="135" t="s">
        <v>8</v>
      </c>
      <c r="H25" s="135">
        <v>1</v>
      </c>
      <c r="I25" s="103"/>
      <c r="J25" s="137">
        <f t="shared" si="1"/>
        <v>0</v>
      </c>
      <c r="K25" s="110">
        <v>2</v>
      </c>
    </row>
    <row r="26" spans="3:12" ht="31.5" x14ac:dyDescent="0.25">
      <c r="C26" s="132" t="s">
        <v>64</v>
      </c>
      <c r="D26" s="132" t="s">
        <v>37</v>
      </c>
      <c r="E26" s="136" t="s">
        <v>67</v>
      </c>
      <c r="F26" s="134" t="s">
        <v>80</v>
      </c>
      <c r="G26" s="135" t="s">
        <v>8</v>
      </c>
      <c r="H26" s="135">
        <v>1</v>
      </c>
      <c r="I26" s="103"/>
      <c r="J26" s="137">
        <f t="shared" si="1"/>
        <v>0</v>
      </c>
      <c r="K26" s="110">
        <v>1</v>
      </c>
    </row>
    <row r="27" spans="3:12" ht="72" x14ac:dyDescent="0.25">
      <c r="C27" s="132" t="s">
        <v>65</v>
      </c>
      <c r="D27" s="132" t="s">
        <v>37</v>
      </c>
      <c r="E27" s="136" t="s">
        <v>548</v>
      </c>
      <c r="F27" s="134" t="s">
        <v>80</v>
      </c>
      <c r="G27" s="135" t="s">
        <v>8</v>
      </c>
      <c r="H27" s="135">
        <v>1</v>
      </c>
      <c r="I27" s="103"/>
      <c r="J27" s="137">
        <f t="shared" si="1"/>
        <v>0</v>
      </c>
      <c r="K27" s="110">
        <v>1</v>
      </c>
    </row>
    <row r="28" spans="3:12" ht="36" x14ac:dyDescent="0.25">
      <c r="C28" s="132" t="s">
        <v>66</v>
      </c>
      <c r="D28" s="132" t="s">
        <v>37</v>
      </c>
      <c r="E28" s="136" t="s">
        <v>69</v>
      </c>
      <c r="F28" s="134" t="s">
        <v>80</v>
      </c>
      <c r="G28" s="135" t="s">
        <v>8</v>
      </c>
      <c r="H28" s="135">
        <v>1</v>
      </c>
      <c r="I28" s="103"/>
      <c r="J28" s="137">
        <f t="shared" si="1"/>
        <v>0</v>
      </c>
      <c r="K28" s="110">
        <v>1</v>
      </c>
    </row>
    <row r="29" spans="3:12" ht="42" x14ac:dyDescent="0.25">
      <c r="C29" s="132" t="s">
        <v>68</v>
      </c>
      <c r="D29" s="132" t="s">
        <v>37</v>
      </c>
      <c r="E29" s="136" t="s">
        <v>557</v>
      </c>
      <c r="F29" s="134" t="s">
        <v>81</v>
      </c>
      <c r="G29" s="135" t="s">
        <v>8</v>
      </c>
      <c r="H29" s="135">
        <v>1</v>
      </c>
      <c r="I29" s="103"/>
      <c r="J29" s="137">
        <f t="shared" si="1"/>
        <v>0</v>
      </c>
    </row>
    <row r="30" spans="3:12" ht="60" x14ac:dyDescent="0.25">
      <c r="C30" s="138" t="s">
        <v>258</v>
      </c>
      <c r="D30" s="138" t="s">
        <v>37</v>
      </c>
      <c r="E30" s="139" t="s">
        <v>566</v>
      </c>
      <c r="F30" s="134"/>
      <c r="G30" s="141" t="s">
        <v>249</v>
      </c>
      <c r="H30" s="215"/>
      <c r="I30" s="143">
        <f>$I$29*H30%</f>
        <v>0</v>
      </c>
      <c r="J30" s="137"/>
      <c r="K30" s="110">
        <v>1</v>
      </c>
      <c r="L30" s="110" t="s">
        <v>604</v>
      </c>
    </row>
    <row r="31" spans="3:12" ht="72" x14ac:dyDescent="0.25">
      <c r="C31" s="138" t="s">
        <v>257</v>
      </c>
      <c r="D31" s="138" t="s">
        <v>37</v>
      </c>
      <c r="E31" s="139" t="s">
        <v>550</v>
      </c>
      <c r="F31" s="134"/>
      <c r="G31" s="141" t="s">
        <v>249</v>
      </c>
      <c r="H31" s="215"/>
      <c r="I31" s="143">
        <f t="shared" ref="I31:I37" si="2">$I$29*H31%</f>
        <v>0</v>
      </c>
      <c r="J31" s="137"/>
      <c r="K31" s="110">
        <v>1</v>
      </c>
    </row>
    <row r="32" spans="3:12" ht="72" x14ac:dyDescent="0.25">
      <c r="C32" s="138" t="s">
        <v>256</v>
      </c>
      <c r="D32" s="138" t="s">
        <v>37</v>
      </c>
      <c r="E32" s="139" t="s">
        <v>565</v>
      </c>
      <c r="F32" s="134"/>
      <c r="G32" s="141" t="s">
        <v>249</v>
      </c>
      <c r="H32" s="215"/>
      <c r="I32" s="143">
        <f t="shared" si="2"/>
        <v>0</v>
      </c>
      <c r="J32" s="137"/>
      <c r="K32" s="110">
        <v>1</v>
      </c>
    </row>
    <row r="33" spans="2:12" ht="48" x14ac:dyDescent="0.25">
      <c r="C33" s="138" t="s">
        <v>255</v>
      </c>
      <c r="D33" s="138" t="s">
        <v>37</v>
      </c>
      <c r="E33" s="139" t="s">
        <v>551</v>
      </c>
      <c r="F33" s="134"/>
      <c r="G33" s="141" t="s">
        <v>249</v>
      </c>
      <c r="H33" s="215"/>
      <c r="I33" s="143">
        <f t="shared" si="2"/>
        <v>0</v>
      </c>
      <c r="J33" s="137"/>
      <c r="K33" s="110">
        <v>2</v>
      </c>
    </row>
    <row r="34" spans="2:12" ht="48" x14ac:dyDescent="0.25">
      <c r="C34" s="138" t="s">
        <v>254</v>
      </c>
      <c r="D34" s="138" t="s">
        <v>37</v>
      </c>
      <c r="E34" s="139" t="s">
        <v>552</v>
      </c>
      <c r="F34" s="134"/>
      <c r="G34" s="141" t="s">
        <v>249</v>
      </c>
      <c r="H34" s="215"/>
      <c r="I34" s="143">
        <f t="shared" si="2"/>
        <v>0</v>
      </c>
      <c r="J34" s="137"/>
      <c r="K34" s="110">
        <v>2</v>
      </c>
    </row>
    <row r="35" spans="2:12" ht="24" x14ac:dyDescent="0.25">
      <c r="C35" s="138" t="s">
        <v>253</v>
      </c>
      <c r="D35" s="138" t="s">
        <v>37</v>
      </c>
      <c r="E35" s="139" t="s">
        <v>554</v>
      </c>
      <c r="F35" s="134"/>
      <c r="G35" s="141" t="s">
        <v>249</v>
      </c>
      <c r="H35" s="215"/>
      <c r="I35" s="143">
        <f t="shared" ref="I35" si="3">$I$29*H35%</f>
        <v>0</v>
      </c>
      <c r="J35" s="137"/>
      <c r="K35" s="110">
        <v>2</v>
      </c>
      <c r="L35" s="110" t="s">
        <v>604</v>
      </c>
    </row>
    <row r="36" spans="2:12" ht="72" x14ac:dyDescent="0.25">
      <c r="C36" s="138" t="s">
        <v>252</v>
      </c>
      <c r="D36" s="138" t="s">
        <v>37</v>
      </c>
      <c r="E36" s="139" t="s">
        <v>556</v>
      </c>
      <c r="F36" s="134"/>
      <c r="G36" s="141" t="s">
        <v>249</v>
      </c>
      <c r="H36" s="215"/>
      <c r="I36" s="143">
        <f t="shared" ref="I36" si="4">$I$29*H36%</f>
        <v>0</v>
      </c>
      <c r="J36" s="137"/>
      <c r="K36" s="110">
        <v>2</v>
      </c>
    </row>
    <row r="37" spans="2:12" ht="24" x14ac:dyDescent="0.25">
      <c r="C37" s="138" t="s">
        <v>555</v>
      </c>
      <c r="D37" s="138" t="s">
        <v>37</v>
      </c>
      <c r="E37" s="139" t="s">
        <v>558</v>
      </c>
      <c r="F37" s="134"/>
      <c r="G37" s="141" t="s">
        <v>249</v>
      </c>
      <c r="H37" s="215"/>
      <c r="I37" s="143">
        <f t="shared" si="2"/>
        <v>0</v>
      </c>
      <c r="J37" s="137"/>
      <c r="K37" s="110">
        <v>2</v>
      </c>
    </row>
    <row r="38" spans="2:12" x14ac:dyDescent="0.25">
      <c r="C38" s="144"/>
      <c r="D38" s="145"/>
      <c r="E38" s="146" t="s">
        <v>250</v>
      </c>
      <c r="F38" s="147"/>
      <c r="G38" s="148" t="str">
        <f>IF(H38=100,"OK","CHYBA!")</f>
        <v>CHYBA!</v>
      </c>
      <c r="H38" s="149">
        <f>SUM(H30:H37)</f>
        <v>0</v>
      </c>
      <c r="I38" s="150">
        <f>SUM(I30:I37)</f>
        <v>0</v>
      </c>
      <c r="J38" s="137"/>
    </row>
    <row r="39" spans="2:12" ht="31.5" x14ac:dyDescent="0.25">
      <c r="C39" s="132" t="s">
        <v>70</v>
      </c>
      <c r="D39" s="132" t="s">
        <v>37</v>
      </c>
      <c r="E39" s="136" t="s">
        <v>82</v>
      </c>
      <c r="F39" s="134" t="s">
        <v>80</v>
      </c>
      <c r="G39" s="135" t="s">
        <v>8</v>
      </c>
      <c r="H39" s="135">
        <v>1</v>
      </c>
      <c r="I39" s="103"/>
      <c r="J39" s="137">
        <f t="shared" si="1"/>
        <v>0</v>
      </c>
      <c r="K39" s="110">
        <v>2</v>
      </c>
    </row>
    <row r="40" spans="2:12" x14ac:dyDescent="0.25">
      <c r="B40" s="122" t="s">
        <v>73</v>
      </c>
      <c r="C40" s="123" t="s">
        <v>653</v>
      </c>
      <c r="D40" s="124"/>
      <c r="E40" s="124"/>
      <c r="F40" s="124"/>
      <c r="G40" s="124"/>
      <c r="H40" s="124"/>
      <c r="I40" s="125"/>
      <c r="J40" s="228">
        <f>SUM(J41:J104)</f>
        <v>0</v>
      </c>
    </row>
    <row r="41" spans="2:12" ht="36" x14ac:dyDescent="0.25">
      <c r="B41" s="151"/>
      <c r="C41" s="132" t="s">
        <v>74</v>
      </c>
      <c r="D41" s="132" t="s">
        <v>37</v>
      </c>
      <c r="E41" s="136" t="s">
        <v>215</v>
      </c>
      <c r="F41" s="134" t="s">
        <v>80</v>
      </c>
      <c r="G41" s="135" t="s">
        <v>8</v>
      </c>
      <c r="H41" s="135">
        <v>1</v>
      </c>
      <c r="I41" s="103"/>
      <c r="J41" s="137">
        <f t="shared" ref="J41:J104" si="5">H41*I41</f>
        <v>0</v>
      </c>
    </row>
    <row r="42" spans="2:12" ht="36" x14ac:dyDescent="0.25">
      <c r="B42" s="151"/>
      <c r="C42" s="138" t="s">
        <v>251</v>
      </c>
      <c r="D42" s="132"/>
      <c r="E42" s="139" t="s">
        <v>259</v>
      </c>
      <c r="F42" s="134"/>
      <c r="G42" s="141" t="s">
        <v>249</v>
      </c>
      <c r="H42" s="215"/>
      <c r="I42" s="143">
        <f>$I$41*H42%</f>
        <v>0</v>
      </c>
      <c r="J42" s="137"/>
      <c r="K42" s="110">
        <v>2</v>
      </c>
    </row>
    <row r="43" spans="2:12" ht="24" x14ac:dyDescent="0.25">
      <c r="B43" s="151"/>
      <c r="C43" s="138" t="s">
        <v>261</v>
      </c>
      <c r="D43" s="132"/>
      <c r="E43" s="139" t="s">
        <v>260</v>
      </c>
      <c r="F43" s="134"/>
      <c r="G43" s="141" t="s">
        <v>249</v>
      </c>
      <c r="H43" s="215"/>
      <c r="I43" s="143">
        <f t="shared" ref="I43:I54" si="6">$I$41*H43%</f>
        <v>0</v>
      </c>
      <c r="J43" s="137"/>
      <c r="K43" s="110">
        <v>2</v>
      </c>
    </row>
    <row r="44" spans="2:12" x14ac:dyDescent="0.25">
      <c r="B44" s="151"/>
      <c r="C44" s="138" t="s">
        <v>263</v>
      </c>
      <c r="D44" s="132"/>
      <c r="E44" s="139" t="s">
        <v>262</v>
      </c>
      <c r="F44" s="134"/>
      <c r="G44" s="141" t="s">
        <v>249</v>
      </c>
      <c r="H44" s="215"/>
      <c r="I44" s="143">
        <f t="shared" si="6"/>
        <v>0</v>
      </c>
      <c r="J44" s="137"/>
      <c r="K44" s="110">
        <v>2</v>
      </c>
      <c r="L44" s="110" t="s">
        <v>604</v>
      </c>
    </row>
    <row r="45" spans="2:12" ht="24" x14ac:dyDescent="0.25">
      <c r="B45" s="151"/>
      <c r="C45" s="138" t="s">
        <v>264</v>
      </c>
      <c r="D45" s="132"/>
      <c r="E45" s="139" t="s">
        <v>265</v>
      </c>
      <c r="F45" s="134"/>
      <c r="G45" s="141" t="s">
        <v>249</v>
      </c>
      <c r="H45" s="215"/>
      <c r="I45" s="143">
        <f t="shared" si="6"/>
        <v>0</v>
      </c>
      <c r="J45" s="137"/>
      <c r="K45" s="110">
        <v>2</v>
      </c>
    </row>
    <row r="46" spans="2:12" ht="36" x14ac:dyDescent="0.25">
      <c r="B46" s="151"/>
      <c r="C46" s="138" t="s">
        <v>267</v>
      </c>
      <c r="D46" s="132"/>
      <c r="E46" s="139" t="s">
        <v>266</v>
      </c>
      <c r="F46" s="134"/>
      <c r="G46" s="141" t="s">
        <v>249</v>
      </c>
      <c r="H46" s="215"/>
      <c r="I46" s="143">
        <f t="shared" si="6"/>
        <v>0</v>
      </c>
      <c r="J46" s="137"/>
      <c r="K46" s="110">
        <v>2</v>
      </c>
    </row>
    <row r="47" spans="2:12" ht="36" x14ac:dyDescent="0.25">
      <c r="B47" s="151"/>
      <c r="C47" s="138" t="s">
        <v>269</v>
      </c>
      <c r="D47" s="132"/>
      <c r="E47" s="139" t="s">
        <v>268</v>
      </c>
      <c r="F47" s="134"/>
      <c r="G47" s="141" t="s">
        <v>249</v>
      </c>
      <c r="H47" s="215"/>
      <c r="I47" s="143">
        <f t="shared" si="6"/>
        <v>0</v>
      </c>
      <c r="J47" s="137"/>
      <c r="K47" s="110">
        <v>2</v>
      </c>
      <c r="L47" s="110" t="s">
        <v>604</v>
      </c>
    </row>
    <row r="48" spans="2:12" ht="24" x14ac:dyDescent="0.25">
      <c r="B48" s="151"/>
      <c r="C48" s="138" t="s">
        <v>271</v>
      </c>
      <c r="D48" s="132"/>
      <c r="E48" s="139" t="s">
        <v>270</v>
      </c>
      <c r="F48" s="134"/>
      <c r="G48" s="141" t="s">
        <v>249</v>
      </c>
      <c r="H48" s="215"/>
      <c r="I48" s="143">
        <f t="shared" si="6"/>
        <v>0</v>
      </c>
      <c r="J48" s="137"/>
      <c r="K48" s="110">
        <v>2</v>
      </c>
      <c r="L48" s="110" t="s">
        <v>604</v>
      </c>
    </row>
    <row r="49" spans="2:11" ht="36" x14ac:dyDescent="0.25">
      <c r="B49" s="151"/>
      <c r="C49" s="138" t="s">
        <v>273</v>
      </c>
      <c r="D49" s="132"/>
      <c r="E49" s="139" t="s">
        <v>272</v>
      </c>
      <c r="F49" s="134"/>
      <c r="G49" s="141" t="s">
        <v>249</v>
      </c>
      <c r="H49" s="215"/>
      <c r="I49" s="143">
        <f t="shared" si="6"/>
        <v>0</v>
      </c>
      <c r="J49" s="137"/>
      <c r="K49" s="110">
        <v>2</v>
      </c>
    </row>
    <row r="50" spans="2:11" ht="60" x14ac:dyDescent="0.25">
      <c r="B50" s="151"/>
      <c r="C50" s="138" t="s">
        <v>275</v>
      </c>
      <c r="D50" s="132"/>
      <c r="E50" s="139" t="s">
        <v>274</v>
      </c>
      <c r="F50" s="134"/>
      <c r="G50" s="141" t="s">
        <v>249</v>
      </c>
      <c r="H50" s="215"/>
      <c r="I50" s="143">
        <f t="shared" si="6"/>
        <v>0</v>
      </c>
      <c r="J50" s="137"/>
      <c r="K50" s="110">
        <v>2</v>
      </c>
    </row>
    <row r="51" spans="2:11" ht="60" x14ac:dyDescent="0.25">
      <c r="B51" s="151"/>
      <c r="C51" s="138" t="s">
        <v>277</v>
      </c>
      <c r="D51" s="132"/>
      <c r="E51" s="139" t="s">
        <v>276</v>
      </c>
      <c r="F51" s="134"/>
      <c r="G51" s="141" t="s">
        <v>249</v>
      </c>
      <c r="H51" s="215"/>
      <c r="I51" s="143">
        <f t="shared" si="6"/>
        <v>0</v>
      </c>
      <c r="J51" s="137"/>
      <c r="K51" s="110">
        <v>2</v>
      </c>
    </row>
    <row r="52" spans="2:11" ht="48" x14ac:dyDescent="0.25">
      <c r="B52" s="151"/>
      <c r="C52" s="138" t="s">
        <v>280</v>
      </c>
      <c r="D52" s="132"/>
      <c r="E52" s="139" t="s">
        <v>278</v>
      </c>
      <c r="F52" s="134"/>
      <c r="G52" s="141" t="s">
        <v>249</v>
      </c>
      <c r="H52" s="215"/>
      <c r="I52" s="143">
        <f t="shared" si="6"/>
        <v>0</v>
      </c>
      <c r="J52" s="137"/>
      <c r="K52" s="110">
        <v>2</v>
      </c>
    </row>
    <row r="53" spans="2:11" ht="24" x14ac:dyDescent="0.25">
      <c r="B53" s="151"/>
      <c r="C53" s="138" t="s">
        <v>281</v>
      </c>
      <c r="D53" s="132"/>
      <c r="E53" s="139" t="s">
        <v>279</v>
      </c>
      <c r="F53" s="134"/>
      <c r="G53" s="141" t="s">
        <v>249</v>
      </c>
      <c r="H53" s="215"/>
      <c r="I53" s="143">
        <f t="shared" si="6"/>
        <v>0</v>
      </c>
      <c r="J53" s="137"/>
      <c r="K53" s="110">
        <v>2</v>
      </c>
    </row>
    <row r="54" spans="2:11" ht="24" x14ac:dyDescent="0.25">
      <c r="B54" s="151"/>
      <c r="C54" s="138" t="s">
        <v>283</v>
      </c>
      <c r="D54" s="132"/>
      <c r="E54" s="139" t="s">
        <v>282</v>
      </c>
      <c r="F54" s="134"/>
      <c r="G54" s="141" t="s">
        <v>249</v>
      </c>
      <c r="H54" s="215"/>
      <c r="I54" s="143">
        <f t="shared" si="6"/>
        <v>0</v>
      </c>
      <c r="J54" s="137"/>
      <c r="K54" s="110">
        <v>2</v>
      </c>
    </row>
    <row r="55" spans="2:11" x14ac:dyDescent="0.25">
      <c r="B55" s="151"/>
      <c r="C55" s="144"/>
      <c r="D55" s="145"/>
      <c r="E55" s="146" t="s">
        <v>250</v>
      </c>
      <c r="F55" s="147"/>
      <c r="G55" s="148" t="str">
        <f>IF(H55=100,"OK","CHYBA!")</f>
        <v>CHYBA!</v>
      </c>
      <c r="H55" s="149">
        <f>SUM(H42:H54)</f>
        <v>0</v>
      </c>
      <c r="I55" s="152">
        <f>SUM(I42:I54)</f>
        <v>0</v>
      </c>
      <c r="J55" s="137"/>
    </row>
    <row r="56" spans="2:11" ht="31.5" x14ac:dyDescent="0.25">
      <c r="B56" s="151"/>
      <c r="C56" s="132" t="s">
        <v>76</v>
      </c>
      <c r="D56" s="132" t="s">
        <v>37</v>
      </c>
      <c r="E56" s="136" t="s">
        <v>75</v>
      </c>
      <c r="F56" s="134" t="s">
        <v>80</v>
      </c>
      <c r="G56" s="135" t="s">
        <v>8</v>
      </c>
      <c r="H56" s="135">
        <v>1</v>
      </c>
      <c r="I56" s="103"/>
      <c r="J56" s="137">
        <f t="shared" si="5"/>
        <v>0</v>
      </c>
      <c r="K56" s="110">
        <v>1</v>
      </c>
    </row>
    <row r="57" spans="2:11" ht="48" x14ac:dyDescent="0.25">
      <c r="B57" s="151"/>
      <c r="C57" s="132" t="s">
        <v>77</v>
      </c>
      <c r="D57" s="132" t="s">
        <v>37</v>
      </c>
      <c r="E57" s="136" t="s">
        <v>214</v>
      </c>
      <c r="F57" s="134" t="s">
        <v>80</v>
      </c>
      <c r="G57" s="135" t="s">
        <v>8</v>
      </c>
      <c r="H57" s="135">
        <v>1</v>
      </c>
      <c r="I57" s="103"/>
      <c r="J57" s="137">
        <f t="shared" si="5"/>
        <v>0</v>
      </c>
    </row>
    <row r="58" spans="2:11" ht="24" x14ac:dyDescent="0.25">
      <c r="B58" s="151"/>
      <c r="C58" s="138" t="s">
        <v>284</v>
      </c>
      <c r="D58" s="132"/>
      <c r="E58" s="139" t="s">
        <v>285</v>
      </c>
      <c r="F58" s="134"/>
      <c r="G58" s="141" t="s">
        <v>249</v>
      </c>
      <c r="H58" s="31"/>
      <c r="I58" s="143">
        <f>$I$57*H58%</f>
        <v>0</v>
      </c>
      <c r="J58" s="137"/>
      <c r="K58" s="110">
        <v>2</v>
      </c>
    </row>
    <row r="59" spans="2:11" ht="24" x14ac:dyDescent="0.25">
      <c r="B59" s="151"/>
      <c r="C59" s="138" t="s">
        <v>287</v>
      </c>
      <c r="D59" s="132"/>
      <c r="E59" s="139" t="s">
        <v>286</v>
      </c>
      <c r="F59" s="134"/>
      <c r="G59" s="141" t="s">
        <v>249</v>
      </c>
      <c r="H59" s="31"/>
      <c r="I59" s="143">
        <f t="shared" ref="I59:I79" si="7">$I$57*H59%</f>
        <v>0</v>
      </c>
      <c r="J59" s="137"/>
      <c r="K59" s="110">
        <v>2</v>
      </c>
    </row>
    <row r="60" spans="2:11" ht="24" x14ac:dyDescent="0.25">
      <c r="B60" s="151"/>
      <c r="C60" s="138" t="s">
        <v>289</v>
      </c>
      <c r="D60" s="132"/>
      <c r="E60" s="139" t="s">
        <v>288</v>
      </c>
      <c r="F60" s="134"/>
      <c r="G60" s="141" t="s">
        <v>249</v>
      </c>
      <c r="H60" s="31"/>
      <c r="I60" s="143">
        <f t="shared" si="7"/>
        <v>0</v>
      </c>
      <c r="J60" s="137"/>
      <c r="K60" s="110">
        <v>2</v>
      </c>
    </row>
    <row r="61" spans="2:11" ht="36" x14ac:dyDescent="0.25">
      <c r="B61" s="151"/>
      <c r="C61" s="138" t="s">
        <v>317</v>
      </c>
      <c r="D61" s="132"/>
      <c r="E61" s="139" t="s">
        <v>290</v>
      </c>
      <c r="F61" s="134"/>
      <c r="G61" s="141" t="s">
        <v>249</v>
      </c>
      <c r="H61" s="31"/>
      <c r="I61" s="143">
        <f t="shared" si="7"/>
        <v>0</v>
      </c>
      <c r="J61" s="137"/>
      <c r="K61" s="110">
        <v>2</v>
      </c>
    </row>
    <row r="62" spans="2:11" ht="24" x14ac:dyDescent="0.25">
      <c r="B62" s="151"/>
      <c r="C62" s="138" t="s">
        <v>318</v>
      </c>
      <c r="D62" s="132"/>
      <c r="E62" s="139" t="s">
        <v>291</v>
      </c>
      <c r="F62" s="134"/>
      <c r="G62" s="141" t="s">
        <v>249</v>
      </c>
      <c r="H62" s="31"/>
      <c r="I62" s="143">
        <f t="shared" si="7"/>
        <v>0</v>
      </c>
      <c r="J62" s="137"/>
      <c r="K62" s="110">
        <v>2</v>
      </c>
    </row>
    <row r="63" spans="2:11" ht="36" x14ac:dyDescent="0.25">
      <c r="B63" s="151"/>
      <c r="C63" s="138" t="s">
        <v>319</v>
      </c>
      <c r="D63" s="132"/>
      <c r="E63" s="139" t="s">
        <v>292</v>
      </c>
      <c r="F63" s="134"/>
      <c r="G63" s="141" t="s">
        <v>249</v>
      </c>
      <c r="H63" s="31"/>
      <c r="I63" s="143">
        <f t="shared" si="7"/>
        <v>0</v>
      </c>
      <c r="J63" s="137"/>
      <c r="K63" s="110">
        <v>2</v>
      </c>
    </row>
    <row r="64" spans="2:11" ht="48" x14ac:dyDescent="0.25">
      <c r="B64" s="151"/>
      <c r="C64" s="138" t="s">
        <v>320</v>
      </c>
      <c r="D64" s="132"/>
      <c r="E64" s="139" t="s">
        <v>293</v>
      </c>
      <c r="F64" s="134"/>
      <c r="G64" s="141" t="s">
        <v>249</v>
      </c>
      <c r="H64" s="31"/>
      <c r="I64" s="143">
        <f t="shared" si="7"/>
        <v>0</v>
      </c>
      <c r="J64" s="137"/>
      <c r="K64" s="110">
        <v>2</v>
      </c>
    </row>
    <row r="65" spans="2:12" ht="36" x14ac:dyDescent="0.25">
      <c r="B65" s="151"/>
      <c r="C65" s="138" t="s">
        <v>321</v>
      </c>
      <c r="D65" s="132"/>
      <c r="E65" s="139" t="s">
        <v>567</v>
      </c>
      <c r="F65" s="134"/>
      <c r="G65" s="141" t="s">
        <v>249</v>
      </c>
      <c r="H65" s="31"/>
      <c r="I65" s="143">
        <f t="shared" si="7"/>
        <v>0</v>
      </c>
      <c r="J65" s="137"/>
      <c r="K65" s="110">
        <v>2</v>
      </c>
    </row>
    <row r="66" spans="2:12" ht="24" x14ac:dyDescent="0.25">
      <c r="B66" s="151"/>
      <c r="C66" s="138" t="s">
        <v>322</v>
      </c>
      <c r="D66" s="132"/>
      <c r="E66" s="139" t="s">
        <v>294</v>
      </c>
      <c r="F66" s="134"/>
      <c r="G66" s="141" t="s">
        <v>249</v>
      </c>
      <c r="H66" s="31"/>
      <c r="I66" s="143">
        <f t="shared" si="7"/>
        <v>0</v>
      </c>
      <c r="J66" s="137"/>
      <c r="K66" s="110">
        <v>1</v>
      </c>
    </row>
    <row r="67" spans="2:12" ht="24" x14ac:dyDescent="0.25">
      <c r="B67" s="151"/>
      <c r="C67" s="138" t="s">
        <v>323</v>
      </c>
      <c r="D67" s="132"/>
      <c r="E67" s="139" t="s">
        <v>295</v>
      </c>
      <c r="F67" s="134"/>
      <c r="G67" s="141" t="s">
        <v>249</v>
      </c>
      <c r="H67" s="31"/>
      <c r="I67" s="143">
        <f t="shared" si="7"/>
        <v>0</v>
      </c>
      <c r="J67" s="137"/>
      <c r="K67" s="110">
        <v>2</v>
      </c>
    </row>
    <row r="68" spans="2:12" ht="24" x14ac:dyDescent="0.25">
      <c r="B68" s="151"/>
      <c r="C68" s="138" t="s">
        <v>324</v>
      </c>
      <c r="D68" s="132"/>
      <c r="E68" s="139" t="s">
        <v>296</v>
      </c>
      <c r="F68" s="134"/>
      <c r="G68" s="141" t="s">
        <v>249</v>
      </c>
      <c r="H68" s="31"/>
      <c r="I68" s="143">
        <f t="shared" si="7"/>
        <v>0</v>
      </c>
      <c r="J68" s="137"/>
      <c r="K68" s="110">
        <v>2</v>
      </c>
    </row>
    <row r="69" spans="2:12" ht="24" x14ac:dyDescent="0.25">
      <c r="B69" s="151"/>
      <c r="C69" s="138" t="s">
        <v>325</v>
      </c>
      <c r="D69" s="132"/>
      <c r="E69" s="139" t="s">
        <v>297</v>
      </c>
      <c r="F69" s="134"/>
      <c r="G69" s="141" t="s">
        <v>249</v>
      </c>
      <c r="H69" s="31"/>
      <c r="I69" s="143">
        <f t="shared" si="7"/>
        <v>0</v>
      </c>
      <c r="J69" s="137"/>
      <c r="K69" s="110">
        <v>2</v>
      </c>
    </row>
    <row r="70" spans="2:12" ht="36" x14ac:dyDescent="0.25">
      <c r="B70" s="151"/>
      <c r="C70" s="138" t="s">
        <v>326</v>
      </c>
      <c r="D70" s="132"/>
      <c r="E70" s="139" t="s">
        <v>298</v>
      </c>
      <c r="F70" s="134"/>
      <c r="G70" s="141" t="s">
        <v>249</v>
      </c>
      <c r="H70" s="31"/>
      <c r="I70" s="143">
        <f t="shared" si="7"/>
        <v>0</v>
      </c>
      <c r="J70" s="137"/>
      <c r="K70" s="110">
        <v>2</v>
      </c>
      <c r="L70" s="110" t="s">
        <v>604</v>
      </c>
    </row>
    <row r="71" spans="2:12" ht="36" x14ac:dyDescent="0.25">
      <c r="B71" s="151"/>
      <c r="C71" s="138" t="s">
        <v>327</v>
      </c>
      <c r="D71" s="132"/>
      <c r="E71" s="139" t="s">
        <v>299</v>
      </c>
      <c r="F71" s="134"/>
      <c r="G71" s="141" t="s">
        <v>249</v>
      </c>
      <c r="H71" s="31"/>
      <c r="I71" s="143">
        <f t="shared" si="7"/>
        <v>0</v>
      </c>
      <c r="J71" s="137"/>
      <c r="K71" s="110">
        <v>2</v>
      </c>
      <c r="L71" s="110" t="s">
        <v>604</v>
      </c>
    </row>
    <row r="72" spans="2:12" ht="24" x14ac:dyDescent="0.25">
      <c r="B72" s="151"/>
      <c r="C72" s="138" t="s">
        <v>328</v>
      </c>
      <c r="D72" s="132"/>
      <c r="E72" s="139" t="s">
        <v>300</v>
      </c>
      <c r="F72" s="134"/>
      <c r="G72" s="141" t="s">
        <v>249</v>
      </c>
      <c r="H72" s="31"/>
      <c r="I72" s="143">
        <f t="shared" si="7"/>
        <v>0</v>
      </c>
      <c r="J72" s="137"/>
      <c r="K72" s="110">
        <v>2</v>
      </c>
    </row>
    <row r="73" spans="2:12" ht="24" x14ac:dyDescent="0.25">
      <c r="B73" s="151"/>
      <c r="C73" s="138" t="s">
        <v>329</v>
      </c>
      <c r="D73" s="132"/>
      <c r="E73" s="139" t="s">
        <v>301</v>
      </c>
      <c r="F73" s="134"/>
      <c r="G73" s="141" t="s">
        <v>249</v>
      </c>
      <c r="H73" s="31"/>
      <c r="I73" s="143">
        <f t="shared" si="7"/>
        <v>0</v>
      </c>
      <c r="J73" s="137"/>
      <c r="K73" s="110">
        <v>2</v>
      </c>
    </row>
    <row r="74" spans="2:12" x14ac:dyDescent="0.25">
      <c r="B74" s="151"/>
      <c r="C74" s="138" t="s">
        <v>330</v>
      </c>
      <c r="D74" s="132"/>
      <c r="E74" s="139" t="s">
        <v>302</v>
      </c>
      <c r="F74" s="134"/>
      <c r="G74" s="141" t="s">
        <v>249</v>
      </c>
      <c r="H74" s="31"/>
      <c r="I74" s="143">
        <f t="shared" si="7"/>
        <v>0</v>
      </c>
      <c r="J74" s="137"/>
      <c r="K74" s="110">
        <v>2</v>
      </c>
      <c r="L74" s="110" t="s">
        <v>604</v>
      </c>
    </row>
    <row r="75" spans="2:12" x14ac:dyDescent="0.25">
      <c r="B75" s="151"/>
      <c r="C75" s="138" t="s">
        <v>331</v>
      </c>
      <c r="D75" s="132"/>
      <c r="E75" s="139" t="s">
        <v>303</v>
      </c>
      <c r="F75" s="134"/>
      <c r="G75" s="141" t="s">
        <v>249</v>
      </c>
      <c r="H75" s="31"/>
      <c r="I75" s="143">
        <f t="shared" si="7"/>
        <v>0</v>
      </c>
      <c r="J75" s="137"/>
      <c r="K75" s="110">
        <v>2</v>
      </c>
    </row>
    <row r="76" spans="2:12" ht="24" x14ac:dyDescent="0.25">
      <c r="B76" s="151"/>
      <c r="C76" s="138" t="s">
        <v>332</v>
      </c>
      <c r="D76" s="132"/>
      <c r="E76" s="139" t="s">
        <v>568</v>
      </c>
      <c r="F76" s="134"/>
      <c r="G76" s="141" t="s">
        <v>249</v>
      </c>
      <c r="H76" s="31"/>
      <c r="I76" s="143">
        <f t="shared" si="7"/>
        <v>0</v>
      </c>
      <c r="J76" s="137"/>
      <c r="K76" s="110">
        <v>2</v>
      </c>
    </row>
    <row r="77" spans="2:12" x14ac:dyDescent="0.25">
      <c r="B77" s="151"/>
      <c r="C77" s="138" t="s">
        <v>333</v>
      </c>
      <c r="D77" s="132"/>
      <c r="E77" s="139" t="s">
        <v>304</v>
      </c>
      <c r="F77" s="134"/>
      <c r="G77" s="141" t="s">
        <v>249</v>
      </c>
      <c r="H77" s="31"/>
      <c r="I77" s="143">
        <f t="shared" si="7"/>
        <v>0</v>
      </c>
      <c r="J77" s="137"/>
      <c r="K77" s="110">
        <v>2</v>
      </c>
    </row>
    <row r="78" spans="2:12" x14ac:dyDescent="0.25">
      <c r="B78" s="151"/>
      <c r="C78" s="138" t="s">
        <v>334</v>
      </c>
      <c r="D78" s="132"/>
      <c r="E78" s="139" t="s">
        <v>305</v>
      </c>
      <c r="F78" s="134"/>
      <c r="G78" s="141" t="s">
        <v>249</v>
      </c>
      <c r="H78" s="31"/>
      <c r="I78" s="143">
        <f t="shared" si="7"/>
        <v>0</v>
      </c>
      <c r="J78" s="137"/>
      <c r="K78" s="110">
        <v>2</v>
      </c>
    </row>
    <row r="79" spans="2:12" ht="24" x14ac:dyDescent="0.25">
      <c r="B79" s="151"/>
      <c r="C79" s="138" t="s">
        <v>335</v>
      </c>
      <c r="D79" s="132"/>
      <c r="E79" s="139" t="s">
        <v>306</v>
      </c>
      <c r="F79" s="134"/>
      <c r="G79" s="141" t="s">
        <v>249</v>
      </c>
      <c r="H79" s="31"/>
      <c r="I79" s="143">
        <f t="shared" si="7"/>
        <v>0</v>
      </c>
      <c r="J79" s="137"/>
      <c r="K79" s="110">
        <v>2</v>
      </c>
    </row>
    <row r="80" spans="2:12" x14ac:dyDescent="0.25">
      <c r="B80" s="151"/>
      <c r="C80" s="144"/>
      <c r="D80" s="145"/>
      <c r="E80" s="146" t="s">
        <v>250</v>
      </c>
      <c r="F80" s="147"/>
      <c r="G80" s="148" t="str">
        <f>IF(H80=100,"OK","CHYBA!")</f>
        <v>CHYBA!</v>
      </c>
      <c r="H80" s="153">
        <f>SUM(H58:H79)</f>
        <v>0</v>
      </c>
      <c r="I80" s="152">
        <f>SUM(I58:I79)</f>
        <v>0</v>
      </c>
      <c r="J80" s="137"/>
    </row>
    <row r="81" spans="2:12" ht="31.5" x14ac:dyDescent="0.25">
      <c r="B81" s="151"/>
      <c r="C81" s="132" t="s">
        <v>83</v>
      </c>
      <c r="D81" s="132" t="s">
        <v>37</v>
      </c>
      <c r="E81" s="136" t="s">
        <v>85</v>
      </c>
      <c r="F81" s="134" t="s">
        <v>84</v>
      </c>
      <c r="G81" s="135" t="s">
        <v>8</v>
      </c>
      <c r="H81" s="135">
        <v>1</v>
      </c>
      <c r="I81" s="103"/>
      <c r="J81" s="137">
        <f t="shared" si="5"/>
        <v>0</v>
      </c>
    </row>
    <row r="82" spans="2:12" ht="36" x14ac:dyDescent="0.25">
      <c r="B82" s="151"/>
      <c r="C82" s="138" t="s">
        <v>336</v>
      </c>
      <c r="D82" s="132"/>
      <c r="E82" s="139" t="s">
        <v>307</v>
      </c>
      <c r="F82" s="134"/>
      <c r="G82" s="141" t="s">
        <v>249</v>
      </c>
      <c r="H82" s="31"/>
      <c r="I82" s="143">
        <f>$I$81*H82%</f>
        <v>0</v>
      </c>
      <c r="J82" s="137"/>
      <c r="K82" s="110">
        <v>2</v>
      </c>
    </row>
    <row r="83" spans="2:12" ht="84" x14ac:dyDescent="0.25">
      <c r="B83" s="151"/>
      <c r="C83" s="138" t="s">
        <v>337</v>
      </c>
      <c r="D83" s="132"/>
      <c r="E83" s="139" t="s">
        <v>308</v>
      </c>
      <c r="F83" s="134"/>
      <c r="G83" s="141" t="s">
        <v>249</v>
      </c>
      <c r="H83" s="31"/>
      <c r="I83" s="143">
        <f t="shared" ref="I83:I84" si="8">$I$81*H83%</f>
        <v>0</v>
      </c>
      <c r="J83" s="137"/>
      <c r="K83" s="110">
        <v>2</v>
      </c>
    </row>
    <row r="84" spans="2:12" ht="24" x14ac:dyDescent="0.25">
      <c r="B84" s="151"/>
      <c r="C84" s="138" t="s">
        <v>338</v>
      </c>
      <c r="D84" s="132"/>
      <c r="E84" s="139" t="s">
        <v>309</v>
      </c>
      <c r="F84" s="134"/>
      <c r="G84" s="141" t="s">
        <v>249</v>
      </c>
      <c r="H84" s="31"/>
      <c r="I84" s="143">
        <f t="shared" si="8"/>
        <v>0</v>
      </c>
      <c r="J84" s="137"/>
      <c r="K84" s="110">
        <v>2</v>
      </c>
    </row>
    <row r="85" spans="2:12" x14ac:dyDescent="0.25">
      <c r="B85" s="151"/>
      <c r="C85" s="144"/>
      <c r="D85" s="145"/>
      <c r="E85" s="146" t="s">
        <v>250</v>
      </c>
      <c r="F85" s="147"/>
      <c r="G85" s="148" t="str">
        <f>IF(H85=100,"OK","CHYBA!")</f>
        <v>CHYBA!</v>
      </c>
      <c r="H85" s="153">
        <f>SUM(H82:H84)</f>
        <v>0</v>
      </c>
      <c r="I85" s="152">
        <f>SUM(I82:I84)</f>
        <v>0</v>
      </c>
      <c r="J85" s="137"/>
    </row>
    <row r="86" spans="2:12" ht="24" x14ac:dyDescent="0.25">
      <c r="B86" s="151"/>
      <c r="C86" s="132" t="s">
        <v>86</v>
      </c>
      <c r="D86" s="132" t="s">
        <v>37</v>
      </c>
      <c r="E86" s="136" t="s">
        <v>569</v>
      </c>
      <c r="F86" s="134" t="s">
        <v>87</v>
      </c>
      <c r="G86" s="135" t="s">
        <v>8</v>
      </c>
      <c r="H86" s="135">
        <v>1</v>
      </c>
      <c r="I86" s="103"/>
      <c r="J86" s="137">
        <f t="shared" si="5"/>
        <v>0</v>
      </c>
    </row>
    <row r="87" spans="2:12" x14ac:dyDescent="0.25">
      <c r="B87" s="151"/>
      <c r="C87" s="138" t="s">
        <v>339</v>
      </c>
      <c r="D87" s="132"/>
      <c r="E87" s="154" t="s">
        <v>310</v>
      </c>
      <c r="F87" s="134"/>
      <c r="G87" s="141" t="s">
        <v>249</v>
      </c>
      <c r="H87" s="31"/>
      <c r="I87" s="143">
        <f>$I$86*H87%</f>
        <v>0</v>
      </c>
      <c r="J87" s="137"/>
      <c r="K87" s="110">
        <v>2</v>
      </c>
      <c r="L87" s="110" t="s">
        <v>604</v>
      </c>
    </row>
    <row r="88" spans="2:12" ht="96" x14ac:dyDescent="0.25">
      <c r="B88" s="151"/>
      <c r="C88" s="138" t="s">
        <v>340</v>
      </c>
      <c r="D88" s="132"/>
      <c r="E88" s="139" t="s">
        <v>311</v>
      </c>
      <c r="F88" s="134"/>
      <c r="G88" s="141" t="s">
        <v>249</v>
      </c>
      <c r="H88" s="31"/>
      <c r="I88" s="143">
        <f t="shared" ref="I88:I93" si="9">$I$86*H88%</f>
        <v>0</v>
      </c>
      <c r="J88" s="137"/>
      <c r="K88" s="110">
        <v>2</v>
      </c>
    </row>
    <row r="89" spans="2:12" ht="36" x14ac:dyDescent="0.25">
      <c r="B89" s="151"/>
      <c r="C89" s="138" t="s">
        <v>341</v>
      </c>
      <c r="D89" s="132"/>
      <c r="E89" s="139" t="s">
        <v>312</v>
      </c>
      <c r="F89" s="134"/>
      <c r="G89" s="141" t="s">
        <v>249</v>
      </c>
      <c r="H89" s="31"/>
      <c r="I89" s="143">
        <f t="shared" si="9"/>
        <v>0</v>
      </c>
      <c r="J89" s="137"/>
      <c r="K89" s="110">
        <v>2</v>
      </c>
      <c r="L89" s="110" t="s">
        <v>604</v>
      </c>
    </row>
    <row r="90" spans="2:12" ht="24" x14ac:dyDescent="0.25">
      <c r="B90" s="151"/>
      <c r="C90" s="138" t="s">
        <v>342</v>
      </c>
      <c r="D90" s="132"/>
      <c r="E90" s="139" t="s">
        <v>313</v>
      </c>
      <c r="F90" s="134"/>
      <c r="G90" s="141" t="s">
        <v>249</v>
      </c>
      <c r="H90" s="31"/>
      <c r="I90" s="143">
        <f t="shared" si="9"/>
        <v>0</v>
      </c>
      <c r="J90" s="137"/>
      <c r="K90" s="110">
        <v>2</v>
      </c>
      <c r="L90" s="110" t="s">
        <v>604</v>
      </c>
    </row>
    <row r="91" spans="2:12" ht="24" x14ac:dyDescent="0.25">
      <c r="B91" s="151"/>
      <c r="C91" s="138" t="s">
        <v>343</v>
      </c>
      <c r="D91" s="132"/>
      <c r="E91" s="139" t="s">
        <v>314</v>
      </c>
      <c r="F91" s="134"/>
      <c r="G91" s="141" t="s">
        <v>249</v>
      </c>
      <c r="H91" s="31"/>
      <c r="I91" s="143">
        <f t="shared" si="9"/>
        <v>0</v>
      </c>
      <c r="J91" s="137"/>
      <c r="K91" s="110">
        <v>2</v>
      </c>
      <c r="L91" s="110" t="s">
        <v>604</v>
      </c>
    </row>
    <row r="92" spans="2:12" ht="24" x14ac:dyDescent="0.25">
      <c r="B92" s="151"/>
      <c r="C92" s="138" t="s">
        <v>344</v>
      </c>
      <c r="D92" s="132"/>
      <c r="E92" s="139" t="s">
        <v>315</v>
      </c>
      <c r="F92" s="134"/>
      <c r="G92" s="141" t="s">
        <v>249</v>
      </c>
      <c r="H92" s="31"/>
      <c r="I92" s="143">
        <f t="shared" si="9"/>
        <v>0</v>
      </c>
      <c r="J92" s="137"/>
      <c r="K92" s="110">
        <v>2</v>
      </c>
      <c r="L92" s="110" t="s">
        <v>604</v>
      </c>
    </row>
    <row r="93" spans="2:12" ht="24" x14ac:dyDescent="0.25">
      <c r="B93" s="151"/>
      <c r="C93" s="138" t="s">
        <v>345</v>
      </c>
      <c r="D93" s="132"/>
      <c r="E93" s="139" t="s">
        <v>316</v>
      </c>
      <c r="F93" s="134"/>
      <c r="G93" s="141" t="s">
        <v>249</v>
      </c>
      <c r="H93" s="31"/>
      <c r="I93" s="143">
        <f t="shared" si="9"/>
        <v>0</v>
      </c>
      <c r="J93" s="137"/>
      <c r="K93" s="110">
        <v>2</v>
      </c>
      <c r="L93" s="110" t="s">
        <v>604</v>
      </c>
    </row>
    <row r="94" spans="2:12" ht="48" x14ac:dyDescent="0.25">
      <c r="B94" s="151"/>
      <c r="C94" s="138" t="s">
        <v>571</v>
      </c>
      <c r="D94" s="132"/>
      <c r="E94" s="139" t="s">
        <v>573</v>
      </c>
      <c r="F94" s="134"/>
      <c r="G94" s="141" t="s">
        <v>249</v>
      </c>
      <c r="H94" s="31"/>
      <c r="I94" s="143">
        <f t="shared" ref="I94" si="10">$I$86*H94%</f>
        <v>0</v>
      </c>
      <c r="J94" s="137"/>
      <c r="K94" s="110">
        <v>2</v>
      </c>
    </row>
    <row r="95" spans="2:12" ht="84" x14ac:dyDescent="0.25">
      <c r="B95" s="151"/>
      <c r="C95" s="138" t="s">
        <v>572</v>
      </c>
      <c r="D95" s="132"/>
      <c r="E95" s="139" t="s">
        <v>570</v>
      </c>
      <c r="F95" s="134"/>
      <c r="G95" s="141" t="s">
        <v>249</v>
      </c>
      <c r="H95" s="31"/>
      <c r="I95" s="143">
        <f t="shared" ref="I95" si="11">$I$86*H95%</f>
        <v>0</v>
      </c>
      <c r="J95" s="137"/>
      <c r="K95" s="110">
        <v>2</v>
      </c>
      <c r="L95" s="110" t="s">
        <v>604</v>
      </c>
    </row>
    <row r="96" spans="2:12" x14ac:dyDescent="0.25">
      <c r="B96" s="151"/>
      <c r="C96" s="144"/>
      <c r="D96" s="145"/>
      <c r="E96" s="146" t="s">
        <v>250</v>
      </c>
      <c r="F96" s="147"/>
      <c r="G96" s="148" t="str">
        <f>IF(H96=100,"OK","CHYBA!")</f>
        <v>CHYBA!</v>
      </c>
      <c r="H96" s="153">
        <f>SUM(H87:H95)</f>
        <v>0</v>
      </c>
      <c r="I96" s="152">
        <f>SUM(I87:I95)</f>
        <v>0</v>
      </c>
      <c r="J96" s="137"/>
    </row>
    <row r="97" spans="2:12" ht="21" x14ac:dyDescent="0.25">
      <c r="B97" s="151"/>
      <c r="C97" s="132" t="s">
        <v>88</v>
      </c>
      <c r="D97" s="132" t="s">
        <v>37</v>
      </c>
      <c r="E97" s="136" t="s">
        <v>89</v>
      </c>
      <c r="F97" s="134" t="s">
        <v>87</v>
      </c>
      <c r="G97" s="135" t="s">
        <v>8</v>
      </c>
      <c r="H97" s="135">
        <v>1</v>
      </c>
      <c r="I97" s="103"/>
      <c r="J97" s="137">
        <f t="shared" si="5"/>
        <v>0</v>
      </c>
    </row>
    <row r="98" spans="2:12" ht="24" x14ac:dyDescent="0.25">
      <c r="B98" s="151"/>
      <c r="C98" s="138" t="s">
        <v>351</v>
      </c>
      <c r="D98" s="132"/>
      <c r="E98" s="139" t="s">
        <v>350</v>
      </c>
      <c r="F98" s="134"/>
      <c r="G98" s="141" t="s">
        <v>249</v>
      </c>
      <c r="H98" s="31"/>
      <c r="I98" s="143">
        <f>$I$97*H98%</f>
        <v>0</v>
      </c>
      <c r="J98" s="137"/>
      <c r="K98" s="110">
        <v>2</v>
      </c>
    </row>
    <row r="99" spans="2:12" ht="84" x14ac:dyDescent="0.25">
      <c r="B99" s="151"/>
      <c r="C99" s="138" t="s">
        <v>352</v>
      </c>
      <c r="D99" s="132"/>
      <c r="E99" s="139" t="s">
        <v>346</v>
      </c>
      <c r="F99" s="134"/>
      <c r="G99" s="141" t="s">
        <v>249</v>
      </c>
      <c r="H99" s="31"/>
      <c r="I99" s="143">
        <f t="shared" ref="I99:I102" si="12">$I$97*H99%</f>
        <v>0</v>
      </c>
      <c r="J99" s="137"/>
      <c r="K99" s="110">
        <v>2</v>
      </c>
    </row>
    <row r="100" spans="2:12" ht="24" x14ac:dyDescent="0.25">
      <c r="B100" s="151"/>
      <c r="C100" s="138" t="s">
        <v>353</v>
      </c>
      <c r="D100" s="132"/>
      <c r="E100" s="139" t="s">
        <v>347</v>
      </c>
      <c r="F100" s="134"/>
      <c r="G100" s="141" t="s">
        <v>249</v>
      </c>
      <c r="H100" s="31"/>
      <c r="I100" s="143">
        <f t="shared" si="12"/>
        <v>0</v>
      </c>
      <c r="J100" s="137"/>
      <c r="K100" s="110">
        <v>2</v>
      </c>
    </row>
    <row r="101" spans="2:12" ht="60" x14ac:dyDescent="0.25">
      <c r="B101" s="151"/>
      <c r="C101" s="138" t="s">
        <v>354</v>
      </c>
      <c r="D101" s="132"/>
      <c r="E101" s="139" t="s">
        <v>348</v>
      </c>
      <c r="F101" s="134"/>
      <c r="G101" s="141" t="s">
        <v>249</v>
      </c>
      <c r="H101" s="31"/>
      <c r="I101" s="143">
        <f t="shared" si="12"/>
        <v>0</v>
      </c>
      <c r="J101" s="137"/>
      <c r="K101" s="110">
        <v>2</v>
      </c>
    </row>
    <row r="102" spans="2:12" ht="24" x14ac:dyDescent="0.25">
      <c r="B102" s="151"/>
      <c r="C102" s="138" t="s">
        <v>355</v>
      </c>
      <c r="D102" s="132"/>
      <c r="E102" s="139" t="s">
        <v>349</v>
      </c>
      <c r="F102" s="134"/>
      <c r="G102" s="141" t="s">
        <v>249</v>
      </c>
      <c r="H102" s="31"/>
      <c r="I102" s="143">
        <f t="shared" si="12"/>
        <v>0</v>
      </c>
      <c r="J102" s="137"/>
      <c r="K102" s="110">
        <v>2</v>
      </c>
    </row>
    <row r="103" spans="2:12" x14ac:dyDescent="0.25">
      <c r="B103" s="151"/>
      <c r="C103" s="144"/>
      <c r="D103" s="145"/>
      <c r="E103" s="146" t="s">
        <v>250</v>
      </c>
      <c r="F103" s="147"/>
      <c r="G103" s="148" t="str">
        <f>IF(H103=100,"OK","CHYBA!")</f>
        <v>CHYBA!</v>
      </c>
      <c r="H103" s="153">
        <f>SUM(H98:H102)</f>
        <v>0</v>
      </c>
      <c r="I103" s="152">
        <f>SUM(I98:I102)</f>
        <v>0</v>
      </c>
      <c r="J103" s="137"/>
    </row>
    <row r="104" spans="2:12" ht="21" x14ac:dyDescent="0.25">
      <c r="B104" s="151"/>
      <c r="C104" s="126" t="s">
        <v>90</v>
      </c>
      <c r="D104" s="126" t="s">
        <v>37</v>
      </c>
      <c r="E104" s="127" t="s">
        <v>197</v>
      </c>
      <c r="F104" s="128" t="s">
        <v>87</v>
      </c>
      <c r="G104" s="135" t="s">
        <v>8</v>
      </c>
      <c r="H104" s="135">
        <v>1</v>
      </c>
      <c r="I104" s="103"/>
      <c r="J104" s="137">
        <f t="shared" si="5"/>
        <v>0</v>
      </c>
    </row>
    <row r="105" spans="2:12" ht="60" x14ac:dyDescent="0.25">
      <c r="B105" s="151"/>
      <c r="C105" s="138" t="s">
        <v>360</v>
      </c>
      <c r="D105" s="126"/>
      <c r="E105" s="154" t="s">
        <v>357</v>
      </c>
      <c r="F105" s="128"/>
      <c r="G105" s="141" t="s">
        <v>249</v>
      </c>
      <c r="H105" s="32"/>
      <c r="I105" s="143">
        <f>$I$104*H105%</f>
        <v>0</v>
      </c>
      <c r="J105" s="130"/>
      <c r="K105" s="110">
        <v>2</v>
      </c>
    </row>
    <row r="106" spans="2:12" ht="48" x14ac:dyDescent="0.25">
      <c r="B106" s="151"/>
      <c r="C106" s="138" t="s">
        <v>361</v>
      </c>
      <c r="D106" s="126"/>
      <c r="E106" s="154" t="s">
        <v>356</v>
      </c>
      <c r="F106" s="128"/>
      <c r="G106" s="141" t="s">
        <v>249</v>
      </c>
      <c r="H106" s="32"/>
      <c r="I106" s="143">
        <f t="shared" ref="I106:I107" si="13">$I$104*H106%</f>
        <v>0</v>
      </c>
      <c r="J106" s="130"/>
      <c r="K106" s="110">
        <v>2</v>
      </c>
    </row>
    <row r="107" spans="2:12" ht="24" x14ac:dyDescent="0.25">
      <c r="B107" s="151"/>
      <c r="C107" s="138" t="s">
        <v>362</v>
      </c>
      <c r="D107" s="126"/>
      <c r="E107" s="154" t="s">
        <v>358</v>
      </c>
      <c r="F107" s="128"/>
      <c r="G107" s="141" t="s">
        <v>249</v>
      </c>
      <c r="H107" s="32"/>
      <c r="I107" s="143">
        <f t="shared" si="13"/>
        <v>0</v>
      </c>
      <c r="J107" s="130"/>
      <c r="K107" s="110">
        <v>2</v>
      </c>
    </row>
    <row r="108" spans="2:12" x14ac:dyDescent="0.25">
      <c r="B108" s="151"/>
      <c r="C108" s="144"/>
      <c r="D108" s="145"/>
      <c r="E108" s="146" t="s">
        <v>250</v>
      </c>
      <c r="F108" s="147"/>
      <c r="G108" s="148" t="str">
        <f>IF(H108=100,"OK","CHYBA!")</f>
        <v>CHYBA!</v>
      </c>
      <c r="H108" s="153">
        <f>SUM(H105:H107)</f>
        <v>0</v>
      </c>
      <c r="I108" s="152">
        <f>SUM(I105:I107)</f>
        <v>0</v>
      </c>
      <c r="J108" s="137"/>
    </row>
    <row r="109" spans="2:12" x14ac:dyDescent="0.25">
      <c r="B109" s="122" t="s">
        <v>92</v>
      </c>
      <c r="C109" s="123" t="s">
        <v>652</v>
      </c>
      <c r="D109" s="124"/>
      <c r="E109" s="124"/>
      <c r="F109" s="124"/>
      <c r="G109" s="124"/>
      <c r="H109" s="124"/>
      <c r="I109" s="125"/>
      <c r="J109" s="228">
        <f>J110+J118</f>
        <v>0</v>
      </c>
    </row>
    <row r="110" spans="2:12" ht="52.5" x14ac:dyDescent="0.25">
      <c r="B110" s="151"/>
      <c r="C110" s="126" t="s">
        <v>93</v>
      </c>
      <c r="D110" s="126" t="s">
        <v>37</v>
      </c>
      <c r="E110" s="127" t="s">
        <v>96</v>
      </c>
      <c r="F110" s="128" t="s">
        <v>94</v>
      </c>
      <c r="G110" s="135" t="s">
        <v>8</v>
      </c>
      <c r="H110" s="135">
        <v>1</v>
      </c>
      <c r="I110" s="103"/>
      <c r="J110" s="137">
        <f t="shared" ref="J110:J118" si="14">H110*I110</f>
        <v>0</v>
      </c>
    </row>
    <row r="111" spans="2:12" x14ac:dyDescent="0.25">
      <c r="B111" s="151"/>
      <c r="C111" s="138" t="s">
        <v>591</v>
      </c>
      <c r="D111" s="126"/>
      <c r="E111" s="154" t="s">
        <v>649</v>
      </c>
      <c r="F111" s="128"/>
      <c r="G111" s="141" t="s">
        <v>249</v>
      </c>
      <c r="H111" s="31"/>
      <c r="I111" s="143">
        <f>$I$110*H111%</f>
        <v>0</v>
      </c>
      <c r="J111" s="137"/>
      <c r="K111" s="110">
        <v>1</v>
      </c>
    </row>
    <row r="112" spans="2:12" ht="24" x14ac:dyDescent="0.25">
      <c r="B112" s="151"/>
      <c r="C112" s="138" t="s">
        <v>592</v>
      </c>
      <c r="D112" s="126"/>
      <c r="E112" s="154" t="s">
        <v>359</v>
      </c>
      <c r="F112" s="128"/>
      <c r="G112" s="141" t="s">
        <v>249</v>
      </c>
      <c r="H112" s="31"/>
      <c r="I112" s="143">
        <f t="shared" ref="I112:I116" si="15">$I$110*H112%</f>
        <v>0</v>
      </c>
      <c r="J112" s="137"/>
      <c r="K112" s="110">
        <v>1</v>
      </c>
      <c r="L112" s="110" t="s">
        <v>604</v>
      </c>
    </row>
    <row r="113" spans="1:12" ht="24" x14ac:dyDescent="0.25">
      <c r="B113" s="151"/>
      <c r="C113" s="138" t="s">
        <v>593</v>
      </c>
      <c r="D113" s="126"/>
      <c r="E113" s="154" t="s">
        <v>629</v>
      </c>
      <c r="F113" s="128"/>
      <c r="G113" s="141" t="s">
        <v>249</v>
      </c>
      <c r="H113" s="31"/>
      <c r="I113" s="143">
        <f t="shared" si="15"/>
        <v>0</v>
      </c>
      <c r="J113" s="137"/>
      <c r="K113" s="110">
        <v>1</v>
      </c>
    </row>
    <row r="114" spans="1:12" ht="24" x14ac:dyDescent="0.25">
      <c r="B114" s="151"/>
      <c r="C114" s="138" t="s">
        <v>594</v>
      </c>
      <c r="D114" s="126"/>
      <c r="E114" s="154" t="s">
        <v>651</v>
      </c>
      <c r="F114" s="128"/>
      <c r="G114" s="141" t="s">
        <v>249</v>
      </c>
      <c r="H114" s="31"/>
      <c r="I114" s="143">
        <f t="shared" si="15"/>
        <v>0</v>
      </c>
      <c r="J114" s="137"/>
      <c r="K114" s="110">
        <v>1</v>
      </c>
    </row>
    <row r="115" spans="1:12" x14ac:dyDescent="0.25">
      <c r="B115" s="151"/>
      <c r="C115" s="138" t="s">
        <v>595</v>
      </c>
      <c r="D115" s="126"/>
      <c r="E115" s="154" t="s">
        <v>650</v>
      </c>
      <c r="F115" s="128"/>
      <c r="G115" s="141" t="s">
        <v>249</v>
      </c>
      <c r="H115" s="31"/>
      <c r="I115" s="143">
        <f t="shared" si="15"/>
        <v>0</v>
      </c>
      <c r="J115" s="137"/>
      <c r="K115" s="110">
        <v>2</v>
      </c>
      <c r="L115" s="110" t="s">
        <v>604</v>
      </c>
    </row>
    <row r="116" spans="1:12" x14ac:dyDescent="0.25">
      <c r="B116" s="151"/>
      <c r="C116" s="138" t="s">
        <v>596</v>
      </c>
      <c r="D116" s="126"/>
      <c r="E116" s="154" t="s">
        <v>628</v>
      </c>
      <c r="F116" s="128"/>
      <c r="G116" s="141" t="s">
        <v>249</v>
      </c>
      <c r="H116" s="31"/>
      <c r="I116" s="143">
        <f t="shared" si="15"/>
        <v>0</v>
      </c>
      <c r="J116" s="137"/>
      <c r="K116" s="110">
        <v>1</v>
      </c>
    </row>
    <row r="117" spans="1:12" x14ac:dyDescent="0.25">
      <c r="B117" s="151"/>
      <c r="C117" s="144"/>
      <c r="D117" s="145"/>
      <c r="E117" s="146" t="s">
        <v>250</v>
      </c>
      <c r="F117" s="147"/>
      <c r="G117" s="148" t="str">
        <f>IF(H117=100,"OK","CHYBA!")</f>
        <v>CHYBA!</v>
      </c>
      <c r="H117" s="153">
        <f>SUM(H111:H116)</f>
        <v>0</v>
      </c>
      <c r="I117" s="152">
        <f>SUM(I111:I116)</f>
        <v>0</v>
      </c>
      <c r="J117" s="137"/>
    </row>
    <row r="118" spans="1:12" ht="24" x14ac:dyDescent="0.25">
      <c r="B118" s="151"/>
      <c r="C118" s="126" t="s">
        <v>95</v>
      </c>
      <c r="D118" s="126" t="s">
        <v>37</v>
      </c>
      <c r="E118" s="127" t="s">
        <v>630</v>
      </c>
      <c r="F118" s="128" t="s">
        <v>58</v>
      </c>
      <c r="G118" s="129" t="s">
        <v>8</v>
      </c>
      <c r="H118" s="129">
        <v>1</v>
      </c>
      <c r="I118" s="102"/>
      <c r="J118" s="130">
        <f t="shared" si="14"/>
        <v>0</v>
      </c>
      <c r="K118" s="110">
        <v>1</v>
      </c>
    </row>
    <row r="119" spans="1:12" x14ac:dyDescent="0.25">
      <c r="B119" s="151"/>
      <c r="C119" s="111"/>
      <c r="D119" s="111"/>
      <c r="F119" s="111"/>
      <c r="G119" s="111"/>
      <c r="H119" s="111"/>
      <c r="I119" s="111"/>
      <c r="J119" s="155"/>
    </row>
    <row r="120" spans="1:12" x14ac:dyDescent="0.25">
      <c r="A120" s="115">
        <v>2</v>
      </c>
      <c r="B120" s="113" t="s">
        <v>648</v>
      </c>
      <c r="C120" s="113"/>
      <c r="D120" s="113"/>
      <c r="E120" s="113"/>
      <c r="F120" s="113"/>
      <c r="G120" s="113"/>
      <c r="H120" s="113"/>
      <c r="I120" s="113"/>
      <c r="J120" s="121">
        <f>J121+J164+J247</f>
        <v>0</v>
      </c>
    </row>
    <row r="121" spans="1:12" x14ac:dyDescent="0.25">
      <c r="B121" s="122" t="s">
        <v>16</v>
      </c>
      <c r="C121" s="123" t="s">
        <v>71</v>
      </c>
      <c r="D121" s="124"/>
      <c r="E121" s="124"/>
      <c r="F121" s="124"/>
      <c r="G121" s="124"/>
      <c r="H121" s="124"/>
      <c r="I121" s="125"/>
      <c r="J121" s="228">
        <f>(SUM(J122:J140))+(SUM(J144:J152))</f>
        <v>0</v>
      </c>
    </row>
    <row r="122" spans="1:12" ht="31.5" x14ac:dyDescent="0.25">
      <c r="B122" s="151"/>
      <c r="C122" s="126" t="s">
        <v>18</v>
      </c>
      <c r="D122" s="126" t="s">
        <v>37</v>
      </c>
      <c r="E122" s="127" t="s">
        <v>195</v>
      </c>
      <c r="F122" s="128" t="s">
        <v>60</v>
      </c>
      <c r="G122" s="129" t="s">
        <v>8</v>
      </c>
      <c r="H122" s="129">
        <v>1</v>
      </c>
      <c r="I122" s="102"/>
      <c r="J122" s="130">
        <f t="shared" ref="J122" si="16">H122*I122</f>
        <v>0</v>
      </c>
      <c r="K122" s="110">
        <v>2</v>
      </c>
    </row>
    <row r="123" spans="1:12" ht="21" x14ac:dyDescent="0.25">
      <c r="C123" s="126" t="s">
        <v>19</v>
      </c>
      <c r="D123" s="126" t="s">
        <v>37</v>
      </c>
      <c r="E123" s="131" t="s">
        <v>99</v>
      </c>
      <c r="F123" s="128" t="s">
        <v>58</v>
      </c>
      <c r="G123" s="129" t="s">
        <v>8</v>
      </c>
      <c r="H123" s="129">
        <v>1</v>
      </c>
      <c r="I123" s="102"/>
      <c r="J123" s="130">
        <f t="shared" ref="J123:J126" si="17">H123*I123</f>
        <v>0</v>
      </c>
      <c r="K123" s="110">
        <v>1</v>
      </c>
    </row>
    <row r="124" spans="1:12" ht="24" x14ac:dyDescent="0.25">
      <c r="C124" s="126" t="s">
        <v>20</v>
      </c>
      <c r="D124" s="126" t="s">
        <v>37</v>
      </c>
      <c r="E124" s="127" t="s">
        <v>98</v>
      </c>
      <c r="F124" s="128" t="s">
        <v>58</v>
      </c>
      <c r="G124" s="129" t="s">
        <v>8</v>
      </c>
      <c r="H124" s="129">
        <v>1</v>
      </c>
      <c r="I124" s="102"/>
      <c r="J124" s="130">
        <f t="shared" si="17"/>
        <v>0</v>
      </c>
      <c r="K124" s="110">
        <v>1</v>
      </c>
    </row>
    <row r="125" spans="1:12" ht="24" x14ac:dyDescent="0.25">
      <c r="C125" s="126" t="s">
        <v>97</v>
      </c>
      <c r="D125" s="126" t="s">
        <v>37</v>
      </c>
      <c r="E125" s="127" t="s">
        <v>100</v>
      </c>
      <c r="F125" s="128" t="s">
        <v>58</v>
      </c>
      <c r="G125" s="129" t="s">
        <v>8</v>
      </c>
      <c r="H125" s="129">
        <v>1</v>
      </c>
      <c r="I125" s="102"/>
      <c r="J125" s="130">
        <f t="shared" si="17"/>
        <v>0</v>
      </c>
      <c r="K125" s="110">
        <v>1</v>
      </c>
    </row>
    <row r="126" spans="1:12" ht="21" x14ac:dyDescent="0.25">
      <c r="C126" s="126" t="s">
        <v>101</v>
      </c>
      <c r="D126" s="126" t="s">
        <v>37</v>
      </c>
      <c r="E126" s="131" t="s">
        <v>102</v>
      </c>
      <c r="F126" s="128" t="s">
        <v>58</v>
      </c>
      <c r="G126" s="129" t="s">
        <v>8</v>
      </c>
      <c r="H126" s="129">
        <v>1</v>
      </c>
      <c r="I126" s="102"/>
      <c r="J126" s="130">
        <f t="shared" si="17"/>
        <v>0</v>
      </c>
      <c r="K126" s="110">
        <v>1</v>
      </c>
    </row>
    <row r="127" spans="1:12" ht="52.5" x14ac:dyDescent="0.25">
      <c r="C127" s="126" t="s">
        <v>103</v>
      </c>
      <c r="D127" s="126" t="s">
        <v>37</v>
      </c>
      <c r="E127" s="127" t="s">
        <v>363</v>
      </c>
      <c r="F127" s="128" t="s">
        <v>145</v>
      </c>
      <c r="G127" s="129" t="s">
        <v>8</v>
      </c>
      <c r="H127" s="129">
        <v>1</v>
      </c>
      <c r="I127" s="102"/>
      <c r="J127" s="130">
        <f t="shared" ref="J127" si="18">H127*I127</f>
        <v>0</v>
      </c>
    </row>
    <row r="128" spans="1:12" ht="48" x14ac:dyDescent="0.25">
      <c r="C128" s="138" t="s">
        <v>365</v>
      </c>
      <c r="D128" s="126"/>
      <c r="E128" s="154" t="s">
        <v>364</v>
      </c>
      <c r="F128" s="128"/>
      <c r="G128" s="141" t="s">
        <v>249</v>
      </c>
      <c r="H128" s="32"/>
      <c r="I128" s="143">
        <f>$I$127*H128%</f>
        <v>0</v>
      </c>
      <c r="J128" s="130"/>
      <c r="K128" s="110">
        <v>2</v>
      </c>
    </row>
    <row r="129" spans="2:12" ht="48" x14ac:dyDescent="0.25">
      <c r="C129" s="138" t="s">
        <v>366</v>
      </c>
      <c r="D129" s="126"/>
      <c r="E129" s="154" t="s">
        <v>641</v>
      </c>
      <c r="F129" s="128"/>
      <c r="G129" s="141" t="s">
        <v>249</v>
      </c>
      <c r="H129" s="32"/>
      <c r="I129" s="143">
        <f>$I$127*H129%</f>
        <v>0</v>
      </c>
      <c r="J129" s="130"/>
      <c r="K129" s="110">
        <v>2</v>
      </c>
    </row>
    <row r="130" spans="2:12" ht="36" x14ac:dyDescent="0.25">
      <c r="C130" s="138" t="s">
        <v>366</v>
      </c>
      <c r="D130" s="126"/>
      <c r="E130" s="154" t="s">
        <v>367</v>
      </c>
      <c r="F130" s="128"/>
      <c r="G130" s="141" t="s">
        <v>249</v>
      </c>
      <c r="H130" s="32"/>
      <c r="I130" s="143">
        <f t="shared" ref="I130" si="19">$I$127*H130%</f>
        <v>0</v>
      </c>
      <c r="J130" s="130"/>
      <c r="K130" s="110">
        <v>2</v>
      </c>
    </row>
    <row r="131" spans="2:12" x14ac:dyDescent="0.25">
      <c r="B131" s="151"/>
      <c r="C131" s="144"/>
      <c r="D131" s="145"/>
      <c r="E131" s="146" t="s">
        <v>250</v>
      </c>
      <c r="F131" s="147"/>
      <c r="G131" s="148" t="str">
        <f>IF(H131=100,"OK","CHYBA!")</f>
        <v>CHYBA!</v>
      </c>
      <c r="H131" s="153">
        <f>SUM(H128:H130)</f>
        <v>0</v>
      </c>
      <c r="I131" s="152">
        <f>SUM(I128:I130)</f>
        <v>0</v>
      </c>
      <c r="J131" s="137"/>
    </row>
    <row r="132" spans="2:12" ht="52.5" x14ac:dyDescent="0.25">
      <c r="C132" s="126" t="s">
        <v>105</v>
      </c>
      <c r="D132" s="126" t="s">
        <v>37</v>
      </c>
      <c r="E132" s="127" t="s">
        <v>216</v>
      </c>
      <c r="F132" s="128" t="s">
        <v>104</v>
      </c>
      <c r="G132" s="129" t="s">
        <v>8</v>
      </c>
      <c r="H132" s="129">
        <v>1</v>
      </c>
      <c r="I132" s="102"/>
      <c r="J132" s="130">
        <f t="shared" ref="J132" si="20">H132*I132</f>
        <v>0</v>
      </c>
    </row>
    <row r="133" spans="2:12" ht="48" x14ac:dyDescent="0.25">
      <c r="C133" s="138" t="s">
        <v>370</v>
      </c>
      <c r="D133" s="126"/>
      <c r="E133" s="154" t="s">
        <v>369</v>
      </c>
      <c r="F133" s="128"/>
      <c r="G133" s="141" t="s">
        <v>249</v>
      </c>
      <c r="H133" s="32"/>
      <c r="I133" s="143">
        <f>$I$132*H133%</f>
        <v>0</v>
      </c>
      <c r="J133" s="130"/>
      <c r="K133" s="110">
        <v>2</v>
      </c>
    </row>
    <row r="134" spans="2:12" ht="60" x14ac:dyDescent="0.25">
      <c r="C134" s="138" t="s">
        <v>371</v>
      </c>
      <c r="D134" s="126"/>
      <c r="E134" s="154" t="s">
        <v>368</v>
      </c>
      <c r="F134" s="128"/>
      <c r="G134" s="141" t="s">
        <v>249</v>
      </c>
      <c r="H134" s="32"/>
      <c r="I134" s="143">
        <f>$I$132*H134%</f>
        <v>0</v>
      </c>
      <c r="J134" s="130"/>
      <c r="K134" s="110">
        <v>2</v>
      </c>
    </row>
    <row r="135" spans="2:12" x14ac:dyDescent="0.25">
      <c r="B135" s="151"/>
      <c r="C135" s="144"/>
      <c r="D135" s="145"/>
      <c r="E135" s="146" t="s">
        <v>250</v>
      </c>
      <c r="F135" s="147"/>
      <c r="G135" s="148" t="str">
        <f>IF(H135=100,"OK","CHYBA!")</f>
        <v>CHYBA!</v>
      </c>
      <c r="H135" s="153">
        <f>SUM(H133:H134)</f>
        <v>0</v>
      </c>
      <c r="I135" s="152">
        <f>SUM(I133:I134)</f>
        <v>0</v>
      </c>
      <c r="J135" s="137"/>
    </row>
    <row r="136" spans="2:12" ht="52.5" x14ac:dyDescent="0.25">
      <c r="C136" s="126" t="s">
        <v>106</v>
      </c>
      <c r="D136" s="126" t="s">
        <v>37</v>
      </c>
      <c r="E136" s="127" t="s">
        <v>576</v>
      </c>
      <c r="F136" s="128" t="s">
        <v>104</v>
      </c>
      <c r="G136" s="129" t="s">
        <v>8</v>
      </c>
      <c r="H136" s="129">
        <v>1</v>
      </c>
      <c r="I136" s="102"/>
      <c r="J136" s="130">
        <f t="shared" ref="J136" si="21">H136*I136</f>
        <v>0</v>
      </c>
      <c r="K136" s="110">
        <v>1</v>
      </c>
    </row>
    <row r="137" spans="2:12" ht="52.5" x14ac:dyDescent="0.25">
      <c r="C137" s="126" t="s">
        <v>107</v>
      </c>
      <c r="D137" s="126" t="s">
        <v>37</v>
      </c>
      <c r="E137" s="127" t="s">
        <v>108</v>
      </c>
      <c r="F137" s="128" t="s">
        <v>104</v>
      </c>
      <c r="G137" s="129" t="s">
        <v>8</v>
      </c>
      <c r="H137" s="129">
        <v>1</v>
      </c>
      <c r="I137" s="102"/>
      <c r="J137" s="130">
        <f t="shared" ref="J137" si="22">H137*I137</f>
        <v>0</v>
      </c>
      <c r="K137" s="110">
        <v>1</v>
      </c>
    </row>
    <row r="138" spans="2:12" ht="52.5" x14ac:dyDescent="0.25">
      <c r="B138" s="151"/>
      <c r="C138" s="126" t="s">
        <v>109</v>
      </c>
      <c r="D138" s="156"/>
      <c r="E138" s="136" t="s">
        <v>631</v>
      </c>
      <c r="F138" s="128" t="s">
        <v>597</v>
      </c>
      <c r="G138" s="129" t="s">
        <v>8</v>
      </c>
      <c r="H138" s="129">
        <v>1</v>
      </c>
      <c r="I138" s="102"/>
      <c r="J138" s="130">
        <f t="shared" ref="J138:J140" si="23">H138*I138</f>
        <v>0</v>
      </c>
      <c r="K138" s="110">
        <v>1</v>
      </c>
    </row>
    <row r="139" spans="2:12" ht="52.5" x14ac:dyDescent="0.25">
      <c r="B139" s="151"/>
      <c r="C139" s="126" t="s">
        <v>110</v>
      </c>
      <c r="D139" s="156"/>
      <c r="E139" s="136" t="s">
        <v>632</v>
      </c>
      <c r="F139" s="128" t="s">
        <v>597</v>
      </c>
      <c r="G139" s="129" t="s">
        <v>8</v>
      </c>
      <c r="H139" s="129">
        <v>1</v>
      </c>
      <c r="I139" s="102"/>
      <c r="J139" s="130">
        <f t="shared" si="23"/>
        <v>0</v>
      </c>
      <c r="K139" s="110">
        <v>1</v>
      </c>
    </row>
    <row r="140" spans="2:12" ht="24" x14ac:dyDescent="0.25">
      <c r="C140" s="126" t="s">
        <v>111</v>
      </c>
      <c r="D140" s="132" t="s">
        <v>37</v>
      </c>
      <c r="E140" s="136" t="s">
        <v>577</v>
      </c>
      <c r="F140" s="134" t="s">
        <v>59</v>
      </c>
      <c r="G140" s="135" t="s">
        <v>8</v>
      </c>
      <c r="H140" s="135">
        <v>1</v>
      </c>
      <c r="I140" s="137">
        <f>SUM(J141:J143)</f>
        <v>0</v>
      </c>
      <c r="J140" s="130">
        <f t="shared" si="23"/>
        <v>0</v>
      </c>
    </row>
    <row r="141" spans="2:12" x14ac:dyDescent="0.25">
      <c r="C141" s="138" t="s">
        <v>112</v>
      </c>
      <c r="D141" s="138" t="s">
        <v>37</v>
      </c>
      <c r="E141" s="139" t="s">
        <v>655</v>
      </c>
      <c r="F141" s="140"/>
      <c r="G141" s="141" t="s">
        <v>56</v>
      </c>
      <c r="H141" s="141">
        <v>92</v>
      </c>
      <c r="I141" s="102"/>
      <c r="J141" s="142">
        <f>H141*I141</f>
        <v>0</v>
      </c>
      <c r="K141" s="110">
        <v>3</v>
      </c>
      <c r="L141" s="110" t="s">
        <v>604</v>
      </c>
    </row>
    <row r="142" spans="2:12" x14ac:dyDescent="0.25">
      <c r="C142" s="138" t="s">
        <v>113</v>
      </c>
      <c r="D142" s="138" t="s">
        <v>37</v>
      </c>
      <c r="E142" s="139" t="s">
        <v>537</v>
      </c>
      <c r="F142" s="140"/>
      <c r="G142" s="141" t="s">
        <v>56</v>
      </c>
      <c r="H142" s="141">
        <v>18</v>
      </c>
      <c r="I142" s="102"/>
      <c r="J142" s="142">
        <f>H142*I142</f>
        <v>0</v>
      </c>
      <c r="K142" s="110">
        <v>3</v>
      </c>
      <c r="L142" s="110" t="s">
        <v>604</v>
      </c>
    </row>
    <row r="143" spans="2:12" ht="24" x14ac:dyDescent="0.25">
      <c r="C143" s="138" t="s">
        <v>578</v>
      </c>
      <c r="D143" s="138"/>
      <c r="E143" s="139" t="s">
        <v>658</v>
      </c>
      <c r="F143" s="140"/>
      <c r="G143" s="141" t="s">
        <v>56</v>
      </c>
      <c r="H143" s="141">
        <v>20</v>
      </c>
      <c r="I143" s="102"/>
      <c r="J143" s="142">
        <f>H143*I143</f>
        <v>0</v>
      </c>
      <c r="K143" s="110">
        <v>3</v>
      </c>
      <c r="L143" s="110" t="s">
        <v>604</v>
      </c>
    </row>
    <row r="144" spans="2:12" ht="42" x14ac:dyDescent="0.25">
      <c r="C144" s="132" t="s">
        <v>114</v>
      </c>
      <c r="D144" s="132" t="s">
        <v>37</v>
      </c>
      <c r="E144" s="136" t="s">
        <v>633</v>
      </c>
      <c r="F144" s="134" t="s">
        <v>78</v>
      </c>
      <c r="G144" s="129" t="s">
        <v>8</v>
      </c>
      <c r="H144" s="129">
        <v>1</v>
      </c>
      <c r="I144" s="102"/>
      <c r="J144" s="130">
        <f t="shared" ref="J144:J152" si="24">H144*I144</f>
        <v>0</v>
      </c>
      <c r="K144" s="110">
        <v>2</v>
      </c>
    </row>
    <row r="145" spans="3:12" ht="42" x14ac:dyDescent="0.25">
      <c r="C145" s="132" t="s">
        <v>115</v>
      </c>
      <c r="D145" s="132" t="s">
        <v>37</v>
      </c>
      <c r="E145" s="136" t="s">
        <v>116</v>
      </c>
      <c r="F145" s="134" t="s">
        <v>79</v>
      </c>
      <c r="G145" s="129" t="s">
        <v>8</v>
      </c>
      <c r="H145" s="129">
        <v>1</v>
      </c>
      <c r="I145" s="102"/>
      <c r="J145" s="130">
        <f t="shared" si="24"/>
        <v>0</v>
      </c>
      <c r="K145" s="110">
        <v>1</v>
      </c>
    </row>
    <row r="146" spans="3:12" ht="48" x14ac:dyDescent="0.25">
      <c r="C146" s="132" t="s">
        <v>117</v>
      </c>
      <c r="D146" s="132" t="s">
        <v>37</v>
      </c>
      <c r="E146" s="136" t="s">
        <v>372</v>
      </c>
      <c r="F146" s="134" t="s">
        <v>80</v>
      </c>
      <c r="G146" s="129" t="s">
        <v>8</v>
      </c>
      <c r="H146" s="129">
        <v>1</v>
      </c>
      <c r="I146" s="102"/>
      <c r="J146" s="130">
        <f t="shared" si="24"/>
        <v>0</v>
      </c>
      <c r="K146" s="110">
        <v>2</v>
      </c>
    </row>
    <row r="147" spans="3:12" ht="31.5" x14ac:dyDescent="0.25">
      <c r="C147" s="132" t="s">
        <v>118</v>
      </c>
      <c r="D147" s="132" t="s">
        <v>37</v>
      </c>
      <c r="E147" s="136" t="s">
        <v>121</v>
      </c>
      <c r="F147" s="134" t="s">
        <v>80</v>
      </c>
      <c r="G147" s="129" t="s">
        <v>8</v>
      </c>
      <c r="H147" s="129">
        <v>1</v>
      </c>
      <c r="I147" s="102"/>
      <c r="J147" s="130">
        <f t="shared" si="24"/>
        <v>0</v>
      </c>
      <c r="K147" s="110">
        <v>2</v>
      </c>
    </row>
    <row r="148" spans="3:12" ht="31.5" x14ac:dyDescent="0.25">
      <c r="C148" s="132" t="s">
        <v>119</v>
      </c>
      <c r="D148" s="132" t="s">
        <v>37</v>
      </c>
      <c r="E148" s="136" t="s">
        <v>122</v>
      </c>
      <c r="F148" s="134" t="s">
        <v>80</v>
      </c>
      <c r="G148" s="129" t="s">
        <v>8</v>
      </c>
      <c r="H148" s="129">
        <v>1</v>
      </c>
      <c r="I148" s="102"/>
      <c r="J148" s="130">
        <f t="shared" si="24"/>
        <v>0</v>
      </c>
      <c r="K148" s="110">
        <v>2</v>
      </c>
    </row>
    <row r="149" spans="3:12" ht="31.5" x14ac:dyDescent="0.25">
      <c r="C149" s="132" t="s">
        <v>120</v>
      </c>
      <c r="D149" s="132" t="s">
        <v>37</v>
      </c>
      <c r="E149" s="136" t="s">
        <v>123</v>
      </c>
      <c r="F149" s="134" t="s">
        <v>80</v>
      </c>
      <c r="G149" s="129" t="s">
        <v>8</v>
      </c>
      <c r="H149" s="129">
        <v>1</v>
      </c>
      <c r="I149" s="102"/>
      <c r="J149" s="130">
        <f t="shared" si="24"/>
        <v>0</v>
      </c>
      <c r="K149" s="110">
        <v>2</v>
      </c>
    </row>
    <row r="150" spans="3:12" ht="36" x14ac:dyDescent="0.25">
      <c r="C150" s="132" t="s">
        <v>217</v>
      </c>
      <c r="D150" s="132" t="s">
        <v>37</v>
      </c>
      <c r="E150" s="136" t="s">
        <v>124</v>
      </c>
      <c r="F150" s="134" t="s">
        <v>80</v>
      </c>
      <c r="G150" s="129" t="s">
        <v>8</v>
      </c>
      <c r="H150" s="129">
        <v>1</v>
      </c>
      <c r="I150" s="102"/>
      <c r="J150" s="130">
        <f t="shared" si="24"/>
        <v>0</v>
      </c>
      <c r="K150" s="110">
        <v>1</v>
      </c>
    </row>
    <row r="151" spans="3:12" ht="24" x14ac:dyDescent="0.25">
      <c r="C151" s="132" t="s">
        <v>218</v>
      </c>
      <c r="D151" s="132" t="s">
        <v>37</v>
      </c>
      <c r="E151" s="136" t="s">
        <v>146</v>
      </c>
      <c r="F151" s="134" t="s">
        <v>87</v>
      </c>
      <c r="G151" s="129" t="s">
        <v>8</v>
      </c>
      <c r="H151" s="129">
        <v>1</v>
      </c>
      <c r="I151" s="102"/>
      <c r="J151" s="130">
        <f t="shared" si="24"/>
        <v>0</v>
      </c>
      <c r="K151" s="110">
        <v>1</v>
      </c>
      <c r="L151" s="110" t="s">
        <v>604</v>
      </c>
    </row>
    <row r="152" spans="3:12" ht="42" x14ac:dyDescent="0.25">
      <c r="C152" s="132" t="s">
        <v>219</v>
      </c>
      <c r="D152" s="132" t="s">
        <v>37</v>
      </c>
      <c r="E152" s="136" t="s">
        <v>559</v>
      </c>
      <c r="F152" s="134" t="s">
        <v>81</v>
      </c>
      <c r="G152" s="129" t="s">
        <v>8</v>
      </c>
      <c r="H152" s="129">
        <v>1</v>
      </c>
      <c r="I152" s="102"/>
      <c r="J152" s="130">
        <f t="shared" si="24"/>
        <v>0</v>
      </c>
    </row>
    <row r="153" spans="3:12" ht="60" x14ac:dyDescent="0.25">
      <c r="C153" s="138" t="s">
        <v>373</v>
      </c>
      <c r="D153" s="138" t="s">
        <v>37</v>
      </c>
      <c r="E153" s="139" t="s">
        <v>566</v>
      </c>
      <c r="F153" s="134"/>
      <c r="G153" s="141" t="s">
        <v>249</v>
      </c>
      <c r="H153" s="215"/>
      <c r="I153" s="157">
        <f>$I$152*H153%</f>
        <v>0</v>
      </c>
      <c r="J153" s="137"/>
      <c r="K153" s="110">
        <v>1</v>
      </c>
      <c r="L153" s="110" t="s">
        <v>604</v>
      </c>
    </row>
    <row r="154" spans="3:12" ht="72" x14ac:dyDescent="0.25">
      <c r="C154" s="138" t="s">
        <v>374</v>
      </c>
      <c r="D154" s="138" t="s">
        <v>37</v>
      </c>
      <c r="E154" s="139" t="s">
        <v>550</v>
      </c>
      <c r="F154" s="134"/>
      <c r="G154" s="141" t="s">
        <v>249</v>
      </c>
      <c r="H154" s="215"/>
      <c r="I154" s="157">
        <f t="shared" ref="I154:I162" si="25">$I$152*H154%</f>
        <v>0</v>
      </c>
      <c r="J154" s="137"/>
      <c r="K154" s="110">
        <v>1</v>
      </c>
    </row>
    <row r="155" spans="3:12" ht="72" x14ac:dyDescent="0.25">
      <c r="C155" s="138" t="s">
        <v>375</v>
      </c>
      <c r="D155" s="138" t="s">
        <v>37</v>
      </c>
      <c r="E155" s="139" t="s">
        <v>565</v>
      </c>
      <c r="F155" s="134"/>
      <c r="G155" s="141" t="s">
        <v>249</v>
      </c>
      <c r="H155" s="215"/>
      <c r="I155" s="157">
        <f t="shared" si="25"/>
        <v>0</v>
      </c>
      <c r="J155" s="137"/>
      <c r="K155" s="110">
        <v>1</v>
      </c>
    </row>
    <row r="156" spans="3:12" ht="48" x14ac:dyDescent="0.25">
      <c r="C156" s="138" t="s">
        <v>376</v>
      </c>
      <c r="D156" s="138" t="s">
        <v>37</v>
      </c>
      <c r="E156" s="139" t="s">
        <v>551</v>
      </c>
      <c r="F156" s="134"/>
      <c r="G156" s="141" t="s">
        <v>249</v>
      </c>
      <c r="H156" s="215"/>
      <c r="I156" s="157">
        <f t="shared" si="25"/>
        <v>0</v>
      </c>
      <c r="J156" s="137"/>
      <c r="K156" s="110">
        <v>2</v>
      </c>
    </row>
    <row r="157" spans="3:12" ht="48" x14ac:dyDescent="0.25">
      <c r="C157" s="138" t="s">
        <v>377</v>
      </c>
      <c r="D157" s="138" t="s">
        <v>37</v>
      </c>
      <c r="E157" s="139" t="s">
        <v>552</v>
      </c>
      <c r="F157" s="134"/>
      <c r="G157" s="141" t="s">
        <v>249</v>
      </c>
      <c r="H157" s="215"/>
      <c r="I157" s="157">
        <f t="shared" ref="I157:I158" si="26">$I$152*H157%</f>
        <v>0</v>
      </c>
      <c r="J157" s="137"/>
      <c r="K157" s="110">
        <v>2</v>
      </c>
    </row>
    <row r="158" spans="3:12" ht="24" x14ac:dyDescent="0.25">
      <c r="C158" s="138" t="s">
        <v>378</v>
      </c>
      <c r="D158" s="138" t="s">
        <v>37</v>
      </c>
      <c r="E158" s="139" t="s">
        <v>553</v>
      </c>
      <c r="F158" s="134"/>
      <c r="G158" s="141" t="s">
        <v>249</v>
      </c>
      <c r="H158" s="215"/>
      <c r="I158" s="157">
        <f t="shared" si="26"/>
        <v>0</v>
      </c>
      <c r="J158" s="137"/>
      <c r="K158" s="110">
        <v>1</v>
      </c>
    </row>
    <row r="159" spans="3:12" ht="48" x14ac:dyDescent="0.25">
      <c r="C159" s="138" t="s">
        <v>561</v>
      </c>
      <c r="D159" s="138" t="s">
        <v>37</v>
      </c>
      <c r="E159" s="139" t="s">
        <v>560</v>
      </c>
      <c r="F159" s="134"/>
      <c r="G159" s="141" t="s">
        <v>249</v>
      </c>
      <c r="H159" s="215"/>
      <c r="I159" s="157">
        <f t="shared" ref="I159" si="27">$I$152*H159%</f>
        <v>0</v>
      </c>
      <c r="J159" s="137"/>
      <c r="K159" s="110">
        <v>1</v>
      </c>
    </row>
    <row r="160" spans="3:12" ht="24" x14ac:dyDescent="0.25">
      <c r="C160" s="138" t="s">
        <v>562</v>
      </c>
      <c r="D160" s="138" t="s">
        <v>37</v>
      </c>
      <c r="E160" s="139" t="s">
        <v>554</v>
      </c>
      <c r="F160" s="134"/>
      <c r="G160" s="141" t="s">
        <v>249</v>
      </c>
      <c r="H160" s="215"/>
      <c r="I160" s="157">
        <f t="shared" si="25"/>
        <v>0</v>
      </c>
      <c r="J160" s="137"/>
      <c r="K160" s="110">
        <v>2</v>
      </c>
      <c r="L160" s="110" t="s">
        <v>604</v>
      </c>
    </row>
    <row r="161" spans="2:12" ht="72" x14ac:dyDescent="0.25">
      <c r="C161" s="138" t="s">
        <v>563</v>
      </c>
      <c r="D161" s="138" t="s">
        <v>37</v>
      </c>
      <c r="E161" s="139" t="s">
        <v>556</v>
      </c>
      <c r="F161" s="134"/>
      <c r="G161" s="141" t="s">
        <v>249</v>
      </c>
      <c r="H161" s="215"/>
      <c r="I161" s="157">
        <f t="shared" ref="I161" si="28">$I$152*H161%</f>
        <v>0</v>
      </c>
      <c r="J161" s="137"/>
      <c r="K161" s="110">
        <v>2</v>
      </c>
    </row>
    <row r="162" spans="2:12" ht="24" x14ac:dyDescent="0.25">
      <c r="C162" s="138" t="s">
        <v>564</v>
      </c>
      <c r="D162" s="138" t="s">
        <v>37</v>
      </c>
      <c r="E162" s="139" t="s">
        <v>558</v>
      </c>
      <c r="F162" s="134"/>
      <c r="G162" s="141" t="s">
        <v>249</v>
      </c>
      <c r="H162" s="215"/>
      <c r="I162" s="157">
        <f t="shared" si="25"/>
        <v>0</v>
      </c>
      <c r="J162" s="137"/>
      <c r="K162" s="110">
        <v>2</v>
      </c>
    </row>
    <row r="163" spans="2:12" x14ac:dyDescent="0.25">
      <c r="C163" s="144"/>
      <c r="D163" s="145"/>
      <c r="E163" s="146" t="s">
        <v>250</v>
      </c>
      <c r="F163" s="147"/>
      <c r="G163" s="148" t="str">
        <f>IF(H163=100,"OK","CHYBA!")</f>
        <v>CHYBA!</v>
      </c>
      <c r="H163" s="149">
        <f>SUM(H153:H162)</f>
        <v>0</v>
      </c>
      <c r="I163" s="158">
        <f>SUM(I153:I162)</f>
        <v>0</v>
      </c>
      <c r="J163" s="137"/>
    </row>
    <row r="164" spans="2:12" x14ac:dyDescent="0.25">
      <c r="B164" s="122" t="s">
        <v>125</v>
      </c>
      <c r="C164" s="123" t="s">
        <v>72</v>
      </c>
      <c r="D164" s="124"/>
      <c r="E164" s="124"/>
      <c r="F164" s="124"/>
      <c r="G164" s="124"/>
      <c r="H164" s="124"/>
      <c r="I164" s="125"/>
      <c r="J164" s="228">
        <f>SUM(J165:J246)</f>
        <v>0</v>
      </c>
    </row>
    <row r="165" spans="2:12" ht="36" x14ac:dyDescent="0.25">
      <c r="B165" s="151"/>
      <c r="C165" s="132" t="s">
        <v>126</v>
      </c>
      <c r="D165" s="132" t="s">
        <v>37</v>
      </c>
      <c r="E165" s="136" t="s">
        <v>227</v>
      </c>
      <c r="F165" s="134" t="s">
        <v>80</v>
      </c>
      <c r="G165" s="129" t="s">
        <v>8</v>
      </c>
      <c r="H165" s="129">
        <v>1</v>
      </c>
      <c r="I165" s="102"/>
      <c r="J165" s="130">
        <f t="shared" ref="J165:J246" si="29">H165*I165</f>
        <v>0</v>
      </c>
    </row>
    <row r="166" spans="2:12" ht="36" x14ac:dyDescent="0.25">
      <c r="B166" s="151"/>
      <c r="C166" s="138" t="s">
        <v>379</v>
      </c>
      <c r="D166" s="132"/>
      <c r="E166" s="139" t="s">
        <v>411</v>
      </c>
      <c r="F166" s="134"/>
      <c r="G166" s="141" t="s">
        <v>249</v>
      </c>
      <c r="H166" s="32"/>
      <c r="I166" s="143">
        <f>$I$165*H166%</f>
        <v>0</v>
      </c>
      <c r="J166" s="130"/>
      <c r="K166" s="110">
        <v>2</v>
      </c>
    </row>
    <row r="167" spans="2:12" ht="24" x14ac:dyDescent="0.25">
      <c r="B167" s="151"/>
      <c r="C167" s="138" t="s">
        <v>388</v>
      </c>
      <c r="D167" s="132"/>
      <c r="E167" s="139" t="s">
        <v>412</v>
      </c>
      <c r="F167" s="134"/>
      <c r="G167" s="141" t="s">
        <v>249</v>
      </c>
      <c r="H167" s="32"/>
      <c r="I167" s="143">
        <f t="shared" ref="I167:I178" si="30">$I$165*H167%</f>
        <v>0</v>
      </c>
      <c r="J167" s="130"/>
      <c r="K167" s="110">
        <v>2</v>
      </c>
    </row>
    <row r="168" spans="2:12" x14ac:dyDescent="0.25">
      <c r="B168" s="151"/>
      <c r="C168" s="138" t="s">
        <v>389</v>
      </c>
      <c r="D168" s="132"/>
      <c r="E168" s="139" t="s">
        <v>382</v>
      </c>
      <c r="F168" s="134"/>
      <c r="G168" s="141" t="s">
        <v>249</v>
      </c>
      <c r="H168" s="32"/>
      <c r="I168" s="143">
        <f t="shared" si="30"/>
        <v>0</v>
      </c>
      <c r="J168" s="130"/>
      <c r="K168" s="110">
        <v>2</v>
      </c>
      <c r="L168" s="110" t="s">
        <v>604</v>
      </c>
    </row>
    <row r="169" spans="2:12" ht="24" x14ac:dyDescent="0.25">
      <c r="B169" s="151"/>
      <c r="C169" s="138" t="s">
        <v>390</v>
      </c>
      <c r="D169" s="132"/>
      <c r="E169" s="139" t="s">
        <v>380</v>
      </c>
      <c r="F169" s="134"/>
      <c r="G169" s="141" t="s">
        <v>249</v>
      </c>
      <c r="H169" s="32"/>
      <c r="I169" s="143">
        <f t="shared" si="30"/>
        <v>0</v>
      </c>
      <c r="J169" s="130"/>
      <c r="K169" s="110">
        <v>2</v>
      </c>
    </row>
    <row r="170" spans="2:12" ht="36" x14ac:dyDescent="0.25">
      <c r="B170" s="151"/>
      <c r="C170" s="138" t="s">
        <v>391</v>
      </c>
      <c r="D170" s="132"/>
      <c r="E170" s="139" t="s">
        <v>381</v>
      </c>
      <c r="F170" s="134"/>
      <c r="G170" s="141" t="s">
        <v>249</v>
      </c>
      <c r="H170" s="32"/>
      <c r="I170" s="143">
        <f t="shared" si="30"/>
        <v>0</v>
      </c>
      <c r="J170" s="130"/>
      <c r="K170" s="110">
        <v>2</v>
      </c>
    </row>
    <row r="171" spans="2:12" ht="36" x14ac:dyDescent="0.25">
      <c r="B171" s="151"/>
      <c r="C171" s="138" t="s">
        <v>392</v>
      </c>
      <c r="D171" s="132"/>
      <c r="E171" s="139" t="s">
        <v>383</v>
      </c>
      <c r="F171" s="134"/>
      <c r="G171" s="141" t="s">
        <v>249</v>
      </c>
      <c r="H171" s="32"/>
      <c r="I171" s="143">
        <f t="shared" si="30"/>
        <v>0</v>
      </c>
      <c r="J171" s="130"/>
      <c r="K171" s="110">
        <v>2</v>
      </c>
      <c r="L171" s="110" t="s">
        <v>604</v>
      </c>
    </row>
    <row r="172" spans="2:12" ht="24" x14ac:dyDescent="0.25">
      <c r="B172" s="151"/>
      <c r="C172" s="138" t="s">
        <v>393</v>
      </c>
      <c r="D172" s="132"/>
      <c r="E172" s="139" t="s">
        <v>384</v>
      </c>
      <c r="F172" s="134"/>
      <c r="G172" s="141" t="s">
        <v>249</v>
      </c>
      <c r="H172" s="32"/>
      <c r="I172" s="143">
        <f t="shared" si="30"/>
        <v>0</v>
      </c>
      <c r="J172" s="130"/>
      <c r="K172" s="110">
        <v>2</v>
      </c>
      <c r="L172" s="110" t="s">
        <v>604</v>
      </c>
    </row>
    <row r="173" spans="2:12" ht="36" x14ac:dyDescent="0.25">
      <c r="B173" s="151"/>
      <c r="C173" s="138" t="s">
        <v>394</v>
      </c>
      <c r="D173" s="132"/>
      <c r="E173" s="139" t="s">
        <v>385</v>
      </c>
      <c r="F173" s="134"/>
      <c r="G173" s="141" t="s">
        <v>249</v>
      </c>
      <c r="H173" s="32"/>
      <c r="I173" s="143">
        <f t="shared" si="30"/>
        <v>0</v>
      </c>
      <c r="J173" s="130"/>
      <c r="K173" s="110">
        <v>2</v>
      </c>
    </row>
    <row r="174" spans="2:12" ht="60" x14ac:dyDescent="0.25">
      <c r="B174" s="151"/>
      <c r="C174" s="138" t="s">
        <v>395</v>
      </c>
      <c r="D174" s="132"/>
      <c r="E174" s="139" t="s">
        <v>386</v>
      </c>
      <c r="F174" s="134"/>
      <c r="G174" s="141" t="s">
        <v>249</v>
      </c>
      <c r="H174" s="32"/>
      <c r="I174" s="143">
        <f t="shared" si="30"/>
        <v>0</v>
      </c>
      <c r="J174" s="130"/>
      <c r="K174" s="110">
        <v>2</v>
      </c>
    </row>
    <row r="175" spans="2:12" ht="60" x14ac:dyDescent="0.25">
      <c r="B175" s="151"/>
      <c r="C175" s="138" t="s">
        <v>396</v>
      </c>
      <c r="D175" s="132"/>
      <c r="E175" s="139" t="s">
        <v>413</v>
      </c>
      <c r="F175" s="134"/>
      <c r="G175" s="141" t="s">
        <v>249</v>
      </c>
      <c r="H175" s="32"/>
      <c r="I175" s="143">
        <f t="shared" si="30"/>
        <v>0</v>
      </c>
      <c r="J175" s="130"/>
      <c r="K175" s="110">
        <v>2</v>
      </c>
    </row>
    <row r="176" spans="2:12" ht="48" x14ac:dyDescent="0.25">
      <c r="B176" s="151"/>
      <c r="C176" s="138" t="s">
        <v>397</v>
      </c>
      <c r="D176" s="132"/>
      <c r="E176" s="139" t="s">
        <v>278</v>
      </c>
      <c r="F176" s="134"/>
      <c r="G176" s="141" t="s">
        <v>249</v>
      </c>
      <c r="H176" s="32"/>
      <c r="I176" s="143">
        <f t="shared" si="30"/>
        <v>0</v>
      </c>
      <c r="J176" s="130"/>
      <c r="K176" s="110">
        <v>2</v>
      </c>
    </row>
    <row r="177" spans="2:11" ht="24" x14ac:dyDescent="0.25">
      <c r="B177" s="151"/>
      <c r="C177" s="138" t="s">
        <v>398</v>
      </c>
      <c r="D177" s="132"/>
      <c r="E177" s="139" t="s">
        <v>279</v>
      </c>
      <c r="F177" s="134"/>
      <c r="G177" s="141" t="s">
        <v>249</v>
      </c>
      <c r="H177" s="32"/>
      <c r="I177" s="143">
        <f t="shared" si="30"/>
        <v>0</v>
      </c>
      <c r="J177" s="130"/>
      <c r="K177" s="110">
        <v>2</v>
      </c>
    </row>
    <row r="178" spans="2:11" ht="24" x14ac:dyDescent="0.25">
      <c r="B178" s="151"/>
      <c r="C178" s="138" t="s">
        <v>399</v>
      </c>
      <c r="D178" s="132"/>
      <c r="E178" s="139" t="s">
        <v>387</v>
      </c>
      <c r="F178" s="134"/>
      <c r="G178" s="141" t="s">
        <v>249</v>
      </c>
      <c r="H178" s="32"/>
      <c r="I178" s="143">
        <f t="shared" si="30"/>
        <v>0</v>
      </c>
      <c r="J178" s="130"/>
      <c r="K178" s="110">
        <v>2</v>
      </c>
    </row>
    <row r="179" spans="2:11" x14ac:dyDescent="0.25">
      <c r="C179" s="144"/>
      <c r="D179" s="145"/>
      <c r="E179" s="146" t="s">
        <v>250</v>
      </c>
      <c r="F179" s="147"/>
      <c r="G179" s="148" t="str">
        <f>IF(H179=100,"OK","CHYBA!")</f>
        <v>CHYBA!</v>
      </c>
      <c r="H179" s="153">
        <f>SUM(H166:H178)</f>
        <v>0</v>
      </c>
      <c r="I179" s="150">
        <f>SUM(I166:I178)</f>
        <v>0</v>
      </c>
      <c r="J179" s="137"/>
    </row>
    <row r="180" spans="2:11" ht="31.5" x14ac:dyDescent="0.25">
      <c r="B180" s="151"/>
      <c r="C180" s="132" t="s">
        <v>220</v>
      </c>
      <c r="D180" s="132" t="s">
        <v>37</v>
      </c>
      <c r="E180" s="136" t="s">
        <v>127</v>
      </c>
      <c r="F180" s="134" t="s">
        <v>80</v>
      </c>
      <c r="G180" s="129" t="s">
        <v>8</v>
      </c>
      <c r="H180" s="129">
        <v>1</v>
      </c>
      <c r="I180" s="102"/>
      <c r="J180" s="130">
        <f t="shared" si="29"/>
        <v>0</v>
      </c>
      <c r="K180" s="110">
        <v>1</v>
      </c>
    </row>
    <row r="181" spans="2:11" ht="65.25" customHeight="1" x14ac:dyDescent="0.25">
      <c r="B181" s="151"/>
      <c r="C181" s="132" t="s">
        <v>221</v>
      </c>
      <c r="D181" s="132" t="s">
        <v>37</v>
      </c>
      <c r="E181" s="136" t="s">
        <v>634</v>
      </c>
      <c r="F181" s="134" t="s">
        <v>80</v>
      </c>
      <c r="G181" s="129" t="s">
        <v>8</v>
      </c>
      <c r="H181" s="129">
        <v>1</v>
      </c>
      <c r="I181" s="102"/>
      <c r="J181" s="130">
        <f t="shared" si="29"/>
        <v>0</v>
      </c>
    </row>
    <row r="182" spans="2:11" ht="24" x14ac:dyDescent="0.25">
      <c r="B182" s="151"/>
      <c r="C182" s="138" t="s">
        <v>420</v>
      </c>
      <c r="D182" s="132"/>
      <c r="E182" s="139" t="s">
        <v>400</v>
      </c>
      <c r="F182" s="134"/>
      <c r="G182" s="141" t="s">
        <v>249</v>
      </c>
      <c r="H182" s="32"/>
      <c r="I182" s="143">
        <f>$I$181*H182%</f>
        <v>0</v>
      </c>
      <c r="J182" s="130"/>
      <c r="K182" s="110">
        <v>2</v>
      </c>
    </row>
    <row r="183" spans="2:11" ht="20.100000000000001" customHeight="1" x14ac:dyDescent="0.25">
      <c r="B183" s="151"/>
      <c r="C183" s="138" t="s">
        <v>421</v>
      </c>
      <c r="D183" s="132"/>
      <c r="E183" s="139" t="s">
        <v>401</v>
      </c>
      <c r="F183" s="134"/>
      <c r="G183" s="141" t="s">
        <v>249</v>
      </c>
      <c r="H183" s="32"/>
      <c r="I183" s="143">
        <f t="shared" ref="I183:I209" si="31">$I$181*H183%</f>
        <v>0</v>
      </c>
      <c r="J183" s="130"/>
      <c r="K183" s="110">
        <v>2</v>
      </c>
    </row>
    <row r="184" spans="2:11" ht="20.100000000000001" customHeight="1" x14ac:dyDescent="0.25">
      <c r="B184" s="151"/>
      <c r="C184" s="138" t="s">
        <v>422</v>
      </c>
      <c r="D184" s="132"/>
      <c r="E184" s="139" t="s">
        <v>635</v>
      </c>
      <c r="F184" s="134"/>
      <c r="G184" s="141" t="s">
        <v>249</v>
      </c>
      <c r="H184" s="32"/>
      <c r="I184" s="143">
        <f t="shared" si="31"/>
        <v>0</v>
      </c>
      <c r="J184" s="130"/>
    </row>
    <row r="185" spans="2:11" ht="72" x14ac:dyDescent="0.25">
      <c r="B185" s="151"/>
      <c r="C185" s="138" t="s">
        <v>423</v>
      </c>
      <c r="D185" s="132"/>
      <c r="E185" s="139" t="s">
        <v>640</v>
      </c>
      <c r="F185" s="134"/>
      <c r="G185" s="141" t="s">
        <v>249</v>
      </c>
      <c r="H185" s="32"/>
      <c r="I185" s="143">
        <f t="shared" si="31"/>
        <v>0</v>
      </c>
      <c r="J185" s="130"/>
      <c r="K185" s="110">
        <v>2</v>
      </c>
    </row>
    <row r="186" spans="2:11" ht="48" x14ac:dyDescent="0.25">
      <c r="B186" s="151"/>
      <c r="C186" s="138" t="s">
        <v>424</v>
      </c>
      <c r="D186" s="132"/>
      <c r="E186" s="139" t="s">
        <v>402</v>
      </c>
      <c r="F186" s="134"/>
      <c r="G186" s="141" t="s">
        <v>249</v>
      </c>
      <c r="H186" s="32"/>
      <c r="I186" s="143">
        <f t="shared" si="31"/>
        <v>0</v>
      </c>
      <c r="J186" s="130"/>
      <c r="K186" s="110">
        <v>2</v>
      </c>
    </row>
    <row r="187" spans="2:11" ht="72" x14ac:dyDescent="0.25">
      <c r="B187" s="151"/>
      <c r="C187" s="138" t="s">
        <v>425</v>
      </c>
      <c r="D187" s="132"/>
      <c r="E187" s="139" t="s">
        <v>636</v>
      </c>
      <c r="F187" s="134"/>
      <c r="G187" s="141" t="s">
        <v>249</v>
      </c>
      <c r="H187" s="32"/>
      <c r="I187" s="143">
        <f t="shared" si="31"/>
        <v>0</v>
      </c>
      <c r="J187" s="130"/>
      <c r="K187" s="110">
        <v>2</v>
      </c>
    </row>
    <row r="188" spans="2:11" ht="48" x14ac:dyDescent="0.25">
      <c r="B188" s="151"/>
      <c r="C188" s="138" t="s">
        <v>426</v>
      </c>
      <c r="D188" s="132"/>
      <c r="E188" s="139" t="s">
        <v>403</v>
      </c>
      <c r="F188" s="134"/>
      <c r="G188" s="141" t="s">
        <v>249</v>
      </c>
      <c r="H188" s="32"/>
      <c r="I188" s="143">
        <f t="shared" si="31"/>
        <v>0</v>
      </c>
      <c r="J188" s="130"/>
      <c r="K188" s="110">
        <v>2</v>
      </c>
    </row>
    <row r="189" spans="2:11" ht="24" x14ac:dyDescent="0.25">
      <c r="B189" s="151"/>
      <c r="C189" s="138" t="s">
        <v>427</v>
      </c>
      <c r="D189" s="132"/>
      <c r="E189" s="139" t="s">
        <v>598</v>
      </c>
      <c r="F189" s="134"/>
      <c r="G189" s="141" t="s">
        <v>249</v>
      </c>
      <c r="H189" s="32"/>
      <c r="I189" s="143">
        <f t="shared" si="31"/>
        <v>0</v>
      </c>
      <c r="J189" s="130"/>
      <c r="K189" s="110">
        <v>2</v>
      </c>
    </row>
    <row r="190" spans="2:11" ht="36" x14ac:dyDescent="0.25">
      <c r="B190" s="151"/>
      <c r="C190" s="138" t="s">
        <v>428</v>
      </c>
      <c r="D190" s="132"/>
      <c r="E190" s="139" t="s">
        <v>404</v>
      </c>
      <c r="F190" s="134"/>
      <c r="G190" s="141" t="s">
        <v>249</v>
      </c>
      <c r="H190" s="32"/>
      <c r="I190" s="143">
        <f t="shared" si="31"/>
        <v>0</v>
      </c>
      <c r="J190" s="130"/>
      <c r="K190" s="110">
        <v>2</v>
      </c>
    </row>
    <row r="191" spans="2:11" ht="24" x14ac:dyDescent="0.25">
      <c r="B191" s="151"/>
      <c r="C191" s="138" t="s">
        <v>429</v>
      </c>
      <c r="D191" s="132"/>
      <c r="E191" s="139" t="s">
        <v>405</v>
      </c>
      <c r="F191" s="134"/>
      <c r="G191" s="141" t="s">
        <v>249</v>
      </c>
      <c r="H191" s="32"/>
      <c r="I191" s="143">
        <f t="shared" si="31"/>
        <v>0</v>
      </c>
      <c r="J191" s="130"/>
      <c r="K191" s="110">
        <v>2</v>
      </c>
    </row>
    <row r="192" spans="2:11" ht="24" x14ac:dyDescent="0.25">
      <c r="B192" s="151"/>
      <c r="C192" s="138" t="s">
        <v>430</v>
      </c>
      <c r="D192" s="132"/>
      <c r="E192" s="139" t="s">
        <v>406</v>
      </c>
      <c r="F192" s="134"/>
      <c r="G192" s="141" t="s">
        <v>249</v>
      </c>
      <c r="H192" s="32"/>
      <c r="I192" s="143">
        <f t="shared" si="31"/>
        <v>0</v>
      </c>
      <c r="J192" s="130"/>
      <c r="K192" s="110">
        <v>2</v>
      </c>
    </row>
    <row r="193" spans="2:12" ht="72" x14ac:dyDescent="0.25">
      <c r="B193" s="151"/>
      <c r="C193" s="138" t="s">
        <v>431</v>
      </c>
      <c r="D193" s="132"/>
      <c r="E193" s="139" t="s">
        <v>637</v>
      </c>
      <c r="F193" s="134"/>
      <c r="G193" s="141" t="s">
        <v>249</v>
      </c>
      <c r="H193" s="32"/>
      <c r="I193" s="143">
        <f t="shared" si="31"/>
        <v>0</v>
      </c>
      <c r="J193" s="130"/>
      <c r="K193" s="110">
        <v>2</v>
      </c>
    </row>
    <row r="194" spans="2:12" ht="36" x14ac:dyDescent="0.25">
      <c r="B194" s="151"/>
      <c r="C194" s="138" t="s">
        <v>432</v>
      </c>
      <c r="D194" s="132"/>
      <c r="E194" s="139" t="s">
        <v>407</v>
      </c>
      <c r="F194" s="134"/>
      <c r="G194" s="141" t="s">
        <v>249</v>
      </c>
      <c r="H194" s="32"/>
      <c r="I194" s="143">
        <f t="shared" si="31"/>
        <v>0</v>
      </c>
      <c r="J194" s="130"/>
      <c r="K194" s="110">
        <v>2</v>
      </c>
    </row>
    <row r="195" spans="2:12" ht="24" x14ac:dyDescent="0.25">
      <c r="B195" s="151"/>
      <c r="C195" s="138" t="s">
        <v>433</v>
      </c>
      <c r="D195" s="132"/>
      <c r="E195" s="139" t="s">
        <v>408</v>
      </c>
      <c r="F195" s="134"/>
      <c r="G195" s="141" t="s">
        <v>249</v>
      </c>
      <c r="H195" s="32"/>
      <c r="I195" s="143">
        <f t="shared" si="31"/>
        <v>0</v>
      </c>
      <c r="J195" s="130"/>
      <c r="K195" s="110">
        <v>2</v>
      </c>
    </row>
    <row r="196" spans="2:12" ht="36" x14ac:dyDescent="0.25">
      <c r="B196" s="151"/>
      <c r="C196" s="138" t="s">
        <v>434</v>
      </c>
      <c r="D196" s="132"/>
      <c r="E196" s="139" t="s">
        <v>409</v>
      </c>
      <c r="F196" s="134"/>
      <c r="G196" s="141" t="s">
        <v>249</v>
      </c>
      <c r="H196" s="32"/>
      <c r="I196" s="143">
        <f t="shared" si="31"/>
        <v>0</v>
      </c>
      <c r="J196" s="130"/>
      <c r="K196" s="110">
        <v>2</v>
      </c>
    </row>
    <row r="197" spans="2:12" ht="32.25" customHeight="1" x14ac:dyDescent="0.25">
      <c r="B197" s="151"/>
      <c r="C197" s="138" t="s">
        <v>435</v>
      </c>
      <c r="D197" s="132"/>
      <c r="E197" s="139" t="s">
        <v>410</v>
      </c>
      <c r="F197" s="134"/>
      <c r="G197" s="141" t="s">
        <v>249</v>
      </c>
      <c r="H197" s="32"/>
      <c r="I197" s="143">
        <f t="shared" si="31"/>
        <v>0</v>
      </c>
      <c r="J197" s="130"/>
      <c r="K197" s="110">
        <v>2</v>
      </c>
    </row>
    <row r="198" spans="2:12" ht="48" x14ac:dyDescent="0.25">
      <c r="B198" s="151"/>
      <c r="C198" s="138" t="s">
        <v>436</v>
      </c>
      <c r="D198" s="132"/>
      <c r="E198" s="139" t="s">
        <v>638</v>
      </c>
      <c r="F198" s="134"/>
      <c r="G198" s="141" t="s">
        <v>249</v>
      </c>
      <c r="H198" s="32"/>
      <c r="I198" s="143">
        <f t="shared" si="31"/>
        <v>0</v>
      </c>
      <c r="J198" s="130"/>
      <c r="K198" s="110">
        <v>2</v>
      </c>
    </row>
    <row r="199" spans="2:12" ht="36" x14ac:dyDescent="0.25">
      <c r="B199" s="151"/>
      <c r="C199" s="138" t="s">
        <v>437</v>
      </c>
      <c r="D199" s="132"/>
      <c r="E199" s="139" t="s">
        <v>414</v>
      </c>
      <c r="F199" s="134"/>
      <c r="G199" s="141" t="s">
        <v>249</v>
      </c>
      <c r="H199" s="32"/>
      <c r="I199" s="143">
        <f t="shared" si="31"/>
        <v>0</v>
      </c>
      <c r="J199" s="130"/>
      <c r="K199" s="110">
        <v>2</v>
      </c>
      <c r="L199" s="110" t="s">
        <v>604</v>
      </c>
    </row>
    <row r="200" spans="2:12" ht="108" x14ac:dyDescent="0.25">
      <c r="B200" s="151"/>
      <c r="C200" s="138" t="s">
        <v>438</v>
      </c>
      <c r="D200" s="132"/>
      <c r="E200" s="139" t="s">
        <v>639</v>
      </c>
      <c r="F200" s="134"/>
      <c r="G200" s="141" t="s">
        <v>249</v>
      </c>
      <c r="H200" s="32"/>
      <c r="I200" s="143">
        <f t="shared" si="31"/>
        <v>0</v>
      </c>
      <c r="J200" s="130"/>
      <c r="K200" s="110">
        <v>2</v>
      </c>
    </row>
    <row r="201" spans="2:12" ht="30" customHeight="1" x14ac:dyDescent="0.25">
      <c r="B201" s="151"/>
      <c r="C201" s="138" t="s">
        <v>439</v>
      </c>
      <c r="D201" s="132"/>
      <c r="E201" s="139" t="s">
        <v>415</v>
      </c>
      <c r="F201" s="134"/>
      <c r="G201" s="141" t="s">
        <v>249</v>
      </c>
      <c r="H201" s="32"/>
      <c r="I201" s="143">
        <f t="shared" si="31"/>
        <v>0</v>
      </c>
      <c r="J201" s="130"/>
      <c r="K201" s="110">
        <v>2</v>
      </c>
    </row>
    <row r="202" spans="2:12" ht="24" x14ac:dyDescent="0.25">
      <c r="B202" s="151"/>
      <c r="C202" s="138" t="s">
        <v>440</v>
      </c>
      <c r="D202" s="132"/>
      <c r="E202" s="139" t="s">
        <v>416</v>
      </c>
      <c r="F202" s="134"/>
      <c r="G202" s="141" t="s">
        <v>249</v>
      </c>
      <c r="H202" s="32"/>
      <c r="I202" s="143">
        <f t="shared" si="31"/>
        <v>0</v>
      </c>
      <c r="J202" s="130"/>
      <c r="K202" s="110">
        <v>2</v>
      </c>
    </row>
    <row r="203" spans="2:12" ht="36" x14ac:dyDescent="0.25">
      <c r="B203" s="151"/>
      <c r="C203" s="138" t="s">
        <v>441</v>
      </c>
      <c r="D203" s="132"/>
      <c r="E203" s="139" t="s">
        <v>417</v>
      </c>
      <c r="F203" s="134"/>
      <c r="G203" s="141" t="s">
        <v>249</v>
      </c>
      <c r="H203" s="32"/>
      <c r="I203" s="143">
        <f t="shared" si="31"/>
        <v>0</v>
      </c>
      <c r="J203" s="130"/>
      <c r="K203" s="110">
        <v>2</v>
      </c>
    </row>
    <row r="204" spans="2:12" ht="45" customHeight="1" x14ac:dyDescent="0.25">
      <c r="B204" s="151"/>
      <c r="C204" s="138" t="s">
        <v>442</v>
      </c>
      <c r="D204" s="132"/>
      <c r="E204" s="139" t="s">
        <v>599</v>
      </c>
      <c r="F204" s="134"/>
      <c r="G204" s="141" t="s">
        <v>249</v>
      </c>
      <c r="H204" s="32"/>
      <c r="I204" s="143">
        <f t="shared" si="31"/>
        <v>0</v>
      </c>
      <c r="J204" s="130"/>
      <c r="K204" s="110">
        <v>2</v>
      </c>
    </row>
    <row r="205" spans="2:12" ht="20.100000000000001" customHeight="1" x14ac:dyDescent="0.25">
      <c r="B205" s="151"/>
      <c r="C205" s="138" t="s">
        <v>443</v>
      </c>
      <c r="D205" s="132"/>
      <c r="E205" s="139" t="s">
        <v>418</v>
      </c>
      <c r="F205" s="134"/>
      <c r="G205" s="141" t="s">
        <v>249</v>
      </c>
      <c r="H205" s="32"/>
      <c r="I205" s="143">
        <f t="shared" si="31"/>
        <v>0</v>
      </c>
      <c r="J205" s="130"/>
      <c r="K205" s="110">
        <v>2</v>
      </c>
    </row>
    <row r="206" spans="2:12" ht="20.100000000000001" customHeight="1" x14ac:dyDescent="0.25">
      <c r="B206" s="151"/>
      <c r="C206" s="138" t="s">
        <v>444</v>
      </c>
      <c r="D206" s="132"/>
      <c r="E206" s="139" t="s">
        <v>304</v>
      </c>
      <c r="F206" s="134"/>
      <c r="G206" s="141" t="s">
        <v>249</v>
      </c>
      <c r="H206" s="32"/>
      <c r="I206" s="143">
        <f t="shared" si="31"/>
        <v>0</v>
      </c>
      <c r="J206" s="130"/>
      <c r="K206" s="110">
        <v>2</v>
      </c>
    </row>
    <row r="207" spans="2:12" ht="20.100000000000001" customHeight="1" x14ac:dyDescent="0.25">
      <c r="B207" s="151"/>
      <c r="C207" s="138" t="s">
        <v>445</v>
      </c>
      <c r="D207" s="132"/>
      <c r="E207" s="139" t="s">
        <v>305</v>
      </c>
      <c r="F207" s="134"/>
      <c r="G207" s="141" t="s">
        <v>249</v>
      </c>
      <c r="H207" s="32"/>
      <c r="I207" s="143">
        <f t="shared" si="31"/>
        <v>0</v>
      </c>
      <c r="J207" s="130"/>
      <c r="K207" s="110">
        <v>2</v>
      </c>
    </row>
    <row r="208" spans="2:12" ht="34.5" customHeight="1" x14ac:dyDescent="0.25">
      <c r="B208" s="151"/>
      <c r="C208" s="138" t="s">
        <v>446</v>
      </c>
      <c r="D208" s="132"/>
      <c r="E208" s="139" t="s">
        <v>306</v>
      </c>
      <c r="F208" s="134"/>
      <c r="G208" s="141" t="s">
        <v>249</v>
      </c>
      <c r="H208" s="32"/>
      <c r="I208" s="143">
        <f t="shared" si="31"/>
        <v>0</v>
      </c>
      <c r="J208" s="130"/>
      <c r="K208" s="110">
        <v>2</v>
      </c>
    </row>
    <row r="209" spans="2:11" ht="84" x14ac:dyDescent="0.25">
      <c r="B209" s="151"/>
      <c r="C209" s="138" t="s">
        <v>447</v>
      </c>
      <c r="D209" s="132"/>
      <c r="E209" s="139" t="s">
        <v>419</v>
      </c>
      <c r="F209" s="134"/>
      <c r="G209" s="141" t="s">
        <v>249</v>
      </c>
      <c r="H209" s="32"/>
      <c r="I209" s="143">
        <f t="shared" si="31"/>
        <v>0</v>
      </c>
      <c r="J209" s="130"/>
      <c r="K209" s="110">
        <v>2</v>
      </c>
    </row>
    <row r="210" spans="2:11" x14ac:dyDescent="0.25">
      <c r="C210" s="144"/>
      <c r="D210" s="145"/>
      <c r="E210" s="146" t="s">
        <v>250</v>
      </c>
      <c r="F210" s="147"/>
      <c r="G210" s="148" t="str">
        <f>IF(H210=100,"OK","CHYBA!")</f>
        <v>CHYBA!</v>
      </c>
      <c r="H210" s="153">
        <f>SUM(H182:H209)</f>
        <v>0</v>
      </c>
      <c r="I210" s="150">
        <f>SUM(I182:I209)</f>
        <v>0</v>
      </c>
      <c r="J210" s="137"/>
    </row>
    <row r="211" spans="2:11" ht="31.5" x14ac:dyDescent="0.25">
      <c r="B211" s="151"/>
      <c r="C211" s="132" t="s">
        <v>222</v>
      </c>
      <c r="D211" s="132" t="s">
        <v>37</v>
      </c>
      <c r="E211" s="136" t="s">
        <v>128</v>
      </c>
      <c r="F211" s="134" t="s">
        <v>80</v>
      </c>
      <c r="G211" s="129" t="s">
        <v>8</v>
      </c>
      <c r="H211" s="129">
        <v>1</v>
      </c>
      <c r="I211" s="102"/>
      <c r="J211" s="130">
        <f t="shared" si="29"/>
        <v>0</v>
      </c>
    </row>
    <row r="212" spans="2:11" ht="44.25" customHeight="1" x14ac:dyDescent="0.25">
      <c r="B212" s="151"/>
      <c r="C212" s="138" t="s">
        <v>451</v>
      </c>
      <c r="D212" s="132"/>
      <c r="E212" s="139" t="s">
        <v>448</v>
      </c>
      <c r="F212" s="134"/>
      <c r="G212" s="141" t="s">
        <v>249</v>
      </c>
      <c r="H212" s="32"/>
      <c r="I212" s="143">
        <f>$I$211*H212%</f>
        <v>0</v>
      </c>
      <c r="J212" s="130"/>
      <c r="K212" s="110">
        <v>2</v>
      </c>
    </row>
    <row r="213" spans="2:11" ht="69.75" customHeight="1" x14ac:dyDescent="0.25">
      <c r="B213" s="151"/>
      <c r="C213" s="138" t="s">
        <v>452</v>
      </c>
      <c r="D213" s="132"/>
      <c r="E213" s="139" t="s">
        <v>449</v>
      </c>
      <c r="F213" s="134"/>
      <c r="G213" s="141" t="s">
        <v>249</v>
      </c>
      <c r="H213" s="32"/>
      <c r="I213" s="143">
        <f>$I$211*H213%</f>
        <v>0</v>
      </c>
      <c r="J213" s="130"/>
      <c r="K213" s="110">
        <v>2</v>
      </c>
    </row>
    <row r="214" spans="2:11" x14ac:dyDescent="0.25">
      <c r="C214" s="144"/>
      <c r="D214" s="145"/>
      <c r="E214" s="146" t="s">
        <v>250</v>
      </c>
      <c r="F214" s="147"/>
      <c r="G214" s="148" t="str">
        <f>IF(H214=100,"OK","CHYBA!")</f>
        <v>CHYBA!</v>
      </c>
      <c r="H214" s="153">
        <f>SUM(H212:H213)</f>
        <v>0</v>
      </c>
      <c r="I214" s="150">
        <f>SUM(I212:I213)</f>
        <v>0</v>
      </c>
      <c r="J214" s="137"/>
    </row>
    <row r="215" spans="2:11" ht="31.5" x14ac:dyDescent="0.25">
      <c r="B215" s="151"/>
      <c r="C215" s="132" t="s">
        <v>223</v>
      </c>
      <c r="D215" s="132" t="s">
        <v>37</v>
      </c>
      <c r="E215" s="136" t="s">
        <v>129</v>
      </c>
      <c r="F215" s="134" t="s">
        <v>80</v>
      </c>
      <c r="G215" s="129" t="s">
        <v>8</v>
      </c>
      <c r="H215" s="129">
        <v>1</v>
      </c>
      <c r="I215" s="102"/>
      <c r="J215" s="130">
        <f t="shared" si="29"/>
        <v>0</v>
      </c>
    </row>
    <row r="216" spans="2:11" ht="96" x14ac:dyDescent="0.25">
      <c r="B216" s="151"/>
      <c r="C216" s="138" t="s">
        <v>484</v>
      </c>
      <c r="D216" s="132"/>
      <c r="E216" s="139" t="s">
        <v>450</v>
      </c>
      <c r="F216" s="134"/>
      <c r="G216" s="141" t="s">
        <v>249</v>
      </c>
      <c r="H216" s="32"/>
      <c r="I216" s="143">
        <f>$I$215*H216%</f>
        <v>0</v>
      </c>
      <c r="J216" s="130"/>
      <c r="K216" s="110">
        <v>2</v>
      </c>
    </row>
    <row r="217" spans="2:11" ht="27.75" customHeight="1" x14ac:dyDescent="0.25">
      <c r="B217" s="151"/>
      <c r="C217" s="138" t="s">
        <v>485</v>
      </c>
      <c r="D217" s="132"/>
      <c r="E217" s="139" t="s">
        <v>521</v>
      </c>
      <c r="F217" s="134"/>
      <c r="G217" s="141" t="s">
        <v>249</v>
      </c>
      <c r="H217" s="32"/>
      <c r="I217" s="143">
        <f t="shared" ref="I217:I222" si="32">$I$215*H217%</f>
        <v>0</v>
      </c>
      <c r="J217" s="130"/>
      <c r="K217" s="110">
        <v>2</v>
      </c>
    </row>
    <row r="218" spans="2:11" ht="103.5" customHeight="1" x14ac:dyDescent="0.25">
      <c r="B218" s="151"/>
      <c r="C218" s="138" t="s">
        <v>486</v>
      </c>
      <c r="D218" s="132"/>
      <c r="E218" s="139" t="s">
        <v>453</v>
      </c>
      <c r="F218" s="134"/>
      <c r="G218" s="141" t="s">
        <v>249</v>
      </c>
      <c r="H218" s="32"/>
      <c r="I218" s="143">
        <f t="shared" si="32"/>
        <v>0</v>
      </c>
      <c r="J218" s="130"/>
      <c r="K218" s="110">
        <v>2</v>
      </c>
    </row>
    <row r="219" spans="2:11" ht="54.75" customHeight="1" x14ac:dyDescent="0.25">
      <c r="B219" s="151"/>
      <c r="C219" s="138" t="s">
        <v>487</v>
      </c>
      <c r="D219" s="132"/>
      <c r="E219" s="139" t="s">
        <v>454</v>
      </c>
      <c r="F219" s="134"/>
      <c r="G219" s="141" t="s">
        <v>249</v>
      </c>
      <c r="H219" s="32"/>
      <c r="I219" s="143">
        <f t="shared" si="32"/>
        <v>0</v>
      </c>
      <c r="J219" s="130"/>
      <c r="K219" s="110">
        <v>2</v>
      </c>
    </row>
    <row r="220" spans="2:11" ht="26.25" customHeight="1" x14ac:dyDescent="0.25">
      <c r="B220" s="151"/>
      <c r="C220" s="138" t="s">
        <v>488</v>
      </c>
      <c r="D220" s="132"/>
      <c r="E220" s="139" t="s">
        <v>455</v>
      </c>
      <c r="F220" s="134"/>
      <c r="G220" s="141" t="s">
        <v>249</v>
      </c>
      <c r="H220" s="32"/>
      <c r="I220" s="143">
        <f t="shared" si="32"/>
        <v>0</v>
      </c>
      <c r="J220" s="130"/>
      <c r="K220" s="110">
        <v>2</v>
      </c>
    </row>
    <row r="221" spans="2:11" ht="33" customHeight="1" x14ac:dyDescent="0.25">
      <c r="B221" s="151"/>
      <c r="C221" s="138" t="s">
        <v>489</v>
      </c>
      <c r="D221" s="132"/>
      <c r="E221" s="139" t="s">
        <v>456</v>
      </c>
      <c r="F221" s="134"/>
      <c r="G221" s="141" t="s">
        <v>249</v>
      </c>
      <c r="H221" s="32"/>
      <c r="I221" s="143">
        <f t="shared" si="32"/>
        <v>0</v>
      </c>
      <c r="J221" s="130"/>
      <c r="K221" s="110">
        <v>2</v>
      </c>
    </row>
    <row r="222" spans="2:11" ht="30" customHeight="1" x14ac:dyDescent="0.25">
      <c r="B222" s="151"/>
      <c r="C222" s="138" t="s">
        <v>490</v>
      </c>
      <c r="D222" s="132"/>
      <c r="E222" s="139" t="s">
        <v>457</v>
      </c>
      <c r="F222" s="134"/>
      <c r="G222" s="141" t="s">
        <v>249</v>
      </c>
      <c r="H222" s="32"/>
      <c r="I222" s="143">
        <f t="shared" si="32"/>
        <v>0</v>
      </c>
      <c r="J222" s="130"/>
      <c r="K222" s="110">
        <v>2</v>
      </c>
    </row>
    <row r="223" spans="2:11" x14ac:dyDescent="0.25">
      <c r="C223" s="144"/>
      <c r="D223" s="145"/>
      <c r="E223" s="146" t="s">
        <v>250</v>
      </c>
      <c r="F223" s="147"/>
      <c r="G223" s="148" t="str">
        <f>IF(H223=100,"OK","CHYBA!")</f>
        <v>CHYBA!</v>
      </c>
      <c r="H223" s="153">
        <f>SUM(H216:H222)</f>
        <v>0</v>
      </c>
      <c r="I223" s="150">
        <f>SUM(I216:I222)</f>
        <v>0</v>
      </c>
      <c r="J223" s="137"/>
    </row>
    <row r="224" spans="2:11" ht="31.5" x14ac:dyDescent="0.25">
      <c r="B224" s="151"/>
      <c r="C224" s="132" t="s">
        <v>224</v>
      </c>
      <c r="D224" s="132" t="s">
        <v>37</v>
      </c>
      <c r="E224" s="136" t="s">
        <v>228</v>
      </c>
      <c r="F224" s="134" t="s">
        <v>80</v>
      </c>
      <c r="G224" s="129" t="s">
        <v>8</v>
      </c>
      <c r="H224" s="129">
        <v>1</v>
      </c>
      <c r="I224" s="102"/>
      <c r="J224" s="130">
        <f t="shared" si="29"/>
        <v>0</v>
      </c>
    </row>
    <row r="225" spans="2:12" ht="51" customHeight="1" x14ac:dyDescent="0.25">
      <c r="B225" s="151"/>
      <c r="C225" s="138" t="s">
        <v>491</v>
      </c>
      <c r="D225" s="132"/>
      <c r="E225" s="139" t="s">
        <v>458</v>
      </c>
      <c r="F225" s="134"/>
      <c r="G225" s="141" t="s">
        <v>249</v>
      </c>
      <c r="H225" s="32"/>
      <c r="I225" s="143">
        <f>$I$224*H225%</f>
        <v>0</v>
      </c>
      <c r="J225" s="130"/>
      <c r="K225" s="110">
        <v>2</v>
      </c>
    </row>
    <row r="226" spans="2:12" ht="58.5" customHeight="1" x14ac:dyDescent="0.25">
      <c r="B226" s="151"/>
      <c r="C226" s="138" t="s">
        <v>492</v>
      </c>
      <c r="D226" s="132"/>
      <c r="E226" s="139" t="s">
        <v>459</v>
      </c>
      <c r="F226" s="134"/>
      <c r="G226" s="141" t="s">
        <v>249</v>
      </c>
      <c r="H226" s="32"/>
      <c r="I226" s="143">
        <f t="shared" ref="I226:I235" si="33">$I$224*H226%</f>
        <v>0</v>
      </c>
      <c r="J226" s="130"/>
      <c r="K226" s="110">
        <v>2</v>
      </c>
    </row>
    <row r="227" spans="2:12" ht="24" customHeight="1" x14ac:dyDescent="0.25">
      <c r="B227" s="151"/>
      <c r="C227" s="138" t="s">
        <v>493</v>
      </c>
      <c r="D227" s="132"/>
      <c r="E227" s="139" t="s">
        <v>460</v>
      </c>
      <c r="F227" s="134"/>
      <c r="G227" s="141" t="s">
        <v>249</v>
      </c>
      <c r="H227" s="32"/>
      <c r="I227" s="143">
        <f t="shared" si="33"/>
        <v>0</v>
      </c>
      <c r="J227" s="130"/>
      <c r="K227" s="110">
        <v>2</v>
      </c>
    </row>
    <row r="228" spans="2:12" ht="42" customHeight="1" x14ac:dyDescent="0.25">
      <c r="B228" s="151"/>
      <c r="C228" s="138" t="s">
        <v>494</v>
      </c>
      <c r="D228" s="132"/>
      <c r="E228" s="139" t="s">
        <v>461</v>
      </c>
      <c r="F228" s="134"/>
      <c r="G228" s="141" t="s">
        <v>249</v>
      </c>
      <c r="H228" s="32"/>
      <c r="I228" s="143">
        <f t="shared" si="33"/>
        <v>0</v>
      </c>
      <c r="J228" s="130"/>
      <c r="K228" s="110">
        <v>2</v>
      </c>
      <c r="L228" s="110" t="s">
        <v>604</v>
      </c>
    </row>
    <row r="229" spans="2:12" x14ac:dyDescent="0.25">
      <c r="B229" s="151"/>
      <c r="C229" s="138" t="s">
        <v>495</v>
      </c>
      <c r="D229" s="132"/>
      <c r="E229" s="139" t="s">
        <v>302</v>
      </c>
      <c r="F229" s="134"/>
      <c r="G229" s="141" t="s">
        <v>249</v>
      </c>
      <c r="H229" s="32"/>
      <c r="I229" s="143">
        <f t="shared" si="33"/>
        <v>0</v>
      </c>
      <c r="J229" s="130"/>
      <c r="K229" s="110">
        <v>2</v>
      </c>
      <c r="L229" s="110" t="s">
        <v>604</v>
      </c>
    </row>
    <row r="230" spans="2:12" x14ac:dyDescent="0.25">
      <c r="B230" s="151"/>
      <c r="C230" s="138" t="s">
        <v>496</v>
      </c>
      <c r="D230" s="132"/>
      <c r="E230" s="139" t="s">
        <v>462</v>
      </c>
      <c r="F230" s="134"/>
      <c r="G230" s="141" t="s">
        <v>249</v>
      </c>
      <c r="H230" s="32"/>
      <c r="I230" s="143">
        <f t="shared" si="33"/>
        <v>0</v>
      </c>
      <c r="J230" s="130"/>
      <c r="K230" s="110">
        <v>2</v>
      </c>
    </row>
    <row r="231" spans="2:12" ht="36" x14ac:dyDescent="0.25">
      <c r="B231" s="151"/>
      <c r="C231" s="138" t="s">
        <v>497</v>
      </c>
      <c r="D231" s="132"/>
      <c r="E231" s="139" t="s">
        <v>463</v>
      </c>
      <c r="F231" s="134"/>
      <c r="G231" s="141" t="s">
        <v>249</v>
      </c>
      <c r="H231" s="32"/>
      <c r="I231" s="143">
        <f t="shared" si="33"/>
        <v>0</v>
      </c>
      <c r="J231" s="130"/>
      <c r="K231" s="110">
        <v>2</v>
      </c>
      <c r="L231" s="110" t="s">
        <v>604</v>
      </c>
    </row>
    <row r="232" spans="2:12" ht="24" x14ac:dyDescent="0.25">
      <c r="B232" s="151"/>
      <c r="C232" s="138" t="s">
        <v>498</v>
      </c>
      <c r="D232" s="132"/>
      <c r="E232" s="139" t="s">
        <v>464</v>
      </c>
      <c r="F232" s="134"/>
      <c r="G232" s="141" t="s">
        <v>249</v>
      </c>
      <c r="H232" s="32"/>
      <c r="I232" s="143">
        <f t="shared" si="33"/>
        <v>0</v>
      </c>
      <c r="J232" s="130"/>
      <c r="K232" s="110">
        <v>2</v>
      </c>
      <c r="L232" s="110" t="s">
        <v>604</v>
      </c>
    </row>
    <row r="233" spans="2:12" ht="24" x14ac:dyDescent="0.25">
      <c r="B233" s="151"/>
      <c r="C233" s="138" t="s">
        <v>499</v>
      </c>
      <c r="D233" s="132"/>
      <c r="E233" s="139" t="s">
        <v>465</v>
      </c>
      <c r="F233" s="134"/>
      <c r="G233" s="141" t="s">
        <v>249</v>
      </c>
      <c r="H233" s="32"/>
      <c r="I233" s="143">
        <f t="shared" si="33"/>
        <v>0</v>
      </c>
      <c r="J233" s="130"/>
      <c r="K233" s="110">
        <v>2</v>
      </c>
    </row>
    <row r="234" spans="2:12" ht="24" x14ac:dyDescent="0.25">
      <c r="B234" s="151"/>
      <c r="C234" s="138" t="s">
        <v>500</v>
      </c>
      <c r="D234" s="132"/>
      <c r="E234" s="139" t="s">
        <v>466</v>
      </c>
      <c r="F234" s="134"/>
      <c r="G234" s="141" t="s">
        <v>249</v>
      </c>
      <c r="H234" s="32"/>
      <c r="I234" s="143">
        <f t="shared" si="33"/>
        <v>0</v>
      </c>
      <c r="J234" s="130"/>
      <c r="K234" s="110">
        <v>2</v>
      </c>
      <c r="L234" s="110" t="s">
        <v>604</v>
      </c>
    </row>
    <row r="235" spans="2:12" ht="37.5" customHeight="1" x14ac:dyDescent="0.25">
      <c r="B235" s="151"/>
      <c r="C235" s="138" t="s">
        <v>501</v>
      </c>
      <c r="D235" s="132"/>
      <c r="E235" s="139" t="s">
        <v>316</v>
      </c>
      <c r="F235" s="134"/>
      <c r="G235" s="141" t="s">
        <v>249</v>
      </c>
      <c r="H235" s="32"/>
      <c r="I235" s="143">
        <f t="shared" si="33"/>
        <v>0</v>
      </c>
      <c r="J235" s="130"/>
      <c r="K235" s="110">
        <v>2</v>
      </c>
      <c r="L235" s="110" t="s">
        <v>604</v>
      </c>
    </row>
    <row r="236" spans="2:12" x14ac:dyDescent="0.25">
      <c r="C236" s="144"/>
      <c r="D236" s="145"/>
      <c r="E236" s="146" t="s">
        <v>250</v>
      </c>
      <c r="F236" s="147"/>
      <c r="G236" s="148" t="str">
        <f>IF(H236=100,"OK","CHYBA!")</f>
        <v>CHYBA!</v>
      </c>
      <c r="H236" s="153">
        <f>SUM(H225:H235)</f>
        <v>0</v>
      </c>
      <c r="I236" s="150">
        <f>SUM(I225:I235)</f>
        <v>0</v>
      </c>
      <c r="J236" s="137"/>
    </row>
    <row r="237" spans="2:12" ht="31.5" x14ac:dyDescent="0.25">
      <c r="B237" s="151"/>
      <c r="C237" s="132" t="s">
        <v>225</v>
      </c>
      <c r="D237" s="132" t="s">
        <v>37</v>
      </c>
      <c r="E237" s="136" t="s">
        <v>575</v>
      </c>
      <c r="F237" s="134" t="s">
        <v>80</v>
      </c>
      <c r="G237" s="129" t="s">
        <v>8</v>
      </c>
      <c r="H237" s="129">
        <v>1</v>
      </c>
      <c r="I237" s="102"/>
      <c r="J237" s="130">
        <f t="shared" si="29"/>
        <v>0</v>
      </c>
    </row>
    <row r="238" spans="2:12" ht="50.25" customHeight="1" x14ac:dyDescent="0.25">
      <c r="B238" s="151"/>
      <c r="C238" s="138" t="s">
        <v>502</v>
      </c>
      <c r="D238" s="132"/>
      <c r="E238" s="139" t="s">
        <v>468</v>
      </c>
      <c r="F238" s="134"/>
      <c r="G238" s="141" t="s">
        <v>249</v>
      </c>
      <c r="H238" s="32"/>
      <c r="I238" s="143">
        <f>$I$237*H238%</f>
        <v>0</v>
      </c>
      <c r="J238" s="130"/>
      <c r="K238" s="110">
        <v>2</v>
      </c>
    </row>
    <row r="239" spans="2:12" ht="36" x14ac:dyDescent="0.25">
      <c r="B239" s="151"/>
      <c r="C239" s="138" t="s">
        <v>503</v>
      </c>
      <c r="D239" s="132"/>
      <c r="E239" s="154" t="s">
        <v>467</v>
      </c>
      <c r="F239" s="134"/>
      <c r="G239" s="141" t="s">
        <v>249</v>
      </c>
      <c r="H239" s="32"/>
      <c r="I239" s="143">
        <f t="shared" ref="I239:I244" si="34">$I$237*H239%</f>
        <v>0</v>
      </c>
      <c r="J239" s="130"/>
      <c r="K239" s="110">
        <v>2</v>
      </c>
    </row>
    <row r="240" spans="2:12" ht="96" x14ac:dyDescent="0.25">
      <c r="B240" s="151"/>
      <c r="C240" s="138" t="s">
        <v>504</v>
      </c>
      <c r="D240" s="132"/>
      <c r="E240" s="154" t="s">
        <v>469</v>
      </c>
      <c r="F240" s="134"/>
      <c r="G240" s="141" t="s">
        <v>249</v>
      </c>
      <c r="H240" s="32"/>
      <c r="I240" s="143">
        <f t="shared" si="34"/>
        <v>0</v>
      </c>
      <c r="J240" s="130"/>
      <c r="K240" s="110">
        <v>2</v>
      </c>
    </row>
    <row r="241" spans="2:12" ht="84" x14ac:dyDescent="0.25">
      <c r="B241" s="151"/>
      <c r="C241" s="138" t="s">
        <v>505</v>
      </c>
      <c r="D241" s="132"/>
      <c r="E241" s="154" t="s">
        <v>470</v>
      </c>
      <c r="F241" s="134"/>
      <c r="G241" s="141" t="s">
        <v>249</v>
      </c>
      <c r="H241" s="32"/>
      <c r="I241" s="143">
        <f t="shared" si="34"/>
        <v>0</v>
      </c>
      <c r="J241" s="130"/>
      <c r="K241" s="110">
        <v>2</v>
      </c>
      <c r="L241" s="110" t="s">
        <v>604</v>
      </c>
    </row>
    <row r="242" spans="2:12" ht="64.5" customHeight="1" x14ac:dyDescent="0.25">
      <c r="B242" s="151"/>
      <c r="C242" s="138" t="s">
        <v>506</v>
      </c>
      <c r="D242" s="132"/>
      <c r="E242" s="154" t="s">
        <v>627</v>
      </c>
      <c r="F242" s="134"/>
      <c r="G242" s="141" t="s">
        <v>249</v>
      </c>
      <c r="H242" s="32"/>
      <c r="I242" s="143">
        <f t="shared" si="34"/>
        <v>0</v>
      </c>
      <c r="J242" s="130"/>
      <c r="K242" s="110">
        <v>2</v>
      </c>
    </row>
    <row r="243" spans="2:12" ht="54" customHeight="1" x14ac:dyDescent="0.25">
      <c r="B243" s="151"/>
      <c r="C243" s="138" t="s">
        <v>507</v>
      </c>
      <c r="D243" s="132"/>
      <c r="E243" s="154" t="s">
        <v>471</v>
      </c>
      <c r="F243" s="134"/>
      <c r="G243" s="141" t="s">
        <v>249</v>
      </c>
      <c r="H243" s="32"/>
      <c r="I243" s="143">
        <f t="shared" si="34"/>
        <v>0</v>
      </c>
      <c r="J243" s="130"/>
      <c r="K243" s="110">
        <v>2</v>
      </c>
    </row>
    <row r="244" spans="2:12" ht="24" x14ac:dyDescent="0.25">
      <c r="B244" s="151"/>
      <c r="C244" s="138" t="s">
        <v>508</v>
      </c>
      <c r="D244" s="132"/>
      <c r="E244" s="154" t="s">
        <v>472</v>
      </c>
      <c r="F244" s="134"/>
      <c r="G244" s="141" t="s">
        <v>249</v>
      </c>
      <c r="H244" s="32"/>
      <c r="I244" s="143">
        <f t="shared" si="34"/>
        <v>0</v>
      </c>
      <c r="J244" s="130"/>
      <c r="K244" s="110">
        <v>2</v>
      </c>
    </row>
    <row r="245" spans="2:12" x14ac:dyDescent="0.25">
      <c r="C245" s="144"/>
      <c r="D245" s="145"/>
      <c r="E245" s="146" t="s">
        <v>250</v>
      </c>
      <c r="F245" s="147"/>
      <c r="G245" s="148" t="str">
        <f>IF(H245=100,"OK","CHYBA!")</f>
        <v>CHYBA!</v>
      </c>
      <c r="H245" s="153">
        <f>SUM(H238:H244)</f>
        <v>0</v>
      </c>
      <c r="I245" s="150">
        <f>SUM(I238:I244)</f>
        <v>0</v>
      </c>
      <c r="J245" s="137"/>
    </row>
    <row r="246" spans="2:12" ht="24" x14ac:dyDescent="0.25">
      <c r="B246" s="151"/>
      <c r="C246" s="132" t="s">
        <v>226</v>
      </c>
      <c r="D246" s="132" t="s">
        <v>37</v>
      </c>
      <c r="E246" s="136" t="s">
        <v>473</v>
      </c>
      <c r="F246" s="134" t="s">
        <v>58</v>
      </c>
      <c r="G246" s="129" t="s">
        <v>8</v>
      </c>
      <c r="H246" s="129">
        <v>1</v>
      </c>
      <c r="I246" s="102"/>
      <c r="J246" s="130">
        <f t="shared" si="29"/>
        <v>0</v>
      </c>
    </row>
    <row r="247" spans="2:12" x14ac:dyDescent="0.25">
      <c r="B247" s="122" t="s">
        <v>130</v>
      </c>
      <c r="C247" s="123" t="s">
        <v>91</v>
      </c>
      <c r="D247" s="124"/>
      <c r="E247" s="124"/>
      <c r="F247" s="124"/>
      <c r="G247" s="124"/>
      <c r="H247" s="124"/>
      <c r="I247" s="125"/>
      <c r="J247" s="228">
        <f>SUM(J248:J260)</f>
        <v>0</v>
      </c>
    </row>
    <row r="248" spans="2:12" ht="52.5" x14ac:dyDescent="0.25">
      <c r="B248" s="151"/>
      <c r="C248" s="126" t="s">
        <v>131</v>
      </c>
      <c r="D248" s="126" t="s">
        <v>37</v>
      </c>
      <c r="E248" s="127" t="s">
        <v>133</v>
      </c>
      <c r="F248" s="128" t="s">
        <v>94</v>
      </c>
      <c r="G248" s="129" t="s">
        <v>8</v>
      </c>
      <c r="H248" s="129">
        <v>1</v>
      </c>
      <c r="I248" s="102"/>
      <c r="J248" s="130">
        <f t="shared" ref="J248:J260" si="35">H248*I248</f>
        <v>0</v>
      </c>
    </row>
    <row r="249" spans="2:12" x14ac:dyDescent="0.25">
      <c r="B249" s="151"/>
      <c r="C249" s="138" t="s">
        <v>509</v>
      </c>
      <c r="D249" s="126"/>
      <c r="E249" s="154" t="s">
        <v>474</v>
      </c>
      <c r="F249" s="128"/>
      <c r="G249" s="141" t="s">
        <v>249</v>
      </c>
      <c r="H249" s="32"/>
      <c r="I249" s="143">
        <f>$I$248*H249%</f>
        <v>0</v>
      </c>
      <c r="J249" s="130"/>
      <c r="K249" s="110">
        <v>1</v>
      </c>
    </row>
    <row r="250" spans="2:12" ht="36" x14ac:dyDescent="0.25">
      <c r="B250" s="151"/>
      <c r="C250" s="138" t="s">
        <v>510</v>
      </c>
      <c r="D250" s="126"/>
      <c r="E250" s="154" t="s">
        <v>475</v>
      </c>
      <c r="F250" s="128"/>
      <c r="G250" s="141" t="s">
        <v>249</v>
      </c>
      <c r="H250" s="32"/>
      <c r="I250" s="143">
        <f t="shared" ref="I250:I254" si="36">$I$248*H250%</f>
        <v>0</v>
      </c>
      <c r="J250" s="130"/>
      <c r="K250" s="110">
        <v>1</v>
      </c>
      <c r="L250" s="110" t="s">
        <v>604</v>
      </c>
    </row>
    <row r="251" spans="2:12" ht="48" x14ac:dyDescent="0.25">
      <c r="B251" s="151"/>
      <c r="C251" s="138" t="s">
        <v>511</v>
      </c>
      <c r="D251" s="126"/>
      <c r="E251" s="154" t="s">
        <v>580</v>
      </c>
      <c r="F251" s="128"/>
      <c r="G251" s="141" t="s">
        <v>249</v>
      </c>
      <c r="H251" s="32"/>
      <c r="I251" s="143">
        <f t="shared" si="36"/>
        <v>0</v>
      </c>
      <c r="J251" s="130"/>
      <c r="K251" s="110">
        <v>1</v>
      </c>
    </row>
    <row r="252" spans="2:12" ht="24" x14ac:dyDescent="0.25">
      <c r="B252" s="151"/>
      <c r="C252" s="138" t="s">
        <v>512</v>
      </c>
      <c r="D252" s="126"/>
      <c r="E252" s="154" t="s">
        <v>476</v>
      </c>
      <c r="F252" s="128"/>
      <c r="G252" s="141" t="s">
        <v>249</v>
      </c>
      <c r="H252" s="32"/>
      <c r="I252" s="143">
        <f t="shared" si="36"/>
        <v>0</v>
      </c>
      <c r="J252" s="130"/>
      <c r="K252" s="110">
        <v>1</v>
      </c>
    </row>
    <row r="253" spans="2:12" ht="72" x14ac:dyDescent="0.25">
      <c r="B253" s="151"/>
      <c r="C253" s="138" t="s">
        <v>513</v>
      </c>
      <c r="D253" s="126"/>
      <c r="E253" s="154" t="s">
        <v>623</v>
      </c>
      <c r="F253" s="128"/>
      <c r="G253" s="141" t="s">
        <v>249</v>
      </c>
      <c r="H253" s="32"/>
      <c r="I253" s="143">
        <f t="shared" si="36"/>
        <v>0</v>
      </c>
      <c r="J253" s="130"/>
      <c r="K253" s="110">
        <v>1</v>
      </c>
    </row>
    <row r="254" spans="2:12" ht="36" x14ac:dyDescent="0.25">
      <c r="B254" s="151"/>
      <c r="C254" s="138" t="s">
        <v>514</v>
      </c>
      <c r="D254" s="126"/>
      <c r="E254" s="154" t="s">
        <v>477</v>
      </c>
      <c r="F254" s="128"/>
      <c r="G254" s="141" t="s">
        <v>249</v>
      </c>
      <c r="H254" s="32"/>
      <c r="I254" s="143">
        <f t="shared" si="36"/>
        <v>0</v>
      </c>
      <c r="J254" s="130"/>
      <c r="K254" s="110">
        <v>2</v>
      </c>
      <c r="L254" s="110" t="s">
        <v>604</v>
      </c>
    </row>
    <row r="255" spans="2:12" x14ac:dyDescent="0.25">
      <c r="C255" s="144"/>
      <c r="D255" s="145"/>
      <c r="E255" s="146" t="s">
        <v>250</v>
      </c>
      <c r="F255" s="147"/>
      <c r="G255" s="148" t="str">
        <f>IF(H255=100,"OK","CHYBA!")</f>
        <v>CHYBA!</v>
      </c>
      <c r="H255" s="153">
        <f>SUM(H249:H254)</f>
        <v>0</v>
      </c>
      <c r="I255" s="150">
        <f>SUM(I249:I254)</f>
        <v>0</v>
      </c>
      <c r="J255" s="137"/>
    </row>
    <row r="256" spans="2:12" ht="52.5" x14ac:dyDescent="0.25">
      <c r="B256" s="151"/>
      <c r="C256" s="126" t="s">
        <v>132</v>
      </c>
      <c r="D256" s="126" t="s">
        <v>37</v>
      </c>
      <c r="E256" s="127" t="s">
        <v>135</v>
      </c>
      <c r="F256" s="128" t="s">
        <v>94</v>
      </c>
      <c r="G256" s="129" t="s">
        <v>8</v>
      </c>
      <c r="H256" s="129">
        <v>1</v>
      </c>
      <c r="I256" s="102"/>
      <c r="J256" s="130">
        <f t="shared" si="35"/>
        <v>0</v>
      </c>
    </row>
    <row r="257" spans="1:12" x14ac:dyDescent="0.25">
      <c r="B257" s="151"/>
      <c r="C257" s="138" t="s">
        <v>515</v>
      </c>
      <c r="D257" s="126"/>
      <c r="E257" s="154" t="s">
        <v>601</v>
      </c>
      <c r="F257" s="128"/>
      <c r="G257" s="141" t="s">
        <v>249</v>
      </c>
      <c r="H257" s="32"/>
      <c r="I257" s="143">
        <f>$I$256*H257%</f>
        <v>0</v>
      </c>
      <c r="J257" s="130"/>
      <c r="K257" s="110">
        <v>2</v>
      </c>
    </row>
    <row r="258" spans="1:12" ht="24" x14ac:dyDescent="0.25">
      <c r="B258" s="151"/>
      <c r="C258" s="138" t="s">
        <v>516</v>
      </c>
      <c r="D258" s="126"/>
      <c r="E258" s="154" t="s">
        <v>600</v>
      </c>
      <c r="F258" s="128"/>
      <c r="G258" s="141" t="s">
        <v>249</v>
      </c>
      <c r="H258" s="32"/>
      <c r="I258" s="143">
        <f>$I$256*H258%</f>
        <v>0</v>
      </c>
      <c r="J258" s="130"/>
      <c r="K258" s="110">
        <v>2</v>
      </c>
    </row>
    <row r="259" spans="1:12" x14ac:dyDescent="0.25">
      <c r="C259" s="144"/>
      <c r="D259" s="145"/>
      <c r="E259" s="146" t="s">
        <v>250</v>
      </c>
      <c r="F259" s="147"/>
      <c r="G259" s="148" t="str">
        <f>IF(H259=100,"OK","CHYBA!")</f>
        <v>CHYBA!</v>
      </c>
      <c r="H259" s="153">
        <f>SUM(H257:H258)</f>
        <v>0</v>
      </c>
      <c r="I259" s="150">
        <f>SUM(I257:I258)</f>
        <v>0</v>
      </c>
      <c r="J259" s="137"/>
    </row>
    <row r="260" spans="1:12" ht="52.5" x14ac:dyDescent="0.25">
      <c r="B260" s="151"/>
      <c r="C260" s="126" t="s">
        <v>134</v>
      </c>
      <c r="D260" s="126" t="s">
        <v>37</v>
      </c>
      <c r="E260" s="127" t="s">
        <v>136</v>
      </c>
      <c r="F260" s="128" t="s">
        <v>147</v>
      </c>
      <c r="G260" s="129" t="s">
        <v>8</v>
      </c>
      <c r="H260" s="129">
        <v>1</v>
      </c>
      <c r="I260" s="102"/>
      <c r="J260" s="130">
        <f t="shared" si="35"/>
        <v>0</v>
      </c>
      <c r="K260" s="110">
        <v>2</v>
      </c>
    </row>
    <row r="261" spans="1:12" x14ac:dyDescent="0.25">
      <c r="A261" s="159">
        <v>3</v>
      </c>
      <c r="B261" s="118" t="s">
        <v>137</v>
      </c>
      <c r="C261" s="119"/>
      <c r="D261" s="119"/>
      <c r="E261" s="119"/>
      <c r="F261" s="119"/>
      <c r="G261" s="119"/>
      <c r="H261" s="119"/>
      <c r="I261" s="120"/>
      <c r="J261" s="160">
        <f>SUM(J262:J270)</f>
        <v>0</v>
      </c>
    </row>
    <row r="262" spans="1:12" ht="21" x14ac:dyDescent="0.25">
      <c r="B262" s="151"/>
      <c r="C262" s="126" t="s">
        <v>138</v>
      </c>
      <c r="D262" s="126" t="s">
        <v>37</v>
      </c>
      <c r="E262" s="127" t="s">
        <v>574</v>
      </c>
      <c r="F262" s="128" t="s">
        <v>58</v>
      </c>
      <c r="G262" s="129" t="s">
        <v>8</v>
      </c>
      <c r="H262" s="129">
        <v>1</v>
      </c>
      <c r="I262" s="102"/>
      <c r="J262" s="130">
        <f t="shared" ref="J262:J270" si="37">H262*I262</f>
        <v>0</v>
      </c>
    </row>
    <row r="263" spans="1:12" ht="36" x14ac:dyDescent="0.25">
      <c r="B263" s="151"/>
      <c r="C263" s="138" t="s">
        <v>517</v>
      </c>
      <c r="D263" s="126"/>
      <c r="E263" s="154" t="s">
        <v>478</v>
      </c>
      <c r="F263" s="128"/>
      <c r="G263" s="141" t="s">
        <v>249</v>
      </c>
      <c r="H263" s="32"/>
      <c r="I263" s="143">
        <f>$I$262*H263%</f>
        <v>0</v>
      </c>
      <c r="J263" s="130"/>
      <c r="K263" s="110">
        <v>2</v>
      </c>
    </row>
    <row r="264" spans="1:12" ht="24" x14ac:dyDescent="0.25">
      <c r="B264" s="151"/>
      <c r="C264" s="138" t="s">
        <v>518</v>
      </c>
      <c r="D264" s="126"/>
      <c r="E264" s="154" t="s">
        <v>479</v>
      </c>
      <c r="F264" s="128"/>
      <c r="G264" s="141" t="s">
        <v>249</v>
      </c>
      <c r="H264" s="32"/>
      <c r="I264" s="143">
        <f t="shared" ref="I264:I266" si="38">$I$262*H264%</f>
        <v>0</v>
      </c>
      <c r="J264" s="130"/>
      <c r="K264" s="110">
        <v>2</v>
      </c>
      <c r="L264" s="110" t="s">
        <v>604</v>
      </c>
    </row>
    <row r="265" spans="1:12" x14ac:dyDescent="0.25">
      <c r="B265" s="151"/>
      <c r="C265" s="138" t="s">
        <v>519</v>
      </c>
      <c r="D265" s="126"/>
      <c r="E265" s="154" t="s">
        <v>480</v>
      </c>
      <c r="F265" s="128"/>
      <c r="G265" s="141" t="s">
        <v>249</v>
      </c>
      <c r="H265" s="32"/>
      <c r="I265" s="143">
        <f t="shared" si="38"/>
        <v>0</v>
      </c>
      <c r="J265" s="130"/>
      <c r="K265" s="110">
        <v>2</v>
      </c>
    </row>
    <row r="266" spans="1:12" ht="24" x14ac:dyDescent="0.25">
      <c r="B266" s="151"/>
      <c r="C266" s="138" t="s">
        <v>520</v>
      </c>
      <c r="D266" s="126"/>
      <c r="E266" s="154" t="s">
        <v>481</v>
      </c>
      <c r="F266" s="128"/>
      <c r="G266" s="141" t="s">
        <v>249</v>
      </c>
      <c r="H266" s="32"/>
      <c r="I266" s="143">
        <f t="shared" si="38"/>
        <v>0</v>
      </c>
      <c r="J266" s="130"/>
      <c r="K266" s="110">
        <v>1</v>
      </c>
    </row>
    <row r="267" spans="1:12" x14ac:dyDescent="0.25">
      <c r="C267" s="144"/>
      <c r="D267" s="145"/>
      <c r="E267" s="146" t="s">
        <v>250</v>
      </c>
      <c r="F267" s="147"/>
      <c r="G267" s="148" t="str">
        <f>IF(H267=100,"OK","CHYBA!")</f>
        <v>CHYBA!</v>
      </c>
      <c r="H267" s="153">
        <f>SUM(H263:H266)</f>
        <v>0</v>
      </c>
      <c r="I267" s="150">
        <f>SUM(I263:I266)</f>
        <v>0</v>
      </c>
      <c r="J267" s="137"/>
    </row>
    <row r="268" spans="1:12" ht="24" x14ac:dyDescent="0.25">
      <c r="B268" s="151"/>
      <c r="C268" s="126" t="s">
        <v>139</v>
      </c>
      <c r="D268" s="126" t="s">
        <v>37</v>
      </c>
      <c r="E268" s="127" t="s">
        <v>482</v>
      </c>
      <c r="F268" s="128" t="s">
        <v>58</v>
      </c>
      <c r="G268" s="129" t="s">
        <v>8</v>
      </c>
      <c r="H268" s="129">
        <v>1</v>
      </c>
      <c r="I268" s="102"/>
      <c r="J268" s="130">
        <f t="shared" si="37"/>
        <v>0</v>
      </c>
      <c r="K268" s="110">
        <v>2</v>
      </c>
    </row>
    <row r="269" spans="1:12" ht="36" x14ac:dyDescent="0.25">
      <c r="B269" s="151"/>
      <c r="C269" s="126" t="s">
        <v>140</v>
      </c>
      <c r="D269" s="126" t="s">
        <v>37</v>
      </c>
      <c r="E269" s="127" t="s">
        <v>624</v>
      </c>
      <c r="F269" s="128" t="s">
        <v>58</v>
      </c>
      <c r="G269" s="129" t="s">
        <v>8</v>
      </c>
      <c r="H269" s="129">
        <v>1</v>
      </c>
      <c r="I269" s="102"/>
      <c r="J269" s="130">
        <f t="shared" ref="J269" si="39">H269*I269</f>
        <v>0</v>
      </c>
      <c r="K269" s="110">
        <v>1</v>
      </c>
    </row>
    <row r="270" spans="1:12" ht="36" x14ac:dyDescent="0.25">
      <c r="B270" s="151"/>
      <c r="C270" s="126" t="s">
        <v>229</v>
      </c>
      <c r="D270" s="126" t="s">
        <v>37</v>
      </c>
      <c r="E270" s="127" t="s">
        <v>483</v>
      </c>
      <c r="F270" s="128" t="s">
        <v>141</v>
      </c>
      <c r="G270" s="129" t="s">
        <v>8</v>
      </c>
      <c r="H270" s="129">
        <v>1</v>
      </c>
      <c r="I270" s="102"/>
      <c r="J270" s="130">
        <f t="shared" si="37"/>
        <v>0</v>
      </c>
      <c r="K270" s="110">
        <v>1</v>
      </c>
    </row>
    <row r="271" spans="1:12" x14ac:dyDescent="0.25">
      <c r="A271" s="161">
        <v>4</v>
      </c>
      <c r="B271" s="162" t="s">
        <v>644</v>
      </c>
      <c r="C271" s="163"/>
      <c r="D271" s="163"/>
      <c r="E271" s="163"/>
      <c r="F271" s="163"/>
      <c r="G271" s="163"/>
      <c r="H271" s="163"/>
      <c r="I271" s="164"/>
      <c r="J271" s="165"/>
    </row>
    <row r="272" spans="1:12" x14ac:dyDescent="0.25">
      <c r="B272" s="166" t="s">
        <v>21</v>
      </c>
      <c r="C272" s="167" t="s">
        <v>17</v>
      </c>
      <c r="D272" s="168"/>
      <c r="E272" s="168"/>
      <c r="F272" s="168"/>
      <c r="G272" s="168"/>
      <c r="H272" s="168"/>
      <c r="I272" s="169"/>
      <c r="J272" s="170"/>
    </row>
    <row r="273" spans="1:12" x14ac:dyDescent="0.25">
      <c r="C273" s="126" t="s">
        <v>22</v>
      </c>
      <c r="D273" s="126" t="s">
        <v>37</v>
      </c>
      <c r="E273" s="131" t="s">
        <v>602</v>
      </c>
      <c r="F273" s="129"/>
      <c r="G273" s="129" t="s">
        <v>8</v>
      </c>
      <c r="H273" s="129">
        <v>1</v>
      </c>
      <c r="I273" s="102"/>
      <c r="J273" s="130">
        <f t="shared" ref="J273:J304" si="40">H273*I273</f>
        <v>0</v>
      </c>
      <c r="K273" s="110">
        <v>2</v>
      </c>
    </row>
    <row r="274" spans="1:12" ht="24" customHeight="1" x14ac:dyDescent="0.25">
      <c r="C274" s="126" t="s">
        <v>23</v>
      </c>
      <c r="D274" s="126" t="s">
        <v>37</v>
      </c>
      <c r="E274" s="171" t="s">
        <v>523</v>
      </c>
      <c r="F274" s="172"/>
      <c r="G274" s="172"/>
      <c r="H274" s="172"/>
      <c r="I274" s="173"/>
      <c r="J274" s="130">
        <f>SUM(J275:J278)</f>
        <v>0</v>
      </c>
    </row>
    <row r="275" spans="1:12" ht="21" x14ac:dyDescent="0.25">
      <c r="C275" s="174" t="s">
        <v>198</v>
      </c>
      <c r="D275" s="175" t="s">
        <v>37</v>
      </c>
      <c r="E275" s="176" t="s">
        <v>533</v>
      </c>
      <c r="F275" s="177" t="s">
        <v>200</v>
      </c>
      <c r="G275" s="178" t="s">
        <v>199</v>
      </c>
      <c r="H275" s="179">
        <f>Cesty!G4</f>
        <v>0</v>
      </c>
      <c r="I275" s="104"/>
      <c r="J275" s="180">
        <f t="shared" ref="J275:J278" si="41">H275*I275</f>
        <v>0</v>
      </c>
      <c r="K275" s="110">
        <v>3</v>
      </c>
      <c r="L275" s="110" t="s">
        <v>604</v>
      </c>
    </row>
    <row r="276" spans="1:12" ht="21" x14ac:dyDescent="0.25">
      <c r="C276" s="174" t="s">
        <v>202</v>
      </c>
      <c r="D276" s="175" t="s">
        <v>37</v>
      </c>
      <c r="E276" s="181" t="s">
        <v>535</v>
      </c>
      <c r="F276" s="177" t="s">
        <v>200</v>
      </c>
      <c r="G276" s="178" t="s">
        <v>199</v>
      </c>
      <c r="H276" s="179">
        <f>H275*20%</f>
        <v>0</v>
      </c>
      <c r="I276" s="182">
        <f>I275</f>
        <v>0</v>
      </c>
      <c r="J276" s="180">
        <f t="shared" si="41"/>
        <v>0</v>
      </c>
      <c r="K276" s="110">
        <v>3</v>
      </c>
      <c r="L276" s="110" t="s">
        <v>604</v>
      </c>
    </row>
    <row r="277" spans="1:12" ht="21" x14ac:dyDescent="0.25">
      <c r="C277" s="174" t="s">
        <v>201</v>
      </c>
      <c r="D277" s="175" t="s">
        <v>37</v>
      </c>
      <c r="E277" s="181" t="s">
        <v>203</v>
      </c>
      <c r="F277" s="177" t="s">
        <v>200</v>
      </c>
      <c r="G277" s="178" t="s">
        <v>199</v>
      </c>
      <c r="H277" s="179">
        <f>Cesty!G5</f>
        <v>0</v>
      </c>
      <c r="I277" s="104"/>
      <c r="J277" s="180">
        <f t="shared" si="41"/>
        <v>0</v>
      </c>
      <c r="K277" s="110">
        <v>3</v>
      </c>
      <c r="L277" s="110" t="s">
        <v>604</v>
      </c>
    </row>
    <row r="278" spans="1:12" ht="21" x14ac:dyDescent="0.25">
      <c r="C278" s="174" t="s">
        <v>233</v>
      </c>
      <c r="D278" s="175"/>
      <c r="E278" s="181" t="s">
        <v>522</v>
      </c>
      <c r="F278" s="177" t="s">
        <v>200</v>
      </c>
      <c r="G278" s="178" t="s">
        <v>199</v>
      </c>
      <c r="H278" s="179">
        <f>H277*20%</f>
        <v>0</v>
      </c>
      <c r="I278" s="182">
        <f>I277</f>
        <v>0</v>
      </c>
      <c r="J278" s="180">
        <f t="shared" si="41"/>
        <v>0</v>
      </c>
      <c r="K278" s="110">
        <v>3</v>
      </c>
      <c r="L278" s="110" t="s">
        <v>604</v>
      </c>
    </row>
    <row r="279" spans="1:12" x14ac:dyDescent="0.25">
      <c r="C279" s="126" t="s">
        <v>24</v>
      </c>
      <c r="D279" s="126"/>
      <c r="E279" s="127" t="s">
        <v>536</v>
      </c>
      <c r="F279" s="131"/>
      <c r="G279" s="131"/>
      <c r="H279" s="131"/>
      <c r="I279" s="183"/>
      <c r="J279" s="130">
        <f>J280+J283+J286+J289+J292+J295+J298</f>
        <v>0</v>
      </c>
    </row>
    <row r="280" spans="1:12" x14ac:dyDescent="0.25">
      <c r="C280" s="184" t="s">
        <v>230</v>
      </c>
      <c r="D280" s="175" t="s">
        <v>37</v>
      </c>
      <c r="E280" s="185" t="s">
        <v>529</v>
      </c>
      <c r="F280" s="186"/>
      <c r="G280" s="186"/>
      <c r="H280" s="186"/>
      <c r="I280" s="187"/>
      <c r="J280" s="188">
        <f>J281+J282</f>
        <v>0</v>
      </c>
    </row>
    <row r="281" spans="1:12" s="192" customFormat="1" ht="21" x14ac:dyDescent="0.25">
      <c r="A281" s="189"/>
      <c r="B281" s="189"/>
      <c r="C281" s="174" t="s">
        <v>231</v>
      </c>
      <c r="D281" s="190" t="s">
        <v>37</v>
      </c>
      <c r="E281" s="181" t="s">
        <v>234</v>
      </c>
      <c r="F281" s="177" t="s">
        <v>200</v>
      </c>
      <c r="G281" s="178" t="s">
        <v>199</v>
      </c>
      <c r="H281" s="191">
        <f>Cesty!G6</f>
        <v>0</v>
      </c>
      <c r="I281" s="105"/>
      <c r="J281" s="180">
        <f t="shared" ref="J281:J288" si="42">H281*I281</f>
        <v>0</v>
      </c>
      <c r="K281" s="189">
        <v>3</v>
      </c>
      <c r="L281" s="110" t="s">
        <v>604</v>
      </c>
    </row>
    <row r="282" spans="1:12" s="192" customFormat="1" ht="21" x14ac:dyDescent="0.25">
      <c r="A282" s="189"/>
      <c r="B282" s="189"/>
      <c r="C282" s="174" t="s">
        <v>232</v>
      </c>
      <c r="D282" s="190"/>
      <c r="E282" s="181" t="s">
        <v>524</v>
      </c>
      <c r="F282" s="177" t="s">
        <v>200</v>
      </c>
      <c r="G282" s="178" t="s">
        <v>199</v>
      </c>
      <c r="H282" s="179">
        <f>H281*20%</f>
        <v>0</v>
      </c>
      <c r="I282" s="182">
        <f>I281</f>
        <v>0</v>
      </c>
      <c r="J282" s="180">
        <f t="shared" si="42"/>
        <v>0</v>
      </c>
      <c r="K282" s="189">
        <v>3</v>
      </c>
      <c r="L282" s="110" t="s">
        <v>604</v>
      </c>
    </row>
    <row r="283" spans="1:12" s="194" customFormat="1" x14ac:dyDescent="0.25">
      <c r="A283" s="193"/>
      <c r="B283" s="193"/>
      <c r="C283" s="184" t="s">
        <v>235</v>
      </c>
      <c r="D283" s="175" t="s">
        <v>37</v>
      </c>
      <c r="E283" s="185" t="s">
        <v>611</v>
      </c>
      <c r="F283" s="186"/>
      <c r="G283" s="186"/>
      <c r="H283" s="186"/>
      <c r="I283" s="187"/>
      <c r="J283" s="188">
        <f>J284+J285</f>
        <v>0</v>
      </c>
      <c r="K283" s="193"/>
      <c r="L283" s="193"/>
    </row>
    <row r="284" spans="1:12" s="192" customFormat="1" ht="21" x14ac:dyDescent="0.25">
      <c r="A284" s="189"/>
      <c r="B284" s="189"/>
      <c r="C284" s="174" t="s">
        <v>237</v>
      </c>
      <c r="D284" s="190"/>
      <c r="E284" s="181" t="s">
        <v>234</v>
      </c>
      <c r="F284" s="177" t="s">
        <v>200</v>
      </c>
      <c r="G284" s="178" t="s">
        <v>199</v>
      </c>
      <c r="H284" s="191">
        <f>Cesty!G7</f>
        <v>0</v>
      </c>
      <c r="I284" s="106"/>
      <c r="J284" s="180">
        <f t="shared" si="42"/>
        <v>0</v>
      </c>
      <c r="K284" s="189">
        <v>3</v>
      </c>
      <c r="L284" s="110" t="s">
        <v>604</v>
      </c>
    </row>
    <row r="285" spans="1:12" s="192" customFormat="1" ht="21" x14ac:dyDescent="0.25">
      <c r="A285" s="189"/>
      <c r="B285" s="189"/>
      <c r="C285" s="174" t="s">
        <v>238</v>
      </c>
      <c r="D285" s="190"/>
      <c r="E285" s="181" t="s">
        <v>525</v>
      </c>
      <c r="F285" s="177" t="s">
        <v>200</v>
      </c>
      <c r="G285" s="178" t="s">
        <v>199</v>
      </c>
      <c r="H285" s="179">
        <f>H284*20%</f>
        <v>0</v>
      </c>
      <c r="I285" s="182">
        <f>I284</f>
        <v>0</v>
      </c>
      <c r="J285" s="180">
        <f t="shared" si="42"/>
        <v>0</v>
      </c>
      <c r="K285" s="189">
        <v>3</v>
      </c>
      <c r="L285" s="110" t="s">
        <v>604</v>
      </c>
    </row>
    <row r="286" spans="1:12" s="192" customFormat="1" ht="16.5" customHeight="1" x14ac:dyDescent="0.25">
      <c r="A286" s="189"/>
      <c r="B286" s="189"/>
      <c r="C286" s="184" t="s">
        <v>239</v>
      </c>
      <c r="D286" s="190"/>
      <c r="E286" s="185" t="s">
        <v>612</v>
      </c>
      <c r="F286" s="186"/>
      <c r="G286" s="186"/>
      <c r="H286" s="186"/>
      <c r="I286" s="187"/>
      <c r="J286" s="188">
        <f>J287+J288</f>
        <v>0</v>
      </c>
      <c r="K286" s="189"/>
      <c r="L286" s="189"/>
    </row>
    <row r="287" spans="1:12" s="192" customFormat="1" ht="21" x14ac:dyDescent="0.25">
      <c r="A287" s="189"/>
      <c r="B287" s="189"/>
      <c r="C287" s="174" t="s">
        <v>240</v>
      </c>
      <c r="D287" s="190"/>
      <c r="E287" s="181" t="s">
        <v>234</v>
      </c>
      <c r="F287" s="177" t="s">
        <v>200</v>
      </c>
      <c r="G287" s="178" t="s">
        <v>199</v>
      </c>
      <c r="H287" s="191">
        <f>Cesty!G8</f>
        <v>0</v>
      </c>
      <c r="I287" s="106"/>
      <c r="J287" s="180">
        <f t="shared" si="42"/>
        <v>0</v>
      </c>
      <c r="K287" s="189">
        <v>3</v>
      </c>
      <c r="L287" s="110" t="s">
        <v>604</v>
      </c>
    </row>
    <row r="288" spans="1:12" s="192" customFormat="1" ht="21" x14ac:dyDescent="0.25">
      <c r="A288" s="189"/>
      <c r="B288" s="189"/>
      <c r="C288" s="174" t="s">
        <v>241</v>
      </c>
      <c r="D288" s="190"/>
      <c r="E288" s="181" t="s">
        <v>527</v>
      </c>
      <c r="F288" s="177" t="s">
        <v>200</v>
      </c>
      <c r="G288" s="178" t="s">
        <v>199</v>
      </c>
      <c r="H288" s="179">
        <f>H287*20%</f>
        <v>0</v>
      </c>
      <c r="I288" s="182">
        <f>I287</f>
        <v>0</v>
      </c>
      <c r="J288" s="180">
        <f t="shared" si="42"/>
        <v>0</v>
      </c>
      <c r="K288" s="189">
        <v>3</v>
      </c>
      <c r="L288" s="110" t="s">
        <v>604</v>
      </c>
    </row>
    <row r="289" spans="1:12" s="194" customFormat="1" x14ac:dyDescent="0.25">
      <c r="A289" s="193"/>
      <c r="B289" s="193"/>
      <c r="C289" s="184" t="s">
        <v>242</v>
      </c>
      <c r="D289" s="175" t="s">
        <v>37</v>
      </c>
      <c r="E289" s="185" t="s">
        <v>613</v>
      </c>
      <c r="F289" s="186"/>
      <c r="G289" s="186"/>
      <c r="H289" s="186"/>
      <c r="I289" s="187"/>
      <c r="J289" s="188">
        <f>J290+J291</f>
        <v>0</v>
      </c>
      <c r="K289" s="193"/>
      <c r="L289" s="193"/>
    </row>
    <row r="290" spans="1:12" s="192" customFormat="1" ht="21" x14ac:dyDescent="0.25">
      <c r="A290" s="189"/>
      <c r="B290" s="189"/>
      <c r="C290" s="174" t="s">
        <v>243</v>
      </c>
      <c r="D290" s="190" t="s">
        <v>37</v>
      </c>
      <c r="E290" s="181" t="s">
        <v>526</v>
      </c>
      <c r="F290" s="177" t="s">
        <v>200</v>
      </c>
      <c r="G290" s="178" t="s">
        <v>199</v>
      </c>
      <c r="H290" s="191">
        <f>Cesty!G9</f>
        <v>0</v>
      </c>
      <c r="I290" s="106"/>
      <c r="J290" s="180">
        <f t="shared" ref="J290:J291" si="43">H290*I290</f>
        <v>0</v>
      </c>
      <c r="K290" s="189">
        <v>3</v>
      </c>
      <c r="L290" s="110" t="s">
        <v>604</v>
      </c>
    </row>
    <row r="291" spans="1:12" s="192" customFormat="1" ht="21" x14ac:dyDescent="0.25">
      <c r="A291" s="189"/>
      <c r="B291" s="189"/>
      <c r="C291" s="174" t="s">
        <v>605</v>
      </c>
      <c r="D291" s="190" t="s">
        <v>37</v>
      </c>
      <c r="E291" s="181" t="s">
        <v>662</v>
      </c>
      <c r="F291" s="177" t="s">
        <v>200</v>
      </c>
      <c r="G291" s="178" t="s">
        <v>199</v>
      </c>
      <c r="H291" s="179">
        <f>H290*20%</f>
        <v>0</v>
      </c>
      <c r="I291" s="182">
        <f>I290</f>
        <v>0</v>
      </c>
      <c r="J291" s="180">
        <f t="shared" si="43"/>
        <v>0</v>
      </c>
      <c r="K291" s="189">
        <v>3</v>
      </c>
      <c r="L291" s="110" t="s">
        <v>604</v>
      </c>
    </row>
    <row r="292" spans="1:12" s="194" customFormat="1" x14ac:dyDescent="0.25">
      <c r="A292" s="193"/>
      <c r="B292" s="193"/>
      <c r="C292" s="184" t="s">
        <v>244</v>
      </c>
      <c r="D292" s="175" t="s">
        <v>37</v>
      </c>
      <c r="E292" s="185" t="s">
        <v>614</v>
      </c>
      <c r="F292" s="186"/>
      <c r="G292" s="186"/>
      <c r="H292" s="186"/>
      <c r="I292" s="187"/>
      <c r="J292" s="188">
        <f>J293+J294</f>
        <v>0</v>
      </c>
      <c r="K292" s="193"/>
      <c r="L292" s="193"/>
    </row>
    <row r="293" spans="1:12" s="192" customFormat="1" ht="21" x14ac:dyDescent="0.25">
      <c r="A293" s="189"/>
      <c r="B293" s="189"/>
      <c r="C293" s="174" t="s">
        <v>245</v>
      </c>
      <c r="D293" s="190" t="s">
        <v>37</v>
      </c>
      <c r="E293" s="181" t="s">
        <v>526</v>
      </c>
      <c r="F293" s="177" t="s">
        <v>200</v>
      </c>
      <c r="G293" s="178" t="s">
        <v>199</v>
      </c>
      <c r="H293" s="191">
        <f>Cesty!G10</f>
        <v>0</v>
      </c>
      <c r="I293" s="106"/>
      <c r="J293" s="180">
        <f t="shared" ref="J293:J294" si="44">H293*I293</f>
        <v>0</v>
      </c>
      <c r="K293" s="189">
        <v>3</v>
      </c>
      <c r="L293" s="110" t="s">
        <v>604</v>
      </c>
    </row>
    <row r="294" spans="1:12" s="192" customFormat="1" ht="21" x14ac:dyDescent="0.25">
      <c r="A294" s="189"/>
      <c r="B294" s="189"/>
      <c r="C294" s="174" t="s">
        <v>246</v>
      </c>
      <c r="D294" s="190" t="s">
        <v>37</v>
      </c>
      <c r="E294" s="181" t="s">
        <v>659</v>
      </c>
      <c r="F294" s="177" t="s">
        <v>200</v>
      </c>
      <c r="G294" s="178" t="s">
        <v>199</v>
      </c>
      <c r="H294" s="179">
        <f>H293*20%</f>
        <v>0</v>
      </c>
      <c r="I294" s="182">
        <f>I293</f>
        <v>0</v>
      </c>
      <c r="J294" s="180">
        <f t="shared" si="44"/>
        <v>0</v>
      </c>
      <c r="K294" s="189">
        <v>3</v>
      </c>
      <c r="L294" s="110" t="s">
        <v>604</v>
      </c>
    </row>
    <row r="295" spans="1:12" x14ac:dyDescent="0.25">
      <c r="C295" s="184" t="s">
        <v>615</v>
      </c>
      <c r="D295" s="126" t="s">
        <v>37</v>
      </c>
      <c r="E295" s="185" t="s">
        <v>530</v>
      </c>
      <c r="F295" s="186"/>
      <c r="G295" s="186"/>
      <c r="H295" s="186"/>
      <c r="I295" s="187"/>
      <c r="J295" s="188">
        <f>J296+J297</f>
        <v>0</v>
      </c>
    </row>
    <row r="296" spans="1:12" s="192" customFormat="1" ht="21" x14ac:dyDescent="0.25">
      <c r="A296" s="189"/>
      <c r="B296" s="189"/>
      <c r="C296" s="174" t="s">
        <v>616</v>
      </c>
      <c r="D296" s="190" t="s">
        <v>37</v>
      </c>
      <c r="E296" s="181" t="s">
        <v>526</v>
      </c>
      <c r="F296" s="177" t="s">
        <v>200</v>
      </c>
      <c r="G296" s="178" t="s">
        <v>199</v>
      </c>
      <c r="H296" s="191">
        <f>Cesty!G11</f>
        <v>0</v>
      </c>
      <c r="I296" s="106"/>
      <c r="J296" s="180">
        <f t="shared" ref="J296:J297" si="45">H296*I296</f>
        <v>0</v>
      </c>
      <c r="K296" s="189">
        <v>3</v>
      </c>
      <c r="L296" s="110" t="s">
        <v>604</v>
      </c>
    </row>
    <row r="297" spans="1:12" s="192" customFormat="1" ht="21" x14ac:dyDescent="0.25">
      <c r="A297" s="189"/>
      <c r="B297" s="189"/>
      <c r="C297" s="174" t="s">
        <v>617</v>
      </c>
      <c r="D297" s="190" t="s">
        <v>37</v>
      </c>
      <c r="E297" s="181" t="s">
        <v>660</v>
      </c>
      <c r="F297" s="177" t="s">
        <v>200</v>
      </c>
      <c r="G297" s="178" t="s">
        <v>199</v>
      </c>
      <c r="H297" s="179">
        <f>H296*20%</f>
        <v>0</v>
      </c>
      <c r="I297" s="182">
        <f>I296</f>
        <v>0</v>
      </c>
      <c r="J297" s="180">
        <f t="shared" si="45"/>
        <v>0</v>
      </c>
      <c r="K297" s="189">
        <v>3</v>
      </c>
      <c r="L297" s="110" t="s">
        <v>604</v>
      </c>
    </row>
    <row r="298" spans="1:12" s="194" customFormat="1" x14ac:dyDescent="0.25">
      <c r="A298" s="193"/>
      <c r="B298" s="193"/>
      <c r="C298" s="184" t="s">
        <v>618</v>
      </c>
      <c r="D298" s="175" t="s">
        <v>37</v>
      </c>
      <c r="E298" s="185" t="s">
        <v>531</v>
      </c>
      <c r="F298" s="186"/>
      <c r="G298" s="186"/>
      <c r="H298" s="186"/>
      <c r="I298" s="187"/>
      <c r="J298" s="188">
        <f>J299+J300</f>
        <v>0</v>
      </c>
      <c r="K298" s="193"/>
      <c r="L298" s="193"/>
    </row>
    <row r="299" spans="1:12" s="192" customFormat="1" ht="24" customHeight="1" x14ac:dyDescent="0.25">
      <c r="A299" s="189"/>
      <c r="B299" s="189"/>
      <c r="C299" s="174" t="s">
        <v>619</v>
      </c>
      <c r="D299" s="190"/>
      <c r="E299" s="181" t="s">
        <v>532</v>
      </c>
      <c r="F299" s="177" t="s">
        <v>200</v>
      </c>
      <c r="G299" s="178" t="s">
        <v>199</v>
      </c>
      <c r="H299" s="191">
        <f>Cesty!G12</f>
        <v>0</v>
      </c>
      <c r="I299" s="105"/>
      <c r="J299" s="180">
        <f t="shared" ref="J299:J300" si="46">H299*I299</f>
        <v>0</v>
      </c>
      <c r="K299" s="189">
        <v>3</v>
      </c>
      <c r="L299" s="110" t="s">
        <v>604</v>
      </c>
    </row>
    <row r="300" spans="1:12" s="192" customFormat="1" ht="24" customHeight="1" x14ac:dyDescent="0.25">
      <c r="A300" s="189"/>
      <c r="B300" s="189"/>
      <c r="C300" s="174" t="s">
        <v>620</v>
      </c>
      <c r="D300" s="190"/>
      <c r="E300" s="181" t="s">
        <v>661</v>
      </c>
      <c r="F300" s="177" t="s">
        <v>200</v>
      </c>
      <c r="G300" s="178" t="s">
        <v>199</v>
      </c>
      <c r="H300" s="179">
        <f>H299*20%</f>
        <v>0</v>
      </c>
      <c r="I300" s="182">
        <f>I299</f>
        <v>0</v>
      </c>
      <c r="J300" s="180">
        <f t="shared" si="46"/>
        <v>0</v>
      </c>
      <c r="K300" s="189">
        <v>3</v>
      </c>
      <c r="L300" s="110" t="s">
        <v>604</v>
      </c>
    </row>
    <row r="301" spans="1:12" ht="24" x14ac:dyDescent="0.25">
      <c r="C301" s="126" t="s">
        <v>236</v>
      </c>
      <c r="D301" s="126" t="s">
        <v>37</v>
      </c>
      <c r="E301" s="127" t="s">
        <v>528</v>
      </c>
      <c r="F301" s="129"/>
      <c r="G301" s="129" t="s">
        <v>8</v>
      </c>
      <c r="H301" s="129">
        <v>1</v>
      </c>
      <c r="I301" s="107"/>
      <c r="J301" s="130">
        <f t="shared" ref="J301" si="47">H301*I301</f>
        <v>0</v>
      </c>
      <c r="K301" s="110">
        <v>2</v>
      </c>
    </row>
    <row r="302" spans="1:12" ht="24" x14ac:dyDescent="0.25">
      <c r="C302" s="126" t="s">
        <v>144</v>
      </c>
      <c r="D302" s="126" t="s">
        <v>37</v>
      </c>
      <c r="E302" s="127" t="s">
        <v>642</v>
      </c>
      <c r="F302" s="129"/>
      <c r="G302" s="129" t="s">
        <v>8</v>
      </c>
      <c r="H302" s="129">
        <v>1</v>
      </c>
      <c r="I302" s="107"/>
      <c r="J302" s="130">
        <f t="shared" si="40"/>
        <v>0</v>
      </c>
      <c r="K302" s="110">
        <v>1</v>
      </c>
    </row>
    <row r="303" spans="1:12" x14ac:dyDescent="0.25">
      <c r="C303" s="126" t="s">
        <v>247</v>
      </c>
      <c r="D303" s="126" t="s">
        <v>37</v>
      </c>
      <c r="E303" s="131" t="s">
        <v>143</v>
      </c>
      <c r="F303" s="129"/>
      <c r="G303" s="129" t="s">
        <v>8</v>
      </c>
      <c r="H303" s="129">
        <v>1</v>
      </c>
      <c r="I303" s="107"/>
      <c r="J303" s="130">
        <f t="shared" si="40"/>
        <v>0</v>
      </c>
      <c r="K303" s="110">
        <v>2</v>
      </c>
    </row>
    <row r="304" spans="1:12" x14ac:dyDescent="0.25">
      <c r="C304" s="126" t="s">
        <v>248</v>
      </c>
      <c r="D304" s="126" t="s">
        <v>37</v>
      </c>
      <c r="E304" s="133" t="s">
        <v>196</v>
      </c>
      <c r="F304" s="135"/>
      <c r="G304" s="135" t="s">
        <v>8</v>
      </c>
      <c r="H304" s="135">
        <v>1</v>
      </c>
      <c r="I304" s="108"/>
      <c r="J304" s="137">
        <f t="shared" si="40"/>
        <v>0</v>
      </c>
      <c r="K304" s="110">
        <v>2</v>
      </c>
    </row>
    <row r="305" spans="1:12" x14ac:dyDescent="0.25">
      <c r="B305" s="162" t="s">
        <v>25</v>
      </c>
      <c r="C305" s="163"/>
      <c r="D305" s="163"/>
      <c r="E305" s="163"/>
      <c r="F305" s="163"/>
      <c r="G305" s="163"/>
      <c r="H305" s="163"/>
      <c r="I305" s="164"/>
      <c r="J305" s="229">
        <f>J273+J274+J279+J301+J302+J303+J304</f>
        <v>0</v>
      </c>
    </row>
    <row r="306" spans="1:12" ht="17.25" thickBot="1" x14ac:dyDescent="0.3">
      <c r="J306" s="155"/>
    </row>
    <row r="307" spans="1:12" s="202" customFormat="1" ht="17.25" thickBot="1" x14ac:dyDescent="0.3">
      <c r="A307" s="196">
        <v>5</v>
      </c>
      <c r="B307" s="197" t="s">
        <v>148</v>
      </c>
      <c r="C307" s="198"/>
      <c r="D307" s="198"/>
      <c r="E307" s="198"/>
      <c r="F307" s="198"/>
      <c r="G307" s="198"/>
      <c r="H307" s="198"/>
      <c r="I307" s="199"/>
      <c r="J307" s="200">
        <f>J305+J261+J120+J5</f>
        <v>0</v>
      </c>
      <c r="K307" s="201"/>
      <c r="L307" s="201"/>
    </row>
    <row r="309" spans="1:12" ht="24" customHeight="1" x14ac:dyDescent="0.25">
      <c r="A309" s="203" t="s">
        <v>26</v>
      </c>
      <c r="B309" s="203"/>
      <c r="C309" s="203"/>
      <c r="D309" s="203"/>
      <c r="E309" s="203"/>
      <c r="F309" s="203"/>
      <c r="G309" s="203"/>
      <c r="H309" s="203"/>
      <c r="I309" s="203"/>
      <c r="J309" s="203"/>
    </row>
    <row r="310" spans="1:12" x14ac:dyDescent="0.25">
      <c r="A310" s="204" t="s">
        <v>27</v>
      </c>
      <c r="B310" s="205" t="s">
        <v>663</v>
      </c>
      <c r="C310" s="205"/>
      <c r="D310" s="205"/>
      <c r="E310" s="205"/>
      <c r="F310" s="205"/>
      <c r="G310" s="205"/>
      <c r="H310" s="205"/>
      <c r="I310" s="205"/>
      <c r="J310" s="205"/>
    </row>
    <row r="311" spans="1:12" x14ac:dyDescent="0.25">
      <c r="A311" s="204" t="s">
        <v>28</v>
      </c>
      <c r="B311" s="205" t="s">
        <v>29</v>
      </c>
      <c r="C311" s="205"/>
      <c r="D311" s="205"/>
      <c r="E311" s="205"/>
      <c r="F311" s="205"/>
      <c r="G311" s="205"/>
      <c r="H311" s="205"/>
      <c r="I311" s="205"/>
      <c r="J311" s="205"/>
    </row>
    <row r="312" spans="1:12" ht="86.25" customHeight="1" x14ac:dyDescent="0.25">
      <c r="A312" s="204" t="s">
        <v>30</v>
      </c>
      <c r="B312" s="206" t="s">
        <v>656</v>
      </c>
      <c r="C312" s="207"/>
      <c r="D312" s="207"/>
      <c r="E312" s="207"/>
      <c r="F312" s="207"/>
      <c r="G312" s="207"/>
      <c r="H312" s="207"/>
      <c r="I312" s="207"/>
      <c r="J312" s="208"/>
    </row>
    <row r="313" spans="1:12" ht="63" customHeight="1" x14ac:dyDescent="0.25">
      <c r="A313" s="204" t="s">
        <v>31</v>
      </c>
      <c r="B313" s="209" t="s">
        <v>32</v>
      </c>
      <c r="C313" s="210" t="s">
        <v>534</v>
      </c>
      <c r="D313" s="210"/>
      <c r="E313" s="210"/>
      <c r="F313" s="210"/>
      <c r="G313" s="210"/>
      <c r="H313" s="210"/>
      <c r="I313" s="210"/>
      <c r="J313" s="210"/>
    </row>
    <row r="314" spans="1:12" ht="171.75" customHeight="1" x14ac:dyDescent="0.25">
      <c r="A314" s="204"/>
      <c r="B314" s="209" t="s">
        <v>34</v>
      </c>
      <c r="C314" s="211" t="s">
        <v>625</v>
      </c>
      <c r="D314" s="212"/>
      <c r="E314" s="212"/>
      <c r="F314" s="212"/>
      <c r="G314" s="212"/>
      <c r="H314" s="212"/>
      <c r="I314" s="212"/>
      <c r="J314" s="213"/>
    </row>
    <row r="315" spans="1:12" ht="33.75" customHeight="1" x14ac:dyDescent="0.25">
      <c r="A315" s="204" t="s">
        <v>33</v>
      </c>
      <c r="B315" s="206" t="s">
        <v>582</v>
      </c>
      <c r="C315" s="207"/>
      <c r="D315" s="207"/>
      <c r="E315" s="207"/>
      <c r="F315" s="207"/>
      <c r="G315" s="207"/>
      <c r="H315" s="207"/>
      <c r="I315" s="207"/>
      <c r="J315" s="208"/>
    </row>
    <row r="316" spans="1:12" ht="24" customHeight="1" x14ac:dyDescent="0.25">
      <c r="A316" s="203" t="s">
        <v>142</v>
      </c>
      <c r="B316" s="203"/>
      <c r="C316" s="203"/>
      <c r="D316" s="203"/>
      <c r="E316" s="203"/>
      <c r="F316" s="203"/>
      <c r="G316" s="203"/>
      <c r="H316" s="203"/>
      <c r="I316" s="203"/>
      <c r="J316" s="203"/>
    </row>
    <row r="317" spans="1:12" ht="52.5" customHeight="1" x14ac:dyDescent="0.25">
      <c r="A317" s="214" t="s">
        <v>581</v>
      </c>
      <c r="B317" s="214"/>
      <c r="C317" s="214"/>
      <c r="D317" s="214"/>
      <c r="E317" s="214"/>
      <c r="F317" s="214"/>
      <c r="G317" s="214"/>
      <c r="H317" s="214"/>
      <c r="I317" s="214"/>
      <c r="J317" s="214"/>
    </row>
  </sheetData>
  <sheetProtection algorithmName="SHA-512" hashValue="XjrmNGXVq/JIsUL9OGl7au+tb7QX8Zo8sUi9feEhAoTBfik+phVDkhyvuo77G2Rogw1/Bd6VHwLBr/m8LI7YLg==" saltValue="307sXA/Iv9o0Te5NIf3NbA==" spinCount="100000" sheet="1" objects="1" scenarios="1"/>
  <mergeCells count="33">
    <mergeCell ref="A317:J317"/>
    <mergeCell ref="E295:I295"/>
    <mergeCell ref="E283:I283"/>
    <mergeCell ref="E280:I280"/>
    <mergeCell ref="B307:I307"/>
    <mergeCell ref="B305:I305"/>
    <mergeCell ref="A309:J309"/>
    <mergeCell ref="B310:J310"/>
    <mergeCell ref="B311:J311"/>
    <mergeCell ref="B312:J312"/>
    <mergeCell ref="C313:J313"/>
    <mergeCell ref="C314:J314"/>
    <mergeCell ref="E289:I289"/>
    <mergeCell ref="B315:J315"/>
    <mergeCell ref="E298:I298"/>
    <mergeCell ref="B261:I261"/>
    <mergeCell ref="A316:J316"/>
    <mergeCell ref="E274:I274"/>
    <mergeCell ref="E286:I286"/>
    <mergeCell ref="E292:I292"/>
    <mergeCell ref="B271:I271"/>
    <mergeCell ref="C272:I272"/>
    <mergeCell ref="A1:J1"/>
    <mergeCell ref="A2:J2"/>
    <mergeCell ref="A3:E3"/>
    <mergeCell ref="C6:I6"/>
    <mergeCell ref="B5:I5"/>
    <mergeCell ref="C40:I40"/>
    <mergeCell ref="C109:I109"/>
    <mergeCell ref="C164:I164"/>
    <mergeCell ref="C247:I247"/>
    <mergeCell ref="B120:I120"/>
    <mergeCell ref="C121:I121"/>
  </mergeCells>
  <pageMargins left="0.31496062992125984" right="0.11811023622047245" top="0.78740157480314965" bottom="0.78740157480314965" header="0.31496062992125984" footer="0.31496062992125984"/>
  <pageSetup paperSize="9" scale="8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5729B-EC61-49D4-9F64-4BA86FB8022C}">
  <dimension ref="A1:G22"/>
  <sheetViews>
    <sheetView workbookViewId="0">
      <selection activeCell="B22" sqref="B22:G22"/>
    </sheetView>
  </sheetViews>
  <sheetFormatPr defaultRowHeight="15" x14ac:dyDescent="0.25"/>
  <cols>
    <col min="1" max="1" width="3.5703125" style="216" customWidth="1"/>
    <col min="2" max="2" width="24.140625" style="216" customWidth="1"/>
    <col min="3" max="3" width="24.85546875" style="216" customWidth="1"/>
    <col min="4" max="4" width="15.5703125" style="216" customWidth="1"/>
    <col min="5" max="5" width="22" style="216" customWidth="1"/>
    <col min="6" max="6" width="15" style="216" customWidth="1"/>
    <col min="7" max="7" width="18" style="216" customWidth="1"/>
    <col min="8" max="16384" width="9.140625" style="216"/>
  </cols>
  <sheetData>
    <row r="1" spans="1:7" x14ac:dyDescent="0.25">
      <c r="B1" s="217" t="s">
        <v>204</v>
      </c>
    </row>
    <row r="2" spans="1:7" x14ac:dyDescent="0.25">
      <c r="A2" s="218" t="s">
        <v>205</v>
      </c>
      <c r="B2" s="218"/>
      <c r="C2" s="219" t="s">
        <v>542</v>
      </c>
      <c r="D2" s="220" t="s">
        <v>541</v>
      </c>
      <c r="E2" s="219" t="s">
        <v>543</v>
      </c>
      <c r="F2" s="220" t="s">
        <v>540</v>
      </c>
      <c r="G2" s="220" t="s">
        <v>544</v>
      </c>
    </row>
    <row r="3" spans="1:7" ht="60" x14ac:dyDescent="0.25">
      <c r="A3" s="218"/>
      <c r="B3" s="218"/>
      <c r="C3" s="221" t="s">
        <v>206</v>
      </c>
      <c r="D3" s="220"/>
      <c r="E3" s="221" t="s">
        <v>539</v>
      </c>
      <c r="F3" s="220"/>
      <c r="G3" s="220"/>
    </row>
    <row r="4" spans="1:7" x14ac:dyDescent="0.25">
      <c r="A4" s="219">
        <v>1</v>
      </c>
      <c r="B4" s="222" t="s">
        <v>207</v>
      </c>
      <c r="C4" s="33"/>
      <c r="D4" s="33"/>
      <c r="E4" s="33"/>
      <c r="F4" s="222">
        <f>202-F5</f>
        <v>202</v>
      </c>
      <c r="G4" s="223">
        <f>(F4*E4)*2</f>
        <v>0</v>
      </c>
    </row>
    <row r="5" spans="1:7" x14ac:dyDescent="0.25">
      <c r="A5" s="219">
        <v>2</v>
      </c>
      <c r="B5" s="222" t="s">
        <v>208</v>
      </c>
      <c r="C5" s="33"/>
      <c r="D5" s="33"/>
      <c r="E5" s="33"/>
      <c r="F5" s="33"/>
      <c r="G5" s="223">
        <f t="shared" ref="G5:G12" si="0">(F5*E5)*2</f>
        <v>0</v>
      </c>
    </row>
    <row r="6" spans="1:7" x14ac:dyDescent="0.25">
      <c r="A6" s="219">
        <v>3</v>
      </c>
      <c r="B6" s="222" t="s">
        <v>209</v>
      </c>
      <c r="C6" s="33"/>
      <c r="D6" s="33"/>
      <c r="E6" s="33"/>
      <c r="F6" s="33"/>
      <c r="G6" s="223">
        <f t="shared" si="0"/>
        <v>0</v>
      </c>
    </row>
    <row r="7" spans="1:7" x14ac:dyDescent="0.25">
      <c r="A7" s="219">
        <v>4</v>
      </c>
      <c r="B7" s="222" t="s">
        <v>606</v>
      </c>
      <c r="C7" s="33"/>
      <c r="D7" s="33"/>
      <c r="E7" s="33"/>
      <c r="F7" s="33"/>
      <c r="G7" s="223">
        <f t="shared" si="0"/>
        <v>0</v>
      </c>
    </row>
    <row r="8" spans="1:7" x14ac:dyDescent="0.25">
      <c r="A8" s="219">
        <v>5</v>
      </c>
      <c r="B8" s="222" t="s">
        <v>607</v>
      </c>
      <c r="C8" s="33"/>
      <c r="D8" s="33"/>
      <c r="E8" s="33"/>
      <c r="F8" s="33"/>
      <c r="G8" s="223">
        <f t="shared" si="0"/>
        <v>0</v>
      </c>
    </row>
    <row r="9" spans="1:7" ht="15" customHeight="1" x14ac:dyDescent="0.25">
      <c r="A9" s="219">
        <v>6</v>
      </c>
      <c r="B9" s="224" t="s">
        <v>608</v>
      </c>
      <c r="C9" s="33"/>
      <c r="D9" s="33"/>
      <c r="E9" s="33"/>
      <c r="F9" s="33"/>
      <c r="G9" s="223">
        <f t="shared" si="0"/>
        <v>0</v>
      </c>
    </row>
    <row r="10" spans="1:7" ht="15" customHeight="1" x14ac:dyDescent="0.25">
      <c r="A10" s="219">
        <v>7</v>
      </c>
      <c r="B10" s="224" t="s">
        <v>609</v>
      </c>
      <c r="C10" s="33"/>
      <c r="D10" s="33"/>
      <c r="E10" s="33"/>
      <c r="F10" s="33"/>
      <c r="G10" s="223">
        <f t="shared" si="0"/>
        <v>0</v>
      </c>
    </row>
    <row r="11" spans="1:7" ht="30" x14ac:dyDescent="0.25">
      <c r="A11" s="219">
        <v>8</v>
      </c>
      <c r="B11" s="224" t="s">
        <v>210</v>
      </c>
      <c r="C11" s="33"/>
      <c r="D11" s="33"/>
      <c r="E11" s="33"/>
      <c r="F11" s="33"/>
      <c r="G11" s="223">
        <f t="shared" si="0"/>
        <v>0</v>
      </c>
    </row>
    <row r="12" spans="1:7" x14ac:dyDescent="0.25">
      <c r="A12" s="219">
        <v>9</v>
      </c>
      <c r="B12" s="222" t="s">
        <v>211</v>
      </c>
      <c r="C12" s="33"/>
      <c r="D12" s="33"/>
      <c r="E12" s="33"/>
      <c r="F12" s="222">
        <v>92</v>
      </c>
      <c r="G12" s="223">
        <f t="shared" si="0"/>
        <v>0</v>
      </c>
    </row>
    <row r="14" spans="1:7" x14ac:dyDescent="0.25">
      <c r="B14" s="217" t="s">
        <v>545</v>
      </c>
    </row>
    <row r="15" spans="1:7" x14ac:dyDescent="0.25">
      <c r="B15" s="225"/>
      <c r="C15" s="225"/>
      <c r="D15" s="225"/>
      <c r="E15" s="225"/>
      <c r="F15" s="225"/>
      <c r="G15" s="225"/>
    </row>
    <row r="16" spans="1:7" x14ac:dyDescent="0.25">
      <c r="B16" s="225"/>
      <c r="C16" s="225"/>
      <c r="D16" s="225"/>
      <c r="E16" s="225"/>
      <c r="F16" s="225"/>
      <c r="G16" s="225"/>
    </row>
    <row r="17" spans="2:7" ht="60" customHeight="1" x14ac:dyDescent="0.25">
      <c r="B17" s="226" t="s">
        <v>626</v>
      </c>
      <c r="C17" s="226"/>
      <c r="D17" s="226"/>
      <c r="E17" s="226"/>
      <c r="F17" s="226"/>
      <c r="G17" s="226"/>
    </row>
    <row r="18" spans="2:7" ht="42" customHeight="1" x14ac:dyDescent="0.25">
      <c r="B18" s="227" t="s">
        <v>603</v>
      </c>
      <c r="C18" s="227"/>
      <c r="D18" s="227"/>
      <c r="E18" s="227"/>
      <c r="F18" s="227"/>
      <c r="G18" s="227"/>
    </row>
    <row r="19" spans="2:7" ht="42" customHeight="1" x14ac:dyDescent="0.25">
      <c r="B19" s="227" t="s">
        <v>610</v>
      </c>
      <c r="C19" s="227"/>
      <c r="D19" s="227"/>
      <c r="E19" s="227"/>
      <c r="F19" s="227"/>
      <c r="G19" s="227"/>
    </row>
    <row r="20" spans="2:7" ht="57" customHeight="1" x14ac:dyDescent="0.25">
      <c r="B20" s="226" t="s">
        <v>538</v>
      </c>
      <c r="C20" s="226"/>
      <c r="D20" s="226"/>
      <c r="E20" s="226"/>
      <c r="F20" s="226"/>
      <c r="G20" s="226"/>
    </row>
    <row r="21" spans="2:7" ht="57" customHeight="1" x14ac:dyDescent="0.25">
      <c r="B21" s="226" t="s">
        <v>547</v>
      </c>
      <c r="C21" s="226"/>
      <c r="D21" s="226"/>
      <c r="E21" s="226"/>
      <c r="F21" s="226"/>
      <c r="G21" s="226"/>
    </row>
    <row r="22" spans="2:7" ht="46.5" customHeight="1" x14ac:dyDescent="0.25">
      <c r="B22" s="226" t="s">
        <v>546</v>
      </c>
      <c r="C22" s="226"/>
      <c r="D22" s="226"/>
      <c r="E22" s="226"/>
      <c r="F22" s="226"/>
      <c r="G22" s="226"/>
    </row>
  </sheetData>
  <sheetProtection algorithmName="SHA-512" hashValue="wlajA5wVxcXO8NQj3qTVThh/HG1/2H9DwwrD7oqJbgtRIBPvNLaKk2GZj/lIqB7qyDU07j3kk9YGrhzGoEEbyw==" saltValue="Z6LQGbVLNC32NVzk+NvPuw==" spinCount="100000" sheet="1" objects="1" scenarios="1"/>
  <mergeCells count="12">
    <mergeCell ref="G2:G3"/>
    <mergeCell ref="B20:G20"/>
    <mergeCell ref="B22:G22"/>
    <mergeCell ref="B17:G17"/>
    <mergeCell ref="B16:G16"/>
    <mergeCell ref="B15:G15"/>
    <mergeCell ref="A2:B3"/>
    <mergeCell ref="B21:G21"/>
    <mergeCell ref="D2:D3"/>
    <mergeCell ref="F2:F3"/>
    <mergeCell ref="B18:G18"/>
    <mergeCell ref="B19:G19"/>
  </mergeCells>
  <pageMargins left="1.1023622047244095" right="0.70866141732283472" top="0.78740157480314965" bottom="0.78740157480314965"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Krycí list</vt:lpstr>
      <vt:lpstr>Rekapitulace</vt:lpstr>
      <vt:lpstr>Soupis položek služeb </vt:lpstr>
      <vt:lpstr>Cesty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 Jaroš</dc:creator>
  <cp:lastModifiedBy>Petr Jaroš</cp:lastModifiedBy>
  <cp:lastPrinted>2024-09-12T14:03:23Z</cp:lastPrinted>
  <dcterms:created xsi:type="dcterms:W3CDTF">2023-10-08T08:57:30Z</dcterms:created>
  <dcterms:modified xsi:type="dcterms:W3CDTF">2024-09-12T14:16:14Z</dcterms:modified>
</cp:coreProperties>
</file>